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①3クラスニューラル１" sheetId="1" r:id="rId4"/>
    <sheet state="visible" name="①3クラスニューラル１(参考)" sheetId="2" r:id="rId5"/>
    <sheet state="visible" name="②3クラスニューラル２" sheetId="3" r:id="rId6"/>
    <sheet state="visible" name="②3クラスニューラル２(参考)" sheetId="4" r:id="rId7"/>
    <sheet state="visible" name="② 3クラスニューラル(ソルバー)" sheetId="5" r:id="rId8"/>
    <sheet state="visible" name="② 3クラスニューラル(ソルバー)(参考)" sheetId="6" r:id="rId9"/>
    <sheet state="visible" name="③3クラスニューラル３" sheetId="7" r:id="rId10"/>
    <sheet state="visible" name="③3クラスニューラル３(参考)" sheetId="8" r:id="rId11"/>
    <sheet state="visible" name="④3クラスニューラル４" sheetId="9" r:id="rId12"/>
    <sheet state="visible" name="④3クラスニューラル４(参考)" sheetId="10" r:id="rId13"/>
    <sheet state="visible" name="⑤3クラスニューラル５" sheetId="11" r:id="rId14"/>
    <sheet state="visible" name="⑤3クラスニューラル５（参考）" sheetId="12" r:id="rId15"/>
    <sheet state="visible" name="⑥3クラスニューラル６" sheetId="13" r:id="rId16"/>
    <sheet state="visible" name="⑥3クラスニューラル６(参考)" sheetId="14" r:id="rId17"/>
    <sheet state="visible" name="⑦3クラスニューラル７" sheetId="15" r:id="rId18"/>
    <sheet state="visible" name="⑦3クラスニューラル７ (参考)" sheetId="16" r:id="rId19"/>
    <sheet state="visible" name="⑨3クラスニューラル(完成)" sheetId="17" r:id="rId20"/>
    <sheet state="visible" name="⑩irisデータの分類" sheetId="18" r:id="rId21"/>
    <sheet state="visible" name="⑩irisデータの分類(参考)" sheetId="19" r:id="rId22"/>
    <sheet state="visible" name="⑪ ReLU関数" sheetId="20" r:id="rId23"/>
    <sheet state="visible" name="⑪ ReLU関数(参考)" sheetId="21" r:id="rId24"/>
    <sheet state="visible" name="⑫ logistic関数" sheetId="22" r:id="rId25"/>
    <sheet state="visible" name="⑫ logistic関数(参考)" sheetId="23" r:id="rId26"/>
    <sheet state="visible" name="⑬  softmax関数" sheetId="24" r:id="rId27"/>
    <sheet state="visible" name="⑬ softmax関数(参考)" sheetId="25" r:id="rId28"/>
    <sheet state="visible" name="⑭ -ln(p)" sheetId="26" r:id="rId29"/>
    <sheet state="visible" name="⑭ -ln(p) (参考)" sheetId="27" r:id="rId30"/>
  </sheets>
  <definedNames>
    <definedName localSheetId="4" name="solver_adj">'②'' 3クラスニューラル(ソルバー)'!$Q$15:$S$17,'②'' 3クラスニューラル(ソルバー)'!$AI$15:$AK$18</definedName>
    <definedName localSheetId="5" name="solver_adj">'②'' 3クラスニューラル(ソルバー)(参考)'!$Q$15:$S$17,'②'' 3クラスニューラル(ソルバー)(参考)'!$AI$15:$AK$18</definedName>
    <definedName localSheetId="4" name="solver_cvg">0.0001</definedName>
    <definedName localSheetId="5" name="solver_cvg">0.0001</definedName>
    <definedName localSheetId="4" name="solver_drv">1</definedName>
    <definedName localSheetId="5" name="solver_drv">1</definedName>
    <definedName localSheetId="4" name="solver_eng">1</definedName>
    <definedName localSheetId="5" name="solver_eng">1</definedName>
    <definedName localSheetId="4" name="solver_est">1</definedName>
    <definedName localSheetId="5" name="solver_est">1</definedName>
    <definedName localSheetId="4" name="solver_itr">2147483647</definedName>
    <definedName localSheetId="5" name="solver_itr">2147483647</definedName>
    <definedName localSheetId="4" name="solver_mip">2147483647</definedName>
    <definedName localSheetId="5" name="solver_mip">2147483647</definedName>
    <definedName localSheetId="4" name="solver_mni">30</definedName>
    <definedName localSheetId="5" name="solver_mni">30</definedName>
    <definedName localSheetId="4" name="solver_mrt">0.075</definedName>
    <definedName localSheetId="5" name="solver_mrt">0.075</definedName>
    <definedName localSheetId="4" name="solver_msl">2</definedName>
    <definedName localSheetId="5" name="solver_msl">2</definedName>
    <definedName localSheetId="4" name="solver_neg">2</definedName>
    <definedName localSheetId="5" name="solver_neg">2</definedName>
    <definedName localSheetId="4" name="solver_nod">2147483647</definedName>
    <definedName localSheetId="5" name="solver_nod">2147483647</definedName>
    <definedName localSheetId="4" name="solver_num">0</definedName>
    <definedName localSheetId="5" name="solver_num">0</definedName>
    <definedName localSheetId="4" name="solver_nwt">1</definedName>
    <definedName localSheetId="5" name="solver_nwt">1</definedName>
    <definedName localSheetId="4" name="solver_pre">0.000001</definedName>
    <definedName localSheetId="5" name="solver_pre">0.000001</definedName>
    <definedName localSheetId="4" name="solver_rbv">1</definedName>
    <definedName localSheetId="5" name="solver_rbv">1</definedName>
    <definedName localSheetId="4" name="solver_rlx">2</definedName>
    <definedName localSheetId="5" name="solver_rlx">2</definedName>
    <definedName localSheetId="4" name="solver_rsd">0</definedName>
    <definedName localSheetId="5" name="solver_rsd">0</definedName>
    <definedName localSheetId="4" name="solver_scl">1</definedName>
    <definedName localSheetId="5" name="solver_scl">1</definedName>
    <definedName localSheetId="4" name="solver_sho">2</definedName>
    <definedName localSheetId="5" name="solver_sho">2</definedName>
    <definedName localSheetId="4" name="solver_ssz">100</definedName>
    <definedName localSheetId="5" name="solver_ssz">100</definedName>
    <definedName localSheetId="4" name="solver_tim">2147483647</definedName>
    <definedName localSheetId="5" name="solver_tim">2147483647</definedName>
    <definedName localSheetId="4" name="solver_tol">0.01</definedName>
    <definedName localSheetId="5" name="solver_tol">0.01</definedName>
    <definedName localSheetId="4" name="solver_typ">2</definedName>
    <definedName localSheetId="5" name="solver_typ">2</definedName>
    <definedName localSheetId="4" name="solver_val">0</definedName>
    <definedName localSheetId="5" name="solver_val">0</definedName>
    <definedName localSheetId="4" name="solver_ver">3</definedName>
    <definedName localSheetId="5" name="solver_ver">3</definedName>
    <definedName localSheetId="5" name="solver_opt">'② 3クラスニューラル(ソルバー)(参考)'!$L$24</definedName>
    <definedName localSheetId="4" name="solver_opt">'② 3クラスニューラル(ソルバー)'!$L$24</definedName>
  </definedNames>
  <calcPr/>
  <extLst>
    <ext uri="GoogleSheetsCustomDataVersion2">
      <go:sheetsCustomData xmlns:go="http://customooxmlschemas.google.com/" r:id="rId31" roundtripDataChecksum="bX4FAViKPsF3R8hZhNWh81BKvu4NahkXIDUFQ9LeUtg="/>
    </ext>
  </extLst>
</workbook>
</file>

<file path=xl/sharedStrings.xml><?xml version="1.0" encoding="utf-8"?>
<sst xmlns="http://schemas.openxmlformats.org/spreadsheetml/2006/main" count="9037" uniqueCount="2732">
  <si>
    <t>機械学習(自然言語処理)入門</t>
  </si>
  <si>
    <t>放送大学・東京多摩学習センター　森川　馨</t>
  </si>
  <si>
    <t>演習</t>
  </si>
  <si>
    <t>3層ニューラルネットワーク(3分類)の構築</t>
  </si>
  <si>
    <t>1  順伝播の計算をしてみよう</t>
  </si>
  <si>
    <t>=NORM.INV(RAND(),0,1/3)</t>
  </si>
  <si>
    <t>①  データの入力：デザイン行列の作成。第1列にはbiasとして１を入力する(ここでは既に入力してある)</t>
  </si>
  <si>
    <t>②  隠れ層の重みの初期値として乱数を入れる（ここでは既に入力した乱数を使う）</t>
  </si>
  <si>
    <t>③  データと隠れ層の重みとの線形和を求める</t>
  </si>
  <si>
    <t>④  求めた線形和に活性化関数を作用させる</t>
  </si>
  <si>
    <t>活性化(sigmoid)</t>
  </si>
  <si>
    <t>正解</t>
  </si>
  <si>
    <t>=MMULT(N15:P23,Q15:S17)</t>
  </si>
  <si>
    <t>=1/(1+EXP(-U15))</t>
  </si>
  <si>
    <t>setosa</t>
  </si>
  <si>
    <t>versicolor</t>
  </si>
  <si>
    <t>virginica</t>
  </si>
  <si>
    <t>判定</t>
  </si>
  <si>
    <t>正解率</t>
  </si>
  <si>
    <t>正否</t>
  </si>
  <si>
    <t>CE</t>
  </si>
  <si>
    <t>bias</t>
  </si>
  <si>
    <t>sepal_length</t>
  </si>
  <si>
    <t>petal_length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</si>
  <si>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</si>
  <si>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</si>
  <si>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t>X=</t>
  </si>
  <si>
    <t>=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</si>
  <si>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</si>
  <si>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t>計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</si>
  <si>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</si>
  <si>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</si>
  <si>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</si>
  <si>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t>⑤  隠れ層の出力にbias項の1を加える。</t>
  </si>
  <si>
    <t>⑥  出力層の重みの初期値として乱数を入れる（ここでは既に入力した乱数を使う）</t>
  </si>
  <si>
    <t>⑦  隠れ層の出力と出力層の重みとの線形和を求める</t>
  </si>
  <si>
    <t>⑧  求めた線形和にSoft Max関数を作用させ、各クラスに所属する確率を求める</t>
  </si>
  <si>
    <t>Soft_Max 関数</t>
  </si>
  <si>
    <t>=Z15</t>
  </si>
  <si>
    <t>=MMULT(AE15:AH23,AI15:AK18)</t>
  </si>
  <si>
    <t>=EXP(AM15)/(EXP($AM15)+EXP($AN15)+EXP($AO15))</t>
  </si>
  <si>
    <t>one-hot encoding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</si>
  <si>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</si>
  <si>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</si>
  <si>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</si>
  <si>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</si>
  <si>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</si>
  <si>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t>出力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</si>
  <si>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</si>
  <si>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</si>
  <si>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</si>
  <si>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⇒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</si>
  <si>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</si>
  <si>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</si>
  <si>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</si>
  <si>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</si>
  <si>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</si>
  <si>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</si>
  <si>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</si>
  <si>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</si>
  <si>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3(補遺)  計算結果の集計とソルバーを用いたパラメータの最適化</t>
  </si>
  <si>
    <t>①  求めた確率からクラスを判定する</t>
  </si>
  <si>
    <t>②  判定結果の正否を求め、データ全体での正解率を求める</t>
  </si>
  <si>
    <t>③  誤差としてのクロスエントロピーを求める</t>
  </si>
  <si>
    <t>④ クロスエントロピーを誤差関数としてソルバーを用いて最適パラメータを求める</t>
  </si>
  <si>
    <t>=IF(E15=I15,"OK","NG")</t>
  </si>
  <si>
    <t>=IF(MAX(F15:H15)=F15,"setosa",IF(MAX(F15:H15)=G15,"versicolor","virginica"))</t>
  </si>
  <si>
    <t>=AQ15</t>
  </si>
  <si>
    <t>=AR15</t>
  </si>
  <si>
    <t>=AS15</t>
  </si>
  <si>
    <t>=COUNTIF(K15:K23,"OK")/9</t>
  </si>
  <si>
    <t>=-(B15*LN(F15)+C15*LN(G15)+D15*LN(H15))/9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</si>
  <si>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</si>
  <si>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</si>
  <si>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</si>
  <si>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</si>
  <si>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</si>
  <si>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</si>
  <si>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</si>
  <si>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</si>
  <si>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</si>
  <si>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</si>
  <si>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</si>
  <si>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</si>
  <si>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</si>
  <si>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</si>
  <si>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</si>
  <si>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</si>
  <si>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2  逆伝播の計算をしてみよう(出力層の重み勾配を求める)</t>
  </si>
  <si>
    <t>① グループへの所属確率と実際の値との差(出力誤差)を計算する</t>
  </si>
  <si>
    <t>②  出力層の活性化関数の微分を求める</t>
  </si>
  <si>
    <r>
      <rPr>
        <rFont val="Calibri"/>
        <color theme="1"/>
      </rPr>
      <t>③  出力誤差と活性化関数の微分から出力層誤差δ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</si>
  <si>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>④  隠れ層出力と出力層誤差δ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から出力層の勾配(微分)を求める</t>
    </r>
  </si>
  <si>
    <t>=AQ15-B15</t>
  </si>
  <si>
    <t>=BB15*BF15</t>
  </si>
  <si>
    <t>=MMULT(TRANSPOSE(AE15:AH23),BJ15:BL23)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</si>
  <si>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</si>
  <si>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</si>
  <si>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</si>
  <si>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</si>
  <si>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</si>
  <si>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t>出力誤差</t>
  </si>
  <si>
    <t>出力層の活性化関数微分</t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</si>
  <si>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</si>
  <si>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t>出力層微分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</si>
  <si>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</si>
  <si>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</si>
  <si>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</si>
  <si>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∂E/∂z=</t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</si>
  <si>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</si>
  <si>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</si>
  <si>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</si>
  <si>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</si>
  <si>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③  出力誤差と活性化関数の微分から出力層誤差δ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</si>
  <si>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>④  隠れ層出力と出力層誤差δ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から出力層の勾配(微分)を求める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</si>
  <si>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</si>
  <si>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</si>
  <si>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</si>
  <si>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</si>
  <si>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</si>
  <si>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</si>
  <si>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</si>
  <si>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</si>
  <si>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</si>
  <si>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</si>
  <si>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</si>
  <si>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</si>
  <si>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</si>
  <si>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t>⑤  隠れ層の活性化関数の微分を求める</t>
  </si>
  <si>
    <r>
      <rPr>
        <rFont val="Calibri"/>
        <color theme="1"/>
      </rPr>
      <t>⑥  出力誤差と隠れ層の重みから出力誤差逆伝播δ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 xml:space="preserve"> 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  <vertAlign val="superscript"/>
      </rPr>
      <t xml:space="preserve"> 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</si>
  <si>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>⑦  出力誤差逆伝播δ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 xml:space="preserve"> 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  <vertAlign val="superscript"/>
      </rPr>
      <t xml:space="preserve"> </t>
    </r>
    <r>
      <rPr>
        <rFont val="游ゴシック"/>
        <color theme="1"/>
        <sz val="11.0"/>
      </rPr>
      <t>と隠れ層の活性化関数の微分から隠れ層誤差δ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</si>
  <si>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 xml:space="preserve">⑧  </t>
    </r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と入力データから隠れ層の重みの勾配(微分)</t>
    </r>
    <r>
      <rPr>
        <rFont val="游ゴシック"/>
        <color theme="1"/>
        <sz val="11.0"/>
      </rPr>
      <t>を求める</t>
    </r>
  </si>
  <si>
    <t>⑨  個々のデータの交差エントロピーとその総和を求める</t>
  </si>
  <si>
    <t>(9,3)(3,3)→(9,3)</t>
  </si>
  <si>
    <t>(3,9)(9,3)→(3,3)</t>
  </si>
  <si>
    <t>=Z15*(1-Z15)</t>
  </si>
  <si>
    <t>=MMULT(BJ15:BL23,TRANSPOSE(AI16:AK18))</t>
  </si>
  <si>
    <t>=BY15*BT15</t>
  </si>
  <si>
    <t>=MMULT(TRANSPOSE(N15:P23),CC15:CE23)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</si>
  <si>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</si>
  <si>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</si>
  <si>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</si>
  <si>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</si>
  <si>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</si>
  <si>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</si>
  <si>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t>隠れ層の活性化関数微分</t>
  </si>
  <si>
    <t>出力誤差逆伝播</t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</si>
  <si>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</si>
  <si>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t>隠れ層重み微分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</si>
  <si>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</si>
  <si>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</si>
  <si>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</si>
  <si>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</si>
  <si>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</si>
  <si>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</si>
  <si>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</si>
  <si>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</si>
  <si>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</si>
  <si>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</si>
  <si>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</si>
  <si>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⑥  出力誤差と隠れ層の重みから出力誤差逆伝播δ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 xml:space="preserve"> 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  <vertAlign val="superscript"/>
      </rPr>
      <t xml:space="preserve"> 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</si>
  <si>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>⑦  出力誤差逆伝播δ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 xml:space="preserve"> 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  <vertAlign val="superscript"/>
      </rPr>
      <t xml:space="preserve"> </t>
    </r>
    <r>
      <rPr>
        <rFont val="游ゴシック"/>
        <color theme="1"/>
        <sz val="11.0"/>
      </rPr>
      <t>と隠れ層の活性化関数の微分から隠れ層誤差δ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</si>
  <si>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 xml:space="preserve">⑧  </t>
    </r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と入力データから隠れ層の重みの勾配(微分)</t>
    </r>
    <r>
      <rPr>
        <rFont val="游ゴシック"/>
        <color theme="1"/>
        <sz val="11.0"/>
      </rPr>
      <t>を求める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</si>
  <si>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</si>
  <si>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</si>
  <si>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</si>
  <si>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</si>
  <si>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</si>
  <si>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</si>
  <si>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</si>
  <si>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</si>
  <si>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</si>
  <si>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</si>
  <si>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</si>
  <si>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</si>
  <si>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</si>
  <si>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</si>
  <si>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</si>
  <si>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</si>
  <si>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</si>
  <si>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</si>
  <si>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3  計算結果の集計</t>
  </si>
  <si>
    <t>③  誤差としての交差エントロピーを求める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</si>
  <si>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</si>
  <si>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</si>
  <si>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</si>
  <si>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</si>
  <si>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</si>
  <si>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</si>
  <si>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</si>
  <si>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</si>
  <si>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</si>
  <si>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</si>
  <si>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</si>
  <si>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</si>
  <si>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</si>
  <si>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</si>
  <si>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</si>
  <si>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</si>
  <si>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</si>
  <si>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</si>
  <si>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</si>
  <si>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</si>
  <si>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</si>
  <si>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</si>
  <si>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</si>
  <si>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</si>
  <si>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</si>
  <si>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</si>
  <si>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</si>
  <si>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</si>
  <si>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</si>
  <si>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</si>
  <si>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</si>
  <si>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</si>
  <si>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</si>
  <si>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</si>
  <si>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</si>
  <si>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</si>
  <si>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4  2回目の計算</t>
  </si>
  <si>
    <t>①  学習率ηを決める（ここでは初め0.02とする）</t>
  </si>
  <si>
    <r>
      <rPr>
        <rFont val="Calibri"/>
        <color theme="1"/>
      </rPr>
      <t>②  以下繰り返し計算をするので、</t>
    </r>
    <r>
      <rPr>
        <rFont val="游ゴシック"/>
        <color rgb="FFFF0000"/>
        <sz val="11.0"/>
      </rPr>
      <t>15行から25行</t>
    </r>
    <r>
      <rPr>
        <rFont val="游ゴシック"/>
        <color theme="1"/>
        <sz val="11.0"/>
      </rPr>
      <t>を</t>
    </r>
    <r>
      <rPr>
        <rFont val="游ゴシック"/>
        <b/>
        <color rgb="FFFF0000"/>
        <sz val="11.0"/>
      </rPr>
      <t>28行に</t>
    </r>
    <r>
      <rPr>
        <rFont val="游ゴシック"/>
        <color theme="1"/>
        <sz val="11.0"/>
      </rPr>
      <t>コピーする</t>
    </r>
  </si>
  <si>
    <t>③  1回目の重みの勾配と学習率を使って重みを更新する。コピーを用いているので次回以降の勾配計算は自動的になされる。</t>
  </si>
  <si>
    <t>④  何回目の計算かわかるように1列目をシリーズ番号に書き換える</t>
  </si>
  <si>
    <t>η=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</si>
  <si>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</si>
  <si>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</si>
  <si>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</si>
  <si>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</si>
  <si>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</si>
  <si>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</si>
  <si>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</si>
  <si>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</si>
  <si>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</si>
  <si>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</si>
  <si>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</si>
  <si>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</si>
  <si>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</si>
  <si>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</si>
  <si>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</si>
  <si>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</si>
  <si>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</si>
  <si>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</si>
  <si>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=A15+1</t>
  </si>
  <si>
    <t>=Q15-$C$10*CH15</t>
  </si>
  <si>
    <t>=AI15-$C$10*BO15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</si>
  <si>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</si>
  <si>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</si>
  <si>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</si>
  <si>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</si>
  <si>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</si>
  <si>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t>出力層の活性化関数微分 zO</t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</si>
  <si>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</si>
  <si>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</si>
  <si>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t>②  以下繰り返し計算をするので、13行から25行を26行にコピーする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</si>
  <si>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</si>
  <si>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</si>
  <si>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</si>
  <si>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</si>
  <si>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</si>
  <si>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</si>
  <si>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</si>
  <si>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</si>
  <si>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</si>
  <si>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</si>
  <si>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</si>
  <si>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</si>
  <si>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</si>
  <si>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</si>
  <si>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</si>
  <si>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</si>
  <si>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</si>
  <si>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</si>
  <si>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</si>
  <si>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</si>
  <si>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</si>
  <si>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</si>
  <si>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</si>
  <si>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</si>
  <si>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</si>
  <si>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</si>
  <si>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</si>
  <si>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</si>
  <si>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</si>
  <si>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</si>
  <si>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</si>
  <si>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</si>
  <si>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</si>
  <si>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</si>
  <si>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</si>
  <si>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</si>
  <si>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5  3回目以降の計算</t>
  </si>
  <si>
    <t>N0</t>
  </si>
  <si>
    <r>
      <rPr>
        <rFont val="Calibri"/>
        <color theme="1"/>
      </rPr>
      <t>①  以下繰り返し計算を行うので、</t>
    </r>
    <r>
      <rPr>
        <rFont val="游ゴシック"/>
        <color rgb="FFFF0000"/>
        <sz val="11.0"/>
      </rPr>
      <t>26行から38行</t>
    </r>
    <r>
      <rPr>
        <rFont val="游ゴシック"/>
        <color theme="1"/>
        <sz val="11.0"/>
      </rPr>
      <t>を</t>
    </r>
    <r>
      <rPr>
        <rFont val="游ゴシック"/>
        <color rgb="FFFF0000"/>
        <sz val="11.0"/>
      </rPr>
      <t>39行に</t>
    </r>
    <r>
      <rPr>
        <rFont val="游ゴシック"/>
        <color theme="1"/>
        <sz val="11.0"/>
      </rPr>
      <t>コピーする。</t>
    </r>
  </si>
  <si>
    <t>②  2回目の重みを1回目の重みと勾配と学習率を使って更新する。コピーを用いているので他の計算は自動的に計算される。</t>
  </si>
  <si>
    <t>③  表左のシート番号が自動更新するように設定する</t>
  </si>
  <si>
    <t>④  以下同様にテーブル間の間隔(13行)を正確にとってコピーを繰り返す。セル内の計算は自動的になされる。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</si>
  <si>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</si>
  <si>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</si>
  <si>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</si>
  <si>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</si>
  <si>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</si>
  <si>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</si>
  <si>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</si>
  <si>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</si>
  <si>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</si>
  <si>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</si>
  <si>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</si>
  <si>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</si>
  <si>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</si>
  <si>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</si>
  <si>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</si>
  <si>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</si>
  <si>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</si>
  <si>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</si>
  <si>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</si>
  <si>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</si>
  <si>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</si>
  <si>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</si>
  <si>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</si>
  <si>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</si>
  <si>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</si>
  <si>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</si>
  <si>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</si>
  <si>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</si>
  <si>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</si>
  <si>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</si>
  <si>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</si>
  <si>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</si>
  <si>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</si>
  <si>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</si>
  <si>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</si>
  <si>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</si>
  <si>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</si>
  <si>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</si>
  <si>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</si>
  <si>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</si>
  <si>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</si>
  <si>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</si>
  <si>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</si>
  <si>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</si>
  <si>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</si>
  <si>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</si>
  <si>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</si>
  <si>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</si>
  <si>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</si>
  <si>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</si>
  <si>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</si>
  <si>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</si>
  <si>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</si>
  <si>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</si>
  <si>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①  以下繰り返し計算を行うので、26行から38行を39行にコピーする。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</si>
  <si>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</si>
  <si>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</si>
  <si>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</si>
  <si>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</si>
  <si>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</si>
  <si>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</si>
  <si>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</si>
  <si>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</si>
  <si>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</si>
  <si>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</si>
  <si>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</si>
  <si>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</si>
  <si>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</si>
  <si>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</si>
  <si>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</si>
  <si>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</si>
  <si>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</si>
  <si>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</si>
  <si>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</si>
  <si>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</si>
  <si>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</si>
  <si>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</si>
  <si>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</si>
  <si>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</si>
  <si>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</si>
  <si>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</si>
  <si>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</si>
  <si>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</si>
  <si>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</si>
  <si>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</si>
  <si>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</si>
  <si>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</si>
  <si>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</si>
  <si>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</si>
  <si>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</si>
  <si>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</si>
  <si>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=MMULT(AG57:AJ100,AK57:AL60)</t>
  </si>
  <si>
    <t>=1/(1+EXP(-W7))</t>
  </si>
  <si>
    <t>=AB7</t>
  </si>
  <si>
    <t>=MMULT(AG7:AJ50,AK7:AL10)</t>
  </si>
  <si>
    <t>=EXP(AK8)/(EXP($AK8)+EXP($AL8)+EXP($AM8))</t>
  </si>
  <si>
    <t>=AR7*(1-AR7)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</si>
  <si>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</si>
  <si>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=AV7*AZ7</t>
  </si>
  <si>
    <t>=MMULT(TRANSPOSE(AG7:AJ50),BD7:BE50)</t>
  </si>
  <si>
    <t>=AB7*(1-AB7)</t>
  </si>
  <si>
    <t>=MMULT(BD7:BE50,TRANSPOSE(AK8:AL10))</t>
  </si>
  <si>
    <t>=BM7*BH7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</si>
  <si>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</si>
  <si>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</si>
  <si>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</si>
  <si>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</si>
  <si>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</si>
  <si>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</si>
  <si>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</si>
  <si>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</si>
  <si>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</si>
  <si>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</si>
  <si>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</si>
  <si>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</si>
  <si>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</si>
  <si>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</si>
  <si>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</si>
  <si>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</si>
  <si>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</si>
  <si>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</si>
  <si>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</si>
  <si>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</si>
  <si>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</si>
  <si>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</si>
  <si>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</si>
  <si>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</si>
  <si>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</si>
  <si>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</si>
  <si>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</si>
  <si>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</si>
  <si>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</si>
  <si>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</si>
  <si>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</si>
  <si>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</si>
  <si>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</si>
  <si>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</si>
  <si>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</si>
  <si>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</si>
  <si>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</si>
  <si>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</si>
  <si>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</si>
  <si>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</si>
  <si>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</si>
  <si>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</si>
  <si>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</si>
  <si>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</si>
  <si>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</si>
  <si>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</si>
  <si>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</si>
  <si>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</si>
  <si>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</si>
  <si>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</si>
  <si>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</si>
  <si>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</si>
  <si>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</si>
  <si>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</si>
  <si>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</si>
  <si>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</si>
  <si>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</si>
  <si>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</si>
  <si>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</si>
  <si>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</si>
  <si>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</si>
  <si>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</si>
  <si>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</si>
  <si>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</si>
  <si>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</si>
  <si>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</si>
  <si>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</si>
  <si>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</si>
  <si>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</si>
  <si>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</si>
  <si>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</si>
  <si>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</si>
  <si>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</si>
  <si>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</si>
  <si>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</si>
  <si>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</si>
  <si>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</si>
  <si>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</si>
  <si>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</si>
  <si>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</si>
  <si>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</si>
  <si>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</si>
  <si>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</si>
  <si>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</si>
  <si>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</si>
  <si>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</si>
  <si>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</si>
  <si>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</si>
  <si>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</si>
  <si>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</si>
  <si>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</si>
  <si>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</si>
  <si>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</si>
  <si>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</si>
  <si>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</si>
  <si>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</si>
  <si>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</si>
  <si>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</si>
  <si>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</si>
  <si>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</si>
  <si>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</si>
  <si>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</si>
  <si>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</si>
  <si>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</si>
  <si>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</si>
  <si>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</si>
  <si>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</si>
  <si>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</si>
  <si>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</si>
  <si>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</si>
  <si>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</si>
  <si>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</si>
  <si>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</si>
  <si>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</si>
  <si>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sepal_width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</si>
  <si>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</si>
  <si>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</si>
  <si>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</si>
  <si>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</si>
  <si>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</si>
  <si>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</si>
  <si>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</si>
  <si>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</si>
  <si>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</si>
  <si>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</si>
  <si>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</si>
  <si>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</si>
  <si>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</si>
  <si>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</si>
  <si>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</si>
  <si>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</si>
  <si>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</si>
  <si>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</si>
  <si>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</si>
  <si>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</si>
  <si>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</si>
  <si>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</si>
  <si>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</si>
  <si>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</si>
  <si>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</si>
  <si>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</si>
  <si>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</si>
  <si>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</si>
  <si>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</si>
  <si>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</si>
  <si>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</si>
  <si>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</si>
  <si>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</si>
  <si>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</si>
  <si>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</si>
  <si>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</si>
  <si>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</si>
  <si>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</si>
  <si>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</si>
  <si>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</si>
  <si>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</si>
  <si>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</si>
  <si>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</si>
  <si>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</si>
  <si>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</si>
  <si>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</si>
  <si>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</si>
  <si>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</si>
  <si>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</si>
  <si>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</si>
  <si>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</si>
  <si>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</si>
  <si>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</si>
  <si>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</si>
  <si>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</si>
  <si>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</si>
  <si>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</si>
  <si>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</si>
  <si>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</si>
  <si>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</si>
  <si>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</si>
  <si>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</si>
  <si>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</si>
  <si>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</si>
  <si>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</si>
  <si>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</si>
  <si>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</si>
  <si>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</si>
  <si>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</si>
  <si>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</si>
  <si>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</si>
  <si>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</si>
  <si>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</si>
  <si>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</si>
  <si>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</si>
  <si>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</si>
  <si>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</si>
  <si>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</si>
  <si>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</si>
  <si>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</si>
  <si>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</si>
  <si>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</si>
  <si>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</si>
  <si>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</si>
  <si>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</si>
  <si>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</si>
  <si>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</si>
  <si>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</si>
  <si>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</si>
  <si>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</si>
  <si>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</si>
  <si>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</si>
  <si>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</si>
  <si>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</si>
  <si>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</si>
  <si>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</si>
  <si>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</si>
  <si>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</si>
  <si>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</si>
  <si>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</si>
  <si>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</si>
  <si>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</si>
  <si>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</si>
  <si>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</si>
  <si>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</si>
  <si>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</si>
  <si>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</si>
  <si>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</si>
  <si>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</si>
  <si>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</si>
  <si>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</si>
  <si>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</si>
  <si>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</si>
  <si>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</si>
  <si>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</si>
  <si>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</si>
  <si>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</si>
  <si>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</si>
  <si>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</si>
  <si>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</si>
  <si>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</si>
  <si>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</si>
  <si>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</si>
  <si>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</si>
  <si>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</si>
  <si>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</si>
  <si>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</si>
  <si>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</si>
  <si>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</si>
  <si>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</si>
  <si>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</si>
  <si>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</si>
  <si>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</si>
  <si>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</si>
  <si>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</si>
  <si>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</si>
  <si>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</si>
  <si>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</si>
  <si>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</si>
  <si>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</si>
  <si>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</si>
  <si>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</si>
  <si>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</si>
  <si>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</si>
  <si>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</si>
  <si>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</si>
  <si>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</si>
  <si>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</si>
  <si>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</si>
  <si>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</si>
  <si>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</si>
  <si>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</si>
  <si>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</si>
  <si>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</si>
  <si>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</si>
  <si>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</si>
  <si>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</si>
  <si>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</si>
  <si>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</si>
  <si>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</si>
  <si>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</si>
  <si>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</si>
  <si>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</si>
  <si>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</si>
  <si>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</si>
  <si>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</si>
  <si>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</si>
  <si>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</si>
  <si>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</si>
  <si>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</si>
  <si>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</si>
  <si>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</si>
  <si>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</si>
  <si>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</si>
  <si>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</si>
  <si>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</si>
  <si>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</si>
  <si>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</si>
  <si>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</si>
  <si>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</si>
  <si>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</si>
  <si>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</si>
  <si>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</si>
  <si>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</si>
  <si>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</si>
  <si>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</si>
  <si>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</si>
  <si>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</si>
  <si>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</si>
  <si>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</si>
  <si>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</si>
  <si>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</si>
  <si>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</si>
  <si>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</si>
  <si>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</si>
  <si>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</si>
  <si>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</si>
  <si>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</si>
  <si>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</si>
  <si>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</si>
  <si>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</si>
  <si>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</si>
  <si>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</si>
  <si>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</si>
  <si>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</si>
  <si>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</si>
  <si>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</si>
  <si>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</si>
  <si>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</si>
  <si>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</si>
  <si>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</si>
  <si>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</si>
  <si>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</si>
  <si>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</si>
  <si>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</si>
  <si>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</si>
  <si>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</si>
  <si>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</si>
  <si>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</si>
  <si>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</si>
  <si>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</si>
  <si>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</si>
  <si>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</si>
  <si>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</si>
  <si>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</si>
  <si>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</si>
  <si>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</si>
  <si>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</si>
  <si>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</si>
  <si>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</si>
  <si>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</si>
  <si>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</si>
  <si>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</si>
  <si>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</si>
  <si>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</si>
  <si>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</si>
  <si>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</si>
  <si>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</si>
  <si>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</si>
  <si>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</si>
  <si>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</si>
  <si>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</si>
  <si>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</si>
  <si>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</si>
  <si>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</si>
  <si>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</si>
  <si>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</si>
  <si>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</si>
  <si>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</si>
  <si>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</si>
  <si>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</si>
  <si>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</si>
  <si>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</si>
  <si>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</si>
  <si>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</si>
  <si>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</si>
  <si>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</si>
  <si>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</si>
  <si>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</si>
  <si>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</si>
  <si>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</si>
  <si>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</si>
  <si>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</si>
  <si>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</si>
  <si>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</si>
  <si>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</si>
  <si>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</si>
  <si>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</si>
  <si>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</si>
  <si>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</si>
  <si>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</si>
  <si>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</si>
  <si>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</si>
  <si>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</si>
  <si>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</si>
  <si>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</si>
  <si>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</si>
  <si>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</si>
  <si>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</si>
  <si>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</si>
  <si>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</si>
  <si>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</si>
  <si>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</si>
  <si>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</si>
  <si>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</si>
  <si>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</si>
  <si>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</si>
  <si>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</si>
  <si>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</si>
  <si>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</si>
  <si>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</si>
  <si>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</si>
  <si>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</si>
  <si>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</si>
  <si>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</si>
  <si>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</si>
  <si>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</si>
  <si>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</si>
  <si>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</si>
  <si>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</si>
  <si>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</si>
  <si>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</si>
  <si>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</si>
  <si>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</si>
  <si>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</si>
  <si>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</si>
  <si>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</si>
  <si>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</si>
  <si>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</si>
  <si>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</si>
  <si>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</si>
  <si>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</si>
  <si>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</si>
  <si>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</si>
  <si>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</si>
  <si>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</si>
  <si>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</si>
  <si>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</si>
  <si>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</si>
  <si>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</si>
  <si>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</si>
  <si>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</si>
  <si>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</si>
  <si>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</si>
  <si>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</si>
  <si>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</si>
  <si>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</si>
  <si>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</si>
  <si>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</si>
  <si>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</si>
  <si>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</si>
  <si>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</si>
  <si>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</si>
  <si>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</si>
  <si>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</si>
  <si>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</si>
  <si>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</si>
  <si>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</si>
  <si>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</si>
  <si>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</si>
  <si>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</si>
  <si>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</si>
  <si>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</si>
  <si>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</si>
  <si>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</si>
  <si>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</si>
  <si>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</si>
  <si>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</si>
  <si>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</si>
  <si>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</si>
  <si>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</si>
  <si>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</si>
  <si>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</si>
  <si>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</si>
  <si>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</si>
  <si>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</si>
  <si>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</si>
  <si>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</si>
  <si>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</si>
  <si>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</si>
  <si>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</si>
  <si>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</si>
  <si>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</si>
  <si>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</si>
  <si>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</si>
  <si>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</si>
  <si>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</si>
  <si>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</si>
  <si>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</si>
  <si>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</si>
  <si>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</si>
  <si>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</si>
  <si>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</si>
  <si>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</si>
  <si>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</si>
  <si>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</si>
  <si>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</si>
  <si>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</si>
  <si>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</si>
  <si>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</si>
  <si>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</si>
  <si>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</si>
  <si>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</si>
  <si>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</si>
  <si>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</si>
  <si>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</si>
  <si>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</si>
  <si>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</si>
  <si>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</si>
  <si>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</si>
  <si>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</si>
  <si>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</si>
  <si>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</si>
  <si>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</si>
  <si>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</si>
  <si>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</si>
  <si>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</si>
  <si>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</si>
  <si>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</si>
  <si>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</si>
  <si>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</si>
  <si>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</si>
  <si>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</si>
  <si>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</si>
  <si>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</si>
  <si>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</si>
  <si>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</si>
  <si>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</si>
  <si>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</si>
  <si>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</si>
  <si>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</si>
  <si>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</si>
  <si>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</si>
  <si>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</si>
  <si>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</si>
  <si>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</si>
  <si>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</si>
  <si>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</si>
  <si>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</si>
  <si>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</si>
  <si>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</si>
  <si>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</si>
  <si>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</si>
  <si>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</si>
  <si>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</si>
  <si>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</si>
  <si>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</si>
  <si>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</si>
  <si>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</si>
  <si>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</si>
  <si>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</si>
  <si>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</si>
  <si>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</si>
  <si>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</si>
  <si>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</si>
  <si>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</si>
  <si>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</si>
  <si>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</si>
  <si>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</si>
  <si>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</si>
  <si>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</si>
  <si>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</si>
  <si>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</si>
  <si>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</si>
  <si>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</si>
  <si>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</si>
  <si>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</si>
  <si>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</si>
  <si>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</si>
  <si>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</si>
  <si>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</si>
  <si>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</si>
  <si>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</si>
  <si>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</si>
  <si>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</si>
  <si>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</si>
  <si>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</si>
  <si>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</si>
  <si>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</si>
  <si>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</si>
  <si>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</si>
  <si>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</si>
  <si>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</si>
  <si>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</si>
  <si>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</si>
  <si>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</si>
  <si>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</si>
  <si>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</si>
  <si>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</si>
  <si>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</si>
  <si>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</si>
  <si>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</si>
  <si>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</si>
  <si>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</si>
  <si>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</si>
  <si>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</si>
  <si>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</si>
  <si>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</si>
  <si>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</si>
  <si>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</si>
  <si>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</si>
  <si>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</si>
  <si>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</si>
  <si>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</si>
  <si>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</si>
  <si>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</si>
  <si>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</si>
  <si>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</si>
  <si>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</si>
  <si>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</si>
  <si>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</si>
  <si>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</si>
  <si>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</si>
  <si>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</si>
  <si>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</si>
  <si>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</si>
  <si>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</si>
  <si>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</si>
  <si>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</si>
  <si>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</si>
  <si>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</si>
  <si>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</si>
  <si>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</si>
  <si>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</si>
  <si>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</si>
  <si>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</si>
  <si>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</si>
  <si>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</si>
  <si>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</si>
  <si>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</si>
  <si>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</si>
  <si>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</si>
  <si>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</si>
  <si>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</si>
  <si>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</si>
  <si>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</si>
  <si>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</si>
  <si>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</si>
  <si>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</si>
  <si>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</si>
  <si>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</si>
  <si>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</si>
  <si>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</si>
  <si>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</si>
  <si>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</si>
  <si>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</si>
  <si>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</si>
  <si>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</si>
  <si>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</si>
  <si>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</si>
  <si>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</si>
  <si>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</si>
  <si>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</si>
  <si>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</si>
  <si>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</si>
  <si>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</si>
  <si>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</si>
  <si>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</si>
  <si>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</si>
  <si>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</si>
  <si>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</si>
  <si>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</si>
  <si>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</si>
  <si>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</si>
  <si>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</si>
  <si>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</si>
  <si>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</si>
  <si>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</si>
  <si>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</si>
  <si>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</si>
  <si>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</si>
  <si>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</si>
  <si>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</si>
  <si>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</si>
  <si>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</si>
  <si>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</si>
  <si>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</si>
  <si>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</si>
  <si>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</si>
  <si>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</si>
  <si>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</si>
  <si>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</si>
  <si>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</si>
  <si>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</si>
  <si>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</si>
  <si>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</si>
  <si>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</si>
  <si>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</si>
  <si>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</si>
  <si>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</si>
  <si>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</si>
  <si>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</si>
  <si>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</si>
  <si>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</si>
  <si>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</si>
  <si>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</si>
  <si>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</si>
  <si>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</si>
  <si>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</si>
  <si>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</si>
  <si>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</si>
  <si>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</si>
  <si>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</si>
  <si>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</si>
  <si>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</si>
  <si>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</si>
  <si>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</si>
  <si>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</si>
  <si>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</si>
  <si>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</si>
  <si>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</si>
  <si>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</si>
  <si>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</si>
  <si>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</si>
  <si>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</si>
  <si>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</si>
  <si>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</si>
  <si>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</si>
  <si>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</si>
  <si>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</si>
  <si>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</si>
  <si>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</si>
  <si>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</si>
  <si>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</si>
  <si>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</si>
  <si>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</si>
  <si>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</si>
  <si>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</si>
  <si>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</si>
  <si>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</si>
  <si>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</si>
  <si>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</si>
  <si>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</si>
  <si>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</si>
  <si>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</si>
  <si>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</si>
  <si>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</si>
  <si>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</si>
  <si>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</si>
  <si>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</si>
  <si>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</si>
  <si>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</si>
  <si>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</si>
  <si>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</si>
  <si>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</si>
  <si>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</si>
  <si>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</si>
  <si>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E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</si>
  <si>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</si>
  <si>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</si>
  <si>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</si>
  <si>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</si>
  <si>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</si>
  <si>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</si>
  <si>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</si>
  <si>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</si>
  <si>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</si>
  <si>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</si>
  <si>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</si>
  <si>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</si>
  <si>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</si>
  <si>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</si>
  <si>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</si>
  <si>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</si>
  <si>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</si>
  <si>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</si>
  <si>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</si>
  <si>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</si>
  <si>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</si>
  <si>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</si>
  <si>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</si>
  <si>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</si>
  <si>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</si>
  <si>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</si>
  <si>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</si>
  <si>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</si>
  <si>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</si>
  <si>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</si>
  <si>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</si>
  <si>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</si>
  <si>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</si>
  <si>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</si>
  <si>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</si>
  <si>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</si>
  <si>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</si>
  <si>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</si>
  <si>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</si>
  <si>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</si>
  <si>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</si>
  <si>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</si>
  <si>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</si>
  <si>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</si>
  <si>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</si>
  <si>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</si>
  <si>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</si>
  <si>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</si>
  <si>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</si>
  <si>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</si>
  <si>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</si>
  <si>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</si>
  <si>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</si>
  <si>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</si>
  <si>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</si>
  <si>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</si>
  <si>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</si>
  <si>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</si>
  <si>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</si>
  <si>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</si>
  <si>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</si>
  <si>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</si>
  <si>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</si>
  <si>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</si>
  <si>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</si>
  <si>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</si>
  <si>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</si>
  <si>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</si>
  <si>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</si>
  <si>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</si>
  <si>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</si>
  <si>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</si>
  <si>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</si>
  <si>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</si>
  <si>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</si>
  <si>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</si>
  <si>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</si>
  <si>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</si>
  <si>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</si>
  <si>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</si>
  <si>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</si>
  <si>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</si>
  <si>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</si>
  <si>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</si>
  <si>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</si>
  <si>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</si>
  <si>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</si>
  <si>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</si>
  <si>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</si>
  <si>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</si>
  <si>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</si>
  <si>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</si>
  <si>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</si>
  <si>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</si>
  <si>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</si>
  <si>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</si>
  <si>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</si>
  <si>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</si>
  <si>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</si>
  <si>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</si>
  <si>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</si>
  <si>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</si>
  <si>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</si>
  <si>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</si>
  <si>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</si>
  <si>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</si>
  <si>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</si>
  <si>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</si>
  <si>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</si>
  <si>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</si>
  <si>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</si>
  <si>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</si>
  <si>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</si>
  <si>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</si>
  <si>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</si>
  <si>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</si>
  <si>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</si>
  <si>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</si>
  <si>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</si>
  <si>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</si>
  <si>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</si>
  <si>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</si>
  <si>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</si>
  <si>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</si>
  <si>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</si>
  <si>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</si>
  <si>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</si>
  <si>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</si>
  <si>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</si>
  <si>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</si>
  <si>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</si>
  <si>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</si>
  <si>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</si>
  <si>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</si>
  <si>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</si>
  <si>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</si>
  <si>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</si>
  <si>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</si>
  <si>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</si>
  <si>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</si>
  <si>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</si>
  <si>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</si>
  <si>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</si>
  <si>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</si>
  <si>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</si>
  <si>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</si>
  <si>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</si>
  <si>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</si>
  <si>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</si>
  <si>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</si>
  <si>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</si>
  <si>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</si>
  <si>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</si>
  <si>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</si>
  <si>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</si>
  <si>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</si>
  <si>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</si>
  <si>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</si>
  <si>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</si>
  <si>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</si>
  <si>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</si>
  <si>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</si>
  <si>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</si>
  <si>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</si>
  <si>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</si>
  <si>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</si>
  <si>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</si>
  <si>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</si>
  <si>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</si>
  <si>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</si>
  <si>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</si>
  <si>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</si>
  <si>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</si>
  <si>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</si>
  <si>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</si>
  <si>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</si>
  <si>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</si>
  <si>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</si>
  <si>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</si>
  <si>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</si>
  <si>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</si>
  <si>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</si>
  <si>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</si>
  <si>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</si>
  <si>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</si>
  <si>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</si>
  <si>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</si>
  <si>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</si>
  <si>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</si>
  <si>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</si>
  <si>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</si>
  <si>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</si>
  <si>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</si>
  <si>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</si>
  <si>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</si>
  <si>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</si>
  <si>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</si>
  <si>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</si>
  <si>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</si>
  <si>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</si>
  <si>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</si>
  <si>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</si>
  <si>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</si>
  <si>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</si>
  <si>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</si>
  <si>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</si>
  <si>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</si>
  <si>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</si>
  <si>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</si>
  <si>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</si>
  <si>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</si>
  <si>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</si>
  <si>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</si>
  <si>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</si>
  <si>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</si>
  <si>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</si>
  <si>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</si>
  <si>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</si>
  <si>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</si>
  <si>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</si>
  <si>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</si>
  <si>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</si>
  <si>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</si>
  <si>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</si>
  <si>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</si>
  <si>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</si>
  <si>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</si>
  <si>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</si>
  <si>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</si>
  <si>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</si>
  <si>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</si>
  <si>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</si>
  <si>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</si>
  <si>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</si>
  <si>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</si>
  <si>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</si>
  <si>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</si>
  <si>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</si>
  <si>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</si>
  <si>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</si>
  <si>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</si>
  <si>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</si>
  <si>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</si>
  <si>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</si>
  <si>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</si>
  <si>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</si>
  <si>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</si>
  <si>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</si>
  <si>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</si>
  <si>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</si>
  <si>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</si>
  <si>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</si>
  <si>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</si>
  <si>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</si>
  <si>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</si>
  <si>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</si>
  <si>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</si>
  <si>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</si>
  <si>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</si>
  <si>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</si>
  <si>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</si>
  <si>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</si>
  <si>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</si>
  <si>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</si>
  <si>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</si>
  <si>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</si>
  <si>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</si>
  <si>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</si>
  <si>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</si>
  <si>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</si>
  <si>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</si>
  <si>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</si>
  <si>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</si>
  <si>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</si>
  <si>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</si>
  <si>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</si>
  <si>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</si>
  <si>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</si>
  <si>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</si>
  <si>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</si>
  <si>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</si>
  <si>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</si>
  <si>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</si>
  <si>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</si>
  <si>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</si>
  <si>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</si>
  <si>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</si>
  <si>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</si>
  <si>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</si>
  <si>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</si>
  <si>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</si>
  <si>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</si>
  <si>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</si>
  <si>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</si>
  <si>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</si>
  <si>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</si>
  <si>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</si>
  <si>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</si>
  <si>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</si>
  <si>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</si>
  <si>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</si>
  <si>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</si>
  <si>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</si>
  <si>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</si>
  <si>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</si>
  <si>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</si>
  <si>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</si>
  <si>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</si>
  <si>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</si>
  <si>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</si>
  <si>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</si>
  <si>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</si>
  <si>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</si>
  <si>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</si>
  <si>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</si>
  <si>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</si>
  <si>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</si>
  <si>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</si>
  <si>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</si>
  <si>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</si>
  <si>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</si>
  <si>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</si>
  <si>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</si>
  <si>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</si>
  <si>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</si>
  <si>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</si>
  <si>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</si>
  <si>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</si>
  <si>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</si>
  <si>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</si>
  <si>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</si>
  <si>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</si>
  <si>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</si>
  <si>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</si>
  <si>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</si>
  <si>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</si>
  <si>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</si>
  <si>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</si>
  <si>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</si>
  <si>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</si>
  <si>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</si>
  <si>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</si>
  <si>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</si>
  <si>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</si>
  <si>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</si>
  <si>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</si>
  <si>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</si>
  <si>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</si>
  <si>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</si>
  <si>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</si>
  <si>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</si>
  <si>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</si>
  <si>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</si>
  <si>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</si>
  <si>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</si>
  <si>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</si>
  <si>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</si>
  <si>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</si>
  <si>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</si>
  <si>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</si>
  <si>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</si>
  <si>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</si>
  <si>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</si>
  <si>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</si>
  <si>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</si>
  <si>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</si>
  <si>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</si>
  <si>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</si>
  <si>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</si>
  <si>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</si>
  <si>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</si>
  <si>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</si>
  <si>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</si>
  <si>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</si>
  <si>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</si>
  <si>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</si>
  <si>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</si>
  <si>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</si>
  <si>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</si>
  <si>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</si>
  <si>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</si>
  <si>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</si>
  <si>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</si>
  <si>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</si>
  <si>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</si>
  <si>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</si>
  <si>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</si>
  <si>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</si>
  <si>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</si>
  <si>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</si>
  <si>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</si>
  <si>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</si>
  <si>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</si>
  <si>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</si>
  <si>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</si>
  <si>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</si>
  <si>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</si>
  <si>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</si>
  <si>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</si>
  <si>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</si>
  <si>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</si>
  <si>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</si>
  <si>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</si>
  <si>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</si>
  <si>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</si>
  <si>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</si>
  <si>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</si>
  <si>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</si>
  <si>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</si>
  <si>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</si>
  <si>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</si>
  <si>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</si>
  <si>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</si>
  <si>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</si>
  <si>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</si>
  <si>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</si>
  <si>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</si>
  <si>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</si>
  <si>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</si>
  <si>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</si>
  <si>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</si>
  <si>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</si>
  <si>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</si>
  <si>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</si>
  <si>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</si>
  <si>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</si>
  <si>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</si>
  <si>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</si>
  <si>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</si>
  <si>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</si>
  <si>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</si>
  <si>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</si>
  <si>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</si>
  <si>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</si>
  <si>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</si>
  <si>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</si>
  <si>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</si>
  <si>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</si>
  <si>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</si>
  <si>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</si>
  <si>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</si>
  <si>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</si>
  <si>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</si>
  <si>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</si>
  <si>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</si>
  <si>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</si>
  <si>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</si>
  <si>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</si>
  <si>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</si>
  <si>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</si>
  <si>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</si>
  <si>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</si>
  <si>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</si>
  <si>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</si>
  <si>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</si>
  <si>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</si>
  <si>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</si>
  <si>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</si>
  <si>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</si>
  <si>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</si>
  <si>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</si>
  <si>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</si>
  <si>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</si>
  <si>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</si>
  <si>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</si>
  <si>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</si>
  <si>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</si>
  <si>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</si>
  <si>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</si>
  <si>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</si>
  <si>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</si>
  <si>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</si>
  <si>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</si>
  <si>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</si>
  <si>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</si>
  <si>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</si>
  <si>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</si>
  <si>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</si>
  <si>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</si>
  <si>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</si>
  <si>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</si>
  <si>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</si>
  <si>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</si>
  <si>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</si>
  <si>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</si>
  <si>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</si>
  <si>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</si>
  <si>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</si>
  <si>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</si>
  <si>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</si>
  <si>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</si>
  <si>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</si>
  <si>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</si>
  <si>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</si>
  <si>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</si>
  <si>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</si>
  <si>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</si>
  <si>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</si>
  <si>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</si>
  <si>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</si>
  <si>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</si>
  <si>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</si>
  <si>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</si>
  <si>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</si>
  <si>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</si>
  <si>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</si>
  <si>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</si>
  <si>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</si>
  <si>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</si>
  <si>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</si>
  <si>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</si>
  <si>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</si>
  <si>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</si>
  <si>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</si>
  <si>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</si>
  <si>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</si>
  <si>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</si>
  <si>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</si>
  <si>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</si>
  <si>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</si>
  <si>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</si>
  <si>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</si>
  <si>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</si>
  <si>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</si>
  <si>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</si>
  <si>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</si>
  <si>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</si>
  <si>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</si>
  <si>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</si>
  <si>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</si>
  <si>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</si>
  <si>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</si>
  <si>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</si>
  <si>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</si>
  <si>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</si>
  <si>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</si>
  <si>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</si>
  <si>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</si>
  <si>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</si>
  <si>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</si>
  <si>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</si>
  <si>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</si>
  <si>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</si>
  <si>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</si>
  <si>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</si>
  <si>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</si>
  <si>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</si>
  <si>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</si>
  <si>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</si>
  <si>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</si>
  <si>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</si>
  <si>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</si>
  <si>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</si>
  <si>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</si>
  <si>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</si>
  <si>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</si>
  <si>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</si>
  <si>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</si>
  <si>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</si>
  <si>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</si>
  <si>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</si>
  <si>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</si>
  <si>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</si>
  <si>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</si>
  <si>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</si>
  <si>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</si>
  <si>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</si>
  <si>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</si>
  <si>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</si>
  <si>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</si>
  <si>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</si>
  <si>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</si>
  <si>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</si>
  <si>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</si>
  <si>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</si>
  <si>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</si>
  <si>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</si>
  <si>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</si>
  <si>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</si>
  <si>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</si>
  <si>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</si>
  <si>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</si>
  <si>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</si>
  <si>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</si>
  <si>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</si>
  <si>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</si>
  <si>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</si>
  <si>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</si>
  <si>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</si>
  <si>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</si>
  <si>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</si>
  <si>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</si>
  <si>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</si>
  <si>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</si>
  <si>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</si>
  <si>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</si>
  <si>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</si>
  <si>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</si>
  <si>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</si>
  <si>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</si>
  <si>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</si>
  <si>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</si>
  <si>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</si>
  <si>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</si>
  <si>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</si>
  <si>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</si>
  <si>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</si>
  <si>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</si>
  <si>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</si>
  <si>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</si>
  <si>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</si>
  <si>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</si>
  <si>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</si>
  <si>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</si>
  <si>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</si>
  <si>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</si>
  <si>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</si>
  <si>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</si>
  <si>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</si>
  <si>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</si>
  <si>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</si>
  <si>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</si>
  <si>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</si>
  <si>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</si>
  <si>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</si>
  <si>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</si>
  <si>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</si>
  <si>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</si>
  <si>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</si>
  <si>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</si>
  <si>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</si>
  <si>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</si>
  <si>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</si>
  <si>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</si>
  <si>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</si>
  <si>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</si>
  <si>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</si>
  <si>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</si>
  <si>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</si>
  <si>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</si>
  <si>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</si>
  <si>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</si>
  <si>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</si>
  <si>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</si>
  <si>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</si>
  <si>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</si>
  <si>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</si>
  <si>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</si>
  <si>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</si>
  <si>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</si>
  <si>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</si>
  <si>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</si>
  <si>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</si>
  <si>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</si>
  <si>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</si>
  <si>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</si>
  <si>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</si>
  <si>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</si>
  <si>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</si>
  <si>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</si>
  <si>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</si>
  <si>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</si>
  <si>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</si>
  <si>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</si>
  <si>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</si>
  <si>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</si>
  <si>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</si>
  <si>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</si>
  <si>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</si>
  <si>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</si>
  <si>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</si>
  <si>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</si>
  <si>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</si>
  <si>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</si>
  <si>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</si>
  <si>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</si>
  <si>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</si>
  <si>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</si>
  <si>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</si>
  <si>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</si>
  <si>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</si>
  <si>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</si>
  <si>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</si>
  <si>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</si>
  <si>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</si>
  <si>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</si>
  <si>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</si>
  <si>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</si>
  <si>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</si>
  <si>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</si>
  <si>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</si>
  <si>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</si>
  <si>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</si>
  <si>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</si>
  <si>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</si>
  <si>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</si>
  <si>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</si>
  <si>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</si>
  <si>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</si>
  <si>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</si>
  <si>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</si>
  <si>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</si>
  <si>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</si>
  <si>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</si>
  <si>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</si>
  <si>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</si>
  <si>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</si>
  <si>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</si>
  <si>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</si>
  <si>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</si>
  <si>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</si>
  <si>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</si>
  <si>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</si>
  <si>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</si>
  <si>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</si>
  <si>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</si>
  <si>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</si>
  <si>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</si>
  <si>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</si>
  <si>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</si>
  <si>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</si>
  <si>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</si>
  <si>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</si>
  <si>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</si>
  <si>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</si>
  <si>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</si>
  <si>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</si>
  <si>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</si>
  <si>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</si>
  <si>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</si>
  <si>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</si>
  <si>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</si>
  <si>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</si>
  <si>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</si>
  <si>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</si>
  <si>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</si>
  <si>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</si>
  <si>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</si>
  <si>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</si>
  <si>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</si>
  <si>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</si>
  <si>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</si>
  <si>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</si>
  <si>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</si>
  <si>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</si>
  <si>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</si>
  <si>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</si>
  <si>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</si>
  <si>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</si>
  <si>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</si>
  <si>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</si>
  <si>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</si>
  <si>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</si>
  <si>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</si>
  <si>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</si>
  <si>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</si>
  <si>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</si>
  <si>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</si>
  <si>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</si>
  <si>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</si>
  <si>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</si>
  <si>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</si>
  <si>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</si>
  <si>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</si>
  <si>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</si>
  <si>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</si>
  <si>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</si>
  <si>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</si>
  <si>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</si>
  <si>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</si>
  <si>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</si>
  <si>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</si>
  <si>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</si>
  <si>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</si>
  <si>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</si>
  <si>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</si>
  <si>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</si>
  <si>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</si>
  <si>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</si>
  <si>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</si>
  <si>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</si>
  <si>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</si>
  <si>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</si>
  <si>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</si>
  <si>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</si>
  <si>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</si>
  <si>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</si>
  <si>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</si>
  <si>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</si>
  <si>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</si>
  <si>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</si>
  <si>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</si>
  <si>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</si>
  <si>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</si>
  <si>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</si>
  <si>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</si>
  <si>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</si>
  <si>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</si>
  <si>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</si>
  <si>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</si>
  <si>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</si>
  <si>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</si>
  <si>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</si>
  <si>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</si>
  <si>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</si>
  <si>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</si>
  <si>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</si>
  <si>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</si>
  <si>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</si>
  <si>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</si>
  <si>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</si>
  <si>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</si>
  <si>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</si>
  <si>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</si>
  <si>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</si>
  <si>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</si>
  <si>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</si>
  <si>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</si>
  <si>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</si>
  <si>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</si>
  <si>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</si>
  <si>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</si>
  <si>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</si>
  <si>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</si>
  <si>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</si>
  <si>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</si>
  <si>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</si>
  <si>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</si>
  <si>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</si>
  <si>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</si>
  <si>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</si>
  <si>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</si>
  <si>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</si>
  <si>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</si>
  <si>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</si>
  <si>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</si>
  <si>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</si>
  <si>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</si>
  <si>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</si>
  <si>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</si>
  <si>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</si>
  <si>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</si>
  <si>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</si>
  <si>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</si>
  <si>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</si>
  <si>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</si>
  <si>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</si>
  <si>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</si>
  <si>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</si>
  <si>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</si>
  <si>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</si>
  <si>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</si>
  <si>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</si>
  <si>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</si>
  <si>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</si>
  <si>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</si>
  <si>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</si>
  <si>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</si>
  <si>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</si>
  <si>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</si>
  <si>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</si>
  <si>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</si>
  <si>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</si>
  <si>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</si>
  <si>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</si>
  <si>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</si>
  <si>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</si>
  <si>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</si>
  <si>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</si>
  <si>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</si>
  <si>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</si>
  <si>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</si>
  <si>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</si>
  <si>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</si>
  <si>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</si>
  <si>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</si>
  <si>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</si>
  <si>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</si>
  <si>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</si>
  <si>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</si>
  <si>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</si>
  <si>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</si>
  <si>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</si>
  <si>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</si>
  <si>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</si>
  <si>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</si>
  <si>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</si>
  <si>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</si>
  <si>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</si>
  <si>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</si>
  <si>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</si>
  <si>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</si>
  <si>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</si>
  <si>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</si>
  <si>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</si>
  <si>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</si>
  <si>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</si>
  <si>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</si>
  <si>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</si>
  <si>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</si>
  <si>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</si>
  <si>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</si>
  <si>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</si>
  <si>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</si>
  <si>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</si>
  <si>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</si>
  <si>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</si>
  <si>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</si>
  <si>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</si>
  <si>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</si>
  <si>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</si>
  <si>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</si>
  <si>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</si>
  <si>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</si>
  <si>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</si>
  <si>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</si>
  <si>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</si>
  <si>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</si>
  <si>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</si>
  <si>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</si>
  <si>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</si>
  <si>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</si>
  <si>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</si>
  <si>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</si>
  <si>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</si>
  <si>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</si>
  <si>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</si>
  <si>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</si>
  <si>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</si>
  <si>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</si>
  <si>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</si>
  <si>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</si>
  <si>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</si>
  <si>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</si>
  <si>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</si>
  <si>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</si>
  <si>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</si>
  <si>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</si>
  <si>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</si>
  <si>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</si>
  <si>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</si>
  <si>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</si>
  <si>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</si>
  <si>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</si>
  <si>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</si>
  <si>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</si>
  <si>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</si>
  <si>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</si>
  <si>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</si>
  <si>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</si>
  <si>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</si>
  <si>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</si>
  <si>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</si>
  <si>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</si>
  <si>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</si>
  <si>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</si>
  <si>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</si>
  <si>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</si>
  <si>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</si>
  <si>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</si>
  <si>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</si>
  <si>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</si>
  <si>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</si>
  <si>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</si>
  <si>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</si>
  <si>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</si>
  <si>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</si>
  <si>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</si>
  <si>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</si>
  <si>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</si>
  <si>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</si>
  <si>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</si>
  <si>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</si>
  <si>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</si>
  <si>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</si>
  <si>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</si>
  <si>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</si>
  <si>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</si>
  <si>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</si>
  <si>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</si>
  <si>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</si>
  <si>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</si>
  <si>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</si>
  <si>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</si>
  <si>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</si>
  <si>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</si>
  <si>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</si>
  <si>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</si>
  <si>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</si>
  <si>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</si>
  <si>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</si>
  <si>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</si>
  <si>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</si>
  <si>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</si>
  <si>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</si>
  <si>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</si>
  <si>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</si>
  <si>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</si>
  <si>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</si>
  <si>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</si>
  <si>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</si>
  <si>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</si>
  <si>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</si>
  <si>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</si>
  <si>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</si>
  <si>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</si>
  <si>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</si>
  <si>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</si>
  <si>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</si>
  <si>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</si>
  <si>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</si>
  <si>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</si>
  <si>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</si>
  <si>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</si>
  <si>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</si>
  <si>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</si>
  <si>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</si>
  <si>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</si>
  <si>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</si>
  <si>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</si>
  <si>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</si>
  <si>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</si>
  <si>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</si>
  <si>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</si>
  <si>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</si>
  <si>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</si>
  <si>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</si>
  <si>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</si>
  <si>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</si>
  <si>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</si>
  <si>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</si>
  <si>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</si>
  <si>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</si>
  <si>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</si>
  <si>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</si>
  <si>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</si>
  <si>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</si>
  <si>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</si>
  <si>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</si>
  <si>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</si>
  <si>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</si>
  <si>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</si>
  <si>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</si>
  <si>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</si>
  <si>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</si>
  <si>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</si>
  <si>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</si>
  <si>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</si>
  <si>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</si>
  <si>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</si>
  <si>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</si>
  <si>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</si>
  <si>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</si>
  <si>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</si>
  <si>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</si>
  <si>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</si>
  <si>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</si>
  <si>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</si>
  <si>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</si>
  <si>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</si>
  <si>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</si>
  <si>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</si>
  <si>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</si>
  <si>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</si>
  <si>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</si>
  <si>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</si>
  <si>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</si>
  <si>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</si>
  <si>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</si>
  <si>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</si>
  <si>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</si>
  <si>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</si>
  <si>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</si>
  <si>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</si>
  <si>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</si>
  <si>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</si>
  <si>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</si>
  <si>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</si>
  <si>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</si>
  <si>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</si>
  <si>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</si>
  <si>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</si>
  <si>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</si>
  <si>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</si>
  <si>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</si>
  <si>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</si>
  <si>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</si>
  <si>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</si>
  <si>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</si>
  <si>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</si>
  <si>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</si>
  <si>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</si>
  <si>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</si>
  <si>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</si>
  <si>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</si>
  <si>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</si>
  <si>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</si>
  <si>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</si>
  <si>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</si>
  <si>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</si>
  <si>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</si>
  <si>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</si>
  <si>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</si>
  <si>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</si>
  <si>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</si>
  <si>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</si>
  <si>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</si>
  <si>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</si>
  <si>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</si>
  <si>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</si>
  <si>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</si>
  <si>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</si>
  <si>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</si>
  <si>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</si>
  <si>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</si>
  <si>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</si>
  <si>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</si>
  <si>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</si>
  <si>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</si>
  <si>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</si>
  <si>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</si>
  <si>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</si>
  <si>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</si>
  <si>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</si>
  <si>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</si>
  <si>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</si>
  <si>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</si>
  <si>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</si>
  <si>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</si>
  <si>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</si>
  <si>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</si>
  <si>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</si>
  <si>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</si>
  <si>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</si>
  <si>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</si>
  <si>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</si>
  <si>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</si>
  <si>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</si>
  <si>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</si>
  <si>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</si>
  <si>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</si>
  <si>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</si>
  <si>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</si>
  <si>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</si>
  <si>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</si>
  <si>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</si>
  <si>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</si>
  <si>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</si>
  <si>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</si>
  <si>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</si>
  <si>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</si>
  <si>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</si>
  <si>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</si>
  <si>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</si>
  <si>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</si>
  <si>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</si>
  <si>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</si>
  <si>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</si>
  <si>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</si>
  <si>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</si>
  <si>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</si>
  <si>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</si>
  <si>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</si>
  <si>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</si>
  <si>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</si>
  <si>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</si>
  <si>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</si>
  <si>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</si>
  <si>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</si>
  <si>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</si>
  <si>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</si>
  <si>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</si>
  <si>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</si>
  <si>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</si>
  <si>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</si>
  <si>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</si>
  <si>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</si>
  <si>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</si>
  <si>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</si>
  <si>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</si>
  <si>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</si>
  <si>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</si>
  <si>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</si>
  <si>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</si>
  <si>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</si>
  <si>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</si>
  <si>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</si>
  <si>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</si>
  <si>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</si>
  <si>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</si>
  <si>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</si>
  <si>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</si>
  <si>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</si>
  <si>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</si>
  <si>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</si>
  <si>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</si>
  <si>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</si>
  <si>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</si>
  <si>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</si>
  <si>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</si>
  <si>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</si>
  <si>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</si>
  <si>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</si>
  <si>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</si>
  <si>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</si>
  <si>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</si>
  <si>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</si>
  <si>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</si>
  <si>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</si>
  <si>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</si>
  <si>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</si>
  <si>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</si>
  <si>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</si>
  <si>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</si>
  <si>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</si>
  <si>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</si>
  <si>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</si>
  <si>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</si>
  <si>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</si>
  <si>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</si>
  <si>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</si>
  <si>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</si>
  <si>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</si>
  <si>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</si>
  <si>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</si>
  <si>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</si>
  <si>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</si>
  <si>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</si>
  <si>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</si>
  <si>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</si>
  <si>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</si>
  <si>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</si>
  <si>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</si>
  <si>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</si>
  <si>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</si>
  <si>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</si>
  <si>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</si>
  <si>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</si>
  <si>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</si>
  <si>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</si>
  <si>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</si>
  <si>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</si>
  <si>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</si>
  <si>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</si>
  <si>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</si>
  <si>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</si>
  <si>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</si>
  <si>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</si>
  <si>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</si>
  <si>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</si>
  <si>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</si>
  <si>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</si>
  <si>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</si>
  <si>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</si>
  <si>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</si>
  <si>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</si>
  <si>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</si>
  <si>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</si>
  <si>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</si>
  <si>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</si>
  <si>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</si>
  <si>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</si>
  <si>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</si>
  <si>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</si>
  <si>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</si>
  <si>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</si>
  <si>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</si>
  <si>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</si>
  <si>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</si>
  <si>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</si>
  <si>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</si>
  <si>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</si>
  <si>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</si>
  <si>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</si>
  <si>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</si>
  <si>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</si>
  <si>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</si>
  <si>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</si>
  <si>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</si>
  <si>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</si>
  <si>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</si>
  <si>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</si>
  <si>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</si>
  <si>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</si>
  <si>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</si>
  <si>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</si>
  <si>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</si>
  <si>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</si>
  <si>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</si>
  <si>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</si>
  <si>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</si>
  <si>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</si>
  <si>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</si>
  <si>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</si>
  <si>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</si>
  <si>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</si>
  <si>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</si>
  <si>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</si>
  <si>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</si>
  <si>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</si>
  <si>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</si>
  <si>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</si>
  <si>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</si>
  <si>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</si>
  <si>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</si>
  <si>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</si>
  <si>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</si>
  <si>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</si>
  <si>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</si>
  <si>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</si>
  <si>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</si>
  <si>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</si>
  <si>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</si>
  <si>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</si>
  <si>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</si>
  <si>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</si>
  <si>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</si>
  <si>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</si>
  <si>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</si>
  <si>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</si>
  <si>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</si>
  <si>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</si>
  <si>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</si>
  <si>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</si>
  <si>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</si>
  <si>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</si>
  <si>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</si>
  <si>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</si>
  <si>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</si>
  <si>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</si>
  <si>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</si>
  <si>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</si>
  <si>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</si>
  <si>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</si>
  <si>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</si>
  <si>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</si>
  <si>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</si>
  <si>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</si>
  <si>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</si>
  <si>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</si>
  <si>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</si>
  <si>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</si>
  <si>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</si>
  <si>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</si>
  <si>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</si>
  <si>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</si>
  <si>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</si>
  <si>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</si>
  <si>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</si>
  <si>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</si>
  <si>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</si>
  <si>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</si>
  <si>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</si>
  <si>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</si>
  <si>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</si>
  <si>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</si>
  <si>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</si>
  <si>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</si>
  <si>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</si>
  <si>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</si>
  <si>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</si>
  <si>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</si>
  <si>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</si>
  <si>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</si>
  <si>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</si>
  <si>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</si>
  <si>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</si>
  <si>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</si>
  <si>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</si>
  <si>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</si>
  <si>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</si>
  <si>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</si>
  <si>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</si>
  <si>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</si>
  <si>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</si>
  <si>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</si>
  <si>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</si>
  <si>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</si>
  <si>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</si>
  <si>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</si>
  <si>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</si>
  <si>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</si>
  <si>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</si>
  <si>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</si>
  <si>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</si>
  <si>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</si>
  <si>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</si>
  <si>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</si>
  <si>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</si>
  <si>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</si>
  <si>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</si>
  <si>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</si>
  <si>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</si>
  <si>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</si>
  <si>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</si>
  <si>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</si>
  <si>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</si>
  <si>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</si>
  <si>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</si>
  <si>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</si>
  <si>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</si>
  <si>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</si>
  <si>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</si>
  <si>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</si>
  <si>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</si>
  <si>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</si>
  <si>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</si>
  <si>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</si>
  <si>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</si>
  <si>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</si>
  <si>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</si>
  <si>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</si>
  <si>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</si>
  <si>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</si>
  <si>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</si>
  <si>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</si>
  <si>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</si>
  <si>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</si>
  <si>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</si>
  <si>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</si>
  <si>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</si>
  <si>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</si>
  <si>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</si>
  <si>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</si>
  <si>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</si>
  <si>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</si>
  <si>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</si>
  <si>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</si>
  <si>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</si>
  <si>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</si>
  <si>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</si>
  <si>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</si>
  <si>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</si>
  <si>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</si>
  <si>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</si>
  <si>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</si>
  <si>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</si>
  <si>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</si>
  <si>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</si>
  <si>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</si>
  <si>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</si>
  <si>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</si>
  <si>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</si>
  <si>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</si>
  <si>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</si>
  <si>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</si>
  <si>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</si>
  <si>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</si>
  <si>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</si>
  <si>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</si>
  <si>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</si>
  <si>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</si>
  <si>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</si>
  <si>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</si>
  <si>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</si>
  <si>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</si>
  <si>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</si>
  <si>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</si>
  <si>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</si>
  <si>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</si>
  <si>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</si>
  <si>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</si>
  <si>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</si>
  <si>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</si>
  <si>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</si>
  <si>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</si>
  <si>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</si>
  <si>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</si>
  <si>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</si>
  <si>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</si>
  <si>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</si>
  <si>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</si>
  <si>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</si>
  <si>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</si>
  <si>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</si>
  <si>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</si>
  <si>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</si>
  <si>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</si>
  <si>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</si>
  <si>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</si>
  <si>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</si>
  <si>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</si>
  <si>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</si>
  <si>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</si>
  <si>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</si>
  <si>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</si>
  <si>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</si>
  <si>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</si>
  <si>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</si>
  <si>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</si>
  <si>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</si>
  <si>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</si>
  <si>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</si>
  <si>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</si>
  <si>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</si>
  <si>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</si>
  <si>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</si>
  <si>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</si>
  <si>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</si>
  <si>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</si>
  <si>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</si>
  <si>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</si>
  <si>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</si>
  <si>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</si>
  <si>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</si>
  <si>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</si>
  <si>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</si>
  <si>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</si>
  <si>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</si>
  <si>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</si>
  <si>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</si>
  <si>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</si>
  <si>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</si>
  <si>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</si>
  <si>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</si>
  <si>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</si>
  <si>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</si>
  <si>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</si>
  <si>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</si>
  <si>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</si>
  <si>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</si>
  <si>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</si>
  <si>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</si>
  <si>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出力層誤差δ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</si>
  <si>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隠れ層誤差δ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</si>
  <si>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</si>
  <si>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</si>
  <si>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</si>
  <si>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</si>
  <si>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</si>
  <si>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</si>
  <si>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游ゴシック"/>
        <color theme="1"/>
        <sz val="11.0"/>
      </rPr>
      <t>f'(u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)=</t>
    </r>
  </si>
  <si>
    <r>
      <rPr>
        <rFont val="游ゴシック"/>
        <color theme="1"/>
        <sz val="11.0"/>
      </rPr>
      <t>δ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bscript"/>
      </rPr>
      <t>ij</t>
    </r>
    <r>
      <rPr>
        <rFont val="游ゴシック"/>
        <color theme="1"/>
        <sz val="11.0"/>
      </rPr>
      <t>=</t>
    </r>
  </si>
  <si>
    <r>
      <rPr>
        <rFont val="MS PGothic"/>
        <color theme="1"/>
        <sz val="11.0"/>
      </rPr>
      <t>∂E/∂b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</si>
  <si>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O</t>
    </r>
    <r>
      <rPr>
        <rFont val="ＭＳ Ｐゴシック"/>
        <color theme="1"/>
        <sz val="11.0"/>
      </rPr>
      <t>=</t>
    </r>
  </si>
  <si>
    <r>
      <rPr>
        <rFont val="MS PGothic"/>
        <color theme="1"/>
        <sz val="11.0"/>
      </rPr>
      <t>∂E/∂w</t>
    </r>
    <r>
      <rPr>
        <rFont val="ＭＳ Ｐゴシック"/>
        <color theme="1"/>
        <sz val="11.0"/>
        <vertAlign val="superscript"/>
      </rPr>
      <t>H</t>
    </r>
    <r>
      <rPr>
        <rFont val="ＭＳ Ｐゴシック"/>
        <color theme="1"/>
        <sz val="11.0"/>
      </rPr>
      <t>=</t>
    </r>
  </si>
  <si>
    <t>3層ニューラルネットワーク(iris データの分類)</t>
  </si>
  <si>
    <t>6   Iris データを分類してみよう。活性化関数にSigmid関数を用い、ソルバーでパラメータを推定する</t>
  </si>
  <si>
    <t>①  中間層、出力層の値を求め、次に Soft-Max 関数を用いて各クラスの確率を求める</t>
  </si>
  <si>
    <t>②  得られた各クラスの確率と教師データから誤差として交差エントロピーを計算する</t>
  </si>
  <si>
    <t>③ 交差エントロピーを目的関数とし、中間層、出力層の重みの最適値(最小値)を求める</t>
  </si>
  <si>
    <t>CE合計</t>
  </si>
  <si>
    <t>=SUM(L15:L164)</t>
  </si>
  <si>
    <t>=IF(MAX(B15:D15)=MAX(AQ15:AS15)=AQ15,"setosa",IF(MAX(AQ15:AS15)=AR15,"versicolor","virginica"))</t>
  </si>
  <si>
    <t>活性化</t>
  </si>
  <si>
    <t>計算した確率</t>
  </si>
  <si>
    <t>=-(B15*LN(F15)+C15*LN(G15)+D15*LN(H15))/150</t>
  </si>
  <si>
    <t>=MMULT(N15:P164,Q15:S17)</t>
  </si>
  <si>
    <t>=MMULT(AE15:AH164,AI15:AK18)</t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</si>
  <si>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</si>
  <si>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</si>
  <si>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t>Sigmid</t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</si>
  <si>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</si>
  <si>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</si>
  <si>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</si>
  <si>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</si>
  <si>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</si>
  <si>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</si>
  <si>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Calibri"/>
        <color theme="1"/>
      </rPr>
      <t>W</t>
    </r>
    <r>
      <rPr>
        <rFont val="游ゴシック"/>
        <color theme="1"/>
        <sz val="11.0"/>
        <vertAlign val="superscript"/>
      </rPr>
      <t>H</t>
    </r>
  </si>
  <si>
    <r>
      <rPr>
        <rFont val="Calibri"/>
        <color theme="1"/>
      </rPr>
      <t>u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</si>
  <si>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</si>
  <si>
    <r>
      <rPr>
        <rFont val="游ゴシック"/>
        <color theme="1"/>
        <sz val="11.0"/>
      </rPr>
      <t>W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</si>
  <si>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</si>
  <si>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H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</si>
  <si>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u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</si>
  <si>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r>
      <rPr>
        <rFont val="游ゴシック"/>
        <color theme="1"/>
        <sz val="11.0"/>
      </rPr>
      <t>z</t>
    </r>
    <r>
      <rPr>
        <rFont val="游ゴシック"/>
        <color theme="1"/>
        <sz val="11.0"/>
        <vertAlign val="superscript"/>
      </rPr>
      <t>O</t>
    </r>
    <r>
      <rPr>
        <rFont val="游ゴシック"/>
        <color theme="1"/>
        <sz val="11.0"/>
      </rPr>
      <t>=</t>
    </r>
  </si>
  <si>
    <t>7  活性化関数 ReLU (Rectified Linear Unit)</t>
  </si>
  <si>
    <t xml:space="preserve">① ReLU関数を描いてみよう </t>
  </si>
  <si>
    <t>=IF(B9&gt;=0,B9,0)</t>
  </si>
  <si>
    <t>x</t>
  </si>
  <si>
    <t>ReLU</t>
  </si>
  <si>
    <t xml:space="preserve">② ReLUの微分を描いてみよう </t>
  </si>
  <si>
    <t>x+B25:C39B25:C38</t>
  </si>
  <si>
    <t>ReLUの微分</t>
  </si>
  <si>
    <t>8. ロジスティック関数のグラフを描いてみよう</t>
  </si>
  <si>
    <t>=1/(1+EXP(-B7))</t>
  </si>
  <si>
    <t>logistic_f(x)</t>
  </si>
  <si>
    <t>9. 次の3つの x, y, z の soft-max 関数の値とその合計を求めてみよう</t>
  </si>
  <si>
    <t>=EXP(D9)/(EXP($B$9)+EXP($C$9)+EXP($D$9))</t>
  </si>
  <si>
    <t>=EXP(C9)/(EXP($B$9)+EXP($C$9)+EXP($D$9))</t>
  </si>
  <si>
    <t>=EXP(B9)/(EXP($B$9)+EXP($C$9)+EXP($D$9))</t>
  </si>
  <si>
    <t>y</t>
  </si>
  <si>
    <t>z</t>
  </si>
  <si>
    <t>soft-max関数</t>
  </si>
  <si>
    <t>=SUM(E9:G9)</t>
  </si>
  <si>
    <t>z の値を 1.2 や 4 に変えてみよう</t>
  </si>
  <si>
    <t>10. エントロピー(-ln(p))のグラフを描いてみよう</t>
  </si>
  <si>
    <t>=-LN(B7)</t>
  </si>
  <si>
    <t>-ln(p)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</si>
</sst>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yyyy&quot;年&quot;m&quot;月&quot;d&quot;日&quot;"/>
    <numFmt numFmtId="165" formatCode="0.000"/>
    <numFmt numFmtId="166" formatCode="0.0000"/>
    <numFmt numFmtId="167" formatCode="0_ "/>
    <numFmt numFmtId="168" formatCode="0.000_ "/>
  </numFmts>
  <fonts count="7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游ゴシック"/>
    </font>
    <font/>
    <font>
      <sz val="16.0"/>
      <color theme="1"/>
      <name val="游ゴシック"/>
    </font>
    <font>
      <sz val="11.0"/>
      <color theme="1"/>
      <name val="MS PGothic"/>
    </font>
    <font>
      <sz val="10.0"/>
      <color theme="1"/>
      <name val="游ゴシック"/>
    </font>
  </fonts>
  <fills count="14">
    <fill>
      <patternFill patternType="none"/>
    </fill>
    <fill>
      <patternFill patternType="lightGray"/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FEF2CB"/>
        <bgColor rgb="FFFEF2CB"/>
      </patternFill>
    </fill>
    <fill>
      <patternFill patternType="solid">
        <fgColor rgb="FFF2F2F2"/>
        <bgColor rgb="FFF2F2F2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FFE598"/>
        <bgColor rgb="FFFFE598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DADADA"/>
        <bgColor rgb="FFDADADA"/>
      </patternFill>
    </fill>
  </fills>
  <borders count="28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top/>
      <bottom/>
    </border>
    <border>
      <right/>
      <top/>
      <bottom/>
    </border>
    <border>
      <top/>
      <bottom/>
    </border>
    <border>
      <right style="thin">
        <color rgb="FF000000"/>
      </right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164" xfId="0" applyAlignment="1" applyFont="1" applyNumberFormat="1">
      <alignment horizontal="left" vertical="center"/>
    </xf>
    <xf quotePrefix="1" borderId="1" fillId="2" fontId="2" numFmtId="0" xfId="0" applyAlignment="1" applyBorder="1" applyFill="1" applyFont="1">
      <alignment vertical="center"/>
    </xf>
    <xf borderId="1" fillId="2" fontId="2" numFmtId="0" xfId="0" applyAlignment="1" applyBorder="1" applyFont="1">
      <alignment vertical="center"/>
    </xf>
    <xf borderId="2" fillId="0" fontId="2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1" fillId="2" fontId="2" numFmtId="165" xfId="0" applyAlignment="1" applyBorder="1" applyFont="1" applyNumberFormat="1">
      <alignment vertical="center"/>
    </xf>
    <xf borderId="0" fillId="0" fontId="2" numFmtId="0" xfId="0" applyAlignment="1" applyFont="1">
      <alignment horizontal="right" vertical="center"/>
    </xf>
    <xf quotePrefix="1" borderId="0" fillId="0" fontId="2" numFmtId="0" xfId="0" applyAlignment="1" applyFont="1">
      <alignment vertical="center"/>
    </xf>
    <xf borderId="3" fillId="0" fontId="2" numFmtId="0" xfId="0" applyAlignment="1" applyBorder="1" applyFont="1">
      <alignment horizontal="center" vertical="center"/>
    </xf>
    <xf borderId="4" fillId="0" fontId="3" numFmtId="0" xfId="0" applyAlignment="1" applyBorder="1" applyFont="1">
      <alignment vertical="center"/>
    </xf>
    <xf borderId="5" fillId="0" fontId="3" numFmtId="0" xfId="0" applyAlignment="1" applyBorder="1" applyFont="1">
      <alignment vertical="center"/>
    </xf>
    <xf quotePrefix="1" borderId="1" fillId="3" fontId="2" numFmtId="0" xfId="0" applyAlignment="1" applyBorder="1" applyFill="1" applyFont="1">
      <alignment vertical="center"/>
    </xf>
    <xf borderId="1" fillId="3" fontId="2" numFmtId="0" xfId="0" applyAlignment="1" applyBorder="1" applyFont="1">
      <alignment vertical="center"/>
    </xf>
    <xf quotePrefix="1" borderId="1" fillId="4" fontId="2" numFmtId="0" xfId="0" applyAlignment="1" applyBorder="1" applyFill="1" applyFont="1">
      <alignment vertical="center"/>
    </xf>
    <xf borderId="1" fillId="4" fontId="2" numFmtId="0" xfId="0" applyAlignment="1" applyBorder="1" applyFont="1">
      <alignment vertical="center"/>
    </xf>
    <xf borderId="2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vertical="center"/>
    </xf>
    <xf borderId="4" fillId="0" fontId="2" numFmtId="0" xfId="0" applyAlignment="1" applyBorder="1" applyFont="1">
      <alignment horizontal="center" vertical="center"/>
    </xf>
    <xf borderId="6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vertical="center"/>
    </xf>
    <xf borderId="2" fillId="0" fontId="2" numFmtId="165" xfId="0" applyAlignment="1" applyBorder="1" applyFont="1" applyNumberFormat="1">
      <alignment vertical="center"/>
    </xf>
    <xf borderId="7" fillId="0" fontId="2" numFmtId="0" xfId="0" applyAlignment="1" applyBorder="1" applyFont="1">
      <alignment horizontal="center" vertical="center"/>
    </xf>
    <xf borderId="6" fillId="0" fontId="2" numFmtId="0" xfId="0" applyAlignment="1" applyBorder="1" applyFont="1">
      <alignment vertical="center"/>
    </xf>
    <xf borderId="1" fillId="5" fontId="2" numFmtId="0" xfId="0" applyAlignment="1" applyBorder="1" applyFill="1" applyFont="1">
      <alignment vertical="center"/>
    </xf>
    <xf borderId="1" fillId="6" fontId="2" numFmtId="0" xfId="0" applyAlignment="1" applyBorder="1" applyFill="1" applyFont="1">
      <alignment vertical="center"/>
    </xf>
    <xf quotePrefix="1" borderId="0" fillId="0" fontId="2" numFmtId="0" xfId="0" applyAlignment="1" applyFont="1">
      <alignment horizontal="center" vertical="center"/>
    </xf>
    <xf borderId="8" fillId="0" fontId="2" numFmtId="0" xfId="0" applyAlignment="1" applyBorder="1" applyFont="1">
      <alignment vertical="center"/>
    </xf>
    <xf borderId="9" fillId="0" fontId="2" numFmtId="0" xfId="0" applyAlignment="1" applyBorder="1" applyFont="1">
      <alignment vertical="center"/>
    </xf>
    <xf borderId="10" fillId="0" fontId="2" numFmtId="0" xfId="0" applyAlignment="1" applyBorder="1" applyFont="1">
      <alignment vertical="center"/>
    </xf>
    <xf borderId="2" fillId="0" fontId="2" numFmtId="0" xfId="0" applyAlignment="1" applyBorder="1" applyFont="1">
      <alignment horizontal="right" vertical="center"/>
    </xf>
    <xf quotePrefix="1" borderId="1" fillId="7" fontId="2" numFmtId="0" xfId="0" applyAlignment="1" applyBorder="1" applyFill="1" applyFont="1">
      <alignment vertical="center"/>
    </xf>
    <xf borderId="1" fillId="7" fontId="2" numFmtId="0" xfId="0" applyAlignment="1" applyBorder="1" applyFont="1">
      <alignment vertical="center"/>
    </xf>
    <xf borderId="1" fillId="7" fontId="2" numFmtId="2" xfId="0" applyAlignment="1" applyBorder="1" applyFont="1" applyNumberFormat="1">
      <alignment vertical="center"/>
    </xf>
    <xf quotePrefix="1" borderId="1" fillId="8" fontId="2" numFmtId="0" xfId="0" applyAlignment="1" applyBorder="1" applyFill="1" applyFont="1">
      <alignment vertical="center"/>
    </xf>
    <xf borderId="1" fillId="8" fontId="2" numFmtId="0" xfId="0" applyAlignment="1" applyBorder="1" applyFont="1">
      <alignment vertical="center"/>
    </xf>
    <xf borderId="1" fillId="7" fontId="2" numFmtId="166" xfId="0" applyAlignment="1" applyBorder="1" applyFont="1" applyNumberFormat="1">
      <alignment vertical="center"/>
    </xf>
    <xf borderId="0" fillId="0" fontId="4" numFmtId="0" xfId="0" applyAlignment="1" applyFont="1">
      <alignment horizontal="center" vertical="center"/>
    </xf>
    <xf borderId="0" fillId="0" fontId="2" numFmtId="165" xfId="0" applyAlignment="1" applyFont="1" applyNumberFormat="1">
      <alignment vertical="center"/>
    </xf>
    <xf borderId="2" fillId="0" fontId="2" numFmtId="167" xfId="0" applyAlignment="1" applyBorder="1" applyFont="1" applyNumberFormat="1">
      <alignment vertical="center"/>
    </xf>
    <xf borderId="1" fillId="2" fontId="2" numFmtId="0" xfId="0" applyAlignment="1" applyBorder="1" applyFont="1">
      <alignment horizontal="center" vertical="center"/>
    </xf>
    <xf quotePrefix="1" borderId="1" fillId="6" fontId="2" numFmtId="0" xfId="0" applyAlignment="1" applyBorder="1" applyFont="1">
      <alignment vertical="center"/>
    </xf>
    <xf quotePrefix="1" borderId="1" fillId="9" fontId="2" numFmtId="0" xfId="0" applyAlignment="1" applyBorder="1" applyFill="1" applyFont="1">
      <alignment vertical="center"/>
    </xf>
    <xf borderId="1" fillId="4" fontId="2" numFmtId="0" xfId="0" applyAlignment="1" applyBorder="1" applyFont="1">
      <alignment horizontal="center" vertical="center"/>
    </xf>
    <xf borderId="1" fillId="7" fontId="2" numFmtId="0" xfId="0" applyAlignment="1" applyBorder="1" applyFont="1">
      <alignment horizontal="center" vertical="center"/>
    </xf>
    <xf quotePrefix="1" borderId="1" fillId="7" fontId="2" numFmtId="0" xfId="0" applyAlignment="1" applyBorder="1" applyFont="1">
      <alignment horizontal="center" vertical="center"/>
    </xf>
    <xf borderId="1" fillId="7" fontId="2" numFmtId="0" xfId="0" applyAlignment="1" applyBorder="1" applyFont="1">
      <alignment horizontal="right" vertical="center"/>
    </xf>
    <xf borderId="11" fillId="6" fontId="2" numFmtId="0" xfId="0" applyAlignment="1" applyBorder="1" applyFont="1">
      <alignment vertical="center"/>
    </xf>
    <xf borderId="11" fillId="3" fontId="2" numFmtId="0" xfId="0" applyAlignment="1" applyBorder="1" applyFont="1">
      <alignment vertical="center"/>
    </xf>
    <xf borderId="11" fillId="9" fontId="2" numFmtId="0" xfId="0" applyAlignment="1" applyBorder="1" applyFont="1">
      <alignment vertical="center"/>
    </xf>
    <xf borderId="2" fillId="2" fontId="2" numFmtId="165" xfId="0" applyAlignment="1" applyBorder="1" applyFont="1" applyNumberFormat="1">
      <alignment vertical="center"/>
    </xf>
    <xf borderId="11" fillId="4" fontId="2" numFmtId="0" xfId="0" applyAlignment="1" applyBorder="1" applyFont="1">
      <alignment vertical="center"/>
    </xf>
    <xf borderId="12" fillId="7" fontId="2" numFmtId="0" xfId="0" applyAlignment="1" applyBorder="1" applyFont="1">
      <alignment vertical="center"/>
    </xf>
    <xf borderId="13" fillId="7" fontId="2" numFmtId="0" xfId="0" applyAlignment="1" applyBorder="1" applyFont="1">
      <alignment vertical="center"/>
    </xf>
    <xf borderId="14" fillId="7" fontId="2" numFmtId="0" xfId="0" applyAlignment="1" applyBorder="1" applyFont="1">
      <alignment vertical="center"/>
    </xf>
    <xf borderId="15" fillId="10" fontId="2" numFmtId="0" xfId="0" applyAlignment="1" applyBorder="1" applyFill="1" applyFont="1">
      <alignment horizontal="center" vertical="center"/>
    </xf>
    <xf borderId="16" fillId="0" fontId="3" numFmtId="0" xfId="0" applyAlignment="1" applyBorder="1" applyFont="1">
      <alignment vertical="center"/>
    </xf>
    <xf borderId="0" fillId="0" fontId="5" numFmtId="0" xfId="0" applyAlignment="1" applyFont="1">
      <alignment horizontal="right" vertical="center"/>
    </xf>
    <xf borderId="1" fillId="7" fontId="2" numFmtId="168" xfId="0" applyAlignment="1" applyBorder="1" applyFont="1" applyNumberFormat="1">
      <alignment vertical="center"/>
    </xf>
    <xf borderId="0" fillId="0" fontId="5" numFmtId="0" xfId="0" applyAlignment="1" applyFont="1">
      <alignment vertical="center"/>
    </xf>
    <xf borderId="1" fillId="11" fontId="2" numFmtId="0" xfId="0" applyAlignment="1" applyBorder="1" applyFill="1" applyFont="1">
      <alignment vertical="center"/>
    </xf>
    <xf borderId="17" fillId="0" fontId="3" numFmtId="0" xfId="0" applyAlignment="1" applyBorder="1" applyFont="1">
      <alignment vertical="center"/>
    </xf>
    <xf borderId="5" fillId="0" fontId="2" numFmtId="165" xfId="0" applyAlignment="1" applyBorder="1" applyFont="1" applyNumberFormat="1">
      <alignment vertical="center"/>
    </xf>
    <xf borderId="1" fillId="12" fontId="2" numFmtId="166" xfId="0" applyAlignment="1" applyBorder="1" applyFill="1" applyFont="1" applyNumberFormat="1">
      <alignment vertical="center"/>
    </xf>
    <xf borderId="1" fillId="2" fontId="2" numFmtId="166" xfId="0" applyAlignment="1" applyBorder="1" applyFont="1" applyNumberFormat="1">
      <alignment vertical="center"/>
    </xf>
    <xf borderId="2" fillId="7" fontId="2" numFmtId="0" xfId="0" applyAlignment="1" applyBorder="1" applyFont="1">
      <alignment vertical="center"/>
    </xf>
    <xf borderId="2" fillId="10" fontId="2" numFmtId="0" xfId="0" applyAlignment="1" applyBorder="1" applyFont="1">
      <alignment horizontal="right" vertical="center"/>
    </xf>
    <xf borderId="2" fillId="10" fontId="2" numFmtId="0" xfId="0" applyAlignment="1" applyBorder="1" applyFont="1">
      <alignment vertical="center"/>
    </xf>
    <xf quotePrefix="1" borderId="1" fillId="10" fontId="2" numFmtId="0" xfId="0" applyAlignment="1" applyBorder="1" applyFont="1">
      <alignment vertical="center"/>
    </xf>
    <xf borderId="1" fillId="10" fontId="2" numFmtId="0" xfId="0" applyAlignment="1" applyBorder="1" applyFont="1">
      <alignment vertical="center"/>
    </xf>
    <xf borderId="1" fillId="12" fontId="2" numFmtId="165" xfId="0" applyAlignment="1" applyBorder="1" applyFont="1" applyNumberFormat="1">
      <alignment vertical="center"/>
    </xf>
    <xf borderId="1" fillId="11" fontId="2" numFmtId="166" xfId="0" applyAlignment="1" applyBorder="1" applyFont="1" applyNumberFormat="1">
      <alignment vertical="center"/>
    </xf>
    <xf borderId="1" fillId="8" fontId="2" numFmtId="168" xfId="0" applyAlignment="1" applyBorder="1" applyFont="1" applyNumberFormat="1">
      <alignment vertical="center"/>
    </xf>
    <xf borderId="1" fillId="10" fontId="2" numFmtId="0" xfId="0" applyAlignment="1" applyBorder="1" applyFont="1">
      <alignment horizontal="right" vertical="center"/>
    </xf>
    <xf borderId="18" fillId="0" fontId="2" numFmtId="0" xfId="0" applyAlignment="1" applyBorder="1" applyFont="1">
      <alignment vertical="center"/>
    </xf>
    <xf borderId="19" fillId="0" fontId="2" numFmtId="0" xfId="0" applyAlignment="1" applyBorder="1" applyFont="1">
      <alignment horizontal="center" vertical="center"/>
    </xf>
    <xf borderId="20" fillId="0" fontId="2" numFmtId="0" xfId="0" applyAlignment="1" applyBorder="1" applyFont="1">
      <alignment vertical="center"/>
    </xf>
    <xf borderId="2" fillId="2" fontId="2" numFmtId="0" xfId="0" applyAlignment="1" applyBorder="1" applyFont="1">
      <alignment vertical="center"/>
    </xf>
    <xf borderId="1" fillId="7" fontId="2" numFmtId="165" xfId="0" applyAlignment="1" applyBorder="1" applyFont="1" applyNumberFormat="1">
      <alignment vertical="center"/>
    </xf>
    <xf borderId="2" fillId="10" fontId="2" numFmtId="0" xfId="0" applyAlignment="1" applyBorder="1" applyFont="1">
      <alignment horizontal="center" vertical="center"/>
    </xf>
    <xf borderId="2" fillId="10" fontId="2" numFmtId="165" xfId="0" applyAlignment="1" applyBorder="1" applyFont="1" applyNumberFormat="1">
      <alignment vertical="center"/>
    </xf>
    <xf quotePrefix="1" borderId="1" fillId="6" fontId="6" numFmtId="0" xfId="0" applyAlignment="1" applyBorder="1" applyFont="1">
      <alignment horizontal="center" vertical="center"/>
    </xf>
    <xf borderId="1" fillId="6" fontId="2" numFmtId="165" xfId="0" applyAlignment="1" applyBorder="1" applyFont="1" applyNumberFormat="1">
      <alignment vertical="center"/>
    </xf>
    <xf borderId="1" fillId="13" fontId="2" numFmtId="165" xfId="0" applyAlignment="1" applyBorder="1" applyFill="1" applyFont="1" applyNumberFormat="1">
      <alignment vertical="center"/>
    </xf>
    <xf borderId="1" fillId="9" fontId="2" numFmtId="165" xfId="0" applyAlignment="1" applyBorder="1" applyFont="1" applyNumberFormat="1">
      <alignment vertical="center"/>
    </xf>
    <xf quotePrefix="1" borderId="1" fillId="7" fontId="6" numFmtId="0" xfId="0" applyAlignment="1" applyBorder="1" applyFont="1">
      <alignment horizontal="center" vertical="center"/>
    </xf>
    <xf quotePrefix="1" borderId="1" fillId="8" fontId="6" numFmtId="0" xfId="0" applyAlignment="1" applyBorder="1" applyFont="1">
      <alignment vertical="center"/>
    </xf>
    <xf borderId="21" fillId="0" fontId="2" numFmtId="0" xfId="0" applyAlignment="1" applyBorder="1" applyFont="1">
      <alignment vertical="center"/>
    </xf>
    <xf borderId="22" fillId="0" fontId="2" numFmtId="0" xfId="0" applyAlignment="1" applyBorder="1" applyFont="1">
      <alignment vertical="center"/>
    </xf>
    <xf borderId="11" fillId="6" fontId="2" numFmtId="165" xfId="0" applyAlignment="1" applyBorder="1" applyFont="1" applyNumberFormat="1">
      <alignment vertical="center"/>
    </xf>
    <xf borderId="11" fillId="3" fontId="2" numFmtId="165" xfId="0" applyAlignment="1" applyBorder="1" applyFont="1" applyNumberFormat="1">
      <alignment vertical="center"/>
    </xf>
    <xf borderId="11" fillId="9" fontId="2" numFmtId="165" xfId="0" applyAlignment="1" applyBorder="1" applyFont="1" applyNumberFormat="1">
      <alignment vertical="center"/>
    </xf>
    <xf borderId="2" fillId="2" fontId="2" numFmtId="165" xfId="0" applyAlignment="1" applyBorder="1" applyFont="1" applyNumberFormat="1">
      <alignment horizontal="center" vertical="center"/>
    </xf>
    <xf borderId="11" fillId="4" fontId="2" numFmtId="165" xfId="0" applyAlignment="1" applyBorder="1" applyFont="1" applyNumberFormat="1">
      <alignment vertical="center"/>
    </xf>
    <xf borderId="12" fillId="7" fontId="2" numFmtId="168" xfId="0" applyAlignment="1" applyBorder="1" applyFont="1" applyNumberFormat="1">
      <alignment vertical="center"/>
    </xf>
    <xf borderId="1" fillId="3" fontId="2" numFmtId="165" xfId="0" applyAlignment="1" applyBorder="1" applyFont="1" applyNumberFormat="1">
      <alignment vertical="center"/>
    </xf>
    <xf borderId="1" fillId="4" fontId="2" numFmtId="165" xfId="0" applyAlignment="1" applyBorder="1" applyFont="1" applyNumberFormat="1">
      <alignment vertical="center"/>
    </xf>
    <xf borderId="1" fillId="8" fontId="2" numFmtId="165" xfId="0" applyAlignment="1" applyBorder="1" applyFont="1" applyNumberFormat="1">
      <alignment vertical="center"/>
    </xf>
    <xf borderId="7" fillId="0" fontId="2" numFmtId="0" xfId="0" applyAlignment="1" applyBorder="1" applyFont="1">
      <alignment vertical="center"/>
    </xf>
    <xf borderId="8" fillId="0" fontId="2" numFmtId="0" xfId="0" applyAlignment="1" applyBorder="1" applyFont="1">
      <alignment horizontal="center" vertical="center"/>
    </xf>
    <xf borderId="23" fillId="2" fontId="2" numFmtId="165" xfId="0" applyAlignment="1" applyBorder="1" applyFont="1" applyNumberFormat="1">
      <alignment horizontal="center" vertical="center"/>
    </xf>
    <xf borderId="24" fillId="0" fontId="2" numFmtId="0" xfId="0" applyAlignment="1" applyBorder="1" applyFont="1">
      <alignment vertical="center"/>
    </xf>
    <xf borderId="10" fillId="0" fontId="2" numFmtId="0" xfId="0" applyAlignment="1" applyBorder="1" applyFont="1">
      <alignment horizontal="center" vertical="center"/>
    </xf>
    <xf borderId="24" fillId="0" fontId="2" numFmtId="0" xfId="0" applyAlignment="1" applyBorder="1" applyFont="1">
      <alignment horizontal="center" vertical="center"/>
    </xf>
    <xf borderId="2" fillId="7" fontId="2" numFmtId="168" xfId="0" applyAlignment="1" applyBorder="1" applyFont="1" applyNumberFormat="1">
      <alignment vertical="center"/>
    </xf>
    <xf borderId="5" fillId="0" fontId="2" numFmtId="0" xfId="0" applyAlignment="1" applyBorder="1" applyFont="1">
      <alignment horizontal="center" vertical="center"/>
    </xf>
    <xf borderId="25" fillId="6" fontId="2" numFmtId="0" xfId="0" applyAlignment="1" applyBorder="1" applyFont="1">
      <alignment vertical="center"/>
    </xf>
    <xf borderId="26" fillId="6" fontId="2" numFmtId="0" xfId="0" applyAlignment="1" applyBorder="1" applyFont="1">
      <alignment vertical="center"/>
    </xf>
    <xf borderId="27" fillId="2" fontId="2" numFmtId="0" xfId="0" applyAlignment="1" applyBorder="1" applyFont="1">
      <alignment vertical="center"/>
    </xf>
    <xf borderId="25" fillId="2" fontId="2" numFmtId="0" xfId="0" applyAlignment="1" applyBorder="1" applyFont="1">
      <alignment vertical="center"/>
    </xf>
    <xf borderId="26" fillId="2" fontId="2" numFmtId="0" xfId="0" applyAlignment="1" applyBorder="1" applyFont="1">
      <alignment vertical="center"/>
    </xf>
    <xf quotePrefix="1" borderId="2" fillId="0" fontId="2" numFmtId="0" xfId="0" applyAlignment="1" applyBorder="1" applyFont="1">
      <alignment horizontal="center" vertical="center"/>
    </xf>
    <xf borderId="2" fillId="6" fontId="2" numFmtId="2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2" fillId="6" fontId="2" numFmtId="0" xfId="0" applyAlignment="1" applyBorder="1" applyFont="1">
      <alignment vertical="center"/>
    </xf>
    <xf borderId="2" fillId="4" fontId="2" numFmtId="0" xfId="0" applyAlignment="1" applyBorder="1" applyFont="1">
      <alignment vertical="center"/>
    </xf>
    <xf borderId="23" fillId="6" fontId="2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customschemas.google.com/relationships/workbookmetadata" Target="metadata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正解率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'⑦3クラスニューラル７'!$CM$5:$CM$29</c:f>
              <c:numCache/>
            </c:numRef>
          </c:val>
          <c:smooth val="0"/>
        </c:ser>
        <c:ser>
          <c:idx val="1"/>
          <c:order val="1"/>
          <c:tx>
            <c:v>CE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'⑦3クラスニューラル７'!$CN$5:$CN$29</c:f>
              <c:numCache/>
            </c:numRef>
          </c:val>
          <c:smooth val="0"/>
        </c:ser>
        <c:axId val="996478970"/>
        <c:axId val="2097416644"/>
      </c:lineChart>
      <c:catAx>
        <c:axId val="9964789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97416644"/>
      </c:catAx>
      <c:valAx>
        <c:axId val="209741664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9647897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正解率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'⑦3クラスニューラル７ (参考)'!$CM$5:$CM$29</c:f>
              <c:numCache/>
            </c:numRef>
          </c:val>
          <c:smooth val="0"/>
        </c:ser>
        <c:ser>
          <c:idx val="1"/>
          <c:order val="1"/>
          <c:tx>
            <c:v>CE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'⑦3クラスニューラル７ (参考)'!$CN$5:$CN$29</c:f>
              <c:numCache/>
            </c:numRef>
          </c:val>
          <c:smooth val="0"/>
        </c:ser>
        <c:axId val="1373540314"/>
        <c:axId val="191605952"/>
      </c:lineChart>
      <c:catAx>
        <c:axId val="13735403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1605952"/>
      </c:catAx>
      <c:valAx>
        <c:axId val="19160595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73540314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正解率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'⑨3クラスニューラル(完成)'!$CM$5:$CM$29</c:f>
              <c:numCache/>
            </c:numRef>
          </c:val>
          <c:smooth val="0"/>
        </c:ser>
        <c:ser>
          <c:idx val="1"/>
          <c:order val="1"/>
          <c:tx>
            <c:v>CE</c:v>
          </c:tx>
          <c:spPr>
            <a:ln cmpd="sng" w="28575">
              <a:solidFill>
                <a:schemeClr val="accent3"/>
              </a:solidFill>
            </a:ln>
          </c:spPr>
          <c:marker>
            <c:symbol val="none"/>
          </c:marker>
          <c:val>
            <c:numRef>
              <c:f>'⑨3クラスニューラル(完成)'!$CN$5:$CN$29</c:f>
              <c:numCache/>
            </c:numRef>
          </c:val>
          <c:smooth val="0"/>
        </c:ser>
        <c:axId val="71214522"/>
        <c:axId val="2082350683"/>
      </c:lineChart>
      <c:catAx>
        <c:axId val="712145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82350683"/>
      </c:catAx>
      <c:valAx>
        <c:axId val="208235068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121452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ReLU</a:t>
            </a:r>
          </a:p>
        </c:rich>
      </c:tx>
      <c:overlay val="0"/>
    </c:title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529068159"/>
        <c:axId val="428805174"/>
      </c:scatterChart>
      <c:valAx>
        <c:axId val="15290681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28805174"/>
      </c:valAx>
      <c:valAx>
        <c:axId val="42880517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29068159"/>
      </c:valAx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ReLUの微分</a:t>
            </a:r>
          </a:p>
        </c:rich>
      </c:tx>
      <c:overlay val="0"/>
    </c:title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66849748"/>
        <c:axId val="733979215"/>
      </c:scatterChart>
      <c:valAx>
        <c:axId val="8668497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33979215"/>
      </c:valAx>
      <c:valAx>
        <c:axId val="73397921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66849748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ReLU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'⑪ ReLU関数(参考)'!$B$9:$B$21</c:f>
            </c:numRef>
          </c:xVal>
          <c:yVal>
            <c:numRef>
              <c:f>'⑪ ReLU関数(参考)'!$C$9:$C$21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4632353"/>
        <c:axId val="47540581"/>
      </c:scatterChart>
      <c:valAx>
        <c:axId val="19946323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7540581"/>
      </c:valAx>
      <c:valAx>
        <c:axId val="47540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94632353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ReLUの微分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'⑪ ReLU関数(参考)'!$B$26:$B$39</c:f>
            </c:numRef>
          </c:xVal>
          <c:yVal>
            <c:numRef>
              <c:f>'⑪ ReLU関数(参考)'!$C$26:$C$39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18496"/>
        <c:axId val="1641853592"/>
      </c:scatterChart>
      <c:valAx>
        <c:axId val="366184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41853592"/>
      </c:valAx>
      <c:valAx>
        <c:axId val="1641853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6618496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logistic_f(x)</a:t>
            </a:r>
          </a:p>
        </c:rich>
      </c:tx>
      <c:overlay val="0"/>
    </c:title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39300023"/>
        <c:axId val="357591987"/>
      </c:scatterChart>
      <c:valAx>
        <c:axId val="2393000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57591987"/>
      </c:valAx>
      <c:valAx>
        <c:axId val="35759198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39300023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softmax 関数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'⑬  softmax関数'!$E$9:$G$9</c:f>
            </c:strRef>
          </c:cat>
          <c:val>
            <c:numRef>
              <c:f>'⑬  softmax関数'!$E$9:$G$9</c:f>
              <c:numCache/>
            </c:numRef>
          </c:val>
        </c:ser>
        <c:axId val="1473890396"/>
        <c:axId val="2114576333"/>
      </c:barChart>
      <c:catAx>
        <c:axId val="14738903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114576333"/>
      </c:catAx>
      <c:valAx>
        <c:axId val="211457633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73890396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softmax 関数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val>
            <c:numRef>
              <c:f>'⑬  softmax関数'!$E$22:$G$22</c:f>
              <c:numCache/>
            </c:numRef>
          </c:val>
        </c:ser>
        <c:axId val="1616940754"/>
        <c:axId val="577657623"/>
      </c:barChart>
      <c:catAx>
        <c:axId val="1616940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77657623"/>
      </c:catAx>
      <c:valAx>
        <c:axId val="5776576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16940754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- ln(p)</a:t>
            </a:r>
          </a:p>
        </c:rich>
      </c:tx>
      <c:layout>
        <c:manualLayout>
          <c:xMode val="edge"/>
          <c:yMode val="edge"/>
          <c:x val="0.4560047031452284"/>
          <c:y val="0.027765730475102803"/>
        </c:manualLayout>
      </c:layout>
      <c:overlay val="0"/>
    </c:title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74672702"/>
        <c:axId val="232759250"/>
      </c:scatterChart>
      <c:valAx>
        <c:axId val="1874672702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32759250"/>
      </c:valAx>
      <c:valAx>
        <c:axId val="23275925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874672702"/>
      </c:valAx>
    </c:plotArea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- ln(p)</a:t>
            </a:r>
          </a:p>
        </c:rich>
      </c:tx>
      <c:layout>
        <c:manualLayout>
          <c:xMode val="edge"/>
          <c:yMode val="edge"/>
          <c:x val="0.4560047031452284"/>
          <c:y val="0.027765730475102803"/>
        </c:manualLayout>
      </c:layout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'⑭ -ln(p) (参考)'!$B$7:$B$31</c:f>
            </c:numRef>
          </c:xVal>
          <c:yVal>
            <c:numRef>
              <c:f>'⑭ -ln(p) (参考)'!$C$7:$C$31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750355"/>
        <c:axId val="1039685626"/>
      </c:scatterChart>
      <c:valAx>
        <c:axId val="200475035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39685626"/>
      </c:valAx>
      <c:valAx>
        <c:axId val="1039685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04750355"/>
      </c:valAx>
    </c:plotArea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image" Target="../media/image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92</xdr:col>
      <xdr:colOff>466725</xdr:colOff>
      <xdr:row>1</xdr:row>
      <xdr:rowOff>104775</xdr:rowOff>
    </xdr:from>
    <xdr:ext cx="2714625" cy="3457575"/>
    <xdr:graphicFrame>
      <xdr:nvGraphicFramePr>
        <xdr:cNvPr id="78275436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92</xdr:col>
      <xdr:colOff>466725</xdr:colOff>
      <xdr:row>1</xdr:row>
      <xdr:rowOff>104775</xdr:rowOff>
    </xdr:from>
    <xdr:ext cx="2714625" cy="3457575"/>
    <xdr:graphicFrame>
      <xdr:nvGraphicFramePr>
        <xdr:cNvPr id="57288527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92</xdr:col>
      <xdr:colOff>571500</xdr:colOff>
      <xdr:row>4</xdr:row>
      <xdr:rowOff>0</xdr:rowOff>
    </xdr:from>
    <xdr:ext cx="2714625" cy="3381375"/>
    <xdr:graphicFrame>
      <xdr:nvGraphicFramePr>
        <xdr:cNvPr id="42221905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7</xdr:row>
      <xdr:rowOff>66675</xdr:rowOff>
    </xdr:from>
    <xdr:ext cx="4038600" cy="2743200"/>
    <xdr:graphicFrame>
      <xdr:nvGraphicFramePr>
        <xdr:cNvPr id="114404549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619125</xdr:colOff>
      <xdr:row>24</xdr:row>
      <xdr:rowOff>209550</xdr:rowOff>
    </xdr:from>
    <xdr:ext cx="4038600" cy="2743200"/>
    <xdr:graphicFrame>
      <xdr:nvGraphicFramePr>
        <xdr:cNvPr id="72176559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57150</xdr:colOff>
      <xdr:row>7</xdr:row>
      <xdr:rowOff>66675</xdr:rowOff>
    </xdr:from>
    <xdr:ext cx="4038600" cy="2743200"/>
    <xdr:graphicFrame>
      <xdr:nvGraphicFramePr>
        <xdr:cNvPr id="1914673314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619125</xdr:colOff>
      <xdr:row>24</xdr:row>
      <xdr:rowOff>209550</xdr:rowOff>
    </xdr:from>
    <xdr:ext cx="4038600" cy="2743200"/>
    <xdr:graphicFrame>
      <xdr:nvGraphicFramePr>
        <xdr:cNvPr id="1462925012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523875</xdr:colOff>
      <xdr:row>8</xdr:row>
      <xdr:rowOff>152400</xdr:rowOff>
    </xdr:from>
    <xdr:ext cx="4171950" cy="3086100"/>
    <xdr:graphicFrame>
      <xdr:nvGraphicFramePr>
        <xdr:cNvPr id="582221812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104775</xdr:colOff>
      <xdr:row>4</xdr:row>
      <xdr:rowOff>171450</xdr:rowOff>
    </xdr:from>
    <xdr:ext cx="1133475" cy="41910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4</xdr:row>
      <xdr:rowOff>171450</xdr:rowOff>
    </xdr:from>
    <xdr:ext cx="1133475" cy="419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142875</xdr:colOff>
      <xdr:row>7</xdr:row>
      <xdr:rowOff>66675</xdr:rowOff>
    </xdr:from>
    <xdr:ext cx="4038600" cy="2743200"/>
    <xdr:graphicFrame>
      <xdr:nvGraphicFramePr>
        <xdr:cNvPr id="172767383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190500</xdr:colOff>
      <xdr:row>20</xdr:row>
      <xdr:rowOff>123825</xdr:rowOff>
    </xdr:from>
    <xdr:ext cx="4038600" cy="2743200"/>
    <xdr:graphicFrame>
      <xdr:nvGraphicFramePr>
        <xdr:cNvPr id="163675267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361950</xdr:colOff>
      <xdr:row>4</xdr:row>
      <xdr:rowOff>161925</xdr:rowOff>
    </xdr:from>
    <xdr:ext cx="3543300" cy="3657600"/>
    <xdr:graphicFrame>
      <xdr:nvGraphicFramePr>
        <xdr:cNvPr id="88333594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361950</xdr:colOff>
      <xdr:row>4</xdr:row>
      <xdr:rowOff>161925</xdr:rowOff>
    </xdr:from>
    <xdr:ext cx="3543300" cy="3657600"/>
    <xdr:graphicFrame>
      <xdr:nvGraphicFramePr>
        <xdr:cNvPr id="480740036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4" width="8.71"/>
    <col customWidth="1" min="5" max="5" width="10.14"/>
    <col customWidth="1" min="6" max="8" width="8.71"/>
    <col customWidth="1" min="9" max="9" width="9.71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3</v>
      </c>
      <c r="E3" s="2"/>
    </row>
    <row r="4" ht="18.0" customHeight="1">
      <c r="B4" s="1" t="s">
        <v>4</v>
      </c>
      <c r="E4" s="2"/>
      <c r="Q4" s="4" t="s">
        <v>5</v>
      </c>
      <c r="R4" s="5"/>
      <c r="S4" s="5"/>
    </row>
    <row r="5" ht="18.0" customHeight="1">
      <c r="B5" s="1" t="s">
        <v>6</v>
      </c>
      <c r="E5" s="2"/>
      <c r="Q5" s="6">
        <f t="shared" ref="Q5:S5" si="1">_xlfn.NORM.INV(RAND(),0,1/3)</f>
        <v>0.759590535</v>
      </c>
      <c r="R5" s="6">
        <f t="shared" si="1"/>
        <v>0.08912712241</v>
      </c>
      <c r="S5" s="6">
        <f t="shared" si="1"/>
        <v>-0.2121076288</v>
      </c>
    </row>
    <row r="6" ht="18.0" customHeight="1">
      <c r="B6" s="1" t="s">
        <v>7</v>
      </c>
      <c r="E6" s="2"/>
      <c r="Q6" s="6">
        <f t="shared" ref="Q6:S6" si="2">_xlfn.NORM.INV(RAND(),0,1/3)</f>
        <v>-0.5667296302</v>
      </c>
      <c r="R6" s="6">
        <f t="shared" si="2"/>
        <v>0.4535702203</v>
      </c>
      <c r="S6" s="6">
        <f t="shared" si="2"/>
        <v>-0.2885199251</v>
      </c>
    </row>
    <row r="7" ht="18.0" customHeight="1">
      <c r="B7" s="1" t="s">
        <v>8</v>
      </c>
      <c r="E7" s="2"/>
      <c r="Q7" s="6">
        <f t="shared" ref="Q7:S7" si="3">_xlfn.NORM.INV(RAND(),0,1/3)</f>
        <v>0.4455908282</v>
      </c>
      <c r="R7" s="6">
        <f t="shared" si="3"/>
        <v>-0.3467275196</v>
      </c>
      <c r="S7" s="6">
        <f t="shared" si="3"/>
        <v>-0.09077044517</v>
      </c>
    </row>
    <row r="8" ht="18.0" customHeight="1">
      <c r="B8" s="1" t="s">
        <v>9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</row>
    <row r="12" ht="18.0" customHeight="1">
      <c r="K12" s="2"/>
      <c r="Z12" s="10" t="s">
        <v>10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24</v>
      </c>
      <c r="U14" s="1" t="s">
        <v>25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4">IF(MAX(B15:D15)=B15,"setosa",IF(MAX(B15:D15)=C15,"versicolor","virginica"))</f>
        <v>setosa</v>
      </c>
      <c r="F15" s="22"/>
      <c r="G15" s="22"/>
      <c r="H15" s="22"/>
      <c r="I15" s="23"/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/>
      <c r="V15" s="15"/>
      <c r="W15" s="15"/>
      <c r="Y15" s="9" t="s">
        <v>28</v>
      </c>
      <c r="Z15" s="17"/>
      <c r="AA15" s="17"/>
      <c r="AB15" s="17"/>
    </row>
    <row r="16" ht="18.0" customHeight="1">
      <c r="B16" s="6">
        <v>1.0</v>
      </c>
      <c r="C16" s="6">
        <v>0.0</v>
      </c>
      <c r="D16" s="6">
        <v>0.0</v>
      </c>
      <c r="E16" s="22" t="str">
        <f t="shared" si="4"/>
        <v>setosa</v>
      </c>
      <c r="F16" s="22"/>
      <c r="G16" s="22"/>
      <c r="H16" s="22"/>
      <c r="I16" s="23"/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/>
      <c r="V16" s="15"/>
      <c r="W16" s="15"/>
      <c r="Z16" s="17"/>
      <c r="AA16" s="17"/>
      <c r="AB16" s="17"/>
    </row>
    <row r="17" ht="18.0" customHeight="1">
      <c r="B17" s="6">
        <v>1.0</v>
      </c>
      <c r="C17" s="6">
        <v>0.0</v>
      </c>
      <c r="D17" s="6">
        <v>0.0</v>
      </c>
      <c r="E17" s="22" t="str">
        <f t="shared" si="4"/>
        <v>setosa</v>
      </c>
      <c r="F17" s="22"/>
      <c r="G17" s="22"/>
      <c r="H17" s="22"/>
      <c r="I17" s="23"/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/>
      <c r="V17" s="15"/>
      <c r="W17" s="15"/>
      <c r="Z17" s="17"/>
      <c r="AA17" s="17"/>
      <c r="AB17" s="17"/>
    </row>
    <row r="18" ht="18.0" customHeight="1">
      <c r="B18" s="6">
        <v>0.0</v>
      </c>
      <c r="C18" s="6">
        <v>1.0</v>
      </c>
      <c r="D18" s="6">
        <v>0.0</v>
      </c>
      <c r="E18" s="22" t="str">
        <f t="shared" si="4"/>
        <v>versicolor</v>
      </c>
      <c r="F18" s="22"/>
      <c r="G18" s="22"/>
      <c r="H18" s="22"/>
      <c r="I18" s="23"/>
      <c r="K18" s="24"/>
      <c r="L18" s="29"/>
      <c r="N18" s="26">
        <v>1.0</v>
      </c>
      <c r="O18" s="27">
        <v>6.4</v>
      </c>
      <c r="P18" s="27">
        <v>3.6</v>
      </c>
      <c r="U18" s="15"/>
      <c r="V18" s="15"/>
      <c r="W18" s="15"/>
      <c r="Z18" s="17"/>
      <c r="AA18" s="17"/>
      <c r="AB18" s="17"/>
    </row>
    <row r="19" ht="18.0" customHeight="1">
      <c r="B19" s="6">
        <v>0.0</v>
      </c>
      <c r="C19" s="6">
        <v>1.0</v>
      </c>
      <c r="D19" s="6">
        <v>0.0</v>
      </c>
      <c r="E19" s="22" t="str">
        <f t="shared" si="4"/>
        <v>versicolor</v>
      </c>
      <c r="F19" s="22"/>
      <c r="G19" s="22"/>
      <c r="H19" s="22"/>
      <c r="I19" s="23"/>
      <c r="K19" s="24"/>
      <c r="L19" s="29"/>
      <c r="N19" s="26">
        <v>1.0</v>
      </c>
      <c r="O19" s="27">
        <v>5.9</v>
      </c>
      <c r="P19" s="27">
        <v>3.4</v>
      </c>
      <c r="U19" s="15"/>
      <c r="V19" s="15"/>
      <c r="W19" s="15"/>
      <c r="Z19" s="17"/>
      <c r="AA19" s="17"/>
      <c r="AB19" s="17"/>
    </row>
    <row r="20" ht="18.0" customHeight="1">
      <c r="B20" s="6">
        <v>0.0</v>
      </c>
      <c r="C20" s="6">
        <v>1.0</v>
      </c>
      <c r="D20" s="6">
        <v>0.0</v>
      </c>
      <c r="E20" s="22" t="str">
        <f t="shared" si="4"/>
        <v>versicolor</v>
      </c>
      <c r="F20" s="22"/>
      <c r="G20" s="22"/>
      <c r="H20" s="22"/>
      <c r="I20" s="23"/>
      <c r="K20" s="24"/>
      <c r="L20" s="29"/>
      <c r="N20" s="26">
        <v>1.0</v>
      </c>
      <c r="O20" s="27">
        <v>6.7</v>
      </c>
      <c r="P20" s="27">
        <v>3.2</v>
      </c>
      <c r="U20" s="15"/>
      <c r="V20" s="15"/>
      <c r="W20" s="15"/>
      <c r="Z20" s="17"/>
      <c r="AA20" s="17"/>
      <c r="AB20" s="17"/>
    </row>
    <row r="21" ht="18.0" customHeight="1">
      <c r="B21" s="6">
        <v>0.0</v>
      </c>
      <c r="C21" s="6">
        <v>0.0</v>
      </c>
      <c r="D21" s="6">
        <v>1.0</v>
      </c>
      <c r="E21" s="22" t="str">
        <f t="shared" si="4"/>
        <v>virginica</v>
      </c>
      <c r="F21" s="22"/>
      <c r="G21" s="22"/>
      <c r="H21" s="22"/>
      <c r="I21" s="23"/>
      <c r="K21" s="24"/>
      <c r="L21" s="29"/>
      <c r="N21" s="26">
        <v>1.0</v>
      </c>
      <c r="O21" s="27">
        <v>7.9</v>
      </c>
      <c r="P21" s="27">
        <v>6.3</v>
      </c>
      <c r="U21" s="15"/>
      <c r="V21" s="15"/>
      <c r="W21" s="15"/>
      <c r="Z21" s="17"/>
      <c r="AA21" s="17"/>
      <c r="AB21" s="17"/>
    </row>
    <row r="22" ht="18.0" customHeight="1">
      <c r="B22" s="6">
        <v>0.0</v>
      </c>
      <c r="C22" s="6">
        <v>0.0</v>
      </c>
      <c r="D22" s="6">
        <v>1.0</v>
      </c>
      <c r="E22" s="22" t="str">
        <f t="shared" si="4"/>
        <v>virginica</v>
      </c>
      <c r="F22" s="22"/>
      <c r="G22" s="22"/>
      <c r="H22" s="22"/>
      <c r="I22" s="23"/>
      <c r="K22" s="24"/>
      <c r="L22" s="29"/>
      <c r="N22" s="26">
        <v>1.0</v>
      </c>
      <c r="O22" s="27">
        <v>8.3</v>
      </c>
      <c r="P22" s="27">
        <v>5.8</v>
      </c>
      <c r="U22" s="15"/>
      <c r="V22" s="15"/>
      <c r="W22" s="15"/>
      <c r="Z22" s="17"/>
      <c r="AA22" s="17"/>
      <c r="AB22" s="17"/>
    </row>
    <row r="23" ht="18.0" customHeight="1">
      <c r="B23" s="6">
        <v>0.0</v>
      </c>
      <c r="C23" s="6">
        <v>0.0</v>
      </c>
      <c r="D23" s="6">
        <v>1.0</v>
      </c>
      <c r="E23" s="22" t="str">
        <f t="shared" si="4"/>
        <v>virginica</v>
      </c>
      <c r="F23" s="22"/>
      <c r="G23" s="22"/>
      <c r="H23" s="22"/>
      <c r="I23" s="23"/>
      <c r="J23" s="30"/>
      <c r="K23" s="24"/>
      <c r="L23" s="31"/>
      <c r="N23" s="26">
        <v>1.0</v>
      </c>
      <c r="O23" s="27">
        <v>7.7</v>
      </c>
      <c r="P23" s="27">
        <v>5.2</v>
      </c>
      <c r="U23" s="15"/>
      <c r="V23" s="15"/>
      <c r="W23" s="15"/>
      <c r="Z23" s="17"/>
      <c r="AA23" s="17"/>
      <c r="AB23" s="17"/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">
    <mergeCell ref="E1:F1"/>
    <mergeCell ref="B13:E13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71"/>
    <col customWidth="1" min="6" max="8" width="8.71"/>
    <col customWidth="1" min="9" max="9" width="9.71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3</v>
      </c>
      <c r="E3" s="2"/>
    </row>
    <row r="4" ht="18.0" customHeight="1">
      <c r="B4" s="1" t="s">
        <v>4</v>
      </c>
      <c r="E4" s="2"/>
      <c r="Q4" s="4" t="s">
        <v>5</v>
      </c>
      <c r="R4" s="5"/>
      <c r="S4" s="5"/>
    </row>
    <row r="5" ht="18.0" customHeight="1">
      <c r="B5" s="1" t="s">
        <v>6</v>
      </c>
      <c r="E5" s="2"/>
      <c r="Q5" s="6">
        <f t="shared" ref="Q5:S5" si="1">_xlfn.NORM.INV(RAND(),0,1/3)</f>
        <v>-0.08303758443</v>
      </c>
      <c r="R5" s="6">
        <f t="shared" si="1"/>
        <v>-0.1365704983</v>
      </c>
      <c r="S5" s="6">
        <f t="shared" si="1"/>
        <v>-0.2420381077</v>
      </c>
    </row>
    <row r="6" ht="18.0" customHeight="1">
      <c r="B6" s="1" t="s">
        <v>7</v>
      </c>
      <c r="E6" s="2"/>
      <c r="Q6" s="6">
        <f t="shared" ref="Q6:S6" si="2">_xlfn.NORM.INV(RAND(),0,1/3)</f>
        <v>-0.08724525605</v>
      </c>
      <c r="R6" s="6">
        <f t="shared" si="2"/>
        <v>0.3403891078</v>
      </c>
      <c r="S6" s="6">
        <f t="shared" si="2"/>
        <v>0.2005717241</v>
      </c>
    </row>
    <row r="7" ht="18.0" customHeight="1">
      <c r="B7" s="1" t="s">
        <v>8</v>
      </c>
      <c r="E7" s="2"/>
      <c r="Q7" s="6">
        <f t="shared" ref="Q7:S7" si="3">_xlfn.NORM.INV(RAND(),0,1/3)</f>
        <v>-0.232114132</v>
      </c>
      <c r="R7" s="6">
        <f t="shared" si="3"/>
        <v>-0.09368373792</v>
      </c>
      <c r="S7" s="6">
        <f t="shared" si="3"/>
        <v>0.03249604363</v>
      </c>
    </row>
    <row r="8" ht="18.0" customHeight="1">
      <c r="B8" s="1" t="s">
        <v>9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</row>
    <row r="12" ht="18.0" customHeight="1">
      <c r="K12" s="2"/>
      <c r="Z12" s="10" t="s">
        <v>10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30</v>
      </c>
      <c r="U14" s="1" t="s">
        <v>31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5">IF(MAX(B15:D15)=B15,"setosa",IF(MAX(B15:D15)=C15,"versicolor","virginica"))</f>
        <v>setosa</v>
      </c>
      <c r="F15" s="22"/>
      <c r="G15" s="22"/>
      <c r="H15" s="22"/>
      <c r="I15" s="23"/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32</v>
      </c>
      <c r="Z15" s="17">
        <f t="shared" ref="Z15:AB15" si="4">1/(1+EXP(-U15))</f>
        <v>0.8062705709</v>
      </c>
      <c r="AA15" s="17">
        <f t="shared" si="4"/>
        <v>0.7945208362</v>
      </c>
      <c r="AB15" s="17">
        <f t="shared" si="4"/>
        <v>0.2066388993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5"/>
        <v>setosa</v>
      </c>
      <c r="F16" s="22"/>
      <c r="G16" s="22"/>
      <c r="H16" s="22"/>
      <c r="I16" s="23"/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6">1/(1+EXP(-U16))</f>
        <v>0.8241285704</v>
      </c>
      <c r="AA16" s="17">
        <f t="shared" si="6"/>
        <v>0.822451081</v>
      </c>
      <c r="AB16" s="17">
        <f t="shared" si="6"/>
        <v>0.1798251899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5"/>
        <v>setosa</v>
      </c>
      <c r="F17" s="22"/>
      <c r="G17" s="22"/>
      <c r="H17" s="22"/>
      <c r="I17" s="23"/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7">1/(1+EXP(-U17))</f>
        <v>0.7922224369</v>
      </c>
      <c r="AA17" s="17">
        <f t="shared" si="7"/>
        <v>0.7926895778</v>
      </c>
      <c r="AB17" s="17">
        <f t="shared" si="7"/>
        <v>0.2140205717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5"/>
        <v>versicolor</v>
      </c>
      <c r="F18" s="22"/>
      <c r="G18" s="22"/>
      <c r="H18" s="22"/>
      <c r="I18" s="23"/>
      <c r="K18" s="24"/>
      <c r="L18" s="29"/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8">1/(1+EXP(-U18))</f>
        <v>0.7812245247</v>
      </c>
      <c r="AA18" s="17">
        <f t="shared" si="8"/>
        <v>0.5935713947</v>
      </c>
      <c r="AB18" s="17">
        <f t="shared" si="8"/>
        <v>0.349379596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5"/>
        <v>versicolor</v>
      </c>
      <c r="F19" s="22"/>
      <c r="G19" s="22"/>
      <c r="H19" s="22"/>
      <c r="I19" s="23"/>
      <c r="K19" s="24"/>
      <c r="L19" s="29"/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9">1/(1+EXP(-U19))</f>
        <v>0.7658875552</v>
      </c>
      <c r="AA19" s="17">
        <f t="shared" si="9"/>
        <v>0.5908714431</v>
      </c>
      <c r="AB19" s="17">
        <f t="shared" si="9"/>
        <v>0.3595494484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5"/>
        <v>versicolor</v>
      </c>
      <c r="F20" s="22"/>
      <c r="G20" s="22"/>
      <c r="H20" s="22"/>
      <c r="I20" s="23"/>
      <c r="K20" s="24"/>
      <c r="L20" s="29"/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10">1/(1+EXP(-U20))</f>
        <v>0.7815709416</v>
      </c>
      <c r="AA20" s="17">
        <f t="shared" si="10"/>
        <v>0.5627780272</v>
      </c>
      <c r="AB20" s="17">
        <f t="shared" si="10"/>
        <v>0.3688563136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5"/>
        <v>virginica</v>
      </c>
      <c r="F21" s="22"/>
      <c r="G21" s="22"/>
      <c r="H21" s="22"/>
      <c r="I21" s="23"/>
      <c r="K21" s="24"/>
      <c r="L21" s="29"/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11">1/(1+EXP(-U21))</f>
        <v>0.8506355786</v>
      </c>
      <c r="AA21" s="17">
        <f t="shared" si="11"/>
        <v>0.7210061381</v>
      </c>
      <c r="AB21" s="17">
        <f t="shared" si="11"/>
        <v>0.2306530744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5"/>
        <v>virginica</v>
      </c>
      <c r="F22" s="22"/>
      <c r="G22" s="22"/>
      <c r="H22" s="22"/>
      <c r="I22" s="23"/>
      <c r="K22" s="24"/>
      <c r="L22" s="29"/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12">1/(1+EXP(-U22))</f>
        <v>0.8513890409</v>
      </c>
      <c r="AA22" s="17">
        <f t="shared" si="12"/>
        <v>0.6877406574</v>
      </c>
      <c r="AB22" s="17">
        <f t="shared" si="12"/>
        <v>0.2499445939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5"/>
        <v>virginica</v>
      </c>
      <c r="F23" s="22"/>
      <c r="G23" s="22"/>
      <c r="H23" s="22"/>
      <c r="I23" s="23"/>
      <c r="J23" s="30"/>
      <c r="K23" s="24"/>
      <c r="L23" s="31"/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13">1/(1+EXP(-U23))</f>
        <v>0.8327803125</v>
      </c>
      <c r="AA23" s="17">
        <f t="shared" si="13"/>
        <v>0.6646477146</v>
      </c>
      <c r="AB23" s="17">
        <f t="shared" si="13"/>
        <v>0.2751774095</v>
      </c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">
    <mergeCell ref="E1:F1"/>
    <mergeCell ref="B13:E1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86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3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-0.2614455033</v>
      </c>
      <c r="AJ3" s="6">
        <f t="shared" si="1"/>
        <v>-0.5705088646</v>
      </c>
      <c r="AK3" s="6">
        <f t="shared" si="1"/>
        <v>-0.08390201728</v>
      </c>
    </row>
    <row r="4" ht="18.0" customHeight="1">
      <c r="B4" s="1" t="s">
        <v>4</v>
      </c>
      <c r="E4" s="2"/>
      <c r="Q4" s="4" t="s">
        <v>5</v>
      </c>
      <c r="R4" s="5"/>
      <c r="S4" s="5"/>
      <c r="AI4" s="6">
        <f t="shared" ref="AI4:AK4" si="2">_xlfn.NORM.INV(RAND(),0,1/3)</f>
        <v>-0.2204607925</v>
      </c>
      <c r="AJ4" s="6">
        <f t="shared" si="2"/>
        <v>-0.3787867896</v>
      </c>
      <c r="AK4" s="6">
        <f t="shared" si="2"/>
        <v>0.4945043402</v>
      </c>
    </row>
    <row r="5" ht="18.0" customHeight="1">
      <c r="B5" s="1" t="s">
        <v>33</v>
      </c>
      <c r="E5" s="2"/>
      <c r="Q5" s="6">
        <f t="shared" ref="Q5:S5" si="3">_xlfn.NORM.INV(RAND(),0,1/3)</f>
        <v>0.2327808256</v>
      </c>
      <c r="R5" s="6">
        <f t="shared" si="3"/>
        <v>-0.164810096</v>
      </c>
      <c r="S5" s="6">
        <f t="shared" si="3"/>
        <v>-0.2219237286</v>
      </c>
      <c r="AI5" s="6">
        <f t="shared" ref="AI5:AK5" si="4">_xlfn.NORM.INV(RAND(),0,1/3)</f>
        <v>-0.1091459656</v>
      </c>
      <c r="AJ5" s="6">
        <f t="shared" si="4"/>
        <v>0.2233458553</v>
      </c>
      <c r="AK5" s="6">
        <f t="shared" si="4"/>
        <v>0.04462063953</v>
      </c>
    </row>
    <row r="6" ht="18.0" customHeight="1">
      <c r="B6" s="1" t="s">
        <v>34</v>
      </c>
      <c r="E6" s="2"/>
      <c r="Q6" s="6">
        <f t="shared" ref="Q6:S6" si="5">_xlfn.NORM.INV(RAND(),0,1/3)</f>
        <v>0.5451230405</v>
      </c>
      <c r="R6" s="6">
        <f t="shared" si="5"/>
        <v>-0.05100785877</v>
      </c>
      <c r="S6" s="6">
        <f t="shared" si="5"/>
        <v>-0.07032188121</v>
      </c>
      <c r="AI6" s="6">
        <f t="shared" ref="AI6:AK6" si="6">_xlfn.NORM.INV(RAND(),0,1/3)</f>
        <v>0.5161021802</v>
      </c>
      <c r="AJ6" s="6">
        <f t="shared" si="6"/>
        <v>0.2851327364</v>
      </c>
      <c r="AK6" s="6">
        <f t="shared" si="6"/>
        <v>0.2130706779</v>
      </c>
    </row>
    <row r="7" ht="18.0" customHeight="1">
      <c r="B7" s="1" t="s">
        <v>35</v>
      </c>
      <c r="E7" s="2"/>
      <c r="Q7" s="6">
        <f t="shared" ref="Q7:S7" si="7">_xlfn.NORM.INV(RAND(),0,1/3)</f>
        <v>-0.5140494637</v>
      </c>
      <c r="R7" s="6">
        <f t="shared" si="7"/>
        <v>0.2017772122</v>
      </c>
      <c r="S7" s="6">
        <f t="shared" si="7"/>
        <v>-0.1343502199</v>
      </c>
    </row>
    <row r="8" ht="18.0" customHeight="1">
      <c r="B8" s="1" t="s">
        <v>36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K12" s="2"/>
      <c r="Z12" s="10" t="s">
        <v>10</v>
      </c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42</v>
      </c>
      <c r="U14" s="1" t="s">
        <v>43</v>
      </c>
      <c r="AE14" s="1" t="s">
        <v>21</v>
      </c>
      <c r="AF14" s="2" t="s">
        <v>44</v>
      </c>
      <c r="AI14" s="2" t="s">
        <v>45</v>
      </c>
      <c r="AK14" s="2"/>
      <c r="AM14" s="2" t="s">
        <v>46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9">IF(MAX(B15:D15)=B15,"setosa",IF(MAX(B15:D15)=C15,"versicolor","virginica"))</f>
        <v>setosa</v>
      </c>
      <c r="F15" s="22"/>
      <c r="G15" s="22"/>
      <c r="H15" s="22"/>
      <c r="I15" s="23" t="str">
        <f t="shared" ref="I15:I23" si="10">IF(MAX(F15:H15)=F15,"setosa",IF(MAX(F15:H15)=G15,"versicolor","virginica"))</f>
        <v>setosa</v>
      </c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48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49</v>
      </c>
      <c r="AE15" s="26">
        <v>1.0</v>
      </c>
      <c r="AF15" s="17"/>
      <c r="AG15" s="17"/>
      <c r="AH15" s="17"/>
      <c r="AI15" s="38">
        <v>0.0</v>
      </c>
      <c r="AJ15" s="38">
        <v>0.0</v>
      </c>
      <c r="AK15" s="38">
        <v>0.0</v>
      </c>
      <c r="AL15" s="28" t="s">
        <v>27</v>
      </c>
      <c r="AM15" s="15"/>
      <c r="AN15" s="15"/>
      <c r="AO15" s="15"/>
      <c r="AP15" s="9" t="s">
        <v>50</v>
      </c>
      <c r="AQ15" s="37"/>
      <c r="AR15" s="37"/>
      <c r="AS15" s="37"/>
      <c r="AT15" s="39" t="s">
        <v>51</v>
      </c>
      <c r="AU15" s="40" t="str">
        <f>IF(MAX(B15:D15)=MAX(AQ15:AS15)=AQ15,"setosa",IF(MAX(AQ15:AS15)=AR15,"versicolor","virginica"))</f>
        <v>setosa</v>
      </c>
      <c r="AW15" s="41">
        <v>1.0</v>
      </c>
      <c r="AX15" s="41">
        <v>0.0</v>
      </c>
      <c r="AY15" s="41">
        <v>0.0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9"/>
        <v>setosa</v>
      </c>
      <c r="F16" s="22"/>
      <c r="G16" s="22"/>
      <c r="H16" s="22"/>
      <c r="I16" s="23" t="str">
        <f t="shared" si="10"/>
        <v>setosa</v>
      </c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1">1/(1+EXP(-U16))</f>
        <v>0.8241285704</v>
      </c>
      <c r="AA16" s="17">
        <f t="shared" si="11"/>
        <v>0.822451081</v>
      </c>
      <c r="AB16" s="17">
        <f t="shared" si="11"/>
        <v>0.1798251899</v>
      </c>
      <c r="AE16" s="26">
        <v>1.0</v>
      </c>
      <c r="AF16" s="17"/>
      <c r="AG16" s="17"/>
      <c r="AH16" s="17"/>
      <c r="AI16" s="38">
        <v>0.52</v>
      </c>
      <c r="AJ16" s="38">
        <v>0.79</v>
      </c>
      <c r="AK16" s="38">
        <v>0.49</v>
      </c>
      <c r="AM16" s="15"/>
      <c r="AN16" s="15"/>
      <c r="AO16" s="15"/>
      <c r="AQ16" s="37"/>
      <c r="AR16" s="37"/>
      <c r="AS16" s="37"/>
      <c r="AU16" s="40" t="str">
        <f t="shared" ref="AU16:AU23" si="13">IF(MAX(AQ16:AS16)=AQ16,"setosa",IF(MAX(AQ16:AS16)=AR16,"versicolor","virginica"))</f>
        <v>setosa</v>
      </c>
      <c r="AW16" s="41">
        <v>1.0</v>
      </c>
      <c r="AX16" s="41">
        <v>0.0</v>
      </c>
      <c r="AY16" s="41">
        <v>0.0</v>
      </c>
      <c r="BA16" s="1">
        <f t="shared" ref="BA16:BA23" si="14">SUM(AQ16:AS16)</f>
        <v>0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9"/>
        <v>setosa</v>
      </c>
      <c r="F17" s="22"/>
      <c r="G17" s="22"/>
      <c r="H17" s="22"/>
      <c r="I17" s="23" t="str">
        <f t="shared" si="10"/>
        <v>setosa</v>
      </c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12">1/(1+EXP(-U17))</f>
        <v>0.7922224369</v>
      </c>
      <c r="AA17" s="17">
        <f t="shared" si="12"/>
        <v>0.7926895778</v>
      </c>
      <c r="AB17" s="17">
        <f t="shared" si="12"/>
        <v>0.2140205717</v>
      </c>
      <c r="AE17" s="26">
        <v>1.0</v>
      </c>
      <c r="AF17" s="17"/>
      <c r="AG17" s="17"/>
      <c r="AH17" s="17"/>
      <c r="AI17" s="38">
        <v>0.15</v>
      </c>
      <c r="AJ17" s="38">
        <v>0.2</v>
      </c>
      <c r="AK17" s="38">
        <v>0.37</v>
      </c>
      <c r="AM17" s="15"/>
      <c r="AN17" s="15"/>
      <c r="AO17" s="15"/>
      <c r="AQ17" s="37"/>
      <c r="AR17" s="37"/>
      <c r="AS17" s="37"/>
      <c r="AU17" s="40" t="str">
        <f t="shared" si="13"/>
        <v>setosa</v>
      </c>
      <c r="AW17" s="41">
        <v>1.0</v>
      </c>
      <c r="AX17" s="41">
        <v>0.0</v>
      </c>
      <c r="AY17" s="41">
        <v>0.0</v>
      </c>
      <c r="BA17" s="1">
        <f t="shared" si="14"/>
        <v>0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9"/>
        <v>versicolor</v>
      </c>
      <c r="F18" s="22"/>
      <c r="G18" s="22"/>
      <c r="H18" s="22"/>
      <c r="I18" s="23" t="str">
        <f t="shared" si="10"/>
        <v>setosa</v>
      </c>
      <c r="K18" s="24"/>
      <c r="L18" s="29"/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15">1/(1+EXP(-U18))</f>
        <v>0.7812245247</v>
      </c>
      <c r="AA18" s="17">
        <f t="shared" si="15"/>
        <v>0.5935713947</v>
      </c>
      <c r="AB18" s="17">
        <f t="shared" si="15"/>
        <v>0.349379596</v>
      </c>
      <c r="AE18" s="26">
        <v>1.0</v>
      </c>
      <c r="AF18" s="17"/>
      <c r="AG18" s="17"/>
      <c r="AH18" s="17"/>
      <c r="AI18" s="38">
        <v>0.16</v>
      </c>
      <c r="AJ18" s="38">
        <v>0.34</v>
      </c>
      <c r="AK18" s="38">
        <v>0.34</v>
      </c>
      <c r="AM18" s="15"/>
      <c r="AN18" s="15"/>
      <c r="AO18" s="15"/>
      <c r="AQ18" s="37"/>
      <c r="AR18" s="37"/>
      <c r="AS18" s="37"/>
      <c r="AU18" s="40" t="str">
        <f t="shared" si="13"/>
        <v>setosa</v>
      </c>
      <c r="AW18" s="41">
        <v>0.0</v>
      </c>
      <c r="AX18" s="41">
        <v>1.0</v>
      </c>
      <c r="AY18" s="41">
        <v>0.0</v>
      </c>
      <c r="BA18" s="1">
        <f t="shared" si="14"/>
        <v>0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9"/>
        <v>versicolor</v>
      </c>
      <c r="F19" s="22"/>
      <c r="G19" s="22"/>
      <c r="H19" s="22"/>
      <c r="I19" s="23" t="str">
        <f t="shared" si="10"/>
        <v>setosa</v>
      </c>
      <c r="K19" s="24"/>
      <c r="L19" s="29"/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16">1/(1+EXP(-U19))</f>
        <v>0.7658875552</v>
      </c>
      <c r="AA19" s="17">
        <f t="shared" si="16"/>
        <v>0.5908714431</v>
      </c>
      <c r="AB19" s="17">
        <f t="shared" si="16"/>
        <v>0.3595494484</v>
      </c>
      <c r="AE19" s="26">
        <v>1.0</v>
      </c>
      <c r="AF19" s="17"/>
      <c r="AG19" s="17"/>
      <c r="AH19" s="17"/>
      <c r="AI19" s="2"/>
      <c r="AM19" s="15"/>
      <c r="AN19" s="15"/>
      <c r="AO19" s="15"/>
      <c r="AQ19" s="37"/>
      <c r="AR19" s="37"/>
      <c r="AS19" s="37"/>
      <c r="AU19" s="40" t="str">
        <f t="shared" si="13"/>
        <v>setosa</v>
      </c>
      <c r="AW19" s="41">
        <v>0.0</v>
      </c>
      <c r="AX19" s="41">
        <v>1.0</v>
      </c>
      <c r="AY19" s="41">
        <v>0.0</v>
      </c>
      <c r="BA19" s="1">
        <f t="shared" si="14"/>
        <v>0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9"/>
        <v>versicolor</v>
      </c>
      <c r="F20" s="22"/>
      <c r="G20" s="22"/>
      <c r="H20" s="22"/>
      <c r="I20" s="23" t="str">
        <f t="shared" si="10"/>
        <v>setosa</v>
      </c>
      <c r="K20" s="24"/>
      <c r="L20" s="29"/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17">1/(1+EXP(-U20))</f>
        <v>0.7815709416</v>
      </c>
      <c r="AA20" s="17">
        <f t="shared" si="17"/>
        <v>0.5627780272</v>
      </c>
      <c r="AB20" s="17">
        <f t="shared" si="17"/>
        <v>0.3688563136</v>
      </c>
      <c r="AE20" s="26">
        <v>1.0</v>
      </c>
      <c r="AF20" s="17"/>
      <c r="AG20" s="17"/>
      <c r="AH20" s="17"/>
      <c r="AJ20" s="2"/>
      <c r="AK20" s="2"/>
      <c r="AM20" s="15"/>
      <c r="AN20" s="15"/>
      <c r="AO20" s="15"/>
      <c r="AQ20" s="37"/>
      <c r="AR20" s="37"/>
      <c r="AS20" s="37"/>
      <c r="AU20" s="40" t="str">
        <f t="shared" si="13"/>
        <v>setosa</v>
      </c>
      <c r="AW20" s="41">
        <v>0.0</v>
      </c>
      <c r="AX20" s="41">
        <v>1.0</v>
      </c>
      <c r="AY20" s="41">
        <v>0.0</v>
      </c>
      <c r="BA20" s="1">
        <f t="shared" si="14"/>
        <v>0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9"/>
        <v>virginica</v>
      </c>
      <c r="F21" s="22"/>
      <c r="G21" s="22"/>
      <c r="H21" s="22"/>
      <c r="I21" s="23" t="str">
        <f t="shared" si="10"/>
        <v>setosa</v>
      </c>
      <c r="K21" s="24"/>
      <c r="L21" s="29"/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18">1/(1+EXP(-U21))</f>
        <v>0.8506355786</v>
      </c>
      <c r="AA21" s="17">
        <f t="shared" si="18"/>
        <v>0.7210061381</v>
      </c>
      <c r="AB21" s="17">
        <f t="shared" si="18"/>
        <v>0.2306530744</v>
      </c>
      <c r="AE21" s="26">
        <v>1.0</v>
      </c>
      <c r="AF21" s="17"/>
      <c r="AG21" s="17"/>
      <c r="AH21" s="17"/>
      <c r="AM21" s="15"/>
      <c r="AN21" s="15"/>
      <c r="AO21" s="15"/>
      <c r="AQ21" s="37"/>
      <c r="AR21" s="37"/>
      <c r="AS21" s="37"/>
      <c r="AU21" s="40" t="str">
        <f t="shared" si="13"/>
        <v>setosa</v>
      </c>
      <c r="AW21" s="41">
        <v>0.0</v>
      </c>
      <c r="AX21" s="41">
        <v>0.0</v>
      </c>
      <c r="AY21" s="41">
        <v>1.0</v>
      </c>
      <c r="BA21" s="1">
        <f t="shared" si="14"/>
        <v>0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9"/>
        <v>virginica</v>
      </c>
      <c r="F22" s="22"/>
      <c r="G22" s="22"/>
      <c r="H22" s="22"/>
      <c r="I22" s="23" t="str">
        <f t="shared" si="10"/>
        <v>setosa</v>
      </c>
      <c r="K22" s="24"/>
      <c r="L22" s="29"/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19">1/(1+EXP(-U22))</f>
        <v>0.8513890409</v>
      </c>
      <c r="AA22" s="17">
        <f t="shared" si="19"/>
        <v>0.6877406574</v>
      </c>
      <c r="AB22" s="17">
        <f t="shared" si="19"/>
        <v>0.2499445939</v>
      </c>
      <c r="AE22" s="26">
        <v>1.0</v>
      </c>
      <c r="AF22" s="17"/>
      <c r="AG22" s="17"/>
      <c r="AH22" s="17"/>
      <c r="AM22" s="15"/>
      <c r="AN22" s="15"/>
      <c r="AO22" s="15"/>
      <c r="AQ22" s="37"/>
      <c r="AR22" s="37"/>
      <c r="AS22" s="37"/>
      <c r="AU22" s="40" t="str">
        <f t="shared" si="13"/>
        <v>setosa</v>
      </c>
      <c r="AW22" s="41">
        <v>0.0</v>
      </c>
      <c r="AX22" s="41">
        <v>0.0</v>
      </c>
      <c r="AY22" s="41">
        <v>1.0</v>
      </c>
      <c r="BA22" s="1">
        <f t="shared" si="14"/>
        <v>0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9"/>
        <v>virginica</v>
      </c>
      <c r="F23" s="22"/>
      <c r="G23" s="22"/>
      <c r="H23" s="22"/>
      <c r="I23" s="23" t="str">
        <f t="shared" si="10"/>
        <v>setosa</v>
      </c>
      <c r="J23" s="30"/>
      <c r="K23" s="24"/>
      <c r="L23" s="31"/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20">1/(1+EXP(-U23))</f>
        <v>0.8327803125</v>
      </c>
      <c r="AA23" s="17">
        <f t="shared" si="20"/>
        <v>0.6646477146</v>
      </c>
      <c r="AB23" s="17">
        <f t="shared" si="20"/>
        <v>0.2751774095</v>
      </c>
      <c r="AE23" s="26">
        <v>1.0</v>
      </c>
      <c r="AF23" s="17"/>
      <c r="AG23" s="17"/>
      <c r="AH23" s="17"/>
      <c r="AM23" s="15"/>
      <c r="AN23" s="15"/>
      <c r="AO23" s="15"/>
      <c r="AQ23" s="37"/>
      <c r="AR23" s="37"/>
      <c r="AS23" s="37"/>
      <c r="AU23" s="40" t="str">
        <f t="shared" si="13"/>
        <v>setosa</v>
      </c>
      <c r="AW23" s="41">
        <v>0.0</v>
      </c>
      <c r="AX23" s="41">
        <v>0.0</v>
      </c>
      <c r="AY23" s="41">
        <v>1.0</v>
      </c>
      <c r="BA23" s="1">
        <f t="shared" si="14"/>
        <v>0</v>
      </c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6">
    <mergeCell ref="E1:F1"/>
    <mergeCell ref="B13:E13"/>
    <mergeCell ref="AF14:AH14"/>
    <mergeCell ref="AI14:AJ14"/>
    <mergeCell ref="AM14:AN14"/>
    <mergeCell ref="AQ14:AR14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86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6.14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-0.5683290716</v>
      </c>
      <c r="AJ3" s="6">
        <f t="shared" si="1"/>
        <v>0.01261082189</v>
      </c>
      <c r="AK3" s="6">
        <f t="shared" si="1"/>
        <v>0.5683433651</v>
      </c>
    </row>
    <row r="4" ht="18.0" customHeight="1">
      <c r="B4" s="1" t="s">
        <v>4</v>
      </c>
      <c r="E4" s="2"/>
      <c r="Q4" s="4" t="s">
        <v>5</v>
      </c>
      <c r="R4" s="5"/>
      <c r="S4" s="5"/>
      <c r="AI4" s="6">
        <f t="shared" ref="AI4:AK4" si="2">_xlfn.NORM.INV(RAND(),0,1/3)</f>
        <v>0.2421562049</v>
      </c>
      <c r="AJ4" s="6">
        <f t="shared" si="2"/>
        <v>-0.3580139987</v>
      </c>
      <c r="AK4" s="6">
        <f t="shared" si="2"/>
        <v>-0.02582864104</v>
      </c>
    </row>
    <row r="5" ht="18.0" customHeight="1">
      <c r="B5" s="1" t="s">
        <v>33</v>
      </c>
      <c r="E5" s="2"/>
      <c r="Q5" s="6">
        <f t="shared" ref="Q5:S5" si="3">_xlfn.NORM.INV(RAND(),0,1/3)</f>
        <v>0.1579793859</v>
      </c>
      <c r="R5" s="6">
        <f t="shared" si="3"/>
        <v>0.1213957833</v>
      </c>
      <c r="S5" s="6">
        <f t="shared" si="3"/>
        <v>-0.337781023</v>
      </c>
      <c r="AI5" s="6">
        <f t="shared" ref="AI5:AK5" si="4">_xlfn.NORM.INV(RAND(),0,1/3)</f>
        <v>-0.1469892962</v>
      </c>
      <c r="AJ5" s="6">
        <f t="shared" si="4"/>
        <v>-0.1059522493</v>
      </c>
      <c r="AK5" s="6">
        <f t="shared" si="4"/>
        <v>-0.3450962135</v>
      </c>
    </row>
    <row r="6" ht="18.0" customHeight="1">
      <c r="B6" s="1" t="s">
        <v>34</v>
      </c>
      <c r="E6" s="2"/>
      <c r="Q6" s="6">
        <f t="shared" ref="Q6:S6" si="5">_xlfn.NORM.INV(RAND(),0,1/3)</f>
        <v>0.2259103627</v>
      </c>
      <c r="R6" s="6">
        <f t="shared" si="5"/>
        <v>-0.2845768172</v>
      </c>
      <c r="S6" s="6">
        <f t="shared" si="5"/>
        <v>-0.4069008095</v>
      </c>
      <c r="AI6" s="6">
        <f t="shared" ref="AI6:AK6" si="6">_xlfn.NORM.INV(RAND(),0,1/3)</f>
        <v>-0.7055933676</v>
      </c>
      <c r="AJ6" s="6">
        <f t="shared" si="6"/>
        <v>-0.1964166899</v>
      </c>
      <c r="AK6" s="6">
        <f t="shared" si="6"/>
        <v>-0.3915948194</v>
      </c>
    </row>
    <row r="7" ht="18.0" customHeight="1">
      <c r="B7" s="1" t="s">
        <v>35</v>
      </c>
      <c r="E7" s="2"/>
      <c r="Q7" s="6">
        <f t="shared" ref="Q7:S7" si="7">_xlfn.NORM.INV(RAND(),0,1/3)</f>
        <v>0.05621632837</v>
      </c>
      <c r="R7" s="6">
        <f t="shared" si="7"/>
        <v>-0.02082427155</v>
      </c>
      <c r="S7" s="6">
        <f t="shared" si="7"/>
        <v>-0.2494588525</v>
      </c>
    </row>
    <row r="8" ht="18.0" customHeight="1">
      <c r="B8" s="1" t="s">
        <v>36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K12" s="2"/>
      <c r="Z12" s="10" t="s">
        <v>10</v>
      </c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52</v>
      </c>
      <c r="U14" s="1" t="s">
        <v>53</v>
      </c>
      <c r="AE14" s="1" t="s">
        <v>21</v>
      </c>
      <c r="AF14" s="2" t="s">
        <v>54</v>
      </c>
      <c r="AI14" s="2" t="s">
        <v>55</v>
      </c>
      <c r="AK14" s="2"/>
      <c r="AM14" s="2" t="s">
        <v>56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1">IF(MAX(B15:D15)=B15,"setosa",IF(MAX(B15:D15)=C15,"versicolor","virginica"))</f>
        <v>setosa</v>
      </c>
      <c r="F15" s="22"/>
      <c r="G15" s="22"/>
      <c r="H15" s="22"/>
      <c r="I15" s="23"/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57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58</v>
      </c>
      <c r="AE15" s="26">
        <v>1.0</v>
      </c>
      <c r="AF15" s="17">
        <f t="shared" ref="AF15:AH15" si="9">Z15</f>
        <v>0.8062705709</v>
      </c>
      <c r="AG15" s="17">
        <f t="shared" si="9"/>
        <v>0.7945208362</v>
      </c>
      <c r="AH15" s="17">
        <f t="shared" si="9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59</v>
      </c>
      <c r="AQ15" s="37">
        <f t="shared" ref="AQ15:AS15" si="10">EXP(AM15)/(EXP($AM15)+EXP($AN15)+EXP($AO15))</f>
        <v>0.2817534688</v>
      </c>
      <c r="AR15" s="37">
        <f t="shared" si="10"/>
        <v>0.3782845017</v>
      </c>
      <c r="AS15" s="37">
        <f t="shared" si="10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1"/>
        <v>setosa</v>
      </c>
      <c r="F16" s="22"/>
      <c r="G16" s="22"/>
      <c r="H16" s="22"/>
      <c r="I16" s="23"/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2">1/(1+EXP(-U16))</f>
        <v>0.8241285704</v>
      </c>
      <c r="AA16" s="17">
        <f t="shared" si="12"/>
        <v>0.822451081</v>
      </c>
      <c r="AB16" s="17">
        <f t="shared" si="12"/>
        <v>0.1798251899</v>
      </c>
      <c r="AE16" s="26">
        <v>1.0</v>
      </c>
      <c r="AF16" s="17">
        <f t="shared" ref="AF16:AH16" si="13">Z16</f>
        <v>0.8241285704</v>
      </c>
      <c r="AG16" s="17">
        <f t="shared" si="13"/>
        <v>0.822451081</v>
      </c>
      <c r="AH16" s="17">
        <f t="shared" si="13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4">EXP(AM16)/(EXP($AM16)+EXP($AN16)+EXP($AO16))</f>
        <v>0.2815302343</v>
      </c>
      <c r="AR16" s="37">
        <f t="shared" si="14"/>
        <v>0.3785111945</v>
      </c>
      <c r="AS16" s="37">
        <f t="shared" si="14"/>
        <v>0.3399585713</v>
      </c>
      <c r="AU16" s="40" t="str">
        <f t="shared" ref="AU16:AU23" si="18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1"/>
        <v>setosa</v>
      </c>
      <c r="F17" s="22"/>
      <c r="G17" s="22"/>
      <c r="H17" s="22"/>
      <c r="I17" s="23"/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15">1/(1+EXP(-U17))</f>
        <v>0.7922224369</v>
      </c>
      <c r="AA17" s="17">
        <f t="shared" si="15"/>
        <v>0.7926895778</v>
      </c>
      <c r="AB17" s="17">
        <f t="shared" si="15"/>
        <v>0.2140205717</v>
      </c>
      <c r="AE17" s="26">
        <v>1.0</v>
      </c>
      <c r="AF17" s="17">
        <f t="shared" ref="AF17:AH17" si="16">Z17</f>
        <v>0.7922224369</v>
      </c>
      <c r="AG17" s="17">
        <f t="shared" si="16"/>
        <v>0.7926895778</v>
      </c>
      <c r="AH17" s="17">
        <f t="shared" si="16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17">EXP(AM17)/(EXP($AM17)+EXP($AN17)+EXP($AO17))</f>
        <v>0.2818964688</v>
      </c>
      <c r="AR17" s="37">
        <f t="shared" si="17"/>
        <v>0.3775103975</v>
      </c>
      <c r="AS17" s="37">
        <f t="shared" si="17"/>
        <v>0.3405931337</v>
      </c>
      <c r="AU17" s="40" t="str">
        <f t="shared" si="18"/>
        <v>versicolor</v>
      </c>
      <c r="AW17" s="41">
        <v>1.0</v>
      </c>
      <c r="AX17" s="41">
        <v>0.0</v>
      </c>
      <c r="AY17" s="41">
        <v>0.0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1"/>
        <v>versicolor</v>
      </c>
      <c r="F18" s="22"/>
      <c r="G18" s="22"/>
      <c r="H18" s="22"/>
      <c r="I18" s="23"/>
      <c r="K18" s="24"/>
      <c r="L18" s="29"/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19">1/(1+EXP(-U18))</f>
        <v>0.7812245247</v>
      </c>
      <c r="AA18" s="17">
        <f t="shared" si="19"/>
        <v>0.5935713947</v>
      </c>
      <c r="AB18" s="17">
        <f t="shared" si="19"/>
        <v>0.349379596</v>
      </c>
      <c r="AE18" s="26">
        <v>1.0</v>
      </c>
      <c r="AF18" s="17">
        <f t="shared" ref="AF18:AH18" si="20">Z18</f>
        <v>0.7812245247</v>
      </c>
      <c r="AG18" s="17">
        <f t="shared" si="20"/>
        <v>0.5935713947</v>
      </c>
      <c r="AH18" s="17">
        <f t="shared" si="20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21">EXP(AM18)/(EXP($AM18)+EXP($AN18)+EXP($AO18))</f>
        <v>0.2824908798</v>
      </c>
      <c r="AR18" s="37">
        <f t="shared" si="21"/>
        <v>0.3826588208</v>
      </c>
      <c r="AS18" s="37">
        <f t="shared" si="21"/>
        <v>0.3348502994</v>
      </c>
      <c r="AU18" s="40" t="str">
        <f t="shared" si="18"/>
        <v>versicolor</v>
      </c>
      <c r="AW18" s="41">
        <v>0.0</v>
      </c>
      <c r="AX18" s="41">
        <v>1.0</v>
      </c>
      <c r="AY18" s="41">
        <v>0.0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1"/>
        <v>versicolor</v>
      </c>
      <c r="F19" s="22"/>
      <c r="G19" s="22"/>
      <c r="H19" s="22"/>
      <c r="I19" s="23"/>
      <c r="K19" s="24"/>
      <c r="L19" s="29"/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22">1/(1+EXP(-U19))</f>
        <v>0.7658875552</v>
      </c>
      <c r="AA19" s="17">
        <f t="shared" si="22"/>
        <v>0.5908714431</v>
      </c>
      <c r="AB19" s="17">
        <f t="shared" si="22"/>
        <v>0.3595494484</v>
      </c>
      <c r="AE19" s="26">
        <v>1.0</v>
      </c>
      <c r="AF19" s="17">
        <f t="shared" ref="AF19:AH19" si="23">Z19</f>
        <v>0.7658875552</v>
      </c>
      <c r="AG19" s="17">
        <f t="shared" si="23"/>
        <v>0.5908714431</v>
      </c>
      <c r="AH19" s="17">
        <f t="shared" si="23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24">EXP(AM19)/(EXP($AM19)+EXP($AN19)+EXP($AO19))</f>
        <v>0.2825943072</v>
      </c>
      <c r="AR19" s="37">
        <f t="shared" si="24"/>
        <v>0.3818639672</v>
      </c>
      <c r="AS19" s="37">
        <f t="shared" si="24"/>
        <v>0.3355417256</v>
      </c>
      <c r="AU19" s="40" t="str">
        <f t="shared" si="18"/>
        <v>versicolor</v>
      </c>
      <c r="AW19" s="41">
        <v>0.0</v>
      </c>
      <c r="AX19" s="41">
        <v>1.0</v>
      </c>
      <c r="AY19" s="41">
        <v>0.0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1"/>
        <v>versicolor</v>
      </c>
      <c r="F20" s="22"/>
      <c r="G20" s="22"/>
      <c r="H20" s="22"/>
      <c r="I20" s="23"/>
      <c r="K20" s="24"/>
      <c r="L20" s="29"/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25">1/(1+EXP(-U20))</f>
        <v>0.7815709416</v>
      </c>
      <c r="AA20" s="17">
        <f t="shared" si="25"/>
        <v>0.5627780272</v>
      </c>
      <c r="AB20" s="17">
        <f t="shared" si="25"/>
        <v>0.3688563136</v>
      </c>
      <c r="AE20" s="26">
        <v>1.0</v>
      </c>
      <c r="AF20" s="17">
        <f t="shared" ref="AF20:AH20" si="26">Z20</f>
        <v>0.7815709416</v>
      </c>
      <c r="AG20" s="17">
        <f t="shared" si="26"/>
        <v>0.5627780272</v>
      </c>
      <c r="AH20" s="17">
        <f t="shared" si="26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27">EXP(AM20)/(EXP($AM20)+EXP($AN20)+EXP($AO20))</f>
        <v>0.2825777026</v>
      </c>
      <c r="AR20" s="37">
        <f t="shared" si="27"/>
        <v>0.3835656369</v>
      </c>
      <c r="AS20" s="37">
        <f t="shared" si="27"/>
        <v>0.3338566605</v>
      </c>
      <c r="AU20" s="40" t="str">
        <f t="shared" si="18"/>
        <v>versicolor</v>
      </c>
      <c r="AW20" s="41">
        <v>0.0</v>
      </c>
      <c r="AX20" s="41">
        <v>1.0</v>
      </c>
      <c r="AY20" s="41">
        <v>0.0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1"/>
        <v>virginica</v>
      </c>
      <c r="F21" s="22"/>
      <c r="G21" s="22"/>
      <c r="H21" s="22"/>
      <c r="I21" s="23"/>
      <c r="K21" s="24"/>
      <c r="L21" s="29"/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28">1/(1+EXP(-U21))</f>
        <v>0.8506355786</v>
      </c>
      <c r="AA21" s="17">
        <f t="shared" si="28"/>
        <v>0.7210061381</v>
      </c>
      <c r="AB21" s="17">
        <f t="shared" si="28"/>
        <v>0.2306530744</v>
      </c>
      <c r="AE21" s="26">
        <v>1.0</v>
      </c>
      <c r="AF21" s="17">
        <f t="shared" ref="AF21:AH21" si="29">Z21</f>
        <v>0.8506355786</v>
      </c>
      <c r="AG21" s="17">
        <f t="shared" si="29"/>
        <v>0.7210061381</v>
      </c>
      <c r="AH21" s="17">
        <f t="shared" si="29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30">EXP(AM21)/(EXP($AM21)+EXP($AN21)+EXP($AO21))</f>
        <v>0.2816536482</v>
      </c>
      <c r="AR21" s="37">
        <f t="shared" si="30"/>
        <v>0.3829550368</v>
      </c>
      <c r="AS21" s="37">
        <f t="shared" si="30"/>
        <v>0.335391315</v>
      </c>
      <c r="AU21" s="40" t="str">
        <f t="shared" si="18"/>
        <v>versicolor</v>
      </c>
      <c r="AW21" s="41">
        <v>0.0</v>
      </c>
      <c r="AX21" s="41">
        <v>0.0</v>
      </c>
      <c r="AY21" s="41">
        <v>1.0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1"/>
        <v>virginica</v>
      </c>
      <c r="F22" s="22"/>
      <c r="G22" s="22"/>
      <c r="H22" s="22"/>
      <c r="I22" s="23"/>
      <c r="K22" s="24"/>
      <c r="L22" s="29"/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31">1/(1+EXP(-U22))</f>
        <v>0.8513890409</v>
      </c>
      <c r="AA22" s="17">
        <f t="shared" si="31"/>
        <v>0.6877406574</v>
      </c>
      <c r="AB22" s="17">
        <f t="shared" si="31"/>
        <v>0.2499445939</v>
      </c>
      <c r="AE22" s="26">
        <v>1.0</v>
      </c>
      <c r="AF22" s="17">
        <f t="shared" ref="AF22:AH22" si="32">Z22</f>
        <v>0.8513890409</v>
      </c>
      <c r="AG22" s="17">
        <f t="shared" si="32"/>
        <v>0.6877406574</v>
      </c>
      <c r="AH22" s="17">
        <f t="shared" si="32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33">EXP(AM22)/(EXP($AM22)+EXP($AN22)+EXP($AO22))</f>
        <v>0.2818011549</v>
      </c>
      <c r="AR22" s="37">
        <f t="shared" si="33"/>
        <v>0.3839275253</v>
      </c>
      <c r="AS22" s="37">
        <f t="shared" si="33"/>
        <v>0.3342713198</v>
      </c>
      <c r="AU22" s="40" t="str">
        <f t="shared" si="18"/>
        <v>versicolor</v>
      </c>
      <c r="AW22" s="41">
        <v>0.0</v>
      </c>
      <c r="AX22" s="41">
        <v>0.0</v>
      </c>
      <c r="AY22" s="41">
        <v>1.0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1"/>
        <v>virginica</v>
      </c>
      <c r="F23" s="22"/>
      <c r="G23" s="22"/>
      <c r="H23" s="22"/>
      <c r="I23" s="23"/>
      <c r="J23" s="30"/>
      <c r="K23" s="24"/>
      <c r="L23" s="31"/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34">1/(1+EXP(-U23))</f>
        <v>0.8327803125</v>
      </c>
      <c r="AA23" s="17">
        <f t="shared" si="34"/>
        <v>0.6646477146</v>
      </c>
      <c r="AB23" s="17">
        <f t="shared" si="34"/>
        <v>0.2751774095</v>
      </c>
      <c r="AE23" s="26">
        <v>1.0</v>
      </c>
      <c r="AF23" s="17">
        <f t="shared" ref="AF23:AH23" si="35">Z23</f>
        <v>0.8327803125</v>
      </c>
      <c r="AG23" s="17">
        <f t="shared" si="35"/>
        <v>0.6646477146</v>
      </c>
      <c r="AH23" s="17">
        <f t="shared" si="35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36">EXP(AM23)/(EXP($AM23)+EXP($AN23)+EXP($AO23))</f>
        <v>0.2819763807</v>
      </c>
      <c r="AR23" s="37">
        <f t="shared" si="36"/>
        <v>0.383537851</v>
      </c>
      <c r="AS23" s="37">
        <f t="shared" si="36"/>
        <v>0.3344857683</v>
      </c>
      <c r="AU23" s="40" t="str">
        <f t="shared" si="18"/>
        <v>versicolor</v>
      </c>
      <c r="AW23" s="41">
        <v>0.0</v>
      </c>
      <c r="AX23" s="41">
        <v>0.0</v>
      </c>
      <c r="AY23" s="41">
        <v>1.0</v>
      </c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6">
    <mergeCell ref="E1:F1"/>
    <mergeCell ref="B13:E13"/>
    <mergeCell ref="AF14:AH14"/>
    <mergeCell ref="AI14:AJ14"/>
    <mergeCell ref="AM14:AN14"/>
    <mergeCell ref="AQ14:AR1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-0.2054929716</v>
      </c>
      <c r="AJ3" s="6">
        <f t="shared" si="1"/>
        <v>-0.1434254064</v>
      </c>
      <c r="AK3" s="6">
        <f t="shared" si="1"/>
        <v>0.1095269558</v>
      </c>
    </row>
    <row r="4" ht="18.0" customHeight="1">
      <c r="B4" s="1" t="s">
        <v>60</v>
      </c>
      <c r="E4" s="2"/>
      <c r="Q4" s="4" t="s">
        <v>5</v>
      </c>
      <c r="R4" s="5"/>
      <c r="S4" s="5"/>
      <c r="AI4" s="6">
        <f t="shared" ref="AI4:AK4" si="2">_xlfn.NORM.INV(RAND(),0,1/3)</f>
        <v>0.1491989146</v>
      </c>
      <c r="AJ4" s="6">
        <f t="shared" si="2"/>
        <v>0.818370885</v>
      </c>
      <c r="AK4" s="6">
        <f t="shared" si="2"/>
        <v>-0.01617112511</v>
      </c>
    </row>
    <row r="5" ht="18.0" customHeight="1">
      <c r="B5" s="1" t="s">
        <v>61</v>
      </c>
      <c r="E5" s="2"/>
      <c r="Q5" s="6">
        <f t="shared" ref="Q5:S5" si="3">_xlfn.NORM.INV(RAND(),0,1/3)</f>
        <v>0.1319410994</v>
      </c>
      <c r="R5" s="6">
        <f t="shared" si="3"/>
        <v>0.106438097</v>
      </c>
      <c r="S5" s="6">
        <f t="shared" si="3"/>
        <v>-0.1740652319</v>
      </c>
      <c r="AI5" s="6">
        <f t="shared" ref="AI5:AK5" si="4">_xlfn.NORM.INV(RAND(),0,1/3)</f>
        <v>-0.02769398918</v>
      </c>
      <c r="AJ5" s="6">
        <f t="shared" si="4"/>
        <v>-0.001864104932</v>
      </c>
      <c r="AK5" s="6">
        <f t="shared" si="4"/>
        <v>0.2820944577</v>
      </c>
    </row>
    <row r="6" ht="18.0" customHeight="1">
      <c r="B6" s="1" t="s">
        <v>62</v>
      </c>
      <c r="E6" s="2"/>
      <c r="Q6" s="6">
        <f t="shared" ref="Q6:S6" si="5">_xlfn.NORM.INV(RAND(),0,1/3)</f>
        <v>-0.2132077346</v>
      </c>
      <c r="R6" s="6">
        <f t="shared" si="5"/>
        <v>-0.2430375533</v>
      </c>
      <c r="S6" s="6">
        <f t="shared" si="5"/>
        <v>-0.05125181323</v>
      </c>
      <c r="AI6" s="6">
        <f t="shared" ref="AI6:AK6" si="6">_xlfn.NORM.INV(RAND(),0,1/3)</f>
        <v>0.08558446562</v>
      </c>
      <c r="AJ6" s="6">
        <f t="shared" si="6"/>
        <v>-0.2619372124</v>
      </c>
      <c r="AK6" s="6">
        <f t="shared" si="6"/>
        <v>-0.05137095451</v>
      </c>
    </row>
    <row r="7" ht="18.0" customHeight="1">
      <c r="B7" s="1" t="s">
        <v>63</v>
      </c>
      <c r="E7" s="2"/>
      <c r="Q7" s="6">
        <f t="shared" ref="Q7:S7" si="7">_xlfn.NORM.INV(RAND(),0,1/3)</f>
        <v>0.05849756662</v>
      </c>
      <c r="R7" s="6">
        <f t="shared" si="7"/>
        <v>-0.2934377051</v>
      </c>
      <c r="S7" s="6">
        <f t="shared" si="7"/>
        <v>0.4434495471</v>
      </c>
    </row>
    <row r="8" ht="18.0" customHeight="1">
      <c r="B8" s="1" t="s">
        <v>64</v>
      </c>
    </row>
    <row r="9" ht="18.0" customHeight="1">
      <c r="B9" s="9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F10" s="7"/>
      <c r="J10" s="7"/>
      <c r="K10" s="16" t="s">
        <v>65</v>
      </c>
      <c r="L10" s="1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4" t="s">
        <v>66</v>
      </c>
      <c r="H11" s="5"/>
      <c r="I11" s="5"/>
      <c r="J11" s="5"/>
      <c r="K11" s="42"/>
      <c r="L11" s="5"/>
      <c r="M11" s="5"/>
      <c r="N11" s="5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43" t="s">
        <v>67</v>
      </c>
      <c r="G12" s="14" t="s">
        <v>68</v>
      </c>
      <c r="H12" s="44" t="s">
        <v>69</v>
      </c>
      <c r="J12" s="16" t="s">
        <v>70</v>
      </c>
      <c r="K12" s="45"/>
      <c r="L12" s="17"/>
      <c r="Z12" s="10" t="s">
        <v>10</v>
      </c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K13" s="34"/>
      <c r="L13" s="46"/>
      <c r="M13" s="47" t="s">
        <v>71</v>
      </c>
      <c r="N13" s="48"/>
      <c r="O13" s="34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72</v>
      </c>
      <c r="U14" s="1" t="s">
        <v>73</v>
      </c>
      <c r="AE14" s="1" t="s">
        <v>21</v>
      </c>
      <c r="AF14" s="2" t="s">
        <v>74</v>
      </c>
      <c r="AI14" s="2" t="s">
        <v>75</v>
      </c>
      <c r="AK14" s="2"/>
      <c r="AM14" s="2" t="s">
        <v>76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2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4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5">IF(E15=I15,"OK","NG")</f>
        <v>NG</v>
      </c>
      <c r="L15" s="54">
        <f t="shared" ref="L15:L23" si="16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77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78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79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2"/>
        <v>setosa</v>
      </c>
      <c r="F16" s="49">
        <f t="shared" ref="F16:H16" si="13">AQ16</f>
        <v>0.2815302343</v>
      </c>
      <c r="G16" s="50">
        <f t="shared" si="13"/>
        <v>0.3785111945</v>
      </c>
      <c r="H16" s="51">
        <f t="shared" si="13"/>
        <v>0.3399585713</v>
      </c>
      <c r="I16" s="52" t="str">
        <f t="shared" si="14"/>
        <v>versicolor</v>
      </c>
      <c r="K16" s="24" t="str">
        <f t="shared" si="15"/>
        <v>NG</v>
      </c>
      <c r="L16" s="55">
        <f t="shared" si="16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7">1/(1+EXP(-U16))</f>
        <v>0.8241285704</v>
      </c>
      <c r="AA16" s="17">
        <f t="shared" si="17"/>
        <v>0.822451081</v>
      </c>
      <c r="AB16" s="17">
        <f t="shared" si="17"/>
        <v>0.1798251899</v>
      </c>
      <c r="AE16" s="29">
        <v>1.0</v>
      </c>
      <c r="AF16" s="17">
        <f t="shared" ref="AF16:AH16" si="18">Z16</f>
        <v>0.8241285704</v>
      </c>
      <c r="AG16" s="17">
        <f t="shared" si="18"/>
        <v>0.822451081</v>
      </c>
      <c r="AH16" s="17">
        <f t="shared" si="18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9">EXP(AM16)/(EXP($AM16)+EXP($AN16)+EXP($AO16))</f>
        <v>0.2815302343</v>
      </c>
      <c r="AR16" s="37">
        <f t="shared" si="19"/>
        <v>0.3785111945</v>
      </c>
      <c r="AS16" s="37">
        <f t="shared" si="19"/>
        <v>0.3399585713</v>
      </c>
      <c r="AU16" s="40" t="str">
        <f t="shared" ref="AU16:AU23" si="24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2"/>
        <v>setosa</v>
      </c>
      <c r="F17" s="49">
        <f t="shared" ref="F17:H17" si="20">AQ17</f>
        <v>0.2818964688</v>
      </c>
      <c r="G17" s="50">
        <f t="shared" si="20"/>
        <v>0.3775103975</v>
      </c>
      <c r="H17" s="51">
        <f t="shared" si="20"/>
        <v>0.3405931337</v>
      </c>
      <c r="I17" s="52" t="str">
        <f t="shared" si="14"/>
        <v>versicolor</v>
      </c>
      <c r="K17" s="24" t="str">
        <f t="shared" si="15"/>
        <v>NG</v>
      </c>
      <c r="L17" s="55">
        <f t="shared" si="16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1">1/(1+EXP(-U17))</f>
        <v>0.7922224369</v>
      </c>
      <c r="AA17" s="17">
        <f t="shared" si="21"/>
        <v>0.7926895778</v>
      </c>
      <c r="AB17" s="17">
        <f t="shared" si="21"/>
        <v>0.2140205717</v>
      </c>
      <c r="AE17" s="29">
        <v>1.0</v>
      </c>
      <c r="AF17" s="17">
        <f t="shared" ref="AF17:AH17" si="22">Z17</f>
        <v>0.7922224369</v>
      </c>
      <c r="AG17" s="17">
        <f t="shared" si="22"/>
        <v>0.7926895778</v>
      </c>
      <c r="AH17" s="17">
        <f t="shared" si="22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23">EXP(AM17)/(EXP($AM17)+EXP($AN17)+EXP($AO17))</f>
        <v>0.2818964688</v>
      </c>
      <c r="AR17" s="37">
        <f t="shared" si="23"/>
        <v>0.3775103975</v>
      </c>
      <c r="AS17" s="37">
        <f t="shared" si="23"/>
        <v>0.3405931337</v>
      </c>
      <c r="AU17" s="40" t="str">
        <f t="shared" si="24"/>
        <v>versicolor</v>
      </c>
      <c r="AW17" s="41">
        <v>1.0</v>
      </c>
      <c r="AX17" s="41">
        <v>0.0</v>
      </c>
      <c r="AY17" s="41">
        <v>0.0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2"/>
        <v>versicolor</v>
      </c>
      <c r="F18" s="49">
        <f t="shared" ref="F18:H18" si="25">AQ18</f>
        <v>0.2824908798</v>
      </c>
      <c r="G18" s="50">
        <f t="shared" si="25"/>
        <v>0.3826588208</v>
      </c>
      <c r="H18" s="51">
        <f t="shared" si="25"/>
        <v>0.3348502994</v>
      </c>
      <c r="I18" s="52" t="str">
        <f t="shared" si="14"/>
        <v>versicolor</v>
      </c>
      <c r="K18" s="24" t="str">
        <f t="shared" si="15"/>
        <v>OK</v>
      </c>
      <c r="L18" s="55">
        <f t="shared" si="16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26">1/(1+EXP(-U18))</f>
        <v>0.7812245247</v>
      </c>
      <c r="AA18" s="17">
        <f t="shared" si="26"/>
        <v>0.5935713947</v>
      </c>
      <c r="AB18" s="17">
        <f t="shared" si="26"/>
        <v>0.349379596</v>
      </c>
      <c r="AE18" s="29">
        <v>1.0</v>
      </c>
      <c r="AF18" s="17">
        <f t="shared" ref="AF18:AH18" si="27">Z18</f>
        <v>0.7812245247</v>
      </c>
      <c r="AG18" s="17">
        <f t="shared" si="27"/>
        <v>0.5935713947</v>
      </c>
      <c r="AH18" s="17">
        <f t="shared" si="27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28">EXP(AM18)/(EXP($AM18)+EXP($AN18)+EXP($AO18))</f>
        <v>0.2824908798</v>
      </c>
      <c r="AR18" s="37">
        <f t="shared" si="28"/>
        <v>0.3826588208</v>
      </c>
      <c r="AS18" s="37">
        <f t="shared" si="28"/>
        <v>0.3348502994</v>
      </c>
      <c r="AU18" s="40" t="str">
        <f t="shared" si="24"/>
        <v>versicolor</v>
      </c>
      <c r="AW18" s="41">
        <v>0.0</v>
      </c>
      <c r="AX18" s="41">
        <v>1.0</v>
      </c>
      <c r="AY18" s="41">
        <v>0.0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2"/>
        <v>versicolor</v>
      </c>
      <c r="F19" s="49">
        <f t="shared" ref="F19:H19" si="29">AQ19</f>
        <v>0.2825943072</v>
      </c>
      <c r="G19" s="50">
        <f t="shared" si="29"/>
        <v>0.3818639672</v>
      </c>
      <c r="H19" s="51">
        <f t="shared" si="29"/>
        <v>0.3355417256</v>
      </c>
      <c r="I19" s="52" t="str">
        <f t="shared" si="14"/>
        <v>versicolor</v>
      </c>
      <c r="K19" s="24" t="str">
        <f t="shared" si="15"/>
        <v>OK</v>
      </c>
      <c r="L19" s="55">
        <f t="shared" si="16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30">1/(1+EXP(-U19))</f>
        <v>0.7658875552</v>
      </c>
      <c r="AA19" s="17">
        <f t="shared" si="30"/>
        <v>0.5908714431</v>
      </c>
      <c r="AB19" s="17">
        <f t="shared" si="30"/>
        <v>0.3595494484</v>
      </c>
      <c r="AE19" s="29">
        <v>1.0</v>
      </c>
      <c r="AF19" s="17">
        <f t="shared" ref="AF19:AH19" si="31">Z19</f>
        <v>0.7658875552</v>
      </c>
      <c r="AG19" s="17">
        <f t="shared" si="31"/>
        <v>0.5908714431</v>
      </c>
      <c r="AH19" s="17">
        <f t="shared" si="31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32">EXP(AM19)/(EXP($AM19)+EXP($AN19)+EXP($AO19))</f>
        <v>0.2825943072</v>
      </c>
      <c r="AR19" s="37">
        <f t="shared" si="32"/>
        <v>0.3818639672</v>
      </c>
      <c r="AS19" s="37">
        <f t="shared" si="32"/>
        <v>0.3355417256</v>
      </c>
      <c r="AU19" s="40" t="str">
        <f t="shared" si="24"/>
        <v>versicolor</v>
      </c>
      <c r="AW19" s="41">
        <v>0.0</v>
      </c>
      <c r="AX19" s="41">
        <v>1.0</v>
      </c>
      <c r="AY19" s="41">
        <v>0.0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2"/>
        <v>versicolor</v>
      </c>
      <c r="F20" s="49">
        <f t="shared" ref="F20:H20" si="33">AQ20</f>
        <v>0.2825777026</v>
      </c>
      <c r="G20" s="50">
        <f t="shared" si="33"/>
        <v>0.3835656369</v>
      </c>
      <c r="H20" s="51">
        <f t="shared" si="33"/>
        <v>0.3338566605</v>
      </c>
      <c r="I20" s="52" t="str">
        <f t="shared" si="14"/>
        <v>versicolor</v>
      </c>
      <c r="K20" s="24" t="str">
        <f t="shared" si="15"/>
        <v>OK</v>
      </c>
      <c r="L20" s="55">
        <f t="shared" si="16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34">1/(1+EXP(-U20))</f>
        <v>0.7815709416</v>
      </c>
      <c r="AA20" s="17">
        <f t="shared" si="34"/>
        <v>0.5627780272</v>
      </c>
      <c r="AB20" s="17">
        <f t="shared" si="34"/>
        <v>0.3688563136</v>
      </c>
      <c r="AE20" s="29">
        <v>1.0</v>
      </c>
      <c r="AF20" s="17">
        <f t="shared" ref="AF20:AH20" si="35">Z20</f>
        <v>0.7815709416</v>
      </c>
      <c r="AG20" s="17">
        <f t="shared" si="35"/>
        <v>0.5627780272</v>
      </c>
      <c r="AH20" s="17">
        <f t="shared" si="3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36">EXP(AM20)/(EXP($AM20)+EXP($AN20)+EXP($AO20))</f>
        <v>0.2825777026</v>
      </c>
      <c r="AR20" s="37">
        <f t="shared" si="36"/>
        <v>0.3835656369</v>
      </c>
      <c r="AS20" s="37">
        <f t="shared" si="36"/>
        <v>0.3338566605</v>
      </c>
      <c r="AU20" s="40" t="str">
        <f t="shared" si="24"/>
        <v>versicolor</v>
      </c>
      <c r="AW20" s="41">
        <v>0.0</v>
      </c>
      <c r="AX20" s="41">
        <v>1.0</v>
      </c>
      <c r="AY20" s="41">
        <v>0.0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2"/>
        <v>virginica</v>
      </c>
      <c r="F21" s="49">
        <f t="shared" ref="F21:H21" si="37">AQ21</f>
        <v>0.2816536482</v>
      </c>
      <c r="G21" s="50">
        <f t="shared" si="37"/>
        <v>0.3829550368</v>
      </c>
      <c r="H21" s="51">
        <f t="shared" si="37"/>
        <v>0.335391315</v>
      </c>
      <c r="I21" s="52" t="str">
        <f t="shared" si="14"/>
        <v>versicolor</v>
      </c>
      <c r="K21" s="24" t="str">
        <f t="shared" si="15"/>
        <v>NG</v>
      </c>
      <c r="L21" s="55">
        <f t="shared" si="16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38">1/(1+EXP(-U21))</f>
        <v>0.8506355786</v>
      </c>
      <c r="AA21" s="17">
        <f t="shared" si="38"/>
        <v>0.7210061381</v>
      </c>
      <c r="AB21" s="17">
        <f t="shared" si="38"/>
        <v>0.2306530744</v>
      </c>
      <c r="AE21" s="29">
        <v>1.0</v>
      </c>
      <c r="AF21" s="17">
        <f t="shared" ref="AF21:AH21" si="39">Z21</f>
        <v>0.8506355786</v>
      </c>
      <c r="AG21" s="17">
        <f t="shared" si="39"/>
        <v>0.7210061381</v>
      </c>
      <c r="AH21" s="17">
        <f t="shared" si="39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40">EXP(AM21)/(EXP($AM21)+EXP($AN21)+EXP($AO21))</f>
        <v>0.2816536482</v>
      </c>
      <c r="AR21" s="37">
        <f t="shared" si="40"/>
        <v>0.3829550368</v>
      </c>
      <c r="AS21" s="37">
        <f t="shared" si="40"/>
        <v>0.335391315</v>
      </c>
      <c r="AU21" s="40" t="str">
        <f t="shared" si="24"/>
        <v>versicolor</v>
      </c>
      <c r="AW21" s="41">
        <v>0.0</v>
      </c>
      <c r="AX21" s="41">
        <v>0.0</v>
      </c>
      <c r="AY21" s="41">
        <v>1.0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2"/>
        <v>virginica</v>
      </c>
      <c r="F22" s="49">
        <f t="shared" ref="F22:H22" si="41">AQ22</f>
        <v>0.2818011549</v>
      </c>
      <c r="G22" s="50">
        <f t="shared" si="41"/>
        <v>0.3839275253</v>
      </c>
      <c r="H22" s="51">
        <f t="shared" si="41"/>
        <v>0.3342713198</v>
      </c>
      <c r="I22" s="52" t="str">
        <f t="shared" si="14"/>
        <v>versicolor</v>
      </c>
      <c r="K22" s="24" t="str">
        <f t="shared" si="15"/>
        <v>NG</v>
      </c>
      <c r="L22" s="55">
        <f t="shared" si="16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42">1/(1+EXP(-U22))</f>
        <v>0.8513890409</v>
      </c>
      <c r="AA22" s="17">
        <f t="shared" si="42"/>
        <v>0.6877406574</v>
      </c>
      <c r="AB22" s="17">
        <f t="shared" si="42"/>
        <v>0.2499445939</v>
      </c>
      <c r="AE22" s="29">
        <v>1.0</v>
      </c>
      <c r="AF22" s="17">
        <f t="shared" ref="AF22:AH22" si="43">Z22</f>
        <v>0.8513890409</v>
      </c>
      <c r="AG22" s="17">
        <f t="shared" si="43"/>
        <v>0.6877406574</v>
      </c>
      <c r="AH22" s="17">
        <f t="shared" si="43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44">EXP(AM22)/(EXP($AM22)+EXP($AN22)+EXP($AO22))</f>
        <v>0.2818011549</v>
      </c>
      <c r="AR22" s="37">
        <f t="shared" si="44"/>
        <v>0.3839275253</v>
      </c>
      <c r="AS22" s="37">
        <f t="shared" si="44"/>
        <v>0.3342713198</v>
      </c>
      <c r="AU22" s="40" t="str">
        <f t="shared" si="24"/>
        <v>versicolor</v>
      </c>
      <c r="AW22" s="41">
        <v>0.0</v>
      </c>
      <c r="AX22" s="41">
        <v>0.0</v>
      </c>
      <c r="AY22" s="41">
        <v>1.0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2"/>
        <v>virginica</v>
      </c>
      <c r="F23" s="49">
        <f t="shared" ref="F23:H23" si="45">AQ23</f>
        <v>0.2819763807</v>
      </c>
      <c r="G23" s="50">
        <f t="shared" si="45"/>
        <v>0.383537851</v>
      </c>
      <c r="H23" s="51">
        <f t="shared" si="45"/>
        <v>0.3344857683</v>
      </c>
      <c r="I23" s="52" t="str">
        <f t="shared" si="14"/>
        <v>versicolor</v>
      </c>
      <c r="J23" s="30"/>
      <c r="K23" s="24" t="str">
        <f t="shared" si="15"/>
        <v>NG</v>
      </c>
      <c r="L23" s="56">
        <f t="shared" si="16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46">1/(1+EXP(-U23))</f>
        <v>0.8327803125</v>
      </c>
      <c r="AA23" s="17">
        <f t="shared" si="46"/>
        <v>0.6646477146</v>
      </c>
      <c r="AB23" s="17">
        <f t="shared" si="46"/>
        <v>0.2751774095</v>
      </c>
      <c r="AE23" s="31">
        <v>1.0</v>
      </c>
      <c r="AF23" s="17">
        <f t="shared" ref="AF23:AH23" si="47">Z23</f>
        <v>0.8327803125</v>
      </c>
      <c r="AG23" s="17">
        <f t="shared" si="47"/>
        <v>0.6646477146</v>
      </c>
      <c r="AH23" s="17">
        <f t="shared" si="47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48">EXP(AM23)/(EXP($AM23)+EXP($AN23)+EXP($AO23))</f>
        <v>0.2819763807</v>
      </c>
      <c r="AR23" s="37">
        <f t="shared" si="48"/>
        <v>0.383537851</v>
      </c>
      <c r="AS23" s="37">
        <f t="shared" si="48"/>
        <v>0.3344857683</v>
      </c>
      <c r="AU23" s="40" t="str">
        <f t="shared" si="24"/>
        <v>versicolor</v>
      </c>
      <c r="AW23" s="41">
        <v>0.0</v>
      </c>
      <c r="AX23" s="41">
        <v>0.0</v>
      </c>
      <c r="AY23" s="41">
        <v>1.0</v>
      </c>
    </row>
    <row r="24" ht="18.0" customHeight="1">
      <c r="K24" s="32" t="s">
        <v>29</v>
      </c>
      <c r="L24" s="31">
        <f>SUM(L15:L23)</f>
        <v>1.107269007</v>
      </c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6">
    <mergeCell ref="E1:F1"/>
    <mergeCell ref="B13:E13"/>
    <mergeCell ref="AF14:AH14"/>
    <mergeCell ref="AI14:AJ14"/>
    <mergeCell ref="AM14:AN14"/>
    <mergeCell ref="AQ14:AR1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-0.2305327574</v>
      </c>
      <c r="AJ3" s="6">
        <f t="shared" si="1"/>
        <v>-0.627500075</v>
      </c>
      <c r="AK3" s="6">
        <f t="shared" si="1"/>
        <v>-0.2493428124</v>
      </c>
    </row>
    <row r="4" ht="18.0" customHeight="1">
      <c r="B4" s="1" t="s">
        <v>60</v>
      </c>
      <c r="E4" s="2"/>
      <c r="Q4" s="4" t="s">
        <v>5</v>
      </c>
      <c r="R4" s="5"/>
      <c r="S4" s="5"/>
      <c r="AI4" s="6">
        <f t="shared" ref="AI4:AK4" si="2">_xlfn.NORM.INV(RAND(),0,1/3)</f>
        <v>0.2223425684</v>
      </c>
      <c r="AJ4" s="6">
        <f t="shared" si="2"/>
        <v>-0.02836645536</v>
      </c>
      <c r="AK4" s="6">
        <f t="shared" si="2"/>
        <v>-0.5733840032</v>
      </c>
    </row>
    <row r="5" ht="18.0" customHeight="1">
      <c r="B5" s="1" t="s">
        <v>61</v>
      </c>
      <c r="E5" s="2"/>
      <c r="Q5" s="6">
        <f t="shared" ref="Q5:S5" si="3">_xlfn.NORM.INV(RAND(),0,1/3)</f>
        <v>-0.1259563372</v>
      </c>
      <c r="R5" s="6">
        <f t="shared" si="3"/>
        <v>0.4052449793</v>
      </c>
      <c r="S5" s="6">
        <f t="shared" si="3"/>
        <v>-0.2774035019</v>
      </c>
      <c r="AI5" s="6">
        <f t="shared" ref="AI5:AK5" si="4">_xlfn.NORM.INV(RAND(),0,1/3)</f>
        <v>0.3635307082</v>
      </c>
      <c r="AJ5" s="6">
        <f t="shared" si="4"/>
        <v>-0.00162538822</v>
      </c>
      <c r="AK5" s="6">
        <f t="shared" si="4"/>
        <v>-0.333751975</v>
      </c>
    </row>
    <row r="6" ht="18.0" customHeight="1">
      <c r="B6" s="1" t="s">
        <v>62</v>
      </c>
      <c r="E6" s="2"/>
      <c r="Q6" s="6">
        <f t="shared" ref="Q6:S6" si="5">_xlfn.NORM.INV(RAND(),0,1/3)</f>
        <v>0.07711947811</v>
      </c>
      <c r="R6" s="6">
        <f t="shared" si="5"/>
        <v>0.2246418028</v>
      </c>
      <c r="S6" s="6">
        <f t="shared" si="5"/>
        <v>-0.3090736087</v>
      </c>
      <c r="AI6" s="6">
        <f t="shared" ref="AI6:AK6" si="6">_xlfn.NORM.INV(RAND(),0,1/3)</f>
        <v>0.05100527483</v>
      </c>
      <c r="AJ6" s="6">
        <f t="shared" si="6"/>
        <v>-0.472273275</v>
      </c>
      <c r="AK6" s="6">
        <f t="shared" si="6"/>
        <v>-0.819908706</v>
      </c>
    </row>
    <row r="7" ht="18.0" customHeight="1">
      <c r="B7" s="1" t="s">
        <v>63</v>
      </c>
      <c r="E7" s="2"/>
      <c r="Q7" s="6">
        <f t="shared" ref="Q7:S7" si="7">_xlfn.NORM.INV(RAND(),0,1/3)</f>
        <v>0.1495020806</v>
      </c>
      <c r="R7" s="6">
        <f t="shared" si="7"/>
        <v>-0.4304613065</v>
      </c>
      <c r="S7" s="6">
        <f t="shared" si="7"/>
        <v>0.2192088224</v>
      </c>
    </row>
    <row r="8" ht="18.0" customHeight="1">
      <c r="B8" s="1" t="s">
        <v>64</v>
      </c>
    </row>
    <row r="9" ht="18.0" customHeight="1">
      <c r="B9" s="9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F10" s="7"/>
      <c r="J10" s="7"/>
      <c r="K10" s="16" t="s">
        <v>65</v>
      </c>
      <c r="L10" s="1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4" t="s">
        <v>66</v>
      </c>
      <c r="H11" s="5"/>
      <c r="I11" s="5"/>
      <c r="J11" s="5"/>
      <c r="K11" s="42"/>
      <c r="L11" s="5"/>
      <c r="M11" s="5"/>
      <c r="N11" s="5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43" t="s">
        <v>67</v>
      </c>
      <c r="G12" s="14" t="s">
        <v>68</v>
      </c>
      <c r="H12" s="44" t="s">
        <v>69</v>
      </c>
      <c r="J12" s="16" t="s">
        <v>70</v>
      </c>
      <c r="K12" s="45"/>
      <c r="L12" s="17"/>
      <c r="Z12" s="10" t="s">
        <v>10</v>
      </c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K13" s="34"/>
      <c r="L13" s="46"/>
      <c r="M13" s="47" t="s">
        <v>71</v>
      </c>
      <c r="N13" s="48"/>
      <c r="O13" s="34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80</v>
      </c>
      <c r="U14" s="1" t="s">
        <v>81</v>
      </c>
      <c r="AE14" s="1" t="s">
        <v>21</v>
      </c>
      <c r="AF14" s="2" t="s">
        <v>82</v>
      </c>
      <c r="AI14" s="2" t="s">
        <v>83</v>
      </c>
      <c r="AK14" s="2"/>
      <c r="AM14" s="2" t="s">
        <v>84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2">IF(MAX(B15:D15)=B15,"setosa",IF(MAX(B15:D15)=C15,"versicolor","virginica"))</f>
        <v>setosa</v>
      </c>
      <c r="F15" s="49">
        <f t="shared" ref="F15:H15" si="8">AQ15</f>
        <v>0.9997878648</v>
      </c>
      <c r="G15" s="50">
        <f t="shared" si="8"/>
        <v>0</v>
      </c>
      <c r="H15" s="51">
        <f t="shared" si="8"/>
        <v>0.0002121352371</v>
      </c>
      <c r="I15" s="52" t="str">
        <f t="shared" ref="I15:I23" si="14">IF(MAX(F15:H15)=F15,"setosa",IF(MAX(F15:H15)=G15,"versicolor","virginica"))</f>
        <v>setosa</v>
      </c>
      <c r="J15" s="53">
        <f>COUNTIF(K15:K23,"OK")/9</f>
        <v>1</v>
      </c>
      <c r="K15" s="24" t="str">
        <f t="shared" ref="K15:K23" si="15">IF(E15=I15,"OK","NG")</f>
        <v>OK</v>
      </c>
      <c r="L15" s="54">
        <f t="shared" ref="L15:L23" si="16">-(B15*LN(F15)+C15*LN(G15)+D15*LN(H15))/9</f>
        <v>0.00002357308233</v>
      </c>
      <c r="M15" s="9" t="s">
        <v>26</v>
      </c>
      <c r="N15" s="25">
        <v>1.0</v>
      </c>
      <c r="O15" s="27">
        <v>5.1</v>
      </c>
      <c r="P15" s="27">
        <v>7.0</v>
      </c>
      <c r="Q15" s="8">
        <v>0.11519548507807417</v>
      </c>
      <c r="R15" s="8">
        <v>0.0031331111049472888</v>
      </c>
      <c r="S15" s="8">
        <v>14.674979293177861</v>
      </c>
      <c r="T15" s="28" t="s">
        <v>27</v>
      </c>
      <c r="U15" s="15">
        <f t="array" ref="U15:W23">MMULT(N15:P23,Q15:S17)</f>
        <v>2.598440772</v>
      </c>
      <c r="V15" s="15">
        <v>339.2809326852041</v>
      </c>
      <c r="W15" s="15">
        <v>-7.992179685037948</v>
      </c>
      <c r="Y15" s="9" t="s">
        <v>85</v>
      </c>
      <c r="Z15" s="17">
        <f t="shared" ref="Z15:AB15" si="9">1/(1+EXP(-U15))</f>
        <v>0.930761163</v>
      </c>
      <c r="AA15" s="17">
        <f t="shared" si="9"/>
        <v>1</v>
      </c>
      <c r="AB15" s="17">
        <f t="shared" si="9"/>
        <v>0.0003379820656</v>
      </c>
      <c r="AD15" s="9" t="s">
        <v>86</v>
      </c>
      <c r="AE15" s="25">
        <v>1.0</v>
      </c>
      <c r="AF15" s="17">
        <f t="shared" ref="AF15:AH15" si="10">Z15</f>
        <v>0.930761163</v>
      </c>
      <c r="AG15" s="17">
        <f t="shared" si="10"/>
        <v>1</v>
      </c>
      <c r="AH15" s="17">
        <f t="shared" si="10"/>
        <v>0.0003379820656</v>
      </c>
      <c r="AI15" s="38">
        <v>-104.18784956318662</v>
      </c>
      <c r="AJ15" s="38">
        <v>371.16855845115947</v>
      </c>
      <c r="AK15" s="38">
        <v>-267.0234799095781</v>
      </c>
      <c r="AL15" s="28" t="s">
        <v>27</v>
      </c>
      <c r="AM15" s="15">
        <f t="array" ref="AM15:AO23">MMULT(AE15:AH23,AI15:AK18)</f>
        <v>-84.01484862</v>
      </c>
      <c r="AN15" s="15">
        <v>-152.17247604041467</v>
      </c>
      <c r="AO15" s="15">
        <v>-92.47292304297807</v>
      </c>
      <c r="AP15" s="9" t="s">
        <v>87</v>
      </c>
      <c r="AQ15" s="37">
        <f t="shared" ref="AQ15:AS15" si="11">EXP(AM15)/(EXP($AM15)+EXP($AN15)+EXP($AO15))</f>
        <v>0.9997878648</v>
      </c>
      <c r="AR15" s="37">
        <f t="shared" si="11"/>
        <v>0</v>
      </c>
      <c r="AS15" s="37">
        <f t="shared" si="11"/>
        <v>0.0002121352371</v>
      </c>
      <c r="AT15" s="39" t="s">
        <v>51</v>
      </c>
      <c r="AU15" s="40" t="str">
        <f>IF(MAX(B15:D15)=MAX(AQ15:AS15)=AQ15,"setosa",IF(MAX(AQ15:AS15)=AR15,"versicolor","virginica"))</f>
        <v>virginica</v>
      </c>
      <c r="AW15" s="41">
        <v>1.0</v>
      </c>
      <c r="AX15" s="41">
        <v>0.0</v>
      </c>
      <c r="AY15" s="41">
        <v>0.0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2"/>
        <v>setosa</v>
      </c>
      <c r="F16" s="49">
        <f t="shared" ref="F16:H16" si="13">AQ16</f>
        <v>1</v>
      </c>
      <c r="G16" s="50">
        <f t="shared" si="13"/>
        <v>0</v>
      </c>
      <c r="H16" s="51">
        <f t="shared" si="13"/>
        <v>0</v>
      </c>
      <c r="I16" s="52" t="str">
        <f t="shared" si="14"/>
        <v>setosa</v>
      </c>
      <c r="K16" s="24" t="str">
        <f t="shared" si="15"/>
        <v>OK</v>
      </c>
      <c r="L16" s="55">
        <f t="shared" si="16"/>
        <v>0</v>
      </c>
      <c r="N16" s="29">
        <v>1.0</v>
      </c>
      <c r="O16" s="27">
        <v>5.4</v>
      </c>
      <c r="P16" s="27">
        <v>7.8</v>
      </c>
      <c r="Q16" s="8">
        <v>3.6522615158377625</v>
      </c>
      <c r="R16" s="8">
        <v>13.216540034082923</v>
      </c>
      <c r="S16" s="8">
        <v>0.043926127274623424</v>
      </c>
      <c r="U16" s="15">
        <v>1.8491719761411396</v>
      </c>
      <c r="V16" s="15">
        <v>374.31714559831767</v>
      </c>
      <c r="W16" s="15">
        <v>-10.59513695854886</v>
      </c>
      <c r="Z16" s="17">
        <f t="shared" ref="Z16:AB16" si="17">1/(1+EXP(-U16))</f>
        <v>0.8640298542</v>
      </c>
      <c r="AA16" s="17">
        <f t="shared" si="17"/>
        <v>1</v>
      </c>
      <c r="AB16" s="17">
        <f t="shared" si="17"/>
        <v>0.00002503684556</v>
      </c>
      <c r="AE16" s="29">
        <v>1.0</v>
      </c>
      <c r="AF16" s="17">
        <f t="shared" ref="AF16:AH16" si="18">Z16</f>
        <v>0.8640298542</v>
      </c>
      <c r="AG16" s="17">
        <f t="shared" si="18"/>
        <v>1</v>
      </c>
      <c r="AH16" s="17">
        <f t="shared" si="18"/>
        <v>0.00002503684556</v>
      </c>
      <c r="AI16" s="38">
        <v>-57.7452071087567</v>
      </c>
      <c r="AJ16" s="38">
        <v>-430.74666473877096</v>
      </c>
      <c r="AK16" s="38">
        <v>218.23727196708143</v>
      </c>
      <c r="AM16" s="15">
        <v>-80.14373893307389</v>
      </c>
      <c r="AN16" s="15">
        <v>-123.53190878686189</v>
      </c>
      <c r="AO16" s="15">
        <v>-107.0128097654535</v>
      </c>
      <c r="AQ16" s="37">
        <f t="shared" ref="AQ16:AS16" si="19">EXP(AM16)/(EXP($AM16)+EXP($AN16)+EXP($AO16))</f>
        <v>1</v>
      </c>
      <c r="AR16" s="37">
        <f t="shared" si="19"/>
        <v>0</v>
      </c>
      <c r="AS16" s="37">
        <f t="shared" si="19"/>
        <v>0</v>
      </c>
      <c r="AU16" s="40" t="str">
        <f t="shared" ref="AU16:AU23" si="24">IF(MAX(AQ16:AS16)=AQ16,"setosa",IF(MAX(AQ16:AS16)=AR16,"versicolor","virginica"))</f>
        <v>setosa</v>
      </c>
      <c r="AW16" s="41">
        <v>1.0</v>
      </c>
      <c r="AX16" s="41">
        <v>0.0</v>
      </c>
      <c r="AY16" s="41">
        <v>0.0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2"/>
        <v>setosa</v>
      </c>
      <c r="F17" s="49">
        <f t="shared" ref="F17:H17" si="20">AQ17</f>
        <v>0.9999407461</v>
      </c>
      <c r="G17" s="50">
        <f t="shared" si="20"/>
        <v>0.00005925390533</v>
      </c>
      <c r="H17" s="51">
        <f t="shared" si="20"/>
        <v>0</v>
      </c>
      <c r="I17" s="52" t="str">
        <f t="shared" si="14"/>
        <v>setosa</v>
      </c>
      <c r="K17" s="24" t="str">
        <f t="shared" si="15"/>
        <v>OK</v>
      </c>
      <c r="L17" s="55">
        <f t="shared" si="16"/>
        <v>0.000006583962323</v>
      </c>
      <c r="N17" s="29">
        <v>1.0</v>
      </c>
      <c r="O17" s="27">
        <v>4.6</v>
      </c>
      <c r="P17" s="27">
        <v>6.8</v>
      </c>
      <c r="Q17" s="8">
        <v>-2.306184063392417</v>
      </c>
      <c r="R17" s="8">
        <v>38.839063628610894</v>
      </c>
      <c r="S17" s="8">
        <v>-3.270168889616627</v>
      </c>
      <c r="U17" s="15">
        <v>1.2335468268633463</v>
      </c>
      <c r="V17" s="15">
        <v>324.9048499424405</v>
      </c>
      <c r="W17" s="15">
        <v>-7.360108970751936</v>
      </c>
      <c r="Z17" s="17">
        <f t="shared" ref="Z17:AB17" si="21">1/(1+EXP(-U17))</f>
        <v>0.774438749</v>
      </c>
      <c r="AA17" s="17">
        <f t="shared" si="21"/>
        <v>1</v>
      </c>
      <c r="AB17" s="17">
        <f t="shared" si="21"/>
        <v>0.0006357247333</v>
      </c>
      <c r="AE17" s="29">
        <v>1.0</v>
      </c>
      <c r="AF17" s="17">
        <f t="shared" ref="AF17:AH17" si="22">Z17</f>
        <v>0.774438749</v>
      </c>
      <c r="AG17" s="17">
        <f t="shared" si="22"/>
        <v>1</v>
      </c>
      <c r="AH17" s="17">
        <f t="shared" si="22"/>
        <v>0.0006357247333</v>
      </c>
      <c r="AI17" s="38">
        <v>73.93910929366346</v>
      </c>
      <c r="AJ17" s="38">
        <v>-122.53078743207152</v>
      </c>
      <c r="AK17" s="38">
        <v>-28.5509782762941</v>
      </c>
      <c r="AM17" s="15">
        <v>-75.00481522450279</v>
      </c>
      <c r="AN17" s="15">
        <v>-84.73843483628607</v>
      </c>
      <c r="AO17" s="15">
        <v>-126.61053688766756</v>
      </c>
      <c r="AQ17" s="37">
        <f t="shared" ref="AQ17:AS17" si="23">EXP(AM17)/(EXP($AM17)+EXP($AN17)+EXP($AO17))</f>
        <v>0.9999407461</v>
      </c>
      <c r="AR17" s="37">
        <f t="shared" si="23"/>
        <v>0.00005925390533</v>
      </c>
      <c r="AS17" s="37">
        <f t="shared" si="23"/>
        <v>0</v>
      </c>
      <c r="AU17" s="40" t="str">
        <f t="shared" si="24"/>
        <v>setosa</v>
      </c>
      <c r="AW17" s="41">
        <v>1.0</v>
      </c>
      <c r="AX17" s="41">
        <v>0.0</v>
      </c>
      <c r="AY17" s="41">
        <v>0.0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2"/>
        <v>versicolor</v>
      </c>
      <c r="F18" s="49">
        <f t="shared" ref="F18:H18" si="25">AQ18</f>
        <v>0</v>
      </c>
      <c r="G18" s="50">
        <f t="shared" si="25"/>
        <v>1</v>
      </c>
      <c r="H18" s="51">
        <f t="shared" si="25"/>
        <v>0</v>
      </c>
      <c r="I18" s="52" t="str">
        <f t="shared" si="14"/>
        <v>versicolor</v>
      </c>
      <c r="K18" s="24" t="str">
        <f t="shared" si="15"/>
        <v>OK</v>
      </c>
      <c r="L18" s="55">
        <f t="shared" si="16"/>
        <v>0</v>
      </c>
      <c r="N18" s="29">
        <v>1.0</v>
      </c>
      <c r="O18" s="27">
        <v>6.4</v>
      </c>
      <c r="P18" s="27">
        <v>3.6</v>
      </c>
      <c r="U18" s="15">
        <v>15.187406558227053</v>
      </c>
      <c r="V18" s="15">
        <v>224.40961839223488</v>
      </c>
      <c r="W18" s="15">
        <v>3.183498505115592</v>
      </c>
      <c r="Z18" s="17">
        <f t="shared" ref="Z18:AB18" si="26">1/(1+EXP(-U18))</f>
        <v>0.9999997464</v>
      </c>
      <c r="AA18" s="17">
        <f t="shared" si="26"/>
        <v>1</v>
      </c>
      <c r="AB18" s="17">
        <f t="shared" si="26"/>
        <v>0.9602085527</v>
      </c>
      <c r="AE18" s="29">
        <v>1.0</v>
      </c>
      <c r="AF18" s="17">
        <f t="shared" ref="AF18:AH18" si="27">Z18</f>
        <v>0.9999997464</v>
      </c>
      <c r="AG18" s="17">
        <f t="shared" si="27"/>
        <v>1</v>
      </c>
      <c r="AH18" s="17">
        <f t="shared" si="27"/>
        <v>0.9602085527</v>
      </c>
      <c r="AI18" s="38">
        <v>-56.548063682947166</v>
      </c>
      <c r="AJ18" s="38">
        <v>331.4363852601834</v>
      </c>
      <c r="AK18" s="38">
        <v>-74.68418321366153</v>
      </c>
      <c r="AM18" s="15">
        <v>-142.2918671176422</v>
      </c>
      <c r="AN18" s="15">
        <v>136.1392673199545</v>
      </c>
      <c r="AO18" s="15">
        <v>-149.04963303991585</v>
      </c>
      <c r="AQ18" s="37">
        <f t="shared" ref="AQ18:AS18" si="28">EXP(AM18)/(EXP($AM18)+EXP($AN18)+EXP($AO18))</f>
        <v>0</v>
      </c>
      <c r="AR18" s="37">
        <f t="shared" si="28"/>
        <v>1</v>
      </c>
      <c r="AS18" s="37">
        <f t="shared" si="28"/>
        <v>0</v>
      </c>
      <c r="AU18" s="40" t="str">
        <f t="shared" si="24"/>
        <v>versicolor</v>
      </c>
      <c r="AW18" s="41">
        <v>0.0</v>
      </c>
      <c r="AX18" s="41">
        <v>1.0</v>
      </c>
      <c r="AY18" s="41">
        <v>0.0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2"/>
        <v>versicolor</v>
      </c>
      <c r="F19" s="49">
        <f t="shared" ref="F19:H19" si="29">AQ19</f>
        <v>0</v>
      </c>
      <c r="G19" s="50">
        <f t="shared" si="29"/>
        <v>1</v>
      </c>
      <c r="H19" s="51">
        <f t="shared" si="29"/>
        <v>0</v>
      </c>
      <c r="I19" s="52" t="str">
        <f t="shared" si="14"/>
        <v>versicolor</v>
      </c>
      <c r="K19" s="24" t="str">
        <f t="shared" si="15"/>
        <v>OK</v>
      </c>
      <c r="L19" s="55">
        <f t="shared" si="16"/>
        <v>0</v>
      </c>
      <c r="N19" s="29">
        <v>1.0</v>
      </c>
      <c r="O19" s="27">
        <v>5.9</v>
      </c>
      <c r="P19" s="27">
        <v>3.4</v>
      </c>
      <c r="U19" s="15">
        <v>13.822512612986658</v>
      </c>
      <c r="V19" s="15">
        <v>210.03353564947125</v>
      </c>
      <c r="W19" s="15">
        <v>3.815569219401608</v>
      </c>
      <c r="Z19" s="17">
        <f t="shared" ref="Z19:AB19" si="30">1/(1+EXP(-U19))</f>
        <v>0.999999007</v>
      </c>
      <c r="AA19" s="17">
        <f t="shared" si="30"/>
        <v>1</v>
      </c>
      <c r="AB19" s="17">
        <f t="shared" si="30"/>
        <v>0.9784494802</v>
      </c>
      <c r="AE19" s="29">
        <v>1.0</v>
      </c>
      <c r="AF19" s="17">
        <f t="shared" ref="AF19:AH19" si="31">Z19</f>
        <v>0.999999007</v>
      </c>
      <c r="AG19" s="17">
        <f t="shared" si="31"/>
        <v>1</v>
      </c>
      <c r="AH19" s="17">
        <f t="shared" si="31"/>
        <v>0.9784494802</v>
      </c>
      <c r="AI19" s="2"/>
      <c r="AM19" s="15">
        <v>-143.32331355372185</v>
      </c>
      <c r="AN19" s="15">
        <v>142.1852929027052</v>
      </c>
      <c r="AO19" s="15">
        <v>-150.41210317866552</v>
      </c>
      <c r="AQ19" s="37">
        <f t="shared" ref="AQ19:AS19" si="32">EXP(AM19)/(EXP($AM19)+EXP($AN19)+EXP($AO19))</f>
        <v>0</v>
      </c>
      <c r="AR19" s="37">
        <f t="shared" si="32"/>
        <v>1</v>
      </c>
      <c r="AS19" s="37">
        <f t="shared" si="32"/>
        <v>0</v>
      </c>
      <c r="AU19" s="40" t="str">
        <f t="shared" si="24"/>
        <v>versicolor</v>
      </c>
      <c r="AW19" s="41">
        <v>0.0</v>
      </c>
      <c r="AX19" s="41">
        <v>1.0</v>
      </c>
      <c r="AY19" s="41">
        <v>0.0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2"/>
        <v>versicolor</v>
      </c>
      <c r="F20" s="49">
        <f t="shared" ref="F20:H20" si="33">AQ20</f>
        <v>0</v>
      </c>
      <c r="G20" s="50">
        <f t="shared" si="33"/>
        <v>1</v>
      </c>
      <c r="H20" s="51">
        <f t="shared" si="33"/>
        <v>0</v>
      </c>
      <c r="I20" s="52" t="str">
        <f t="shared" si="14"/>
        <v>versicolor</v>
      </c>
      <c r="K20" s="24" t="str">
        <f t="shared" si="15"/>
        <v>OK</v>
      </c>
      <c r="L20" s="55">
        <f t="shared" si="16"/>
        <v>0</v>
      </c>
      <c r="N20" s="29">
        <v>1.0</v>
      </c>
      <c r="O20" s="27">
        <v>6.7</v>
      </c>
      <c r="P20" s="27">
        <v>3.2</v>
      </c>
      <c r="U20" s="15">
        <v>17.20555863833535</v>
      </c>
      <c r="V20" s="15">
        <v>212.8389549510154</v>
      </c>
      <c r="W20" s="15">
        <v>4.504743899144632</v>
      </c>
      <c r="Z20" s="17">
        <f t="shared" ref="Z20:AB20" si="34">1/(1+EXP(-U20))</f>
        <v>0.9999999663</v>
      </c>
      <c r="AA20" s="17">
        <f t="shared" si="34"/>
        <v>1</v>
      </c>
      <c r="AB20" s="17">
        <f t="shared" si="34"/>
        <v>0.9890644863</v>
      </c>
      <c r="AE20" s="29">
        <v>1.0</v>
      </c>
      <c r="AF20" s="17">
        <f t="shared" ref="AF20:AH20" si="35">Z20</f>
        <v>0.9999999663</v>
      </c>
      <c r="AG20" s="17">
        <f t="shared" si="35"/>
        <v>1</v>
      </c>
      <c r="AH20" s="17">
        <f t="shared" si="35"/>
        <v>0.9890644863</v>
      </c>
      <c r="AJ20" s="2"/>
      <c r="AK20" s="2"/>
      <c r="AM20" s="15">
        <v>-143.9236269876921</v>
      </c>
      <c r="AN20" s="15">
        <v>145.7030789162843</v>
      </c>
      <c r="AO20" s="15">
        <v>-151.2046668772394</v>
      </c>
      <c r="AQ20" s="37">
        <f t="shared" ref="AQ20:AS20" si="36">EXP(AM20)/(EXP($AM20)+EXP($AN20)+EXP($AO20))</f>
        <v>0</v>
      </c>
      <c r="AR20" s="37">
        <f t="shared" si="36"/>
        <v>1</v>
      </c>
      <c r="AS20" s="37">
        <f t="shared" si="36"/>
        <v>0</v>
      </c>
      <c r="AU20" s="40" t="str">
        <f t="shared" si="24"/>
        <v>versicolor</v>
      </c>
      <c r="AW20" s="41">
        <v>0.0</v>
      </c>
      <c r="AX20" s="41">
        <v>1.0</v>
      </c>
      <c r="AY20" s="41">
        <v>0.0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2"/>
        <v>virginica</v>
      </c>
      <c r="F21" s="49">
        <f t="shared" ref="F21:H21" si="37">AQ21</f>
        <v>0.00002520468872</v>
      </c>
      <c r="G21" s="50">
        <f t="shared" si="37"/>
        <v>0</v>
      </c>
      <c r="H21" s="51">
        <f t="shared" si="37"/>
        <v>0.9999747953</v>
      </c>
      <c r="I21" s="52" t="str">
        <f t="shared" si="14"/>
        <v>virginica</v>
      </c>
      <c r="K21" s="24" t="str">
        <f t="shared" si="15"/>
        <v>OK</v>
      </c>
      <c r="L21" s="55">
        <f t="shared" si="16"/>
        <v>0.000002800556263</v>
      </c>
      <c r="N21" s="29">
        <v>1.0</v>
      </c>
      <c r="O21" s="27">
        <v>7.9</v>
      </c>
      <c r="P21" s="27">
        <v>6.3</v>
      </c>
      <c r="U21" s="15">
        <v>14.439101860824172</v>
      </c>
      <c r="V21" s="15">
        <v>349.0999002406087</v>
      </c>
      <c r="W21" s="15">
        <v>-5.580068305937365</v>
      </c>
      <c r="Z21" s="17">
        <f t="shared" ref="Z21:AB21" si="38">1/(1+EXP(-U21))</f>
        <v>0.999999464</v>
      </c>
      <c r="AA21" s="17">
        <f t="shared" si="38"/>
        <v>1</v>
      </c>
      <c r="AB21" s="17">
        <f t="shared" si="38"/>
        <v>0.003758131012</v>
      </c>
      <c r="AE21" s="29">
        <v>1.0</v>
      </c>
      <c r="AF21" s="17">
        <f t="shared" ref="AF21:AH21" si="39">Z21</f>
        <v>0.999999464</v>
      </c>
      <c r="AG21" s="17">
        <f t="shared" si="39"/>
        <v>1</v>
      </c>
      <c r="AH21" s="17">
        <f t="shared" si="39"/>
        <v>0.003758131012</v>
      </c>
      <c r="AM21" s="15">
        <v>-88.20643145773197</v>
      </c>
      <c r="AN21" s="15">
        <v>-180.8630814747947</v>
      </c>
      <c r="AO21" s="15">
        <v>-77.61797614242668</v>
      </c>
      <c r="AQ21" s="37">
        <f t="shared" ref="AQ21:AS21" si="40">EXP(AM21)/(EXP($AM21)+EXP($AN21)+EXP($AO21))</f>
        <v>0.00002520468872</v>
      </c>
      <c r="AR21" s="37">
        <f t="shared" si="40"/>
        <v>0</v>
      </c>
      <c r="AS21" s="37">
        <f t="shared" si="40"/>
        <v>0.9999747953</v>
      </c>
      <c r="AU21" s="40" t="str">
        <f t="shared" si="24"/>
        <v>virginica</v>
      </c>
      <c r="AW21" s="41">
        <v>0.0</v>
      </c>
      <c r="AX21" s="41">
        <v>0.0</v>
      </c>
      <c r="AY21" s="41">
        <v>1.0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2"/>
        <v>virginica</v>
      </c>
      <c r="F22" s="49">
        <f t="shared" ref="F22:H22" si="41">AQ22</f>
        <v>0.00003341519768</v>
      </c>
      <c r="G22" s="50">
        <f t="shared" si="41"/>
        <v>0</v>
      </c>
      <c r="H22" s="51">
        <f t="shared" si="41"/>
        <v>0.9999665848</v>
      </c>
      <c r="I22" s="52" t="str">
        <f t="shared" si="14"/>
        <v>virginica</v>
      </c>
      <c r="K22" s="24" t="str">
        <f t="shared" si="15"/>
        <v>OK</v>
      </c>
      <c r="L22" s="55">
        <f t="shared" si="16"/>
        <v>0.000003712861776</v>
      </c>
      <c r="N22" s="29">
        <v>1.0</v>
      </c>
      <c r="O22" s="27">
        <v>8.3</v>
      </c>
      <c r="P22" s="27">
        <v>5.8</v>
      </c>
      <c r="U22" s="15">
        <v>17.05309849885549</v>
      </c>
      <c r="V22" s="15">
        <v>334.96698443993637</v>
      </c>
      <c r="W22" s="15">
        <v>-3.927413410219202</v>
      </c>
      <c r="Z22" s="17">
        <f t="shared" ref="Z22:AB22" si="42">1/(1+EXP(-U22))</f>
        <v>0.9999999607</v>
      </c>
      <c r="AA22" s="17">
        <f t="shared" si="42"/>
        <v>1</v>
      </c>
      <c r="AB22" s="17">
        <f t="shared" si="42"/>
        <v>0.01931416469</v>
      </c>
      <c r="AE22" s="29">
        <v>1.0</v>
      </c>
      <c r="AF22" s="17">
        <f t="shared" ref="AF22:AH22" si="43">Z22</f>
        <v>0.9999999607</v>
      </c>
      <c r="AG22" s="17">
        <f t="shared" si="43"/>
        <v>1</v>
      </c>
      <c r="AH22" s="17">
        <f t="shared" si="43"/>
        <v>0.01931416469</v>
      </c>
      <c r="AM22" s="15">
        <v>-89.08612372631696</v>
      </c>
      <c r="AN22" s="15">
        <v>-175.70745987915802</v>
      </c>
      <c r="AO22" s="15">
        <v>-78.77965740098136</v>
      </c>
      <c r="AQ22" s="37">
        <f t="shared" ref="AQ22:AS22" si="44">EXP(AM22)/(EXP($AM22)+EXP($AN22)+EXP($AO22))</f>
        <v>0.00003341519768</v>
      </c>
      <c r="AR22" s="37">
        <f t="shared" si="44"/>
        <v>0</v>
      </c>
      <c r="AS22" s="37">
        <f t="shared" si="44"/>
        <v>0.9999665848</v>
      </c>
      <c r="AU22" s="40" t="str">
        <f t="shared" si="24"/>
        <v>virginica</v>
      </c>
      <c r="AW22" s="41">
        <v>0.0</v>
      </c>
      <c r="AX22" s="41">
        <v>0.0</v>
      </c>
      <c r="AY22" s="41">
        <v>1.0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2"/>
        <v>virginica</v>
      </c>
      <c r="F23" s="49">
        <f t="shared" ref="F23:H23" si="45">AQ23</f>
        <v>0.0002077552778</v>
      </c>
      <c r="G23" s="50">
        <f t="shared" si="45"/>
        <v>0</v>
      </c>
      <c r="H23" s="51">
        <f t="shared" si="45"/>
        <v>0.9997922447</v>
      </c>
      <c r="I23" s="52" t="str">
        <f t="shared" si="14"/>
        <v>virginica</v>
      </c>
      <c r="J23" s="30"/>
      <c r="K23" s="24" t="str">
        <f t="shared" si="15"/>
        <v>OK</v>
      </c>
      <c r="L23" s="56">
        <f t="shared" si="16"/>
        <v>0.00002308631799</v>
      </c>
      <c r="N23" s="31">
        <v>1.0</v>
      </c>
      <c r="O23" s="27">
        <v>7.7</v>
      </c>
      <c r="P23" s="27">
        <v>5.2</v>
      </c>
      <c r="U23" s="15">
        <v>16.245452027388275</v>
      </c>
      <c r="V23" s="15">
        <v>303.7336222423201</v>
      </c>
      <c r="W23" s="15">
        <v>-1.9916677528139992</v>
      </c>
      <c r="Z23" s="17">
        <f t="shared" ref="Z23:AB23" si="46">1/(1+EXP(-U23))</f>
        <v>0.999999912</v>
      </c>
      <c r="AA23" s="17">
        <f t="shared" si="46"/>
        <v>1</v>
      </c>
      <c r="AB23" s="17">
        <f t="shared" si="46"/>
        <v>0.120080534</v>
      </c>
      <c r="AE23" s="31">
        <v>1.0</v>
      </c>
      <c r="AF23" s="17">
        <f t="shared" ref="AF23:AH23" si="47">Z23</f>
        <v>0.999999912</v>
      </c>
      <c r="AG23" s="17">
        <f t="shared" si="47"/>
        <v>1</v>
      </c>
      <c r="AH23" s="17">
        <f t="shared" si="47"/>
        <v>0.120080534</v>
      </c>
      <c r="AM23" s="15">
        <v>-94.78426397925081</v>
      </c>
      <c r="AN23" s="15">
        <v>-142.30979765944363</v>
      </c>
      <c r="AO23" s="15">
        <v>-86.30532203614479</v>
      </c>
      <c r="AQ23" s="37">
        <f t="shared" ref="AQ23:AS23" si="48">EXP(AM23)/(EXP($AM23)+EXP($AN23)+EXP($AO23))</f>
        <v>0.0002077552778</v>
      </c>
      <c r="AR23" s="37">
        <f t="shared" si="48"/>
        <v>0</v>
      </c>
      <c r="AS23" s="37">
        <f t="shared" si="48"/>
        <v>0.9997922447</v>
      </c>
      <c r="AU23" s="40" t="str">
        <f t="shared" si="24"/>
        <v>virginica</v>
      </c>
      <c r="AW23" s="41">
        <v>0.0</v>
      </c>
      <c r="AX23" s="41">
        <v>0.0</v>
      </c>
      <c r="AY23" s="41">
        <v>1.0</v>
      </c>
    </row>
    <row r="24" ht="18.0" customHeight="1">
      <c r="K24" s="32" t="s">
        <v>29</v>
      </c>
      <c r="L24" s="31">
        <f>SUM(L15:L23)</f>
        <v>0.00005975678092</v>
      </c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6">
    <mergeCell ref="E1:F1"/>
    <mergeCell ref="B13:E13"/>
    <mergeCell ref="AF14:AH14"/>
    <mergeCell ref="AI14:AJ14"/>
    <mergeCell ref="AM14:AN14"/>
    <mergeCell ref="AQ14:AR1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71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-0.597849989</v>
      </c>
      <c r="AJ3" s="6">
        <f t="shared" si="1"/>
        <v>0.3113304667</v>
      </c>
      <c r="AK3" s="6">
        <f t="shared" si="1"/>
        <v>0.4008690477</v>
      </c>
    </row>
    <row r="4" ht="18.0" customHeight="1">
      <c r="B4" s="1" t="s">
        <v>88</v>
      </c>
      <c r="E4" s="2"/>
      <c r="Q4" s="4" t="s">
        <v>5</v>
      </c>
      <c r="R4" s="5"/>
      <c r="S4" s="5"/>
      <c r="AI4" s="6">
        <f t="shared" ref="AI4:AK4" si="2">_xlfn.NORM.INV(RAND(),0,1/3)</f>
        <v>-0.5279301771</v>
      </c>
      <c r="AJ4" s="6">
        <f t="shared" si="2"/>
        <v>0.3932518964</v>
      </c>
      <c r="AK4" s="6">
        <f t="shared" si="2"/>
        <v>0.05313462682</v>
      </c>
    </row>
    <row r="5" ht="18.0" customHeight="1">
      <c r="B5" s="1" t="s">
        <v>89</v>
      </c>
      <c r="E5" s="2"/>
      <c r="Q5" s="6">
        <f t="shared" ref="Q5:S5" si="3">_xlfn.NORM.INV(RAND(),0,1/3)</f>
        <v>0.0437212055</v>
      </c>
      <c r="R5" s="6">
        <f t="shared" si="3"/>
        <v>0.438938589</v>
      </c>
      <c r="S5" s="6">
        <f t="shared" si="3"/>
        <v>-0.0008972424384</v>
      </c>
      <c r="AI5" s="6">
        <f t="shared" ref="AI5:AK5" si="4">_xlfn.NORM.INV(RAND(),0,1/3)</f>
        <v>-0.1165242026</v>
      </c>
      <c r="AJ5" s="6">
        <f t="shared" si="4"/>
        <v>-0.1089207259</v>
      </c>
      <c r="AK5" s="6">
        <f t="shared" si="4"/>
        <v>0.5060975032</v>
      </c>
    </row>
    <row r="6" ht="18.0" customHeight="1">
      <c r="B6" s="1" t="s">
        <v>90</v>
      </c>
      <c r="E6" s="2"/>
      <c r="Q6" s="6">
        <f t="shared" ref="Q6:S6" si="5">_xlfn.NORM.INV(RAND(),0,1/3)</f>
        <v>-0.7459706742</v>
      </c>
      <c r="R6" s="6">
        <f t="shared" si="5"/>
        <v>-0.1449560153</v>
      </c>
      <c r="S6" s="6">
        <f t="shared" si="5"/>
        <v>-0.4881129826</v>
      </c>
      <c r="AI6" s="6">
        <f t="shared" ref="AI6:AK6" si="6">_xlfn.NORM.INV(RAND(),0,1/3)</f>
        <v>0.272630604</v>
      </c>
      <c r="AJ6" s="6">
        <f t="shared" si="6"/>
        <v>-0.2311092012</v>
      </c>
      <c r="AK6" s="6">
        <f t="shared" si="6"/>
        <v>-0.1544665609</v>
      </c>
    </row>
    <row r="7" ht="18.0" customHeight="1">
      <c r="B7" s="1" t="s">
        <v>91</v>
      </c>
      <c r="E7" s="2"/>
      <c r="Q7" s="6">
        <f t="shared" ref="Q7:S7" si="7">_xlfn.NORM.INV(RAND(),0,1/3)</f>
        <v>-0.1456062338</v>
      </c>
      <c r="R7" s="6">
        <f t="shared" si="7"/>
        <v>0.3487146506</v>
      </c>
      <c r="S7" s="6">
        <f t="shared" si="7"/>
        <v>0.05497913812</v>
      </c>
    </row>
    <row r="8" ht="18.0" customHeight="1">
      <c r="B8" s="1" t="s">
        <v>92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96</v>
      </c>
      <c r="U14" s="1" t="s">
        <v>97</v>
      </c>
      <c r="AE14" s="1" t="s">
        <v>21</v>
      </c>
      <c r="AF14" s="2" t="s">
        <v>98</v>
      </c>
      <c r="AI14" s="2" t="s">
        <v>99</v>
      </c>
      <c r="AK14" s="2"/>
      <c r="AM14" s="2" t="s">
        <v>100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103</v>
      </c>
      <c r="BK14" s="58"/>
      <c r="BO14" s="2" t="s">
        <v>104</v>
      </c>
      <c r="BP14" s="2"/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1">IF(MAX(B15:D15)=B15,"setosa",IF(MAX(B15:D15)=C15,"versicolor","virginica"))</f>
        <v>setosa</v>
      </c>
      <c r="F15" s="22"/>
      <c r="G15" s="22"/>
      <c r="H15" s="22"/>
      <c r="I15" s="23"/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105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106</v>
      </c>
      <c r="AE15" s="26">
        <v>1.0</v>
      </c>
      <c r="AF15" s="17">
        <f t="shared" ref="AF15:AH15" si="9">Z15</f>
        <v>0.8062705709</v>
      </c>
      <c r="AG15" s="17">
        <f t="shared" si="9"/>
        <v>0.7945208362</v>
      </c>
      <c r="AH15" s="17">
        <f t="shared" si="9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107</v>
      </c>
      <c r="AQ15" s="37">
        <f t="shared" ref="AQ15:AS15" si="10">EXP(AM15)/(EXP($AM15)+EXP($AN15)+EXP($AO15))</f>
        <v>0.2817534688</v>
      </c>
      <c r="AR15" s="37">
        <f t="shared" si="10"/>
        <v>0.3782845017</v>
      </c>
      <c r="AS15" s="37">
        <f t="shared" si="10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/>
      <c r="BC15" s="60"/>
      <c r="BD15" s="60"/>
      <c r="BE15" s="9" t="s">
        <v>109</v>
      </c>
      <c r="BF15" s="27">
        <v>1.0</v>
      </c>
      <c r="BG15" s="27">
        <v>1.0</v>
      </c>
      <c r="BH15" s="27">
        <v>1.0</v>
      </c>
      <c r="BI15" s="9" t="s">
        <v>110</v>
      </c>
      <c r="BJ15" s="17"/>
      <c r="BK15" s="17"/>
      <c r="BL15" s="17"/>
      <c r="BN15" s="61" t="s">
        <v>111</v>
      </c>
      <c r="BO15" s="62"/>
      <c r="BP15" s="62"/>
      <c r="BQ15" s="62"/>
    </row>
    <row r="16" ht="18.0" customHeight="1">
      <c r="B16" s="6">
        <v>1.0</v>
      </c>
      <c r="C16" s="6">
        <v>0.0</v>
      </c>
      <c r="D16" s="6">
        <v>0.0</v>
      </c>
      <c r="E16" s="22" t="str">
        <f t="shared" si="11"/>
        <v>setosa</v>
      </c>
      <c r="F16" s="22"/>
      <c r="G16" s="22"/>
      <c r="H16" s="22"/>
      <c r="I16" s="23"/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2">1/(1+EXP(-U16))</f>
        <v>0.8241285704</v>
      </c>
      <c r="AA16" s="17">
        <f t="shared" si="12"/>
        <v>0.822451081</v>
      </c>
      <c r="AB16" s="17">
        <f t="shared" si="12"/>
        <v>0.1798251899</v>
      </c>
      <c r="AE16" s="26">
        <v>1.0</v>
      </c>
      <c r="AF16" s="17">
        <f t="shared" ref="AF16:AH16" si="13">Z16</f>
        <v>0.8241285704</v>
      </c>
      <c r="AG16" s="17">
        <f t="shared" si="13"/>
        <v>0.822451081</v>
      </c>
      <c r="AH16" s="17">
        <f t="shared" si="13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4">EXP(AM16)/(EXP($AM16)+EXP($AN16)+EXP($AO16))</f>
        <v>0.2815302343</v>
      </c>
      <c r="AR16" s="37">
        <f t="shared" si="14"/>
        <v>0.3785111945</v>
      </c>
      <c r="AS16" s="37">
        <f t="shared" si="14"/>
        <v>0.3399585713</v>
      </c>
      <c r="AU16" s="40" t="str">
        <f t="shared" ref="AU16:AU23" si="18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/>
      <c r="BC16" s="60"/>
      <c r="BD16" s="60"/>
      <c r="BF16" s="27">
        <v>1.0</v>
      </c>
      <c r="BG16" s="27">
        <v>1.0</v>
      </c>
      <c r="BH16" s="27">
        <v>1.0</v>
      </c>
      <c r="BJ16" s="17"/>
      <c r="BK16" s="17"/>
      <c r="BL16" s="17"/>
      <c r="BN16" s="61" t="s">
        <v>112</v>
      </c>
      <c r="BO16" s="34"/>
      <c r="BP16" s="34"/>
      <c r="BQ16" s="34"/>
    </row>
    <row r="17" ht="18.0" customHeight="1">
      <c r="B17" s="6">
        <v>1.0</v>
      </c>
      <c r="C17" s="6">
        <v>0.0</v>
      </c>
      <c r="D17" s="6">
        <v>0.0</v>
      </c>
      <c r="E17" s="22" t="str">
        <f t="shared" si="11"/>
        <v>setosa</v>
      </c>
      <c r="F17" s="22"/>
      <c r="G17" s="22"/>
      <c r="H17" s="22"/>
      <c r="I17" s="23"/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15">1/(1+EXP(-U17))</f>
        <v>0.7922224369</v>
      </c>
      <c r="AA17" s="17">
        <f t="shared" si="15"/>
        <v>0.7926895778</v>
      </c>
      <c r="AB17" s="17">
        <f t="shared" si="15"/>
        <v>0.2140205717</v>
      </c>
      <c r="AE17" s="26">
        <v>1.0</v>
      </c>
      <c r="AF17" s="17">
        <f t="shared" ref="AF17:AH17" si="16">Z17</f>
        <v>0.7922224369</v>
      </c>
      <c r="AG17" s="17">
        <f t="shared" si="16"/>
        <v>0.7926895778</v>
      </c>
      <c r="AH17" s="17">
        <f t="shared" si="16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17">EXP(AM17)/(EXP($AM17)+EXP($AN17)+EXP($AO17))</f>
        <v>0.2818964688</v>
      </c>
      <c r="AR17" s="37">
        <f t="shared" si="17"/>
        <v>0.3775103975</v>
      </c>
      <c r="AS17" s="37">
        <f t="shared" si="17"/>
        <v>0.3405931337</v>
      </c>
      <c r="AU17" s="40" t="str">
        <f t="shared" si="18"/>
        <v>versicolor</v>
      </c>
      <c r="AW17" s="41">
        <v>1.0</v>
      </c>
      <c r="AX17" s="41">
        <v>0.0</v>
      </c>
      <c r="AY17" s="41">
        <v>0.0</v>
      </c>
      <c r="BB17" s="60"/>
      <c r="BC17" s="60"/>
      <c r="BD17" s="60"/>
      <c r="BF17" s="27">
        <v>1.0</v>
      </c>
      <c r="BG17" s="27">
        <v>1.0</v>
      </c>
      <c r="BH17" s="27">
        <v>1.0</v>
      </c>
      <c r="BJ17" s="17"/>
      <c r="BK17" s="17"/>
      <c r="BL17" s="17"/>
      <c r="BO17" s="34"/>
      <c r="BP17" s="34"/>
      <c r="BQ17" s="34"/>
    </row>
    <row r="18" ht="18.0" customHeight="1">
      <c r="B18" s="6">
        <v>0.0</v>
      </c>
      <c r="C18" s="6">
        <v>1.0</v>
      </c>
      <c r="D18" s="6">
        <v>0.0</v>
      </c>
      <c r="E18" s="22" t="str">
        <f t="shared" si="11"/>
        <v>versicolor</v>
      </c>
      <c r="F18" s="22"/>
      <c r="G18" s="22"/>
      <c r="H18" s="22"/>
      <c r="I18" s="23"/>
      <c r="K18" s="24"/>
      <c r="L18" s="29"/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19">1/(1+EXP(-U18))</f>
        <v>0.7812245247</v>
      </c>
      <c r="AA18" s="17">
        <f t="shared" si="19"/>
        <v>0.5935713947</v>
      </c>
      <c r="AB18" s="17">
        <f t="shared" si="19"/>
        <v>0.349379596</v>
      </c>
      <c r="AE18" s="26">
        <v>1.0</v>
      </c>
      <c r="AF18" s="17">
        <f t="shared" ref="AF18:AH18" si="20">Z18</f>
        <v>0.7812245247</v>
      </c>
      <c r="AG18" s="17">
        <f t="shared" si="20"/>
        <v>0.5935713947</v>
      </c>
      <c r="AH18" s="17">
        <f t="shared" si="20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21">EXP(AM18)/(EXP($AM18)+EXP($AN18)+EXP($AO18))</f>
        <v>0.2824908798</v>
      </c>
      <c r="AR18" s="37">
        <f t="shared" si="21"/>
        <v>0.3826588208</v>
      </c>
      <c r="AS18" s="37">
        <f t="shared" si="21"/>
        <v>0.3348502994</v>
      </c>
      <c r="AU18" s="40" t="str">
        <f t="shared" si="18"/>
        <v>versicolor</v>
      </c>
      <c r="AW18" s="41">
        <v>0.0</v>
      </c>
      <c r="AX18" s="41">
        <v>1.0</v>
      </c>
      <c r="AY18" s="41">
        <v>0.0</v>
      </c>
      <c r="BB18" s="60"/>
      <c r="BC18" s="60"/>
      <c r="BD18" s="60"/>
      <c r="BF18" s="27">
        <v>1.0</v>
      </c>
      <c r="BG18" s="27">
        <v>1.0</v>
      </c>
      <c r="BH18" s="27">
        <v>1.0</v>
      </c>
      <c r="BJ18" s="17"/>
      <c r="BK18" s="17"/>
      <c r="BL18" s="17"/>
      <c r="BO18" s="34"/>
      <c r="BP18" s="34"/>
      <c r="BQ18" s="34"/>
    </row>
    <row r="19" ht="18.0" customHeight="1">
      <c r="B19" s="6">
        <v>0.0</v>
      </c>
      <c r="C19" s="6">
        <v>1.0</v>
      </c>
      <c r="D19" s="6">
        <v>0.0</v>
      </c>
      <c r="E19" s="22" t="str">
        <f t="shared" si="11"/>
        <v>versicolor</v>
      </c>
      <c r="F19" s="22"/>
      <c r="G19" s="22"/>
      <c r="H19" s="22"/>
      <c r="I19" s="23"/>
      <c r="K19" s="24"/>
      <c r="L19" s="29"/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22">1/(1+EXP(-U19))</f>
        <v>0.7658875552</v>
      </c>
      <c r="AA19" s="17">
        <f t="shared" si="22"/>
        <v>0.5908714431</v>
      </c>
      <c r="AB19" s="17">
        <f t="shared" si="22"/>
        <v>0.3595494484</v>
      </c>
      <c r="AE19" s="26">
        <v>1.0</v>
      </c>
      <c r="AF19" s="17">
        <f t="shared" ref="AF19:AH19" si="23">Z19</f>
        <v>0.7658875552</v>
      </c>
      <c r="AG19" s="17">
        <f t="shared" si="23"/>
        <v>0.5908714431</v>
      </c>
      <c r="AH19" s="17">
        <f t="shared" si="23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24">EXP(AM19)/(EXP($AM19)+EXP($AN19)+EXP($AO19))</f>
        <v>0.2825943072</v>
      </c>
      <c r="AR19" s="37">
        <f t="shared" si="24"/>
        <v>0.3818639672</v>
      </c>
      <c r="AS19" s="37">
        <f t="shared" si="24"/>
        <v>0.3355417256</v>
      </c>
      <c r="AU19" s="40" t="str">
        <f t="shared" si="18"/>
        <v>versicolor</v>
      </c>
      <c r="AW19" s="41">
        <v>0.0</v>
      </c>
      <c r="AX19" s="41">
        <v>1.0</v>
      </c>
      <c r="AY19" s="41">
        <v>0.0</v>
      </c>
      <c r="BB19" s="60"/>
      <c r="BC19" s="60"/>
      <c r="BD19" s="60"/>
      <c r="BF19" s="27">
        <v>1.0</v>
      </c>
      <c r="BG19" s="27">
        <v>1.0</v>
      </c>
      <c r="BH19" s="27">
        <v>1.0</v>
      </c>
      <c r="BJ19" s="17"/>
      <c r="BK19" s="17"/>
      <c r="BL19" s="17"/>
    </row>
    <row r="20" ht="18.0" customHeight="1">
      <c r="B20" s="6">
        <v>0.0</v>
      </c>
      <c r="C20" s="6">
        <v>1.0</v>
      </c>
      <c r="D20" s="6">
        <v>0.0</v>
      </c>
      <c r="E20" s="22" t="str">
        <f t="shared" si="11"/>
        <v>versicolor</v>
      </c>
      <c r="F20" s="22"/>
      <c r="G20" s="22"/>
      <c r="H20" s="22"/>
      <c r="I20" s="23"/>
      <c r="K20" s="24"/>
      <c r="L20" s="29"/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25">1/(1+EXP(-U20))</f>
        <v>0.7815709416</v>
      </c>
      <c r="AA20" s="17">
        <f t="shared" si="25"/>
        <v>0.5627780272</v>
      </c>
      <c r="AB20" s="17">
        <f t="shared" si="25"/>
        <v>0.3688563136</v>
      </c>
      <c r="AE20" s="26">
        <v>1.0</v>
      </c>
      <c r="AF20" s="17">
        <f t="shared" ref="AF20:AH20" si="26">Z20</f>
        <v>0.7815709416</v>
      </c>
      <c r="AG20" s="17">
        <f t="shared" si="26"/>
        <v>0.5627780272</v>
      </c>
      <c r="AH20" s="17">
        <f t="shared" si="26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27">EXP(AM20)/(EXP($AM20)+EXP($AN20)+EXP($AO20))</f>
        <v>0.2825777026</v>
      </c>
      <c r="AR20" s="37">
        <f t="shared" si="27"/>
        <v>0.3835656369</v>
      </c>
      <c r="AS20" s="37">
        <f t="shared" si="27"/>
        <v>0.3338566605</v>
      </c>
      <c r="AU20" s="40" t="str">
        <f t="shared" si="18"/>
        <v>versicolor</v>
      </c>
      <c r="AW20" s="41">
        <v>0.0</v>
      </c>
      <c r="AX20" s="41">
        <v>1.0</v>
      </c>
      <c r="AY20" s="41">
        <v>0.0</v>
      </c>
      <c r="BB20" s="60"/>
      <c r="BC20" s="60"/>
      <c r="BD20" s="60"/>
      <c r="BF20" s="27">
        <v>1.0</v>
      </c>
      <c r="BG20" s="27">
        <v>1.0</v>
      </c>
      <c r="BH20" s="27">
        <v>1.0</v>
      </c>
      <c r="BJ20" s="17"/>
      <c r="BK20" s="17"/>
      <c r="BL20" s="17"/>
    </row>
    <row r="21" ht="18.0" customHeight="1">
      <c r="B21" s="6">
        <v>0.0</v>
      </c>
      <c r="C21" s="6">
        <v>0.0</v>
      </c>
      <c r="D21" s="6">
        <v>1.0</v>
      </c>
      <c r="E21" s="22" t="str">
        <f t="shared" si="11"/>
        <v>virginica</v>
      </c>
      <c r="F21" s="22"/>
      <c r="G21" s="22"/>
      <c r="H21" s="22"/>
      <c r="I21" s="23"/>
      <c r="K21" s="24"/>
      <c r="L21" s="29"/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28">1/(1+EXP(-U21))</f>
        <v>0.8506355786</v>
      </c>
      <c r="AA21" s="17">
        <f t="shared" si="28"/>
        <v>0.7210061381</v>
      </c>
      <c r="AB21" s="17">
        <f t="shared" si="28"/>
        <v>0.2306530744</v>
      </c>
      <c r="AE21" s="26">
        <v>1.0</v>
      </c>
      <c r="AF21" s="17">
        <f t="shared" ref="AF21:AH21" si="29">Z21</f>
        <v>0.8506355786</v>
      </c>
      <c r="AG21" s="17">
        <f t="shared" si="29"/>
        <v>0.7210061381</v>
      </c>
      <c r="AH21" s="17">
        <f t="shared" si="29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30">EXP(AM21)/(EXP($AM21)+EXP($AN21)+EXP($AO21))</f>
        <v>0.2816536482</v>
      </c>
      <c r="AR21" s="37">
        <f t="shared" si="30"/>
        <v>0.3829550368</v>
      </c>
      <c r="AS21" s="37">
        <f t="shared" si="30"/>
        <v>0.335391315</v>
      </c>
      <c r="AU21" s="40" t="str">
        <f t="shared" si="18"/>
        <v>versicolor</v>
      </c>
      <c r="AW21" s="41">
        <v>0.0</v>
      </c>
      <c r="AX21" s="41">
        <v>0.0</v>
      </c>
      <c r="AY21" s="41">
        <v>1.0</v>
      </c>
      <c r="BB21" s="60"/>
      <c r="BC21" s="60"/>
      <c r="BD21" s="60"/>
      <c r="BF21" s="27">
        <v>1.0</v>
      </c>
      <c r="BG21" s="27">
        <v>1.0</v>
      </c>
      <c r="BH21" s="27">
        <v>1.0</v>
      </c>
      <c r="BJ21" s="17"/>
      <c r="BK21" s="17"/>
      <c r="BL21" s="17"/>
    </row>
    <row r="22" ht="18.0" customHeight="1">
      <c r="B22" s="6">
        <v>0.0</v>
      </c>
      <c r="C22" s="6">
        <v>0.0</v>
      </c>
      <c r="D22" s="6">
        <v>1.0</v>
      </c>
      <c r="E22" s="22" t="str">
        <f t="shared" si="11"/>
        <v>virginica</v>
      </c>
      <c r="F22" s="22"/>
      <c r="G22" s="22"/>
      <c r="H22" s="22"/>
      <c r="I22" s="23"/>
      <c r="K22" s="24"/>
      <c r="L22" s="29"/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31">1/(1+EXP(-U22))</f>
        <v>0.8513890409</v>
      </c>
      <c r="AA22" s="17">
        <f t="shared" si="31"/>
        <v>0.6877406574</v>
      </c>
      <c r="AB22" s="17">
        <f t="shared" si="31"/>
        <v>0.2499445939</v>
      </c>
      <c r="AE22" s="26">
        <v>1.0</v>
      </c>
      <c r="AF22" s="17">
        <f t="shared" ref="AF22:AH22" si="32">Z22</f>
        <v>0.8513890409</v>
      </c>
      <c r="AG22" s="17">
        <f t="shared" si="32"/>
        <v>0.6877406574</v>
      </c>
      <c r="AH22" s="17">
        <f t="shared" si="32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33">EXP(AM22)/(EXP($AM22)+EXP($AN22)+EXP($AO22))</f>
        <v>0.2818011549</v>
      </c>
      <c r="AR22" s="37">
        <f t="shared" si="33"/>
        <v>0.3839275253</v>
      </c>
      <c r="AS22" s="37">
        <f t="shared" si="33"/>
        <v>0.3342713198</v>
      </c>
      <c r="AU22" s="40" t="str">
        <f t="shared" si="18"/>
        <v>versicolor</v>
      </c>
      <c r="AW22" s="41">
        <v>0.0</v>
      </c>
      <c r="AX22" s="41">
        <v>0.0</v>
      </c>
      <c r="AY22" s="41">
        <v>1.0</v>
      </c>
      <c r="BB22" s="60"/>
      <c r="BC22" s="60"/>
      <c r="BD22" s="60"/>
      <c r="BF22" s="27">
        <v>1.0</v>
      </c>
      <c r="BG22" s="27">
        <v>1.0</v>
      </c>
      <c r="BH22" s="27">
        <v>1.0</v>
      </c>
      <c r="BJ22" s="17"/>
      <c r="BK22" s="17"/>
      <c r="BL22" s="17"/>
    </row>
    <row r="23" ht="18.0" customHeight="1">
      <c r="B23" s="6">
        <v>0.0</v>
      </c>
      <c r="C23" s="6">
        <v>0.0</v>
      </c>
      <c r="D23" s="6">
        <v>1.0</v>
      </c>
      <c r="E23" s="22" t="str">
        <f t="shared" si="11"/>
        <v>virginica</v>
      </c>
      <c r="F23" s="22"/>
      <c r="G23" s="22"/>
      <c r="H23" s="22"/>
      <c r="I23" s="23"/>
      <c r="J23" s="30"/>
      <c r="K23" s="24"/>
      <c r="L23" s="31"/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34">1/(1+EXP(-U23))</f>
        <v>0.8327803125</v>
      </c>
      <c r="AA23" s="17">
        <f t="shared" si="34"/>
        <v>0.6646477146</v>
      </c>
      <c r="AB23" s="17">
        <f t="shared" si="34"/>
        <v>0.2751774095</v>
      </c>
      <c r="AE23" s="26">
        <v>1.0</v>
      </c>
      <c r="AF23" s="17">
        <f t="shared" ref="AF23:AH23" si="35">Z23</f>
        <v>0.8327803125</v>
      </c>
      <c r="AG23" s="17">
        <f t="shared" si="35"/>
        <v>0.6646477146</v>
      </c>
      <c r="AH23" s="17">
        <f t="shared" si="35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36">EXP(AM23)/(EXP($AM23)+EXP($AN23)+EXP($AO23))</f>
        <v>0.2819763807</v>
      </c>
      <c r="AR23" s="37">
        <f t="shared" si="36"/>
        <v>0.383537851</v>
      </c>
      <c r="AS23" s="37">
        <f t="shared" si="36"/>
        <v>0.3344857683</v>
      </c>
      <c r="AU23" s="40" t="str">
        <f t="shared" si="18"/>
        <v>versicolor</v>
      </c>
      <c r="AW23" s="41">
        <v>0.0</v>
      </c>
      <c r="AX23" s="41">
        <v>0.0</v>
      </c>
      <c r="AY23" s="41">
        <v>1.0</v>
      </c>
      <c r="BB23" s="60"/>
      <c r="BC23" s="60"/>
      <c r="BD23" s="60"/>
      <c r="BF23" s="27">
        <v>1.0</v>
      </c>
      <c r="BG23" s="27">
        <v>1.0</v>
      </c>
      <c r="BH23" s="27">
        <v>1.0</v>
      </c>
      <c r="BJ23" s="17"/>
      <c r="BK23" s="17"/>
      <c r="BL23" s="17"/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8">
    <mergeCell ref="E1:F1"/>
    <mergeCell ref="B13:E13"/>
    <mergeCell ref="AF14:AH14"/>
    <mergeCell ref="AI14:AJ14"/>
    <mergeCell ref="AM14:AN14"/>
    <mergeCell ref="AQ14:AR14"/>
    <mergeCell ref="BB14:BC14"/>
    <mergeCell ref="BJ14:BK14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71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0.03831839523</v>
      </c>
      <c r="AJ3" s="6">
        <f t="shared" si="1"/>
        <v>-0.2808808234</v>
      </c>
      <c r="AK3" s="6">
        <f t="shared" si="1"/>
        <v>0.05512183055</v>
      </c>
    </row>
    <row r="4" ht="18.0" customHeight="1">
      <c r="B4" s="1" t="s">
        <v>88</v>
      </c>
      <c r="E4" s="2"/>
      <c r="Q4" s="4" t="s">
        <v>5</v>
      </c>
      <c r="R4" s="5"/>
      <c r="S4" s="5"/>
      <c r="AI4" s="6">
        <f t="shared" ref="AI4:AK4" si="2">_xlfn.NORM.INV(RAND(),0,1/3)</f>
        <v>-0.2321770336</v>
      </c>
      <c r="AJ4" s="6">
        <f t="shared" si="2"/>
        <v>-0.09159099929</v>
      </c>
      <c r="AK4" s="6">
        <f t="shared" si="2"/>
        <v>0.8649930463</v>
      </c>
    </row>
    <row r="5" ht="18.0" customHeight="1">
      <c r="B5" s="1" t="s">
        <v>89</v>
      </c>
      <c r="E5" s="2"/>
      <c r="Q5" s="6">
        <f t="shared" ref="Q5:S5" si="3">_xlfn.NORM.INV(RAND(),0,1/3)</f>
        <v>-0.2407531657</v>
      </c>
      <c r="R5" s="6">
        <f t="shared" si="3"/>
        <v>-0.1731185974</v>
      </c>
      <c r="S5" s="6">
        <f t="shared" si="3"/>
        <v>-0.1702974373</v>
      </c>
      <c r="AI5" s="6">
        <f t="shared" ref="AI5:AK5" si="4">_xlfn.NORM.INV(RAND(),0,1/3)</f>
        <v>0.7102838029</v>
      </c>
      <c r="AJ5" s="6">
        <f t="shared" si="4"/>
        <v>-0.00949406104</v>
      </c>
      <c r="AK5" s="6">
        <f t="shared" si="4"/>
        <v>-0.6344870468</v>
      </c>
    </row>
    <row r="6" ht="18.0" customHeight="1">
      <c r="B6" s="1" t="s">
        <v>90</v>
      </c>
      <c r="E6" s="2"/>
      <c r="Q6" s="6">
        <f t="shared" ref="Q6:S6" si="5">_xlfn.NORM.INV(RAND(),0,1/3)</f>
        <v>0.2718476628</v>
      </c>
      <c r="R6" s="6">
        <f t="shared" si="5"/>
        <v>0.00381026509</v>
      </c>
      <c r="S6" s="6">
        <f t="shared" si="5"/>
        <v>-0.1303243726</v>
      </c>
      <c r="AI6" s="6">
        <f t="shared" ref="AI6:AK6" si="6">_xlfn.NORM.INV(RAND(),0,1/3)</f>
        <v>0.201038536</v>
      </c>
      <c r="AJ6" s="6">
        <f t="shared" si="6"/>
        <v>0.1492880513</v>
      </c>
      <c r="AK6" s="6">
        <f t="shared" si="6"/>
        <v>0.9331529907</v>
      </c>
    </row>
    <row r="7" ht="18.0" customHeight="1">
      <c r="B7" s="1" t="s">
        <v>113</v>
      </c>
      <c r="E7" s="2"/>
      <c r="Q7" s="6">
        <f t="shared" ref="Q7:S7" si="7">_xlfn.NORM.INV(RAND(),0,1/3)</f>
        <v>-0.1701455586</v>
      </c>
      <c r="R7" s="6">
        <f t="shared" si="7"/>
        <v>-0.06084289663</v>
      </c>
      <c r="S7" s="6">
        <f t="shared" si="7"/>
        <v>0.3971413098</v>
      </c>
    </row>
    <row r="8" ht="18.0" customHeight="1">
      <c r="B8" s="1" t="s">
        <v>114</v>
      </c>
      <c r="E8" s="2"/>
    </row>
    <row r="9" ht="18.0" customHeight="1"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9"/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115</v>
      </c>
      <c r="U14" s="1" t="s">
        <v>116</v>
      </c>
      <c r="AE14" s="1" t="s">
        <v>21</v>
      </c>
      <c r="AF14" s="2" t="s">
        <v>117</v>
      </c>
      <c r="AI14" s="2" t="s">
        <v>118</v>
      </c>
      <c r="AK14" s="2"/>
      <c r="AM14" s="2" t="s">
        <v>119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120</v>
      </c>
      <c r="BK14" s="58"/>
      <c r="BO14" s="2" t="s">
        <v>104</v>
      </c>
      <c r="BP14" s="2"/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3">IF(MAX(B15:D15)=B15,"setosa",IF(MAX(B15:D15)=C15,"versicolor","virginica"))</f>
        <v>setosa</v>
      </c>
      <c r="F15" s="22"/>
      <c r="G15" s="22"/>
      <c r="H15" s="22"/>
      <c r="I15" s="23"/>
      <c r="J15" s="22"/>
      <c r="K15" s="24"/>
      <c r="L15" s="25"/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121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122</v>
      </c>
      <c r="AE15" s="25">
        <v>1.0</v>
      </c>
      <c r="AF15" s="17">
        <f t="shared" ref="AF15:AH15" si="9">Z15</f>
        <v>0.8062705709</v>
      </c>
      <c r="AG15" s="17">
        <f t="shared" si="9"/>
        <v>0.7945208362</v>
      </c>
      <c r="AH15" s="17">
        <f t="shared" si="9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123</v>
      </c>
      <c r="AQ15" s="37">
        <f t="shared" ref="AQ15:AS15" si="10">EXP(AM15)/(EXP($AM15)+EXP($AN15)+EXP($AO15))</f>
        <v>0.2817534688</v>
      </c>
      <c r="AR15" s="37">
        <f t="shared" si="10"/>
        <v>0.3782845017</v>
      </c>
      <c r="AS15" s="37">
        <f t="shared" si="10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1">AQ15-AW15</f>
        <v>-0.7182465312</v>
      </c>
      <c r="BC15" s="60">
        <f t="shared" si="11"/>
        <v>0.3782845017</v>
      </c>
      <c r="BD15" s="60">
        <f t="shared" si="11"/>
        <v>0.3399620295</v>
      </c>
      <c r="BE15" s="9" t="s">
        <v>124</v>
      </c>
      <c r="BF15" s="27">
        <v>1.0</v>
      </c>
      <c r="BG15" s="27">
        <v>1.0</v>
      </c>
      <c r="BH15" s="27">
        <v>1.0</v>
      </c>
      <c r="BI15" s="9" t="s">
        <v>125</v>
      </c>
      <c r="BJ15" s="17">
        <f t="shared" ref="BJ15:BL15" si="12">BB15*BF15</f>
        <v>-0.7182465312</v>
      </c>
      <c r="BK15" s="17">
        <f t="shared" si="12"/>
        <v>0.3782845017</v>
      </c>
      <c r="BL15" s="17">
        <f t="shared" si="12"/>
        <v>0.3399620295</v>
      </c>
      <c r="BN15" s="61" t="s">
        <v>126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3"/>
        <v>setosa</v>
      </c>
      <c r="F16" s="22"/>
      <c r="G16" s="22"/>
      <c r="H16" s="22"/>
      <c r="I16" s="23"/>
      <c r="K16" s="24"/>
      <c r="L16" s="29"/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4">1/(1+EXP(-U16))</f>
        <v>0.8241285704</v>
      </c>
      <c r="AA16" s="17">
        <f t="shared" si="14"/>
        <v>0.822451081</v>
      </c>
      <c r="AB16" s="17">
        <f t="shared" si="14"/>
        <v>0.1798251899</v>
      </c>
      <c r="AE16" s="29">
        <v>1.0</v>
      </c>
      <c r="AF16" s="17">
        <f t="shared" ref="AF16:AH16" si="15">Z16</f>
        <v>0.8241285704</v>
      </c>
      <c r="AG16" s="17">
        <f t="shared" si="15"/>
        <v>0.822451081</v>
      </c>
      <c r="AH16" s="17">
        <f t="shared" si="15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6">EXP(AM16)/(EXP($AM16)+EXP($AN16)+EXP($AO16))</f>
        <v>0.2815302343</v>
      </c>
      <c r="AR16" s="37">
        <f t="shared" si="16"/>
        <v>0.3785111945</v>
      </c>
      <c r="AS16" s="37">
        <f t="shared" si="16"/>
        <v>0.3399585713</v>
      </c>
      <c r="AU16" s="40" t="str">
        <f t="shared" ref="AU16:AU23" si="2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17">AQ16-AW16</f>
        <v>-0.7184697657</v>
      </c>
      <c r="BC16" s="60">
        <f t="shared" si="17"/>
        <v>0.3785111945</v>
      </c>
      <c r="BD16" s="60">
        <f t="shared" si="17"/>
        <v>0.3399585713</v>
      </c>
      <c r="BF16" s="27">
        <v>1.0</v>
      </c>
      <c r="BG16" s="27">
        <v>1.0</v>
      </c>
      <c r="BH16" s="27">
        <v>1.0</v>
      </c>
      <c r="BJ16" s="17">
        <f t="shared" ref="BJ16:BL16" si="18">BB16*BF16</f>
        <v>-0.7184697657</v>
      </c>
      <c r="BK16" s="17">
        <f t="shared" si="18"/>
        <v>0.3785111945</v>
      </c>
      <c r="BL16" s="17">
        <f t="shared" si="18"/>
        <v>0.3399585713</v>
      </c>
      <c r="BN16" s="61" t="s">
        <v>127</v>
      </c>
      <c r="BO16" s="34">
        <v>-0.3678000361577749</v>
      </c>
      <c r="BP16" s="34">
        <v>0.45055144612969145</v>
      </c>
      <c r="BQ16" s="34">
        <v>-0.08275140997191643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3"/>
        <v>setosa</v>
      </c>
      <c r="F17" s="22"/>
      <c r="G17" s="22"/>
      <c r="H17" s="22"/>
      <c r="I17" s="23"/>
      <c r="K17" s="24"/>
      <c r="L17" s="29"/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19">1/(1+EXP(-U17))</f>
        <v>0.7922224369</v>
      </c>
      <c r="AA17" s="17">
        <f t="shared" si="19"/>
        <v>0.7926895778</v>
      </c>
      <c r="AB17" s="17">
        <f t="shared" si="19"/>
        <v>0.2140205717</v>
      </c>
      <c r="AE17" s="29">
        <v>1.0</v>
      </c>
      <c r="AF17" s="17">
        <f t="shared" ref="AF17:AH17" si="20">Z17</f>
        <v>0.7922224369</v>
      </c>
      <c r="AG17" s="17">
        <f t="shared" si="20"/>
        <v>0.7926895778</v>
      </c>
      <c r="AH17" s="17">
        <f t="shared" si="2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21">EXP(AM17)/(EXP($AM17)+EXP($AN17)+EXP($AO17))</f>
        <v>0.2818964688</v>
      </c>
      <c r="AR17" s="37">
        <f t="shared" si="21"/>
        <v>0.3775103975</v>
      </c>
      <c r="AS17" s="37">
        <f t="shared" si="21"/>
        <v>0.3405931337</v>
      </c>
      <c r="AU17" s="40" t="str">
        <f t="shared" si="22"/>
        <v>versicolor</v>
      </c>
      <c r="AW17" s="41">
        <v>1.0</v>
      </c>
      <c r="AX17" s="41">
        <v>0.0</v>
      </c>
      <c r="AY17" s="41">
        <v>0.0</v>
      </c>
      <c r="BB17" s="60">
        <f t="shared" ref="BB17:BD17" si="23">AQ17-AW17</f>
        <v>-0.7181035312</v>
      </c>
      <c r="BC17" s="60">
        <f t="shared" si="23"/>
        <v>0.3775103975</v>
      </c>
      <c r="BD17" s="60">
        <f t="shared" si="2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24">BB17*BF17</f>
        <v>-0.7181035312</v>
      </c>
      <c r="BK17" s="17">
        <f t="shared" si="24"/>
        <v>0.3775103975</v>
      </c>
      <c r="BL17" s="17">
        <f t="shared" si="24"/>
        <v>0.3405931337</v>
      </c>
      <c r="BO17" s="34">
        <v>-0.6528222436000257</v>
      </c>
      <c r="BP17" s="34">
        <v>0.6275927648526213</v>
      </c>
      <c r="BQ17" s="34">
        <v>0.02522947874740472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3"/>
        <v>versicolor</v>
      </c>
      <c r="F18" s="22"/>
      <c r="G18" s="22"/>
      <c r="H18" s="22"/>
      <c r="I18" s="23"/>
      <c r="K18" s="24"/>
      <c r="L18" s="29"/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25">1/(1+EXP(-U18))</f>
        <v>0.7812245247</v>
      </c>
      <c r="AA18" s="17">
        <f t="shared" si="25"/>
        <v>0.5935713947</v>
      </c>
      <c r="AB18" s="17">
        <f t="shared" si="25"/>
        <v>0.349379596</v>
      </c>
      <c r="AE18" s="29">
        <v>1.0</v>
      </c>
      <c r="AF18" s="17">
        <f t="shared" ref="AF18:AH18" si="26">Z18</f>
        <v>0.7812245247</v>
      </c>
      <c r="AG18" s="17">
        <f t="shared" si="26"/>
        <v>0.5935713947</v>
      </c>
      <c r="AH18" s="17">
        <f t="shared" si="26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27">EXP(AM18)/(EXP($AM18)+EXP($AN18)+EXP($AO18))</f>
        <v>0.2824908798</v>
      </c>
      <c r="AR18" s="37">
        <f t="shared" si="27"/>
        <v>0.3826588208</v>
      </c>
      <c r="AS18" s="37">
        <f t="shared" si="27"/>
        <v>0.3348502994</v>
      </c>
      <c r="AU18" s="40" t="str">
        <f t="shared" si="22"/>
        <v>versicolor</v>
      </c>
      <c r="AW18" s="41">
        <v>0.0</v>
      </c>
      <c r="AX18" s="41">
        <v>1.0</v>
      </c>
      <c r="AY18" s="41">
        <v>0.0</v>
      </c>
      <c r="BB18" s="60">
        <f t="shared" ref="BB18:BD18" si="28">AQ18-AW18</f>
        <v>0.2824908798</v>
      </c>
      <c r="BC18" s="60">
        <f t="shared" si="28"/>
        <v>-0.6173411792</v>
      </c>
      <c r="BD18" s="60">
        <f t="shared" si="28"/>
        <v>0.3348502994</v>
      </c>
      <c r="BF18" s="27">
        <v>1.0</v>
      </c>
      <c r="BG18" s="27">
        <v>1.0</v>
      </c>
      <c r="BH18" s="27">
        <v>1.0</v>
      </c>
      <c r="BJ18" s="17">
        <f t="shared" ref="BJ18:BL18" si="29">BB18*BF18</f>
        <v>0.2824908798</v>
      </c>
      <c r="BK18" s="17">
        <f t="shared" si="29"/>
        <v>-0.6173411792</v>
      </c>
      <c r="BL18" s="17">
        <f t="shared" si="29"/>
        <v>0.3348502994</v>
      </c>
      <c r="BO18" s="34">
        <v>0.08622066856650872</v>
      </c>
      <c r="BP18" s="34">
        <v>-0.14845213834989762</v>
      </c>
      <c r="BQ18" s="34">
        <v>0.06223146978338906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3"/>
        <v>versicolor</v>
      </c>
      <c r="F19" s="22"/>
      <c r="G19" s="22"/>
      <c r="H19" s="22"/>
      <c r="I19" s="23"/>
      <c r="K19" s="24"/>
      <c r="L19" s="29"/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30">1/(1+EXP(-U19))</f>
        <v>0.7658875552</v>
      </c>
      <c r="AA19" s="17">
        <f t="shared" si="30"/>
        <v>0.5908714431</v>
      </c>
      <c r="AB19" s="17">
        <f t="shared" si="30"/>
        <v>0.3595494484</v>
      </c>
      <c r="AE19" s="29">
        <v>1.0</v>
      </c>
      <c r="AF19" s="17">
        <f t="shared" ref="AF19:AH19" si="31">Z19</f>
        <v>0.7658875552</v>
      </c>
      <c r="AG19" s="17">
        <f t="shared" si="31"/>
        <v>0.5908714431</v>
      </c>
      <c r="AH19" s="17">
        <f t="shared" si="31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32">EXP(AM19)/(EXP($AM19)+EXP($AN19)+EXP($AO19))</f>
        <v>0.2825943072</v>
      </c>
      <c r="AR19" s="37">
        <f t="shared" si="32"/>
        <v>0.3818639672</v>
      </c>
      <c r="AS19" s="37">
        <f t="shared" si="32"/>
        <v>0.3355417256</v>
      </c>
      <c r="AU19" s="40" t="str">
        <f t="shared" si="22"/>
        <v>versicolor</v>
      </c>
      <c r="AW19" s="41">
        <v>0.0</v>
      </c>
      <c r="AX19" s="41">
        <v>1.0</v>
      </c>
      <c r="AY19" s="41">
        <v>0.0</v>
      </c>
      <c r="BB19" s="60">
        <f t="shared" ref="BB19:BD19" si="33">AQ19-AW19</f>
        <v>0.2825943072</v>
      </c>
      <c r="BC19" s="60">
        <f t="shared" si="33"/>
        <v>-0.6181360328</v>
      </c>
      <c r="BD19" s="60">
        <f t="shared" si="33"/>
        <v>0.3355417256</v>
      </c>
      <c r="BF19" s="27">
        <v>1.0</v>
      </c>
      <c r="BG19" s="27">
        <v>1.0</v>
      </c>
      <c r="BH19" s="27">
        <v>1.0</v>
      </c>
      <c r="BJ19" s="17">
        <f t="shared" ref="BJ19:BL19" si="34">BB19*BF19</f>
        <v>0.2825943072</v>
      </c>
      <c r="BK19" s="17">
        <f t="shared" si="34"/>
        <v>-0.6181360328</v>
      </c>
      <c r="BL19" s="17">
        <f t="shared" si="34"/>
        <v>0.3355417256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3"/>
        <v>versicolor</v>
      </c>
      <c r="F20" s="22"/>
      <c r="G20" s="22"/>
      <c r="H20" s="22"/>
      <c r="I20" s="23"/>
      <c r="K20" s="24"/>
      <c r="L20" s="29"/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35">1/(1+EXP(-U20))</f>
        <v>0.7815709416</v>
      </c>
      <c r="AA20" s="17">
        <f t="shared" si="35"/>
        <v>0.5627780272</v>
      </c>
      <c r="AB20" s="17">
        <f t="shared" si="35"/>
        <v>0.3688563136</v>
      </c>
      <c r="AE20" s="29">
        <v>1.0</v>
      </c>
      <c r="AF20" s="17">
        <f t="shared" ref="AF20:AH20" si="36">Z20</f>
        <v>0.7815709416</v>
      </c>
      <c r="AG20" s="17">
        <f t="shared" si="36"/>
        <v>0.5627780272</v>
      </c>
      <c r="AH20" s="17">
        <f t="shared" si="36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37">EXP(AM20)/(EXP($AM20)+EXP($AN20)+EXP($AO20))</f>
        <v>0.2825777026</v>
      </c>
      <c r="AR20" s="37">
        <f t="shared" si="37"/>
        <v>0.3835656369</v>
      </c>
      <c r="AS20" s="37">
        <f t="shared" si="37"/>
        <v>0.3338566605</v>
      </c>
      <c r="AU20" s="40" t="str">
        <f t="shared" si="22"/>
        <v>versicolor</v>
      </c>
      <c r="AW20" s="41">
        <v>0.0</v>
      </c>
      <c r="AX20" s="41">
        <v>1.0</v>
      </c>
      <c r="AY20" s="41">
        <v>0.0</v>
      </c>
      <c r="BB20" s="60">
        <f t="shared" ref="BB20:BD20" si="38">AQ20-AW20</f>
        <v>0.2825777026</v>
      </c>
      <c r="BC20" s="60">
        <f t="shared" si="38"/>
        <v>-0.6164343631</v>
      </c>
      <c r="BD20" s="60">
        <f t="shared" si="38"/>
        <v>0.3338566605</v>
      </c>
      <c r="BF20" s="27">
        <v>1.0</v>
      </c>
      <c r="BG20" s="27">
        <v>1.0</v>
      </c>
      <c r="BH20" s="27">
        <v>1.0</v>
      </c>
      <c r="BJ20" s="17">
        <f t="shared" ref="BJ20:BL20" si="39">BB20*BF20</f>
        <v>0.2825777026</v>
      </c>
      <c r="BK20" s="17">
        <f t="shared" si="39"/>
        <v>-0.6164343631</v>
      </c>
      <c r="BL20" s="17">
        <f t="shared" si="39"/>
        <v>0.3338566605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3"/>
        <v>virginica</v>
      </c>
      <c r="F21" s="22"/>
      <c r="G21" s="22"/>
      <c r="H21" s="22"/>
      <c r="I21" s="23"/>
      <c r="K21" s="24"/>
      <c r="L21" s="29"/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40">1/(1+EXP(-U21))</f>
        <v>0.8506355786</v>
      </c>
      <c r="AA21" s="17">
        <f t="shared" si="40"/>
        <v>0.7210061381</v>
      </c>
      <c r="AB21" s="17">
        <f t="shared" si="40"/>
        <v>0.2306530744</v>
      </c>
      <c r="AE21" s="29">
        <v>1.0</v>
      </c>
      <c r="AF21" s="17">
        <f t="shared" ref="AF21:AH21" si="41">Z21</f>
        <v>0.8506355786</v>
      </c>
      <c r="AG21" s="17">
        <f t="shared" si="41"/>
        <v>0.7210061381</v>
      </c>
      <c r="AH21" s="17">
        <f t="shared" si="41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42">EXP(AM21)/(EXP($AM21)+EXP($AN21)+EXP($AO21))</f>
        <v>0.2816536482</v>
      </c>
      <c r="AR21" s="37">
        <f t="shared" si="42"/>
        <v>0.3829550368</v>
      </c>
      <c r="AS21" s="37">
        <f t="shared" si="42"/>
        <v>0.335391315</v>
      </c>
      <c r="AU21" s="40" t="str">
        <f t="shared" si="22"/>
        <v>versicolor</v>
      </c>
      <c r="AW21" s="41">
        <v>0.0</v>
      </c>
      <c r="AX21" s="41">
        <v>0.0</v>
      </c>
      <c r="AY21" s="41">
        <v>1.0</v>
      </c>
      <c r="BB21" s="60">
        <f t="shared" ref="BB21:BD21" si="43">AQ21-AW21</f>
        <v>0.2816536482</v>
      </c>
      <c r="BC21" s="60">
        <f t="shared" si="43"/>
        <v>0.3829550368</v>
      </c>
      <c r="BD21" s="60">
        <f t="shared" si="43"/>
        <v>-0.664608685</v>
      </c>
      <c r="BF21" s="27">
        <v>1.0</v>
      </c>
      <c r="BG21" s="27">
        <v>1.0</v>
      </c>
      <c r="BH21" s="27">
        <v>1.0</v>
      </c>
      <c r="BJ21" s="17">
        <f t="shared" ref="BJ21:BL21" si="44">BB21*BF21</f>
        <v>0.2816536482</v>
      </c>
      <c r="BK21" s="17">
        <f t="shared" si="44"/>
        <v>0.3829550368</v>
      </c>
      <c r="BL21" s="17">
        <f t="shared" si="44"/>
        <v>-0.664608685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3"/>
        <v>virginica</v>
      </c>
      <c r="F22" s="22"/>
      <c r="G22" s="22"/>
      <c r="H22" s="22"/>
      <c r="I22" s="23"/>
      <c r="K22" s="24"/>
      <c r="L22" s="29"/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45">1/(1+EXP(-U22))</f>
        <v>0.8513890409</v>
      </c>
      <c r="AA22" s="17">
        <f t="shared" si="45"/>
        <v>0.6877406574</v>
      </c>
      <c r="AB22" s="17">
        <f t="shared" si="45"/>
        <v>0.2499445939</v>
      </c>
      <c r="AE22" s="29">
        <v>1.0</v>
      </c>
      <c r="AF22" s="17">
        <f t="shared" ref="AF22:AH22" si="46">Z22</f>
        <v>0.8513890409</v>
      </c>
      <c r="AG22" s="17">
        <f t="shared" si="46"/>
        <v>0.6877406574</v>
      </c>
      <c r="AH22" s="17">
        <f t="shared" si="46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47">EXP(AM22)/(EXP($AM22)+EXP($AN22)+EXP($AO22))</f>
        <v>0.2818011549</v>
      </c>
      <c r="AR22" s="37">
        <f t="shared" si="47"/>
        <v>0.3839275253</v>
      </c>
      <c r="AS22" s="37">
        <f t="shared" si="47"/>
        <v>0.3342713198</v>
      </c>
      <c r="AU22" s="40" t="str">
        <f t="shared" si="22"/>
        <v>versicolor</v>
      </c>
      <c r="AW22" s="41">
        <v>0.0</v>
      </c>
      <c r="AX22" s="41">
        <v>0.0</v>
      </c>
      <c r="AY22" s="41">
        <v>1.0</v>
      </c>
      <c r="BB22" s="60">
        <f t="shared" ref="BB22:BD22" si="48">AQ22-AW22</f>
        <v>0.2818011549</v>
      </c>
      <c r="BC22" s="60">
        <f t="shared" si="48"/>
        <v>0.3839275253</v>
      </c>
      <c r="BD22" s="60">
        <f t="shared" si="48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49">BB22*BF22</f>
        <v>0.2818011549</v>
      </c>
      <c r="BK22" s="17">
        <f t="shared" si="49"/>
        <v>0.3839275253</v>
      </c>
      <c r="BL22" s="17">
        <f t="shared" si="49"/>
        <v>-0.6657286802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3"/>
        <v>virginica</v>
      </c>
      <c r="F23" s="22"/>
      <c r="G23" s="22"/>
      <c r="H23" s="22"/>
      <c r="I23" s="23"/>
      <c r="J23" s="30"/>
      <c r="K23" s="24"/>
      <c r="L23" s="31"/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50">1/(1+EXP(-U23))</f>
        <v>0.8327803125</v>
      </c>
      <c r="AA23" s="17">
        <f t="shared" si="50"/>
        <v>0.6646477146</v>
      </c>
      <c r="AB23" s="17">
        <f t="shared" si="50"/>
        <v>0.2751774095</v>
      </c>
      <c r="AE23" s="31">
        <v>1.0</v>
      </c>
      <c r="AF23" s="17">
        <f t="shared" ref="AF23:AH23" si="51">Z23</f>
        <v>0.8327803125</v>
      </c>
      <c r="AG23" s="17">
        <f t="shared" si="51"/>
        <v>0.6646477146</v>
      </c>
      <c r="AH23" s="17">
        <f t="shared" si="51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52">EXP(AM23)/(EXP($AM23)+EXP($AN23)+EXP($AO23))</f>
        <v>0.2819763807</v>
      </c>
      <c r="AR23" s="37">
        <f t="shared" si="52"/>
        <v>0.383537851</v>
      </c>
      <c r="AS23" s="37">
        <f t="shared" si="52"/>
        <v>0.3344857683</v>
      </c>
      <c r="AU23" s="40" t="str">
        <f t="shared" si="22"/>
        <v>versicolor</v>
      </c>
      <c r="AW23" s="41">
        <v>0.0</v>
      </c>
      <c r="AX23" s="41">
        <v>0.0</v>
      </c>
      <c r="AY23" s="41">
        <v>1.0</v>
      </c>
      <c r="BB23" s="60">
        <f t="shared" ref="BB23:BD23" si="53">AQ23-AW23</f>
        <v>0.2819763807</v>
      </c>
      <c r="BC23" s="60">
        <f t="shared" si="53"/>
        <v>0.383537851</v>
      </c>
      <c r="BD23" s="60">
        <f t="shared" si="53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54">BB23*BF23</f>
        <v>0.2819763807</v>
      </c>
      <c r="BK23" s="17">
        <f t="shared" si="54"/>
        <v>0.383537851</v>
      </c>
      <c r="BL23" s="17">
        <f t="shared" si="54"/>
        <v>-0.6655142317</v>
      </c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8">
    <mergeCell ref="E1:F1"/>
    <mergeCell ref="B13:E13"/>
    <mergeCell ref="AF14:AH14"/>
    <mergeCell ref="AI14:AJ14"/>
    <mergeCell ref="AM14:AN14"/>
    <mergeCell ref="AQ14:AR14"/>
    <mergeCell ref="BB14:BC14"/>
    <mergeCell ref="BJ14:BK14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43"/>
    <col customWidth="1" min="6" max="8" width="8.71"/>
    <col customWidth="1" min="9" max="9" width="9.86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6" width="9.71"/>
    <col customWidth="1" min="67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-0.07362774183</v>
      </c>
      <c r="AJ3" s="6">
        <f t="shared" si="1"/>
        <v>0.2945875224</v>
      </c>
      <c r="AK3" s="6">
        <f t="shared" si="1"/>
        <v>-0.04424562291</v>
      </c>
    </row>
    <row r="4" ht="18.0" customHeight="1">
      <c r="B4" s="1" t="s">
        <v>88</v>
      </c>
      <c r="E4" s="2"/>
      <c r="Q4" s="4" t="s">
        <v>5</v>
      </c>
      <c r="R4" s="5"/>
      <c r="S4" s="5"/>
      <c r="AI4" s="6">
        <f t="shared" ref="AI4:AK4" si="2">_xlfn.NORM.INV(RAND(),0,1/3)</f>
        <v>0.4447553805</v>
      </c>
      <c r="AJ4" s="6">
        <f t="shared" si="2"/>
        <v>-0.8086929749</v>
      </c>
      <c r="AK4" s="6">
        <f t="shared" si="2"/>
        <v>0.1529631623</v>
      </c>
    </row>
    <row r="5" ht="18.0" customHeight="1">
      <c r="B5" s="1" t="s">
        <v>128</v>
      </c>
      <c r="E5" s="2"/>
      <c r="Q5" s="6">
        <f t="shared" ref="Q5:S5" si="3">_xlfn.NORM.INV(RAND(),0,1/3)</f>
        <v>0.06837536802</v>
      </c>
      <c r="R5" s="6">
        <f t="shared" si="3"/>
        <v>-0.2870462902</v>
      </c>
      <c r="S5" s="6">
        <f t="shared" si="3"/>
        <v>-0.1715790422</v>
      </c>
      <c r="AI5" s="6">
        <f t="shared" ref="AI5:AK5" si="4">_xlfn.NORM.INV(RAND(),0,1/3)</f>
        <v>0.57363908</v>
      </c>
      <c r="AJ5" s="6">
        <f t="shared" si="4"/>
        <v>0.2296507258</v>
      </c>
      <c r="AK5" s="6">
        <f t="shared" si="4"/>
        <v>0.1855690239</v>
      </c>
    </row>
    <row r="6" ht="18.0" customHeight="1">
      <c r="B6" s="1" t="s">
        <v>129</v>
      </c>
      <c r="E6" s="2"/>
      <c r="Q6" s="6">
        <f t="shared" ref="Q6:S6" si="5">_xlfn.NORM.INV(RAND(),0,1/3)</f>
        <v>-0.5150891079</v>
      </c>
      <c r="R6" s="6">
        <f t="shared" si="5"/>
        <v>-0.1375872657</v>
      </c>
      <c r="S6" s="6">
        <f t="shared" si="5"/>
        <v>0.3428602298</v>
      </c>
      <c r="AI6" s="6">
        <f t="shared" ref="AI6:AK6" si="6">_xlfn.NORM.INV(RAND(),0,1/3)</f>
        <v>0.2862814777</v>
      </c>
      <c r="AJ6" s="6">
        <f t="shared" si="6"/>
        <v>0.4619146637</v>
      </c>
      <c r="AK6" s="6">
        <f t="shared" si="6"/>
        <v>-0.6871824226</v>
      </c>
    </row>
    <row r="7" ht="18.0" customHeight="1">
      <c r="B7" s="1" t="s">
        <v>130</v>
      </c>
      <c r="E7" s="2"/>
      <c r="Q7" s="6">
        <f t="shared" ref="Q7:S7" si="7">_xlfn.NORM.INV(RAND(),0,1/3)</f>
        <v>0.4333310303</v>
      </c>
      <c r="R7" s="6">
        <f t="shared" si="7"/>
        <v>0.02597864197</v>
      </c>
      <c r="S7" s="6">
        <f t="shared" si="7"/>
        <v>0.04093424898</v>
      </c>
    </row>
    <row r="8" ht="18.0" customHeight="1">
      <c r="B8" s="1" t="s">
        <v>131</v>
      </c>
      <c r="E8" s="2"/>
    </row>
    <row r="9" ht="18.0" customHeight="1">
      <c r="B9" s="1" t="s">
        <v>132</v>
      </c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B11" s="9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  <c r="BY12" s="1" t="s">
        <v>133</v>
      </c>
      <c r="CH12" s="1" t="s">
        <v>134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  <c r="BT13" s="43" t="s">
        <v>135</v>
      </c>
      <c r="BW13" s="16" t="s">
        <v>136</v>
      </c>
      <c r="BX13" s="17"/>
      <c r="BY13" s="17"/>
      <c r="BZ13" s="17"/>
      <c r="CA13" s="17"/>
      <c r="CC13" s="33" t="s">
        <v>137</v>
      </c>
      <c r="CG13" s="4" t="s">
        <v>138</v>
      </c>
      <c r="CH13" s="5"/>
      <c r="CI13" s="5"/>
      <c r="CJ13" s="5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139</v>
      </c>
      <c r="U14" s="1" t="s">
        <v>140</v>
      </c>
      <c r="AE14" s="1" t="s">
        <v>21</v>
      </c>
      <c r="AF14" s="2" t="s">
        <v>141</v>
      </c>
      <c r="AI14" s="2" t="s">
        <v>142</v>
      </c>
      <c r="AK14" s="2"/>
      <c r="AM14" s="2" t="s">
        <v>143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144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147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3">IF(MAX(B15:D15)=B15,"setosa",IF(MAX(B15:D15)=C15,"versicolor","virginica"))</f>
        <v>setosa</v>
      </c>
      <c r="F15" s="22"/>
      <c r="G15" s="22"/>
      <c r="H15" s="22"/>
      <c r="I15" s="64"/>
      <c r="J15" s="22"/>
      <c r="K15" s="24"/>
      <c r="L15" s="25"/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149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150</v>
      </c>
      <c r="AE15" s="26">
        <v>1.0</v>
      </c>
      <c r="AF15" s="17">
        <f t="shared" ref="AF15:AH15" si="9">Z15</f>
        <v>0.8062705709</v>
      </c>
      <c r="AG15" s="17">
        <f t="shared" si="9"/>
        <v>0.7945208362</v>
      </c>
      <c r="AH15" s="17">
        <f t="shared" si="9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151</v>
      </c>
      <c r="AQ15" s="37">
        <f t="shared" ref="AQ15:AS15" si="10">EXP(AM15)/(EXP($AM15)+EXP($AN15)+EXP($AO15))</f>
        <v>0.2817534688</v>
      </c>
      <c r="AR15" s="37">
        <f t="shared" si="10"/>
        <v>0.3782845017</v>
      </c>
      <c r="AS15" s="37">
        <f t="shared" si="10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1">AQ15-AW15</f>
        <v>-0.7182465312</v>
      </c>
      <c r="BC15" s="60">
        <f t="shared" si="11"/>
        <v>0.3782845017</v>
      </c>
      <c r="BD15" s="60">
        <f t="shared" si="11"/>
        <v>0.3399620295</v>
      </c>
      <c r="BE15" s="9" t="s">
        <v>152</v>
      </c>
      <c r="BF15" s="27">
        <v>1.0</v>
      </c>
      <c r="BG15" s="27">
        <v>1.0</v>
      </c>
      <c r="BH15" s="27">
        <v>1.0</v>
      </c>
      <c r="BI15" s="9" t="s">
        <v>153</v>
      </c>
      <c r="BJ15" s="17">
        <f t="shared" ref="BJ15:BL15" si="12">BB15*BF15</f>
        <v>-0.7182465312</v>
      </c>
      <c r="BK15" s="17">
        <f t="shared" si="12"/>
        <v>0.3782845017</v>
      </c>
      <c r="BL15" s="17">
        <f t="shared" si="12"/>
        <v>0.3399620295</v>
      </c>
      <c r="BN15" s="61" t="s">
        <v>154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155</v>
      </c>
      <c r="BT15" s="27"/>
      <c r="BU15" s="27"/>
      <c r="BV15" s="27"/>
      <c r="BX15" s="9" t="s">
        <v>156</v>
      </c>
      <c r="BY15" s="17"/>
      <c r="BZ15" s="17"/>
      <c r="CA15" s="17"/>
      <c r="CB15" s="9"/>
      <c r="CC15" s="34"/>
      <c r="CD15" s="34"/>
      <c r="CE15" s="34"/>
      <c r="CG15" s="61" t="s">
        <v>157</v>
      </c>
      <c r="CH15" s="65"/>
      <c r="CI15" s="65"/>
      <c r="CJ15" s="65"/>
    </row>
    <row r="16" ht="18.0" customHeight="1">
      <c r="B16" s="6">
        <v>1.0</v>
      </c>
      <c r="C16" s="6">
        <v>0.0</v>
      </c>
      <c r="D16" s="6">
        <v>0.0</v>
      </c>
      <c r="E16" s="22" t="str">
        <f t="shared" si="13"/>
        <v>setosa</v>
      </c>
      <c r="F16" s="22"/>
      <c r="G16" s="22"/>
      <c r="H16" s="22"/>
      <c r="I16" s="64"/>
      <c r="K16" s="24"/>
      <c r="L16" s="29"/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4">1/(1+EXP(-U16))</f>
        <v>0.8241285704</v>
      </c>
      <c r="AA16" s="17">
        <f t="shared" si="14"/>
        <v>0.822451081</v>
      </c>
      <c r="AB16" s="17">
        <f t="shared" si="14"/>
        <v>0.1798251899</v>
      </c>
      <c r="AE16" s="26">
        <v>1.0</v>
      </c>
      <c r="AF16" s="17">
        <f t="shared" ref="AF16:AH16" si="15">Z16</f>
        <v>0.8241285704</v>
      </c>
      <c r="AG16" s="17">
        <f t="shared" si="15"/>
        <v>0.822451081</v>
      </c>
      <c r="AH16" s="17">
        <f t="shared" si="15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6">EXP(AM16)/(EXP($AM16)+EXP($AN16)+EXP($AO16))</f>
        <v>0.2815302343</v>
      </c>
      <c r="AR16" s="37">
        <f t="shared" si="16"/>
        <v>0.3785111945</v>
      </c>
      <c r="AS16" s="37">
        <f t="shared" si="16"/>
        <v>0.3399585713</v>
      </c>
      <c r="AU16" s="40" t="str">
        <f t="shared" ref="AU16:AU23" si="2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17">AQ16-AW16</f>
        <v>-0.7184697657</v>
      </c>
      <c r="BC16" s="60">
        <f t="shared" si="17"/>
        <v>0.3785111945</v>
      </c>
      <c r="BD16" s="60">
        <f t="shared" si="17"/>
        <v>0.3399585713</v>
      </c>
      <c r="BF16" s="27">
        <v>1.0</v>
      </c>
      <c r="BG16" s="27">
        <v>1.0</v>
      </c>
      <c r="BH16" s="27">
        <v>1.0</v>
      </c>
      <c r="BJ16" s="17">
        <f t="shared" ref="BJ16:BL16" si="18">BB16*BF16</f>
        <v>-0.7184697657</v>
      </c>
      <c r="BK16" s="17">
        <f t="shared" si="18"/>
        <v>0.3785111945</v>
      </c>
      <c r="BL16" s="17">
        <f t="shared" si="18"/>
        <v>0.3399585713</v>
      </c>
      <c r="BN16" s="61" t="s">
        <v>158</v>
      </c>
      <c r="BO16" s="34">
        <v>-0.3678000361577749</v>
      </c>
      <c r="BP16" s="34">
        <v>0.45055144612969145</v>
      </c>
      <c r="BQ16" s="34">
        <v>-0.08275140997191643</v>
      </c>
      <c r="BT16" s="27"/>
      <c r="BU16" s="27"/>
      <c r="BV16" s="27"/>
      <c r="BY16" s="17"/>
      <c r="BZ16" s="17"/>
      <c r="CA16" s="17"/>
      <c r="CC16" s="34"/>
      <c r="CD16" s="34"/>
      <c r="CE16" s="34"/>
      <c r="CG16" s="61" t="s">
        <v>159</v>
      </c>
      <c r="CH16" s="66"/>
      <c r="CI16" s="66"/>
      <c r="CJ16" s="66"/>
    </row>
    <row r="17" ht="18.0" customHeight="1">
      <c r="B17" s="6">
        <v>1.0</v>
      </c>
      <c r="C17" s="6">
        <v>0.0</v>
      </c>
      <c r="D17" s="6">
        <v>0.0</v>
      </c>
      <c r="E17" s="22" t="str">
        <f t="shared" si="13"/>
        <v>setosa</v>
      </c>
      <c r="F17" s="22"/>
      <c r="G17" s="22"/>
      <c r="H17" s="22"/>
      <c r="I17" s="64"/>
      <c r="K17" s="24"/>
      <c r="L17" s="29"/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19">1/(1+EXP(-U17))</f>
        <v>0.7922224369</v>
      </c>
      <c r="AA17" s="17">
        <f t="shared" si="19"/>
        <v>0.7926895778</v>
      </c>
      <c r="AB17" s="17">
        <f t="shared" si="19"/>
        <v>0.2140205717</v>
      </c>
      <c r="AE17" s="26">
        <v>1.0</v>
      </c>
      <c r="AF17" s="17">
        <f t="shared" ref="AF17:AH17" si="20">Z17</f>
        <v>0.7922224369</v>
      </c>
      <c r="AG17" s="17">
        <f t="shared" si="20"/>
        <v>0.7926895778</v>
      </c>
      <c r="AH17" s="17">
        <f t="shared" si="2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21">EXP(AM17)/(EXP($AM17)+EXP($AN17)+EXP($AO17))</f>
        <v>0.2818964688</v>
      </c>
      <c r="AR17" s="37">
        <f t="shared" si="21"/>
        <v>0.3775103975</v>
      </c>
      <c r="AS17" s="37">
        <f t="shared" si="21"/>
        <v>0.3405931337</v>
      </c>
      <c r="AU17" s="40" t="str">
        <f t="shared" si="22"/>
        <v>versicolor</v>
      </c>
      <c r="AW17" s="41">
        <v>1.0</v>
      </c>
      <c r="AX17" s="41">
        <v>0.0</v>
      </c>
      <c r="AY17" s="41">
        <v>0.0</v>
      </c>
      <c r="BB17" s="60">
        <f t="shared" ref="BB17:BD17" si="23">AQ17-AW17</f>
        <v>-0.7181035312</v>
      </c>
      <c r="BC17" s="60">
        <f t="shared" si="23"/>
        <v>0.3775103975</v>
      </c>
      <c r="BD17" s="60">
        <f t="shared" si="2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24">BB17*BF17</f>
        <v>-0.7181035312</v>
      </c>
      <c r="BK17" s="17">
        <f t="shared" si="24"/>
        <v>0.3775103975</v>
      </c>
      <c r="BL17" s="17">
        <f t="shared" si="2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/>
      <c r="BU17" s="27"/>
      <c r="BV17" s="27"/>
      <c r="BY17" s="17"/>
      <c r="BZ17" s="17"/>
      <c r="CA17" s="17"/>
      <c r="CC17" s="34"/>
      <c r="CD17" s="34"/>
      <c r="CE17" s="34"/>
      <c r="CH17" s="66"/>
      <c r="CI17" s="66"/>
      <c r="CJ17" s="66"/>
    </row>
    <row r="18" ht="18.0" customHeight="1">
      <c r="B18" s="6">
        <v>0.0</v>
      </c>
      <c r="C18" s="6">
        <v>1.0</v>
      </c>
      <c r="D18" s="6">
        <v>0.0</v>
      </c>
      <c r="E18" s="22" t="str">
        <f t="shared" si="13"/>
        <v>versicolor</v>
      </c>
      <c r="F18" s="22"/>
      <c r="G18" s="22"/>
      <c r="H18" s="22"/>
      <c r="I18" s="64"/>
      <c r="K18" s="24"/>
      <c r="L18" s="29"/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25">1/(1+EXP(-U18))</f>
        <v>0.7812245247</v>
      </c>
      <c r="AA18" s="17">
        <f t="shared" si="25"/>
        <v>0.5935713947</v>
      </c>
      <c r="AB18" s="17">
        <f t="shared" si="25"/>
        <v>0.349379596</v>
      </c>
      <c r="AE18" s="26">
        <v>1.0</v>
      </c>
      <c r="AF18" s="17">
        <f t="shared" ref="AF18:AH18" si="26">Z18</f>
        <v>0.7812245247</v>
      </c>
      <c r="AG18" s="17">
        <f t="shared" si="26"/>
        <v>0.5935713947</v>
      </c>
      <c r="AH18" s="17">
        <f t="shared" si="26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27">EXP(AM18)/(EXP($AM18)+EXP($AN18)+EXP($AO18))</f>
        <v>0.2824908798</v>
      </c>
      <c r="AR18" s="37">
        <f t="shared" si="27"/>
        <v>0.3826588208</v>
      </c>
      <c r="AS18" s="37">
        <f t="shared" si="27"/>
        <v>0.3348502994</v>
      </c>
      <c r="AU18" s="40" t="str">
        <f t="shared" si="22"/>
        <v>versicolor</v>
      </c>
      <c r="AW18" s="41">
        <v>0.0</v>
      </c>
      <c r="AX18" s="41">
        <v>1.0</v>
      </c>
      <c r="AY18" s="41">
        <v>0.0</v>
      </c>
      <c r="BB18" s="60">
        <f t="shared" ref="BB18:BD18" si="28">AQ18-AW18</f>
        <v>0.2824908798</v>
      </c>
      <c r="BC18" s="60">
        <f t="shared" si="28"/>
        <v>-0.6173411792</v>
      </c>
      <c r="BD18" s="60">
        <f t="shared" si="28"/>
        <v>0.3348502994</v>
      </c>
      <c r="BF18" s="27">
        <v>1.0</v>
      </c>
      <c r="BG18" s="27">
        <v>1.0</v>
      </c>
      <c r="BH18" s="27">
        <v>1.0</v>
      </c>
      <c r="BJ18" s="17">
        <f t="shared" ref="BJ18:BL18" si="29">BB18*BF18</f>
        <v>0.2824908798</v>
      </c>
      <c r="BK18" s="17">
        <f t="shared" si="29"/>
        <v>-0.6173411792</v>
      </c>
      <c r="BL18" s="17">
        <f t="shared" si="29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/>
      <c r="BU18" s="27"/>
      <c r="BV18" s="27"/>
      <c r="BY18" s="17"/>
      <c r="BZ18" s="17"/>
      <c r="CA18" s="17"/>
      <c r="CC18" s="34"/>
      <c r="CD18" s="34"/>
      <c r="CE18" s="34"/>
    </row>
    <row r="19" ht="18.0" customHeight="1">
      <c r="B19" s="6">
        <v>0.0</v>
      </c>
      <c r="C19" s="6">
        <v>1.0</v>
      </c>
      <c r="D19" s="6">
        <v>0.0</v>
      </c>
      <c r="E19" s="22" t="str">
        <f t="shared" si="13"/>
        <v>versicolor</v>
      </c>
      <c r="F19" s="22"/>
      <c r="G19" s="22"/>
      <c r="H19" s="22"/>
      <c r="I19" s="64"/>
      <c r="K19" s="24"/>
      <c r="L19" s="29"/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30">1/(1+EXP(-U19))</f>
        <v>0.7658875552</v>
      </c>
      <c r="AA19" s="17">
        <f t="shared" si="30"/>
        <v>0.5908714431</v>
      </c>
      <c r="AB19" s="17">
        <f t="shared" si="30"/>
        <v>0.3595494484</v>
      </c>
      <c r="AE19" s="26">
        <v>1.0</v>
      </c>
      <c r="AF19" s="17">
        <f t="shared" ref="AF19:AH19" si="31">Z19</f>
        <v>0.7658875552</v>
      </c>
      <c r="AG19" s="17">
        <f t="shared" si="31"/>
        <v>0.5908714431</v>
      </c>
      <c r="AH19" s="17">
        <f t="shared" si="31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32">EXP(AM19)/(EXP($AM19)+EXP($AN19)+EXP($AO19))</f>
        <v>0.2825943072</v>
      </c>
      <c r="AR19" s="37">
        <f t="shared" si="32"/>
        <v>0.3818639672</v>
      </c>
      <c r="AS19" s="37">
        <f t="shared" si="32"/>
        <v>0.3355417256</v>
      </c>
      <c r="AU19" s="40" t="str">
        <f t="shared" si="22"/>
        <v>versicolor</v>
      </c>
      <c r="AW19" s="41">
        <v>0.0</v>
      </c>
      <c r="AX19" s="41">
        <v>1.0</v>
      </c>
      <c r="AY19" s="41">
        <v>0.0</v>
      </c>
      <c r="BB19" s="60">
        <f t="shared" ref="BB19:BD19" si="33">AQ19-AW19</f>
        <v>0.2825943072</v>
      </c>
      <c r="BC19" s="60">
        <f t="shared" si="33"/>
        <v>-0.6181360328</v>
      </c>
      <c r="BD19" s="60">
        <f t="shared" si="33"/>
        <v>0.3355417256</v>
      </c>
      <c r="BF19" s="27">
        <v>1.0</v>
      </c>
      <c r="BG19" s="27">
        <v>1.0</v>
      </c>
      <c r="BH19" s="27">
        <v>1.0</v>
      </c>
      <c r="BJ19" s="17">
        <f t="shared" ref="BJ19:BL19" si="34">BB19*BF19</f>
        <v>0.2825943072</v>
      </c>
      <c r="BK19" s="17">
        <f t="shared" si="34"/>
        <v>-0.6181360328</v>
      </c>
      <c r="BL19" s="17">
        <f t="shared" si="34"/>
        <v>0.3355417256</v>
      </c>
      <c r="BT19" s="27"/>
      <c r="BU19" s="27"/>
      <c r="BV19" s="27"/>
      <c r="BY19" s="17"/>
      <c r="BZ19" s="17"/>
      <c r="CA19" s="17"/>
      <c r="CC19" s="34"/>
      <c r="CD19" s="34"/>
      <c r="CE19" s="34"/>
    </row>
    <row r="20" ht="18.0" customHeight="1">
      <c r="B20" s="6">
        <v>0.0</v>
      </c>
      <c r="C20" s="6">
        <v>1.0</v>
      </c>
      <c r="D20" s="6">
        <v>0.0</v>
      </c>
      <c r="E20" s="22" t="str">
        <f t="shared" si="13"/>
        <v>versicolor</v>
      </c>
      <c r="F20" s="22"/>
      <c r="G20" s="22"/>
      <c r="H20" s="22"/>
      <c r="I20" s="64"/>
      <c r="K20" s="24"/>
      <c r="L20" s="29"/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35">1/(1+EXP(-U20))</f>
        <v>0.7815709416</v>
      </c>
      <c r="AA20" s="17">
        <f t="shared" si="35"/>
        <v>0.5627780272</v>
      </c>
      <c r="AB20" s="17">
        <f t="shared" si="35"/>
        <v>0.3688563136</v>
      </c>
      <c r="AE20" s="26">
        <v>1.0</v>
      </c>
      <c r="AF20" s="17">
        <f t="shared" ref="AF20:AH20" si="36">Z20</f>
        <v>0.7815709416</v>
      </c>
      <c r="AG20" s="17">
        <f t="shared" si="36"/>
        <v>0.5627780272</v>
      </c>
      <c r="AH20" s="17">
        <f t="shared" si="36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37">EXP(AM20)/(EXP($AM20)+EXP($AN20)+EXP($AO20))</f>
        <v>0.2825777026</v>
      </c>
      <c r="AR20" s="37">
        <f t="shared" si="37"/>
        <v>0.3835656369</v>
      </c>
      <c r="AS20" s="37">
        <f t="shared" si="37"/>
        <v>0.3338566605</v>
      </c>
      <c r="AU20" s="40" t="str">
        <f t="shared" si="22"/>
        <v>versicolor</v>
      </c>
      <c r="AW20" s="41">
        <v>0.0</v>
      </c>
      <c r="AX20" s="41">
        <v>1.0</v>
      </c>
      <c r="AY20" s="41">
        <v>0.0</v>
      </c>
      <c r="BB20" s="60">
        <f t="shared" ref="BB20:BD20" si="38">AQ20-AW20</f>
        <v>0.2825777026</v>
      </c>
      <c r="BC20" s="60">
        <f t="shared" si="38"/>
        <v>-0.6164343631</v>
      </c>
      <c r="BD20" s="60">
        <f t="shared" si="38"/>
        <v>0.3338566605</v>
      </c>
      <c r="BF20" s="27">
        <v>1.0</v>
      </c>
      <c r="BG20" s="27">
        <v>1.0</v>
      </c>
      <c r="BH20" s="27">
        <v>1.0</v>
      </c>
      <c r="BJ20" s="17">
        <f t="shared" ref="BJ20:BL20" si="39">BB20*BF20</f>
        <v>0.2825777026</v>
      </c>
      <c r="BK20" s="17">
        <f t="shared" si="39"/>
        <v>-0.6164343631</v>
      </c>
      <c r="BL20" s="17">
        <f t="shared" si="39"/>
        <v>0.3338566605</v>
      </c>
      <c r="BT20" s="27"/>
      <c r="BU20" s="27"/>
      <c r="BV20" s="27"/>
      <c r="BY20" s="17"/>
      <c r="BZ20" s="17"/>
      <c r="CA20" s="17"/>
      <c r="CC20" s="34"/>
      <c r="CD20" s="34"/>
      <c r="CE20" s="34"/>
    </row>
    <row r="21" ht="18.0" customHeight="1">
      <c r="B21" s="6">
        <v>0.0</v>
      </c>
      <c r="C21" s="6">
        <v>0.0</v>
      </c>
      <c r="D21" s="6">
        <v>1.0</v>
      </c>
      <c r="E21" s="22" t="str">
        <f t="shared" si="13"/>
        <v>virginica</v>
      </c>
      <c r="F21" s="22"/>
      <c r="G21" s="22"/>
      <c r="H21" s="22"/>
      <c r="I21" s="64"/>
      <c r="K21" s="24"/>
      <c r="L21" s="29"/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40">1/(1+EXP(-U21))</f>
        <v>0.8506355786</v>
      </c>
      <c r="AA21" s="17">
        <f t="shared" si="40"/>
        <v>0.7210061381</v>
      </c>
      <c r="AB21" s="17">
        <f t="shared" si="40"/>
        <v>0.2306530744</v>
      </c>
      <c r="AE21" s="26">
        <v>1.0</v>
      </c>
      <c r="AF21" s="17">
        <f t="shared" ref="AF21:AH21" si="41">Z21</f>
        <v>0.8506355786</v>
      </c>
      <c r="AG21" s="17">
        <f t="shared" si="41"/>
        <v>0.7210061381</v>
      </c>
      <c r="AH21" s="17">
        <f t="shared" si="41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42">EXP(AM21)/(EXP($AM21)+EXP($AN21)+EXP($AO21))</f>
        <v>0.2816536482</v>
      </c>
      <c r="AR21" s="37">
        <f t="shared" si="42"/>
        <v>0.3829550368</v>
      </c>
      <c r="AS21" s="37">
        <f t="shared" si="42"/>
        <v>0.335391315</v>
      </c>
      <c r="AU21" s="40" t="str">
        <f t="shared" si="22"/>
        <v>versicolor</v>
      </c>
      <c r="AW21" s="41">
        <v>0.0</v>
      </c>
      <c r="AX21" s="41">
        <v>0.0</v>
      </c>
      <c r="AY21" s="41">
        <v>1.0</v>
      </c>
      <c r="BB21" s="60">
        <f t="shared" ref="BB21:BD21" si="43">AQ21-AW21</f>
        <v>0.2816536482</v>
      </c>
      <c r="BC21" s="60">
        <f t="shared" si="43"/>
        <v>0.3829550368</v>
      </c>
      <c r="BD21" s="60">
        <f t="shared" si="43"/>
        <v>-0.664608685</v>
      </c>
      <c r="BF21" s="27">
        <v>1.0</v>
      </c>
      <c r="BG21" s="27">
        <v>1.0</v>
      </c>
      <c r="BH21" s="27">
        <v>1.0</v>
      </c>
      <c r="BJ21" s="17">
        <f t="shared" ref="BJ21:BL21" si="44">BB21*BF21</f>
        <v>0.2816536482</v>
      </c>
      <c r="BK21" s="17">
        <f t="shared" si="44"/>
        <v>0.3829550368</v>
      </c>
      <c r="BL21" s="17">
        <f t="shared" si="44"/>
        <v>-0.664608685</v>
      </c>
      <c r="BT21" s="27"/>
      <c r="BU21" s="27"/>
      <c r="BV21" s="27"/>
      <c r="BY21" s="17"/>
      <c r="BZ21" s="17"/>
      <c r="CA21" s="17"/>
      <c r="CC21" s="34"/>
      <c r="CD21" s="34"/>
      <c r="CE21" s="34"/>
    </row>
    <row r="22" ht="18.0" customHeight="1">
      <c r="B22" s="6">
        <v>0.0</v>
      </c>
      <c r="C22" s="6">
        <v>0.0</v>
      </c>
      <c r="D22" s="6">
        <v>1.0</v>
      </c>
      <c r="E22" s="22" t="str">
        <f t="shared" si="13"/>
        <v>virginica</v>
      </c>
      <c r="F22" s="22"/>
      <c r="G22" s="22"/>
      <c r="H22" s="22"/>
      <c r="I22" s="64"/>
      <c r="K22" s="24"/>
      <c r="L22" s="29"/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45">1/(1+EXP(-U22))</f>
        <v>0.8513890409</v>
      </c>
      <c r="AA22" s="17">
        <f t="shared" si="45"/>
        <v>0.6877406574</v>
      </c>
      <c r="AB22" s="17">
        <f t="shared" si="45"/>
        <v>0.2499445939</v>
      </c>
      <c r="AE22" s="26">
        <v>1.0</v>
      </c>
      <c r="AF22" s="17">
        <f t="shared" ref="AF22:AH22" si="46">Z22</f>
        <v>0.8513890409</v>
      </c>
      <c r="AG22" s="17">
        <f t="shared" si="46"/>
        <v>0.6877406574</v>
      </c>
      <c r="AH22" s="17">
        <f t="shared" si="46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47">EXP(AM22)/(EXP($AM22)+EXP($AN22)+EXP($AO22))</f>
        <v>0.2818011549</v>
      </c>
      <c r="AR22" s="37">
        <f t="shared" si="47"/>
        <v>0.3839275253</v>
      </c>
      <c r="AS22" s="37">
        <f t="shared" si="47"/>
        <v>0.3342713198</v>
      </c>
      <c r="AU22" s="40" t="str">
        <f t="shared" si="22"/>
        <v>versicolor</v>
      </c>
      <c r="AW22" s="41">
        <v>0.0</v>
      </c>
      <c r="AX22" s="41">
        <v>0.0</v>
      </c>
      <c r="AY22" s="41">
        <v>1.0</v>
      </c>
      <c r="BB22" s="60">
        <f t="shared" ref="BB22:BD22" si="48">AQ22-AW22</f>
        <v>0.2818011549</v>
      </c>
      <c r="BC22" s="60">
        <f t="shared" si="48"/>
        <v>0.3839275253</v>
      </c>
      <c r="BD22" s="60">
        <f t="shared" si="48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49">BB22*BF22</f>
        <v>0.2818011549</v>
      </c>
      <c r="BK22" s="17">
        <f t="shared" si="49"/>
        <v>0.3839275253</v>
      </c>
      <c r="BL22" s="17">
        <f t="shared" si="49"/>
        <v>-0.6657286802</v>
      </c>
      <c r="BT22" s="27"/>
      <c r="BU22" s="27"/>
      <c r="BV22" s="27"/>
      <c r="BY22" s="17"/>
      <c r="BZ22" s="17"/>
      <c r="CA22" s="17"/>
      <c r="CC22" s="34"/>
      <c r="CD22" s="34"/>
      <c r="CE22" s="34"/>
    </row>
    <row r="23" ht="18.0" customHeight="1">
      <c r="B23" s="6">
        <v>0.0</v>
      </c>
      <c r="C23" s="6">
        <v>0.0</v>
      </c>
      <c r="D23" s="6">
        <v>1.0</v>
      </c>
      <c r="E23" s="22" t="str">
        <f t="shared" si="13"/>
        <v>virginica</v>
      </c>
      <c r="F23" s="22"/>
      <c r="G23" s="22"/>
      <c r="H23" s="22"/>
      <c r="I23" s="64"/>
      <c r="J23" s="30"/>
      <c r="K23" s="24"/>
      <c r="L23" s="31"/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50">1/(1+EXP(-U23))</f>
        <v>0.8327803125</v>
      </c>
      <c r="AA23" s="17">
        <f t="shared" si="50"/>
        <v>0.6646477146</v>
      </c>
      <c r="AB23" s="17">
        <f t="shared" si="50"/>
        <v>0.2751774095</v>
      </c>
      <c r="AE23" s="26">
        <v>1.0</v>
      </c>
      <c r="AF23" s="17">
        <f t="shared" ref="AF23:AH23" si="51">Z23</f>
        <v>0.8327803125</v>
      </c>
      <c r="AG23" s="17">
        <f t="shared" si="51"/>
        <v>0.6646477146</v>
      </c>
      <c r="AH23" s="17">
        <f t="shared" si="51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52">EXP(AM23)/(EXP($AM23)+EXP($AN23)+EXP($AO23))</f>
        <v>0.2819763807</v>
      </c>
      <c r="AR23" s="37">
        <f t="shared" si="52"/>
        <v>0.383537851</v>
      </c>
      <c r="AS23" s="37">
        <f t="shared" si="52"/>
        <v>0.3344857683</v>
      </c>
      <c r="AU23" s="40" t="str">
        <f t="shared" si="22"/>
        <v>versicolor</v>
      </c>
      <c r="AW23" s="41">
        <v>0.0</v>
      </c>
      <c r="AX23" s="41">
        <v>0.0</v>
      </c>
      <c r="AY23" s="41">
        <v>1.0</v>
      </c>
      <c r="BB23" s="60">
        <f t="shared" ref="BB23:BD23" si="53">AQ23-AW23</f>
        <v>0.2819763807</v>
      </c>
      <c r="BC23" s="60">
        <f t="shared" si="53"/>
        <v>0.383537851</v>
      </c>
      <c r="BD23" s="60">
        <f t="shared" si="53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54">BB23*BF23</f>
        <v>0.2819763807</v>
      </c>
      <c r="BK23" s="17">
        <f t="shared" si="54"/>
        <v>0.383537851</v>
      </c>
      <c r="BL23" s="17">
        <f t="shared" si="54"/>
        <v>-0.6655142317</v>
      </c>
      <c r="BT23" s="27"/>
      <c r="BU23" s="27"/>
      <c r="BV23" s="27"/>
      <c r="BY23" s="17"/>
      <c r="BZ23" s="17"/>
      <c r="CA23" s="17"/>
      <c r="CC23" s="34"/>
      <c r="CD23" s="34"/>
      <c r="CE23" s="34"/>
    </row>
    <row r="24" ht="18.0" customHeight="1">
      <c r="K24" s="32" t="s">
        <v>29</v>
      </c>
      <c r="L24" s="31"/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1">
    <mergeCell ref="BJ14:BK14"/>
    <mergeCell ref="BY14:CA14"/>
    <mergeCell ref="CC14:CE14"/>
    <mergeCell ref="CH14:CJ14"/>
    <mergeCell ref="E1:F1"/>
    <mergeCell ref="B13:E13"/>
    <mergeCell ref="AF14:AH14"/>
    <mergeCell ref="AI14:AJ14"/>
    <mergeCell ref="AM14:AN14"/>
    <mergeCell ref="AQ14:AR14"/>
    <mergeCell ref="BB14:BC1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86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0.2726217159</v>
      </c>
      <c r="AJ3" s="6">
        <f t="shared" si="1"/>
        <v>-0.2653137607</v>
      </c>
      <c r="AK3" s="6">
        <f t="shared" si="1"/>
        <v>0.09771949839</v>
      </c>
    </row>
    <row r="4" ht="18.0" customHeight="1">
      <c r="B4" s="1" t="s">
        <v>88</v>
      </c>
      <c r="E4" s="2"/>
      <c r="Q4" s="4" t="s">
        <v>5</v>
      </c>
      <c r="R4" s="5"/>
      <c r="S4" s="5"/>
      <c r="AI4" s="6">
        <f t="shared" ref="AI4:AK4" si="2">_xlfn.NORM.INV(RAND(),0,1/3)</f>
        <v>0.4384940111</v>
      </c>
      <c r="AJ4" s="6">
        <f t="shared" si="2"/>
        <v>-0.2263103366</v>
      </c>
      <c r="AK4" s="6">
        <f t="shared" si="2"/>
        <v>-0.8580805722</v>
      </c>
    </row>
    <row r="5" ht="18.0" customHeight="1">
      <c r="B5" s="1" t="s">
        <v>128</v>
      </c>
      <c r="E5" s="2"/>
      <c r="Q5" s="6">
        <f t="shared" ref="Q5:S5" si="3">_xlfn.NORM.INV(RAND(),0,1/3)</f>
        <v>0.3184467633</v>
      </c>
      <c r="R5" s="6">
        <f t="shared" si="3"/>
        <v>0.0996648137</v>
      </c>
      <c r="S5" s="6">
        <f t="shared" si="3"/>
        <v>0.2271604947</v>
      </c>
      <c r="AI5" s="6">
        <f t="shared" ref="AI5:AK5" si="4">_xlfn.NORM.INV(RAND(),0,1/3)</f>
        <v>0.4157419945</v>
      </c>
      <c r="AJ5" s="6">
        <f t="shared" si="4"/>
        <v>0.237220536</v>
      </c>
      <c r="AK5" s="6">
        <f t="shared" si="4"/>
        <v>-0.4425934712</v>
      </c>
    </row>
    <row r="6" ht="18.0" customHeight="1">
      <c r="B6" s="1" t="s">
        <v>160</v>
      </c>
      <c r="E6" s="2"/>
      <c r="Q6" s="6">
        <f t="shared" ref="Q6:S6" si="5">_xlfn.NORM.INV(RAND(),0,1/3)</f>
        <v>0.2689846454</v>
      </c>
      <c r="R6" s="6">
        <f t="shared" si="5"/>
        <v>0.2034401242</v>
      </c>
      <c r="S6" s="6">
        <f t="shared" si="5"/>
        <v>0.1528697699</v>
      </c>
      <c r="AI6" s="6">
        <f t="shared" ref="AI6:AK6" si="6">_xlfn.NORM.INV(RAND(),0,1/3)</f>
        <v>-0.1328508571</v>
      </c>
      <c r="AJ6" s="6">
        <f t="shared" si="6"/>
        <v>-0.01494817447</v>
      </c>
      <c r="AK6" s="6">
        <f t="shared" si="6"/>
        <v>-0.2928025205</v>
      </c>
    </row>
    <row r="7" ht="18.0" customHeight="1">
      <c r="B7" s="1" t="s">
        <v>161</v>
      </c>
      <c r="E7" s="2"/>
      <c r="Q7" s="6">
        <f t="shared" ref="Q7:S7" si="7">_xlfn.NORM.INV(RAND(),0,1/3)</f>
        <v>0.2351350309</v>
      </c>
      <c r="R7" s="6">
        <f t="shared" si="7"/>
        <v>-0.4238665639</v>
      </c>
      <c r="S7" s="6">
        <f t="shared" si="7"/>
        <v>-0.3422227479</v>
      </c>
    </row>
    <row r="8" ht="18.0" customHeight="1">
      <c r="B8" s="1" t="s">
        <v>162</v>
      </c>
      <c r="E8" s="2"/>
    </row>
    <row r="9" ht="18.0" customHeight="1">
      <c r="B9" s="1" t="s">
        <v>132</v>
      </c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J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B11" s="9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  <c r="CH12" s="1" t="s">
        <v>134</v>
      </c>
    </row>
    <row r="13" ht="18.0" customHeight="1">
      <c r="B13" s="11" t="s">
        <v>11</v>
      </c>
      <c r="C13" s="12"/>
      <c r="D13" s="12"/>
      <c r="E13" s="13"/>
      <c r="G13" s="2"/>
      <c r="H13" s="2"/>
      <c r="I13" s="2"/>
      <c r="J13" s="9"/>
      <c r="K13" s="2"/>
      <c r="L13" s="9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  <c r="BT13" s="43" t="s">
        <v>135</v>
      </c>
      <c r="BX13" s="16" t="s">
        <v>136</v>
      </c>
      <c r="BY13" s="17"/>
      <c r="BZ13" s="17"/>
      <c r="CA13" s="17"/>
      <c r="CB13" s="17"/>
      <c r="CC13" s="33" t="s">
        <v>137</v>
      </c>
      <c r="CG13" s="4" t="s">
        <v>138</v>
      </c>
      <c r="CH13" s="5"/>
      <c r="CI13" s="5"/>
      <c r="CJ13" s="5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163</v>
      </c>
      <c r="U14" s="1" t="s">
        <v>164</v>
      </c>
      <c r="AE14" s="1" t="s">
        <v>21</v>
      </c>
      <c r="AF14" s="2" t="s">
        <v>165</v>
      </c>
      <c r="AI14" s="2" t="s">
        <v>166</v>
      </c>
      <c r="AK14" s="2"/>
      <c r="AM14" s="2" t="s">
        <v>167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168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169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22">
        <f t="shared" ref="F15:H15" si="8">AQ15</f>
        <v>0.2817534688</v>
      </c>
      <c r="G15" s="22">
        <f t="shared" si="8"/>
        <v>0.3782845017</v>
      </c>
      <c r="H15" s="22">
        <f t="shared" si="8"/>
        <v>0.3399620295</v>
      </c>
      <c r="I15" s="64" t="str">
        <f t="shared" ref="I15:I23" si="18">IF(MAX(F15:H15)=F15,"setosa",IF(MAX(F15:H15)=G15,"versicolor","virginica"))</f>
        <v>versicolor</v>
      </c>
      <c r="J15" s="22">
        <f>COUNTIF(K15:K23,"OK")/9</f>
        <v>0.3333333333</v>
      </c>
      <c r="K15" s="24" t="str">
        <f t="shared" ref="K15:K23" si="19">IF(E15=I15,"OK","NG")</f>
        <v>NG</v>
      </c>
      <c r="L15" s="25">
        <f t="shared" ref="L15:L23" si="20">-(B15*LN(F15)+C15*LN(G15)+D15*LN(H15))/9</f>
        <v>0.1407469794</v>
      </c>
      <c r="M15" s="9" t="s">
        <v>26</v>
      </c>
      <c r="N15" s="26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170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171</v>
      </c>
      <c r="AE15" s="26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172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173</v>
      </c>
      <c r="BF15" s="27">
        <v>1.0</v>
      </c>
      <c r="BG15" s="27">
        <v>1.0</v>
      </c>
      <c r="BH15" s="27">
        <v>1.0</v>
      </c>
      <c r="BI15" s="9" t="s">
        <v>174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175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176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177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178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22">
        <f t="shared" ref="F16:H16" si="17">AQ16</f>
        <v>0.2815302343</v>
      </c>
      <c r="G16" s="22">
        <f t="shared" si="17"/>
        <v>0.3785111945</v>
      </c>
      <c r="H16" s="22">
        <f t="shared" si="17"/>
        <v>0.3399585713</v>
      </c>
      <c r="I16" s="64" t="str">
        <f t="shared" si="18"/>
        <v>versicolor</v>
      </c>
      <c r="K16" s="24" t="str">
        <f t="shared" si="19"/>
        <v>NG</v>
      </c>
      <c r="L16" s="29">
        <f t="shared" si="20"/>
        <v>0.1408350481</v>
      </c>
      <c r="N16" s="26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6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179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180</v>
      </c>
      <c r="CH16" s="66">
        <v>0.018417471310804262</v>
      </c>
      <c r="CI16" s="66">
        <v>-0.22674654896619728</v>
      </c>
      <c r="CJ16" s="66">
        <v>-0.13925804648960377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22">
        <f t="shared" ref="F17:H17" si="28">AQ17</f>
        <v>0.2818964688</v>
      </c>
      <c r="G17" s="22">
        <f t="shared" si="28"/>
        <v>0.3775103975</v>
      </c>
      <c r="H17" s="22">
        <f t="shared" si="28"/>
        <v>0.3405931337</v>
      </c>
      <c r="I17" s="64" t="str">
        <f t="shared" si="18"/>
        <v>versicolor</v>
      </c>
      <c r="K17" s="24" t="str">
        <f t="shared" si="19"/>
        <v>NG</v>
      </c>
      <c r="L17" s="29">
        <f t="shared" si="20"/>
        <v>0.1406906008</v>
      </c>
      <c r="N17" s="26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6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22">
        <f t="shared" ref="F18:H18" si="37">AQ18</f>
        <v>0.2824908798</v>
      </c>
      <c r="G18" s="22">
        <f t="shared" si="37"/>
        <v>0.3826588208</v>
      </c>
      <c r="H18" s="22">
        <f t="shared" si="37"/>
        <v>0.3348502994</v>
      </c>
      <c r="I18" s="64" t="str">
        <f t="shared" si="18"/>
        <v>versicolor</v>
      </c>
      <c r="K18" s="24" t="str">
        <f t="shared" si="19"/>
        <v>OK</v>
      </c>
      <c r="L18" s="29">
        <f t="shared" si="20"/>
        <v>0.1067346105</v>
      </c>
      <c r="N18" s="26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6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22">
        <f t="shared" ref="F19:H19" si="45">AQ19</f>
        <v>0.2825943072</v>
      </c>
      <c r="G19" s="22">
        <f t="shared" si="45"/>
        <v>0.3818639672</v>
      </c>
      <c r="H19" s="22">
        <f t="shared" si="45"/>
        <v>0.3355417256</v>
      </c>
      <c r="I19" s="64" t="str">
        <f t="shared" si="18"/>
        <v>versicolor</v>
      </c>
      <c r="K19" s="24" t="str">
        <f t="shared" si="19"/>
        <v>OK</v>
      </c>
      <c r="L19" s="29">
        <f t="shared" si="20"/>
        <v>0.106965649</v>
      </c>
      <c r="N19" s="26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6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22">
        <f t="shared" ref="F20:H20" si="53">AQ20</f>
        <v>0.2825777026</v>
      </c>
      <c r="G20" s="22">
        <f t="shared" si="53"/>
        <v>0.3835656369</v>
      </c>
      <c r="H20" s="22">
        <f t="shared" si="53"/>
        <v>0.3338566605</v>
      </c>
      <c r="I20" s="64" t="str">
        <f t="shared" si="18"/>
        <v>versicolor</v>
      </c>
      <c r="K20" s="24" t="str">
        <f t="shared" si="19"/>
        <v>OK</v>
      </c>
      <c r="L20" s="29">
        <f t="shared" si="20"/>
        <v>0.1064716134</v>
      </c>
      <c r="N20" s="26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6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22">
        <f t="shared" ref="F21:H21" si="61">AQ21</f>
        <v>0.2816536482</v>
      </c>
      <c r="G21" s="22">
        <f t="shared" si="61"/>
        <v>0.3829550368</v>
      </c>
      <c r="H21" s="22">
        <f t="shared" si="61"/>
        <v>0.335391315</v>
      </c>
      <c r="I21" s="64" t="str">
        <f t="shared" si="18"/>
        <v>versicolor</v>
      </c>
      <c r="K21" s="24" t="str">
        <f t="shared" si="19"/>
        <v>NG</v>
      </c>
      <c r="L21" s="29">
        <f t="shared" si="20"/>
        <v>0.1213841471</v>
      </c>
      <c r="N21" s="26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6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22">
        <f t="shared" ref="F22:H22" si="69">AQ22</f>
        <v>0.2818011549</v>
      </c>
      <c r="G22" s="22">
        <f t="shared" si="69"/>
        <v>0.3839275253</v>
      </c>
      <c r="H22" s="22">
        <f t="shared" si="69"/>
        <v>0.3342713198</v>
      </c>
      <c r="I22" s="64" t="str">
        <f t="shared" si="18"/>
        <v>versicolor</v>
      </c>
      <c r="K22" s="24" t="str">
        <f t="shared" si="19"/>
        <v>NG</v>
      </c>
      <c r="L22" s="29">
        <f t="shared" si="20"/>
        <v>0.121755809</v>
      </c>
      <c r="N22" s="26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6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22">
        <f t="shared" ref="F23:H23" si="77">AQ23</f>
        <v>0.2819763807</v>
      </c>
      <c r="G23" s="22">
        <f t="shared" si="77"/>
        <v>0.383537851</v>
      </c>
      <c r="H23" s="22">
        <f t="shared" si="77"/>
        <v>0.3344857683</v>
      </c>
      <c r="I23" s="64" t="str">
        <f t="shared" si="18"/>
        <v>versicolor</v>
      </c>
      <c r="J23" s="30"/>
      <c r="K23" s="24" t="str">
        <f t="shared" si="19"/>
        <v>NG</v>
      </c>
      <c r="L23" s="31">
        <f t="shared" si="20"/>
        <v>0.1216845496</v>
      </c>
      <c r="N23" s="26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26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</row>
    <row r="24" ht="18.0" customHeight="1">
      <c r="K24" s="32" t="s">
        <v>29</v>
      </c>
      <c r="L24" s="31">
        <f>SUM(L15:L23)</f>
        <v>1.107269007</v>
      </c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1">
    <mergeCell ref="BJ14:BK14"/>
    <mergeCell ref="BY14:CA14"/>
    <mergeCell ref="CC14:CE14"/>
    <mergeCell ref="CH14:CJ14"/>
    <mergeCell ref="E1:F1"/>
    <mergeCell ref="B13:E13"/>
    <mergeCell ref="AF14:AH14"/>
    <mergeCell ref="AI14:AJ14"/>
    <mergeCell ref="AM14:AN14"/>
    <mergeCell ref="AQ14:AR14"/>
    <mergeCell ref="BB14:BC1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10.29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-0.3477255907</v>
      </c>
      <c r="AJ3" s="6">
        <f t="shared" si="1"/>
        <v>0.2268497494</v>
      </c>
      <c r="AK3" s="6">
        <f t="shared" si="1"/>
        <v>0.3067383906</v>
      </c>
    </row>
    <row r="4" ht="18.0" customHeight="1">
      <c r="B4" s="1" t="s">
        <v>181</v>
      </c>
      <c r="E4" s="2"/>
      <c r="Q4" s="4" t="s">
        <v>5</v>
      </c>
      <c r="R4" s="5"/>
      <c r="S4" s="5"/>
      <c r="AI4" s="6">
        <f t="shared" ref="AI4:AK4" si="2">_xlfn.NORM.INV(RAND(),0,1/3)</f>
        <v>0.2225843586</v>
      </c>
      <c r="AJ4" s="6">
        <f t="shared" si="2"/>
        <v>0.0584395911</v>
      </c>
      <c r="AK4" s="6">
        <f t="shared" si="2"/>
        <v>-0.412985882</v>
      </c>
    </row>
    <row r="5" ht="18.0" customHeight="1">
      <c r="B5" s="1" t="s">
        <v>61</v>
      </c>
      <c r="E5" s="2"/>
      <c r="Q5" s="6">
        <f t="shared" ref="Q5:S5" si="3">_xlfn.NORM.INV(RAND(),0,1/3)</f>
        <v>0.1655323095</v>
      </c>
      <c r="R5" s="6">
        <f t="shared" si="3"/>
        <v>0.501358171</v>
      </c>
      <c r="S5" s="6">
        <f t="shared" si="3"/>
        <v>0.342099015</v>
      </c>
      <c r="AI5" s="6">
        <f t="shared" ref="AI5:AK5" si="4">_xlfn.NORM.INV(RAND(),0,1/3)</f>
        <v>-0.1365000952</v>
      </c>
      <c r="AJ5" s="6">
        <f t="shared" si="4"/>
        <v>0.3218603592</v>
      </c>
      <c r="AK5" s="6">
        <f t="shared" si="4"/>
        <v>-0.01433207446</v>
      </c>
    </row>
    <row r="6" ht="18.0" customHeight="1">
      <c r="B6" s="1" t="s">
        <v>62</v>
      </c>
      <c r="E6" s="2"/>
      <c r="Q6" s="6">
        <f t="shared" ref="Q6:S6" si="5">_xlfn.NORM.INV(RAND(),0,1/3)</f>
        <v>0.2393740975</v>
      </c>
      <c r="R6" s="6">
        <f t="shared" si="5"/>
        <v>-0.09279438899</v>
      </c>
      <c r="S6" s="6">
        <f t="shared" si="5"/>
        <v>0.1623347755</v>
      </c>
      <c r="AI6" s="6">
        <f t="shared" ref="AI6:AK6" si="6">_xlfn.NORM.INV(RAND(),0,1/3)</f>
        <v>-0.09905754288</v>
      </c>
      <c r="AJ6" s="6">
        <f t="shared" si="6"/>
        <v>-0.5147077445</v>
      </c>
      <c r="AK6" s="6">
        <f t="shared" si="6"/>
        <v>0.1361635326</v>
      </c>
    </row>
    <row r="7" ht="18.0" customHeight="1">
      <c r="B7" s="1" t="s">
        <v>182</v>
      </c>
      <c r="E7" s="2"/>
      <c r="Q7" s="6">
        <f t="shared" ref="Q7:S7" si="7">_xlfn.NORM.INV(RAND(),0,1/3)</f>
        <v>-0.6470823241</v>
      </c>
      <c r="R7" s="6">
        <f t="shared" si="7"/>
        <v>0.07779383484</v>
      </c>
      <c r="S7" s="6">
        <f t="shared" si="7"/>
        <v>0.1372539118</v>
      </c>
    </row>
    <row r="8" ht="18.0" customHeight="1"/>
    <row r="9" ht="18.0" customHeight="1">
      <c r="B9" s="9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F10" s="7"/>
      <c r="J10" s="7"/>
      <c r="K10" s="10" t="s">
        <v>65</v>
      </c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4" t="s">
        <v>66</v>
      </c>
      <c r="H11" s="5"/>
      <c r="I11" s="5"/>
      <c r="J11" s="5"/>
      <c r="K11" s="42"/>
      <c r="L11" s="5"/>
      <c r="M11" s="5"/>
      <c r="N11" s="5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43" t="s">
        <v>67</v>
      </c>
      <c r="G12" s="14" t="s">
        <v>68</v>
      </c>
      <c r="H12" s="44" t="s">
        <v>69</v>
      </c>
      <c r="J12" s="16" t="s">
        <v>70</v>
      </c>
      <c r="K12" s="45"/>
      <c r="L12" s="17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K13" s="34"/>
      <c r="L13" s="46"/>
      <c r="M13" s="47" t="s">
        <v>71</v>
      </c>
      <c r="N13" s="48"/>
      <c r="O13" s="34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  <c r="BT13" s="43" t="s">
        <v>135</v>
      </c>
      <c r="BX13" s="16" t="s">
        <v>136</v>
      </c>
      <c r="BY13" s="17"/>
      <c r="BZ13" s="17"/>
      <c r="CA13" s="17"/>
      <c r="CB13" s="17"/>
      <c r="CC13" s="33" t="s">
        <v>137</v>
      </c>
      <c r="CG13" s="4" t="s">
        <v>138</v>
      </c>
      <c r="CH13" s="5"/>
      <c r="CI13" s="5"/>
      <c r="CJ13" s="5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183</v>
      </c>
      <c r="U14" s="1" t="s">
        <v>184</v>
      </c>
      <c r="AE14" s="1" t="s">
        <v>21</v>
      </c>
      <c r="AF14" s="2" t="s">
        <v>185</v>
      </c>
      <c r="AI14" s="2" t="s">
        <v>186</v>
      </c>
      <c r="AK14" s="2"/>
      <c r="AM14" s="2" t="s">
        <v>187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188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189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5">IF(MAX(B15:D15)=B15,"setosa",IF(MAX(B15:D15)=C15,"versicolor","virginica"))</f>
        <v>setosa</v>
      </c>
      <c r="F15" s="49"/>
      <c r="G15" s="50"/>
      <c r="H15" s="51"/>
      <c r="I15" s="52"/>
      <c r="J15" s="53"/>
      <c r="K15" s="24"/>
      <c r="L15" s="54"/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190</v>
      </c>
      <c r="Z15" s="17">
        <f t="shared" ref="Z15:AB15" si="8">1/(1+EXP(-U15))</f>
        <v>0.8062705709</v>
      </c>
      <c r="AA15" s="17">
        <f t="shared" si="8"/>
        <v>0.7945208362</v>
      </c>
      <c r="AB15" s="17">
        <f t="shared" si="8"/>
        <v>0.2066388993</v>
      </c>
      <c r="AD15" s="9" t="s">
        <v>191</v>
      </c>
      <c r="AE15" s="25">
        <v>1.0</v>
      </c>
      <c r="AF15" s="17">
        <f t="shared" ref="AF15:AH15" si="9">Z15</f>
        <v>0.8062705709</v>
      </c>
      <c r="AG15" s="17">
        <f t="shared" si="9"/>
        <v>0.7945208362</v>
      </c>
      <c r="AH15" s="17">
        <f t="shared" si="9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192</v>
      </c>
      <c r="AQ15" s="37">
        <f t="shared" ref="AQ15:AS15" si="10">EXP(AM15)/(EXP($AM15)+EXP($AN15)+EXP($AO15))</f>
        <v>0.2817534688</v>
      </c>
      <c r="AR15" s="37">
        <f t="shared" si="10"/>
        <v>0.3782845017</v>
      </c>
      <c r="AS15" s="37">
        <f t="shared" si="10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1">AQ15-AW15</f>
        <v>-0.7182465312</v>
      </c>
      <c r="BC15" s="60">
        <f t="shared" si="11"/>
        <v>0.3782845017</v>
      </c>
      <c r="BD15" s="60">
        <f t="shared" si="11"/>
        <v>0.3399620295</v>
      </c>
      <c r="BE15" s="9" t="s">
        <v>193</v>
      </c>
      <c r="BF15" s="27">
        <v>1.0</v>
      </c>
      <c r="BG15" s="27">
        <v>1.0</v>
      </c>
      <c r="BH15" s="27">
        <v>1.0</v>
      </c>
      <c r="BI15" s="9" t="s">
        <v>194</v>
      </c>
      <c r="BJ15" s="17">
        <f t="shared" ref="BJ15:BL15" si="12">BB15*BF15</f>
        <v>-0.7182465312</v>
      </c>
      <c r="BK15" s="17">
        <f t="shared" si="12"/>
        <v>0.3782845017</v>
      </c>
      <c r="BL15" s="17">
        <f t="shared" si="12"/>
        <v>0.3399620295</v>
      </c>
      <c r="BN15" s="61" t="s">
        <v>195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196</v>
      </c>
      <c r="BT15" s="27">
        <f t="shared" ref="BT15:BV15" si="13">Z15*(1-Z15)</f>
        <v>0.1561983374</v>
      </c>
      <c r="BU15" s="27">
        <f t="shared" si="13"/>
        <v>0.163257477</v>
      </c>
      <c r="BV15" s="27">
        <f t="shared" si="13"/>
        <v>0.1639392646</v>
      </c>
      <c r="BX15" s="9" t="s">
        <v>197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4">BY15*BT15</f>
        <v>0.01436055565</v>
      </c>
      <c r="CD15" s="34">
        <f t="shared" si="14"/>
        <v>0.01529818417</v>
      </c>
      <c r="CE15" s="34">
        <f t="shared" si="14"/>
        <v>0.02119478546</v>
      </c>
      <c r="CG15" s="61" t="s">
        <v>198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5"/>
        <v>setosa</v>
      </c>
      <c r="F16" s="49"/>
      <c r="G16" s="50"/>
      <c r="H16" s="51"/>
      <c r="I16" s="52"/>
      <c r="K16" s="24"/>
      <c r="L16" s="54"/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16">1/(1+EXP(-U16))</f>
        <v>0.8241285704</v>
      </c>
      <c r="AA16" s="17">
        <f t="shared" si="16"/>
        <v>0.822451081</v>
      </c>
      <c r="AB16" s="17">
        <f t="shared" si="16"/>
        <v>0.1798251899</v>
      </c>
      <c r="AE16" s="29">
        <v>1.0</v>
      </c>
      <c r="AF16" s="17">
        <f t="shared" ref="AF16:AH16" si="17">Z16</f>
        <v>0.8241285704</v>
      </c>
      <c r="AG16" s="17">
        <f t="shared" si="17"/>
        <v>0.822451081</v>
      </c>
      <c r="AH16" s="17">
        <f t="shared" si="17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18">EXP(AM16)/(EXP($AM16)+EXP($AN16)+EXP($AO16))</f>
        <v>0.2815302343</v>
      </c>
      <c r="AR16" s="37">
        <f t="shared" si="18"/>
        <v>0.3785111945</v>
      </c>
      <c r="AS16" s="37">
        <f t="shared" si="18"/>
        <v>0.3399585713</v>
      </c>
      <c r="AU16" s="40" t="str">
        <f t="shared" ref="AU16:AU23" si="26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19">AQ16-AW16</f>
        <v>-0.7184697657</v>
      </c>
      <c r="BC16" s="60">
        <f t="shared" si="19"/>
        <v>0.3785111945</v>
      </c>
      <c r="BD16" s="60">
        <f t="shared" si="19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0">BB16*BF16</f>
        <v>-0.7184697657</v>
      </c>
      <c r="BK16" s="17">
        <f t="shared" si="20"/>
        <v>0.3785111945</v>
      </c>
      <c r="BL16" s="17">
        <f t="shared" si="20"/>
        <v>0.3399585713</v>
      </c>
      <c r="BN16" s="61" t="s">
        <v>199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1">Z16*(1-Z16)</f>
        <v>0.1449406698</v>
      </c>
      <c r="BU16" s="27">
        <f t="shared" si="21"/>
        <v>0.1460253004</v>
      </c>
      <c r="BV16" s="27">
        <f t="shared" si="21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2">BY16*BT16</f>
        <v>0.01333443515</v>
      </c>
      <c r="CD16" s="34">
        <f t="shared" si="22"/>
        <v>0.01368497209</v>
      </c>
      <c r="CE16" s="34">
        <f t="shared" si="22"/>
        <v>0.01907383215</v>
      </c>
      <c r="CG16" s="61" t="s">
        <v>200</v>
      </c>
      <c r="CH16" s="66">
        <v>0.018417471310804262</v>
      </c>
      <c r="CI16" s="66">
        <v>-0.22674654896619728</v>
      </c>
      <c r="CJ16" s="66">
        <v>-0.13925804648960377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5"/>
        <v>setosa</v>
      </c>
      <c r="F17" s="49"/>
      <c r="G17" s="50"/>
      <c r="H17" s="51"/>
      <c r="I17" s="52"/>
      <c r="K17" s="24"/>
      <c r="L17" s="54"/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3">1/(1+EXP(-U17))</f>
        <v>0.7922224369</v>
      </c>
      <c r="AA17" s="17">
        <f t="shared" si="23"/>
        <v>0.7926895778</v>
      </c>
      <c r="AB17" s="17">
        <f t="shared" si="23"/>
        <v>0.2140205717</v>
      </c>
      <c r="AE17" s="29">
        <v>1.0</v>
      </c>
      <c r="AF17" s="17">
        <f t="shared" ref="AF17:AH17" si="24">Z17</f>
        <v>0.7922224369</v>
      </c>
      <c r="AG17" s="17">
        <f t="shared" si="24"/>
        <v>0.7926895778</v>
      </c>
      <c r="AH17" s="17">
        <f t="shared" si="24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25">EXP(AM17)/(EXP($AM17)+EXP($AN17)+EXP($AO17))</f>
        <v>0.2818964688</v>
      </c>
      <c r="AR17" s="37">
        <f t="shared" si="25"/>
        <v>0.3775103975</v>
      </c>
      <c r="AS17" s="37">
        <f t="shared" si="25"/>
        <v>0.3405931337</v>
      </c>
      <c r="AU17" s="40" t="str">
        <f t="shared" si="26"/>
        <v>versicolor</v>
      </c>
      <c r="AW17" s="41">
        <v>1.0</v>
      </c>
      <c r="AX17" s="41">
        <v>0.0</v>
      </c>
      <c r="AY17" s="41">
        <v>0.0</v>
      </c>
      <c r="BB17" s="60">
        <f t="shared" ref="BB17:BD17" si="27">AQ17-AW17</f>
        <v>-0.7181035312</v>
      </c>
      <c r="BC17" s="60">
        <f t="shared" si="27"/>
        <v>0.3775103975</v>
      </c>
      <c r="BD17" s="60">
        <f t="shared" si="27"/>
        <v>0.3405931337</v>
      </c>
      <c r="BF17" s="27">
        <v>1.0</v>
      </c>
      <c r="BG17" s="27">
        <v>1.0</v>
      </c>
      <c r="BH17" s="27">
        <v>1.0</v>
      </c>
      <c r="BJ17" s="17">
        <f t="shared" ref="BJ17:BL17" si="28">BB17*BF17</f>
        <v>-0.7181035312</v>
      </c>
      <c r="BK17" s="17">
        <f t="shared" si="28"/>
        <v>0.3775103975</v>
      </c>
      <c r="BL17" s="17">
        <f t="shared" si="28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29">Z17*(1-Z17)</f>
        <v>0.1646060474</v>
      </c>
      <c r="BU17" s="27">
        <f t="shared" si="29"/>
        <v>0.1643328111</v>
      </c>
      <c r="BV17" s="27">
        <f t="shared" si="29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0">BY17*BT17</f>
        <v>0.0150960228</v>
      </c>
      <c r="CD17" s="34">
        <f t="shared" si="30"/>
        <v>0.0154154052</v>
      </c>
      <c r="CE17" s="34">
        <f t="shared" si="30"/>
        <v>0.02174334048</v>
      </c>
      <c r="CH17" s="66">
        <v>0.2730663823996871</v>
      </c>
      <c r="CI17" s="66">
        <v>-0.042355934543399615</v>
      </c>
      <c r="CJ17" s="66">
        <v>0.1611923787103055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5"/>
        <v>versicolor</v>
      </c>
      <c r="F18" s="49"/>
      <c r="G18" s="50"/>
      <c r="H18" s="51"/>
      <c r="I18" s="52"/>
      <c r="K18" s="24"/>
      <c r="L18" s="54"/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1">1/(1+EXP(-U18))</f>
        <v>0.7812245247</v>
      </c>
      <c r="AA18" s="17">
        <f t="shared" si="31"/>
        <v>0.5935713947</v>
      </c>
      <c r="AB18" s="17">
        <f t="shared" si="31"/>
        <v>0.349379596</v>
      </c>
      <c r="AE18" s="29">
        <v>1.0</v>
      </c>
      <c r="AF18" s="17">
        <f t="shared" ref="AF18:AH18" si="32">Z18</f>
        <v>0.7812245247</v>
      </c>
      <c r="AG18" s="17">
        <f t="shared" si="32"/>
        <v>0.5935713947</v>
      </c>
      <c r="AH18" s="17">
        <f t="shared" si="32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33">EXP(AM18)/(EXP($AM18)+EXP($AN18)+EXP($AO18))</f>
        <v>0.2824908798</v>
      </c>
      <c r="AR18" s="37">
        <f t="shared" si="33"/>
        <v>0.3826588208</v>
      </c>
      <c r="AS18" s="37">
        <f t="shared" si="33"/>
        <v>0.3348502994</v>
      </c>
      <c r="AU18" s="40" t="str">
        <f t="shared" si="26"/>
        <v>versicolor</v>
      </c>
      <c r="AW18" s="41">
        <v>0.0</v>
      </c>
      <c r="AX18" s="41">
        <v>1.0</v>
      </c>
      <c r="AY18" s="41">
        <v>0.0</v>
      </c>
      <c r="BB18" s="60">
        <f t="shared" ref="BB18:BD18" si="34">AQ18-AW18</f>
        <v>0.2824908798</v>
      </c>
      <c r="BC18" s="60">
        <f t="shared" si="34"/>
        <v>-0.6173411792</v>
      </c>
      <c r="BD18" s="60">
        <f t="shared" si="34"/>
        <v>0.3348502994</v>
      </c>
      <c r="BF18" s="27">
        <v>1.0</v>
      </c>
      <c r="BG18" s="27">
        <v>1.0</v>
      </c>
      <c r="BH18" s="27">
        <v>1.0</v>
      </c>
      <c r="BJ18" s="17">
        <f t="shared" ref="BJ18:BL18" si="35">BB18*BF18</f>
        <v>0.2824908798</v>
      </c>
      <c r="BK18" s="17">
        <f t="shared" si="35"/>
        <v>-0.6173411792</v>
      </c>
      <c r="BL18" s="17">
        <f t="shared" si="35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36">Z18*(1-Z18)</f>
        <v>0.1709127667</v>
      </c>
      <c r="BU18" s="27">
        <f t="shared" si="36"/>
        <v>0.2412443941</v>
      </c>
      <c r="BV18" s="27">
        <f t="shared" si="36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37">BY18*BT18</f>
        <v>-0.03020500774</v>
      </c>
      <c r="CD18" s="34">
        <f t="shared" si="37"/>
        <v>0.01032526173</v>
      </c>
      <c r="CE18" s="34">
        <f t="shared" si="37"/>
        <v>-0.011558518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5"/>
        <v>versicolor</v>
      </c>
      <c r="F19" s="49"/>
      <c r="G19" s="50"/>
      <c r="H19" s="51"/>
      <c r="I19" s="52"/>
      <c r="K19" s="24"/>
      <c r="L19" s="54"/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38">1/(1+EXP(-U19))</f>
        <v>0.7658875552</v>
      </c>
      <c r="AA19" s="17">
        <f t="shared" si="38"/>
        <v>0.5908714431</v>
      </c>
      <c r="AB19" s="17">
        <f t="shared" si="38"/>
        <v>0.3595494484</v>
      </c>
      <c r="AE19" s="29">
        <v>1.0</v>
      </c>
      <c r="AF19" s="17">
        <f t="shared" ref="AF19:AH19" si="39">Z19</f>
        <v>0.7658875552</v>
      </c>
      <c r="AG19" s="17">
        <f t="shared" si="39"/>
        <v>0.5908714431</v>
      </c>
      <c r="AH19" s="17">
        <f t="shared" si="39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0">EXP(AM19)/(EXP($AM19)+EXP($AN19)+EXP($AO19))</f>
        <v>0.2825943072</v>
      </c>
      <c r="AR19" s="37">
        <f t="shared" si="40"/>
        <v>0.3818639672</v>
      </c>
      <c r="AS19" s="37">
        <f t="shared" si="40"/>
        <v>0.3355417256</v>
      </c>
      <c r="AU19" s="40" t="str">
        <f t="shared" si="26"/>
        <v>versicolor</v>
      </c>
      <c r="AW19" s="41">
        <v>0.0</v>
      </c>
      <c r="AX19" s="41">
        <v>1.0</v>
      </c>
      <c r="AY19" s="41">
        <v>0.0</v>
      </c>
      <c r="BB19" s="60">
        <f t="shared" ref="BB19:BD19" si="41">AQ19-AW19</f>
        <v>0.2825943072</v>
      </c>
      <c r="BC19" s="60">
        <f t="shared" si="41"/>
        <v>-0.6181360328</v>
      </c>
      <c r="BD19" s="60">
        <f t="shared" si="41"/>
        <v>0.3355417256</v>
      </c>
      <c r="BF19" s="27">
        <v>1.0</v>
      </c>
      <c r="BG19" s="27">
        <v>1.0</v>
      </c>
      <c r="BH19" s="27">
        <v>1.0</v>
      </c>
      <c r="BJ19" s="17">
        <f t="shared" ref="BJ19:BL19" si="42">BB19*BF19</f>
        <v>0.2825943072</v>
      </c>
      <c r="BK19" s="17">
        <f t="shared" si="42"/>
        <v>-0.6181360328</v>
      </c>
      <c r="BL19" s="17">
        <f t="shared" si="42"/>
        <v>0.3355417256</v>
      </c>
      <c r="BT19" s="27">
        <f t="shared" ref="BT19:BV19" si="43">Z19*(1-Z19)</f>
        <v>0.179303808</v>
      </c>
      <c r="BU19" s="27">
        <f t="shared" si="43"/>
        <v>0.2417423808</v>
      </c>
      <c r="BV19" s="27">
        <f t="shared" si="43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44">BY19*BT19</f>
        <v>-0.0317301363</v>
      </c>
      <c r="CD19" s="34">
        <f t="shared" si="44"/>
        <v>0.01037374042</v>
      </c>
      <c r="CE19" s="34">
        <f t="shared" si="44"/>
        <v>-0.01171332369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5"/>
        <v>versicolor</v>
      </c>
      <c r="F20" s="49"/>
      <c r="G20" s="50"/>
      <c r="H20" s="51"/>
      <c r="I20" s="52"/>
      <c r="K20" s="24"/>
      <c r="L20" s="54"/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45">1/(1+EXP(-U20))</f>
        <v>0.7815709416</v>
      </c>
      <c r="AA20" s="17">
        <f t="shared" si="45"/>
        <v>0.5627780272</v>
      </c>
      <c r="AB20" s="17">
        <f t="shared" si="45"/>
        <v>0.3688563136</v>
      </c>
      <c r="AE20" s="29">
        <v>1.0</v>
      </c>
      <c r="AF20" s="17">
        <f t="shared" ref="AF20:AH20" si="46">Z20</f>
        <v>0.7815709416</v>
      </c>
      <c r="AG20" s="17">
        <f t="shared" si="46"/>
        <v>0.5627780272</v>
      </c>
      <c r="AH20" s="17">
        <f t="shared" si="46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47">EXP(AM20)/(EXP($AM20)+EXP($AN20)+EXP($AO20))</f>
        <v>0.2825777026</v>
      </c>
      <c r="AR20" s="37">
        <f t="shared" si="47"/>
        <v>0.3835656369</v>
      </c>
      <c r="AS20" s="37">
        <f t="shared" si="47"/>
        <v>0.3338566605</v>
      </c>
      <c r="AU20" s="40" t="str">
        <f t="shared" si="26"/>
        <v>versicolor</v>
      </c>
      <c r="AW20" s="41">
        <v>0.0</v>
      </c>
      <c r="AX20" s="41">
        <v>1.0</v>
      </c>
      <c r="AY20" s="41">
        <v>0.0</v>
      </c>
      <c r="BB20" s="60">
        <f t="shared" ref="BB20:BD20" si="48">AQ20-AW20</f>
        <v>0.2825777026</v>
      </c>
      <c r="BC20" s="60">
        <f t="shared" si="48"/>
        <v>-0.6164343631</v>
      </c>
      <c r="BD20" s="60">
        <f t="shared" si="48"/>
        <v>0.3338566605</v>
      </c>
      <c r="BF20" s="27">
        <v>1.0</v>
      </c>
      <c r="BG20" s="27">
        <v>1.0</v>
      </c>
      <c r="BH20" s="27">
        <v>1.0</v>
      </c>
      <c r="BJ20" s="17">
        <f t="shared" ref="BJ20:BL20" si="49">BB20*BF20</f>
        <v>0.2825777026</v>
      </c>
      <c r="BK20" s="17">
        <f t="shared" si="49"/>
        <v>-0.6164343631</v>
      </c>
      <c r="BL20" s="17">
        <f t="shared" si="49"/>
        <v>0.3338566605</v>
      </c>
      <c r="BT20" s="27">
        <f t="shared" ref="BT20:BV20" si="50">Z20*(1-Z20)</f>
        <v>0.1707178048</v>
      </c>
      <c r="BU20" s="27">
        <f t="shared" si="50"/>
        <v>0.2460589193</v>
      </c>
      <c r="BV20" s="27">
        <f t="shared" si="50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51">BY20*BT20</f>
        <v>-0.03012366503</v>
      </c>
      <c r="CD20" s="34">
        <f t="shared" si="51"/>
        <v>0.01048869134</v>
      </c>
      <c r="CE20" s="34">
        <f t="shared" si="51"/>
        <v>-0.01184120388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5"/>
        <v>virginica</v>
      </c>
      <c r="F21" s="49"/>
      <c r="G21" s="50"/>
      <c r="H21" s="51"/>
      <c r="I21" s="52"/>
      <c r="K21" s="24"/>
      <c r="L21" s="54"/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52">1/(1+EXP(-U21))</f>
        <v>0.8506355786</v>
      </c>
      <c r="AA21" s="17">
        <f t="shared" si="52"/>
        <v>0.7210061381</v>
      </c>
      <c r="AB21" s="17">
        <f t="shared" si="52"/>
        <v>0.2306530744</v>
      </c>
      <c r="AE21" s="29">
        <v>1.0</v>
      </c>
      <c r="AF21" s="17">
        <f t="shared" ref="AF21:AH21" si="53">Z21</f>
        <v>0.8506355786</v>
      </c>
      <c r="AG21" s="17">
        <f t="shared" si="53"/>
        <v>0.7210061381</v>
      </c>
      <c r="AH21" s="17">
        <f t="shared" si="5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54">EXP(AM21)/(EXP($AM21)+EXP($AN21)+EXP($AO21))</f>
        <v>0.2816536482</v>
      </c>
      <c r="AR21" s="37">
        <f t="shared" si="54"/>
        <v>0.3829550368</v>
      </c>
      <c r="AS21" s="37">
        <f t="shared" si="54"/>
        <v>0.335391315</v>
      </c>
      <c r="AU21" s="40" t="str">
        <f t="shared" si="26"/>
        <v>versicolor</v>
      </c>
      <c r="AW21" s="41">
        <v>0.0</v>
      </c>
      <c r="AX21" s="41">
        <v>0.0</v>
      </c>
      <c r="AY21" s="41">
        <v>1.0</v>
      </c>
      <c r="BB21" s="60">
        <f t="shared" ref="BB21:BD21" si="55">AQ21-AW21</f>
        <v>0.2816536482</v>
      </c>
      <c r="BC21" s="60">
        <f t="shared" si="55"/>
        <v>0.3829550368</v>
      </c>
      <c r="BD21" s="60">
        <f t="shared" si="5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56">BB21*BF21</f>
        <v>0.2816536482</v>
      </c>
      <c r="BK21" s="17">
        <f t="shared" si="56"/>
        <v>0.3829550368</v>
      </c>
      <c r="BL21" s="17">
        <f t="shared" si="56"/>
        <v>-0.664608685</v>
      </c>
      <c r="BT21" s="27">
        <f t="shared" ref="BT21:BV21" si="57">Z21*(1-Z21)</f>
        <v>0.127054691</v>
      </c>
      <c r="BU21" s="27">
        <f t="shared" si="57"/>
        <v>0.2011562869</v>
      </c>
      <c r="BV21" s="27">
        <f t="shared" si="5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58">BY21*BT21</f>
        <v>0.01567043268</v>
      </c>
      <c r="CD21" s="34">
        <f t="shared" si="58"/>
        <v>-0.02556015671</v>
      </c>
      <c r="CE21" s="34">
        <f t="shared" si="58"/>
        <v>-0.00899641242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5"/>
        <v>virginica</v>
      </c>
      <c r="F22" s="49"/>
      <c r="G22" s="50"/>
      <c r="H22" s="51"/>
      <c r="I22" s="52"/>
      <c r="K22" s="24"/>
      <c r="L22" s="54"/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59">1/(1+EXP(-U22))</f>
        <v>0.8513890409</v>
      </c>
      <c r="AA22" s="17">
        <f t="shared" si="59"/>
        <v>0.6877406574</v>
      </c>
      <c r="AB22" s="17">
        <f t="shared" si="59"/>
        <v>0.2499445939</v>
      </c>
      <c r="AE22" s="29">
        <v>1.0</v>
      </c>
      <c r="AF22" s="17">
        <f t="shared" ref="AF22:AH22" si="60">Z22</f>
        <v>0.8513890409</v>
      </c>
      <c r="AG22" s="17">
        <f t="shared" si="60"/>
        <v>0.6877406574</v>
      </c>
      <c r="AH22" s="17">
        <f t="shared" si="60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61">EXP(AM22)/(EXP($AM22)+EXP($AN22)+EXP($AO22))</f>
        <v>0.2818011549</v>
      </c>
      <c r="AR22" s="37">
        <f t="shared" si="61"/>
        <v>0.3839275253</v>
      </c>
      <c r="AS22" s="37">
        <f t="shared" si="61"/>
        <v>0.3342713198</v>
      </c>
      <c r="AU22" s="40" t="str">
        <f t="shared" si="26"/>
        <v>versicolor</v>
      </c>
      <c r="AW22" s="41">
        <v>0.0</v>
      </c>
      <c r="AX22" s="41">
        <v>0.0</v>
      </c>
      <c r="AY22" s="41">
        <v>1.0</v>
      </c>
      <c r="BB22" s="60">
        <f t="shared" ref="BB22:BD22" si="62">AQ22-AW22</f>
        <v>0.2818011549</v>
      </c>
      <c r="BC22" s="60">
        <f t="shared" si="62"/>
        <v>0.3839275253</v>
      </c>
      <c r="BD22" s="60">
        <f t="shared" si="62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63">BB22*BF22</f>
        <v>0.2818011549</v>
      </c>
      <c r="BK22" s="17">
        <f t="shared" si="63"/>
        <v>0.3839275253</v>
      </c>
      <c r="BL22" s="17">
        <f t="shared" si="63"/>
        <v>-0.6657286802</v>
      </c>
      <c r="BT22" s="27">
        <f t="shared" ref="BT22:BV22" si="64">Z22*(1-Z22)</f>
        <v>0.1265257419</v>
      </c>
      <c r="BU22" s="27">
        <f t="shared" si="64"/>
        <v>0.2147534456</v>
      </c>
      <c r="BV22" s="27">
        <f t="shared" si="64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65">BY22*BT22</f>
        <v>0.0156426675</v>
      </c>
      <c r="CD22" s="34">
        <f t="shared" si="65"/>
        <v>-0.02733036819</v>
      </c>
      <c r="CE22" s="34">
        <f t="shared" si="65"/>
        <v>-0.009509383607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5"/>
        <v>virginica</v>
      </c>
      <c r="F23" s="49"/>
      <c r="G23" s="50"/>
      <c r="H23" s="51"/>
      <c r="I23" s="52"/>
      <c r="J23" s="30"/>
      <c r="K23" s="24"/>
      <c r="L23" s="54"/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66">1/(1+EXP(-U23))</f>
        <v>0.8327803125</v>
      </c>
      <c r="AA23" s="17">
        <f t="shared" si="66"/>
        <v>0.6646477146</v>
      </c>
      <c r="AB23" s="17">
        <f t="shared" si="66"/>
        <v>0.2751774095</v>
      </c>
      <c r="AE23" s="31">
        <v>1.0</v>
      </c>
      <c r="AF23" s="17">
        <f t="shared" ref="AF23:AH23" si="67">Z23</f>
        <v>0.8327803125</v>
      </c>
      <c r="AG23" s="17">
        <f t="shared" si="67"/>
        <v>0.6646477146</v>
      </c>
      <c r="AH23" s="17">
        <f t="shared" si="67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68">EXP(AM23)/(EXP($AM23)+EXP($AN23)+EXP($AO23))</f>
        <v>0.2819763807</v>
      </c>
      <c r="AR23" s="37">
        <f t="shared" si="68"/>
        <v>0.383537851</v>
      </c>
      <c r="AS23" s="37">
        <f t="shared" si="68"/>
        <v>0.3344857683</v>
      </c>
      <c r="AU23" s="40" t="str">
        <f t="shared" si="26"/>
        <v>versicolor</v>
      </c>
      <c r="AW23" s="41">
        <v>0.0</v>
      </c>
      <c r="AX23" s="41">
        <v>0.0</v>
      </c>
      <c r="AY23" s="41">
        <v>1.0</v>
      </c>
      <c r="BB23" s="60">
        <f t="shared" ref="BB23:BD23" si="69">AQ23-AW23</f>
        <v>0.2819763807</v>
      </c>
      <c r="BC23" s="60">
        <f t="shared" si="69"/>
        <v>0.383537851</v>
      </c>
      <c r="BD23" s="60">
        <f t="shared" si="69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70">BB23*BF23</f>
        <v>0.2819763807</v>
      </c>
      <c r="BK23" s="17">
        <f t="shared" si="70"/>
        <v>0.383537851</v>
      </c>
      <c r="BL23" s="17">
        <f t="shared" si="70"/>
        <v>-0.6655142317</v>
      </c>
      <c r="BT23" s="27">
        <f t="shared" ref="BT23:BV23" si="71">Z23*(1-Z23)</f>
        <v>0.1392572636</v>
      </c>
      <c r="BU23" s="27">
        <f t="shared" si="71"/>
        <v>0.2228911301</v>
      </c>
      <c r="BV23" s="27">
        <f t="shared" si="71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72">BY23*BT23</f>
        <v>0.01720114726</v>
      </c>
      <c r="CD23" s="34">
        <f t="shared" si="72"/>
        <v>-0.02835982897</v>
      </c>
      <c r="CE23" s="34">
        <f t="shared" si="72"/>
        <v>-0.01012347781</v>
      </c>
    </row>
    <row r="24" ht="18.0" customHeight="1">
      <c r="K24" s="32" t="s">
        <v>29</v>
      </c>
      <c r="L24" s="6">
        <f>SUM(L15:L23)</f>
        <v>0</v>
      </c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1">
    <mergeCell ref="BJ14:BK14"/>
    <mergeCell ref="BY14:CA14"/>
    <mergeCell ref="CC14:CE14"/>
    <mergeCell ref="CH14:CJ14"/>
    <mergeCell ref="E1:F1"/>
    <mergeCell ref="B13:E13"/>
    <mergeCell ref="AF14:AH14"/>
    <mergeCell ref="AI14:AJ14"/>
    <mergeCell ref="AM14:AN14"/>
    <mergeCell ref="AQ14:AR14"/>
    <mergeCell ref="BB14:BC14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9.86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0.3048272123</v>
      </c>
      <c r="AJ3" s="6">
        <f t="shared" si="1"/>
        <v>0.1021382154</v>
      </c>
      <c r="AK3" s="6">
        <f t="shared" si="1"/>
        <v>-0.2522703187</v>
      </c>
    </row>
    <row r="4" ht="18.0" customHeight="1">
      <c r="B4" s="1" t="s">
        <v>181</v>
      </c>
      <c r="E4" s="2"/>
      <c r="Q4" s="4" t="s">
        <v>5</v>
      </c>
      <c r="R4" s="5"/>
      <c r="S4" s="5"/>
      <c r="AI4" s="6">
        <f t="shared" ref="AI4:AK4" si="2">_xlfn.NORM.INV(RAND(),0,1/3)</f>
        <v>0.238832091</v>
      </c>
      <c r="AJ4" s="6">
        <f t="shared" si="2"/>
        <v>0.3198986746</v>
      </c>
      <c r="AK4" s="6">
        <f t="shared" si="2"/>
        <v>0.1061491847</v>
      </c>
    </row>
    <row r="5" ht="18.0" customHeight="1">
      <c r="B5" s="1" t="s">
        <v>61</v>
      </c>
      <c r="E5" s="2"/>
      <c r="Q5" s="6">
        <f t="shared" ref="Q5:S5" si="3">_xlfn.NORM.INV(RAND(),0,1/3)</f>
        <v>-0.06460040108</v>
      </c>
      <c r="R5" s="6">
        <f t="shared" si="3"/>
        <v>-0.3859011757</v>
      </c>
      <c r="S5" s="6">
        <f t="shared" si="3"/>
        <v>0.05279677432</v>
      </c>
      <c r="AI5" s="6">
        <f t="shared" ref="AI5:AK5" si="4">_xlfn.NORM.INV(RAND(),0,1/3)</f>
        <v>0.4867231894</v>
      </c>
      <c r="AJ5" s="6">
        <f t="shared" si="4"/>
        <v>0.1188774308</v>
      </c>
      <c r="AK5" s="6">
        <f t="shared" si="4"/>
        <v>-0.6263673215</v>
      </c>
    </row>
    <row r="6" ht="18.0" customHeight="1">
      <c r="B6" s="1" t="s">
        <v>62</v>
      </c>
      <c r="E6" s="2"/>
      <c r="Q6" s="6">
        <f t="shared" ref="Q6:S6" si="5">_xlfn.NORM.INV(RAND(),0,1/3)</f>
        <v>-0.1146082645</v>
      </c>
      <c r="R6" s="6">
        <f t="shared" si="5"/>
        <v>-0.3763097938</v>
      </c>
      <c r="S6" s="6">
        <f t="shared" si="5"/>
        <v>0.3212199634</v>
      </c>
      <c r="AI6" s="6">
        <f t="shared" ref="AI6:AK6" si="6">_xlfn.NORM.INV(RAND(),0,1/3)</f>
        <v>-0.1337552755</v>
      </c>
      <c r="AJ6" s="6">
        <f t="shared" si="6"/>
        <v>-0.3785142634</v>
      </c>
      <c r="AK6" s="6">
        <f t="shared" si="6"/>
        <v>0.3889019886</v>
      </c>
    </row>
    <row r="7" ht="18.0" customHeight="1">
      <c r="B7" s="1" t="s">
        <v>182</v>
      </c>
      <c r="E7" s="2"/>
      <c r="Q7" s="6">
        <f t="shared" ref="Q7:S7" si="7">_xlfn.NORM.INV(RAND(),0,1/3)</f>
        <v>0.3248044931</v>
      </c>
      <c r="R7" s="6">
        <f t="shared" si="7"/>
        <v>0.4623855053</v>
      </c>
      <c r="S7" s="6">
        <f t="shared" si="7"/>
        <v>0.4895384104</v>
      </c>
    </row>
    <row r="8" ht="18.0" customHeight="1"/>
    <row r="9" ht="18.0" customHeight="1">
      <c r="B9" s="9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F10" s="7"/>
      <c r="J10" s="7"/>
      <c r="K10" s="10" t="s">
        <v>65</v>
      </c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4" t="s">
        <v>66</v>
      </c>
      <c r="H11" s="5"/>
      <c r="I11" s="5"/>
      <c r="J11" s="5"/>
      <c r="K11" s="42"/>
      <c r="L11" s="5"/>
      <c r="M11" s="5"/>
      <c r="N11" s="5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43" t="s">
        <v>67</v>
      </c>
      <c r="G12" s="14" t="s">
        <v>68</v>
      </c>
      <c r="H12" s="44" t="s">
        <v>69</v>
      </c>
      <c r="J12" s="16" t="s">
        <v>70</v>
      </c>
      <c r="K12" s="45"/>
      <c r="L12" s="17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K13" s="34"/>
      <c r="L13" s="46"/>
      <c r="M13" s="47" t="s">
        <v>71</v>
      </c>
      <c r="N13" s="48"/>
      <c r="O13" s="34"/>
      <c r="Q13" s="7"/>
      <c r="U13" s="14" t="s">
        <v>12</v>
      </c>
      <c r="V13" s="15"/>
      <c r="W13" s="15"/>
      <c r="Z13" s="16" t="s">
        <v>13</v>
      </c>
      <c r="AA13" s="17"/>
      <c r="AF13" s="16" t="s">
        <v>38</v>
      </c>
      <c r="AI13" s="7"/>
      <c r="AM13" s="14" t="s">
        <v>39</v>
      </c>
      <c r="AN13" s="15"/>
      <c r="AO13" s="15"/>
      <c r="AQ13" s="36" t="s">
        <v>40</v>
      </c>
      <c r="AR13" s="37"/>
      <c r="AS13" s="37"/>
      <c r="AT13" s="37"/>
      <c r="AU13" s="37"/>
      <c r="AV13" s="37"/>
      <c r="AW13" s="1" t="s">
        <v>41</v>
      </c>
      <c r="BB13" s="33" t="s">
        <v>93</v>
      </c>
      <c r="BF13" s="7"/>
      <c r="BH13" s="9"/>
      <c r="BJ13" s="16" t="s">
        <v>94</v>
      </c>
      <c r="BN13" s="33" t="s">
        <v>95</v>
      </c>
      <c r="BO13" s="34"/>
      <c r="BP13" s="34"/>
      <c r="BQ13" s="34"/>
      <c r="BT13" s="43" t="s">
        <v>135</v>
      </c>
      <c r="BX13" s="16" t="s">
        <v>136</v>
      </c>
      <c r="BY13" s="17"/>
      <c r="BZ13" s="17"/>
      <c r="CA13" s="17"/>
      <c r="CB13" s="17"/>
      <c r="CC13" s="33" t="s">
        <v>137</v>
      </c>
      <c r="CG13" s="4" t="s">
        <v>138</v>
      </c>
      <c r="CH13" s="5"/>
      <c r="CI13" s="5"/>
      <c r="CJ13" s="5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201</v>
      </c>
      <c r="U14" s="1" t="s">
        <v>202</v>
      </c>
      <c r="AE14" s="1" t="s">
        <v>21</v>
      </c>
      <c r="AF14" s="2" t="s">
        <v>203</v>
      </c>
      <c r="AI14" s="2" t="s">
        <v>204</v>
      </c>
      <c r="AK14" s="2"/>
      <c r="AM14" s="2" t="s">
        <v>205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206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207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8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9">IF(E15=I15,"OK","NG")</f>
        <v>NG</v>
      </c>
      <c r="L15" s="67">
        <f t="shared" ref="L15:L23" si="20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208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209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210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211</v>
      </c>
      <c r="BF15" s="27">
        <v>1.0</v>
      </c>
      <c r="BG15" s="27">
        <v>1.0</v>
      </c>
      <c r="BH15" s="27">
        <v>1.0</v>
      </c>
      <c r="BI15" s="9" t="s">
        <v>212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213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214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215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216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49">
        <f t="shared" ref="F16:H16" si="17">AQ16</f>
        <v>0.2815302343</v>
      </c>
      <c r="G16" s="50">
        <f t="shared" si="17"/>
        <v>0.3785111945</v>
      </c>
      <c r="H16" s="51">
        <f t="shared" si="17"/>
        <v>0.3399585713</v>
      </c>
      <c r="I16" s="52" t="str">
        <f t="shared" si="18"/>
        <v>versicolor</v>
      </c>
      <c r="K16" s="24" t="str">
        <f t="shared" si="19"/>
        <v>NG</v>
      </c>
      <c r="L16" s="67">
        <f t="shared" si="20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9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217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218</v>
      </c>
      <c r="CH16" s="66">
        <v>0.018417471310804262</v>
      </c>
      <c r="CI16" s="66">
        <v>-0.22674654896619728</v>
      </c>
      <c r="CJ16" s="66">
        <v>-0.13925804648960377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49">
        <f t="shared" ref="F17:H17" si="28">AQ17</f>
        <v>0.2818964688</v>
      </c>
      <c r="G17" s="50">
        <f t="shared" si="28"/>
        <v>0.3775103975</v>
      </c>
      <c r="H17" s="51">
        <f t="shared" si="28"/>
        <v>0.3405931337</v>
      </c>
      <c r="I17" s="52" t="str">
        <f t="shared" si="18"/>
        <v>versicolor</v>
      </c>
      <c r="K17" s="24" t="str">
        <f t="shared" si="19"/>
        <v>NG</v>
      </c>
      <c r="L17" s="67">
        <f t="shared" si="20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9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49">
        <f t="shared" ref="F18:H18" si="37">AQ18</f>
        <v>0.2824908798</v>
      </c>
      <c r="G18" s="50">
        <f t="shared" si="37"/>
        <v>0.3826588208</v>
      </c>
      <c r="H18" s="51">
        <f t="shared" si="37"/>
        <v>0.3348502994</v>
      </c>
      <c r="I18" s="52" t="str">
        <f t="shared" si="18"/>
        <v>versicolor</v>
      </c>
      <c r="K18" s="24" t="str">
        <f t="shared" si="19"/>
        <v>OK</v>
      </c>
      <c r="L18" s="67">
        <f t="shared" si="20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9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49">
        <f t="shared" ref="F19:H19" si="45">AQ19</f>
        <v>0.2825943072</v>
      </c>
      <c r="G19" s="50">
        <f t="shared" si="45"/>
        <v>0.3818639672</v>
      </c>
      <c r="H19" s="51">
        <f t="shared" si="45"/>
        <v>0.3355417256</v>
      </c>
      <c r="I19" s="52" t="str">
        <f t="shared" si="18"/>
        <v>versicolor</v>
      </c>
      <c r="K19" s="24" t="str">
        <f t="shared" si="19"/>
        <v>OK</v>
      </c>
      <c r="L19" s="67">
        <f t="shared" si="20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9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49">
        <f t="shared" ref="F20:H20" si="53">AQ20</f>
        <v>0.2825777026</v>
      </c>
      <c r="G20" s="50">
        <f t="shared" si="53"/>
        <v>0.3835656369</v>
      </c>
      <c r="H20" s="51">
        <f t="shared" si="53"/>
        <v>0.3338566605</v>
      </c>
      <c r="I20" s="52" t="str">
        <f t="shared" si="18"/>
        <v>versicolor</v>
      </c>
      <c r="K20" s="24" t="str">
        <f t="shared" si="19"/>
        <v>OK</v>
      </c>
      <c r="L20" s="67">
        <f t="shared" si="20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9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49">
        <f t="shared" ref="F21:H21" si="61">AQ21</f>
        <v>0.2816536482</v>
      </c>
      <c r="G21" s="50">
        <f t="shared" si="61"/>
        <v>0.3829550368</v>
      </c>
      <c r="H21" s="51">
        <f t="shared" si="61"/>
        <v>0.335391315</v>
      </c>
      <c r="I21" s="52" t="str">
        <f t="shared" si="18"/>
        <v>versicolor</v>
      </c>
      <c r="K21" s="24" t="str">
        <f t="shared" si="19"/>
        <v>NG</v>
      </c>
      <c r="L21" s="67">
        <f t="shared" si="20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9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49">
        <f t="shared" ref="F22:H22" si="69">AQ22</f>
        <v>0.2818011549</v>
      </c>
      <c r="G22" s="50">
        <f t="shared" si="69"/>
        <v>0.3839275253</v>
      </c>
      <c r="H22" s="51">
        <f t="shared" si="69"/>
        <v>0.3342713198</v>
      </c>
      <c r="I22" s="52" t="str">
        <f t="shared" si="18"/>
        <v>versicolor</v>
      </c>
      <c r="K22" s="24" t="str">
        <f t="shared" si="19"/>
        <v>NG</v>
      </c>
      <c r="L22" s="67">
        <f t="shared" si="20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9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49">
        <f t="shared" ref="F23:H23" si="77">AQ23</f>
        <v>0.2819763807</v>
      </c>
      <c r="G23" s="50">
        <f t="shared" si="77"/>
        <v>0.383537851</v>
      </c>
      <c r="H23" s="51">
        <f t="shared" si="77"/>
        <v>0.3344857683</v>
      </c>
      <c r="I23" s="52" t="str">
        <f t="shared" si="18"/>
        <v>versicolor</v>
      </c>
      <c r="J23" s="30"/>
      <c r="K23" s="24" t="str">
        <f t="shared" si="19"/>
        <v>NG</v>
      </c>
      <c r="L23" s="67">
        <f t="shared" si="20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31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</row>
    <row r="24" ht="18.0" customHeight="1">
      <c r="K24" s="32" t="s">
        <v>29</v>
      </c>
      <c r="L24" s="31">
        <f>SUM(L15:L23)</f>
        <v>1.107269007</v>
      </c>
    </row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1">
    <mergeCell ref="BJ14:BK14"/>
    <mergeCell ref="BY14:CA14"/>
    <mergeCell ref="CC14:CE14"/>
    <mergeCell ref="CH14:CJ14"/>
    <mergeCell ref="E1:F1"/>
    <mergeCell ref="B13:E13"/>
    <mergeCell ref="AF14:AH14"/>
    <mergeCell ref="AI14:AJ14"/>
    <mergeCell ref="AM14:AN14"/>
    <mergeCell ref="AQ14:AR14"/>
    <mergeCell ref="BB14:BC14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4" width="8.71"/>
    <col customWidth="1" min="5" max="5" width="9.29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6" width="10.14"/>
    <col customWidth="1" min="67" max="69" width="8.71"/>
    <col customWidth="1" min="70" max="70" width="5.29"/>
    <col customWidth="1" min="71" max="71" width="6.86"/>
    <col customWidth="1" min="72" max="72" width="9.29"/>
    <col customWidth="1" min="73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0.09079414692</v>
      </c>
      <c r="AJ3" s="6">
        <f t="shared" si="1"/>
        <v>0.02591354041</v>
      </c>
      <c r="AK3" s="6">
        <f t="shared" si="1"/>
        <v>-0.1690758003</v>
      </c>
    </row>
    <row r="4" ht="18.0" customHeight="1">
      <c r="B4" s="1" t="s">
        <v>219</v>
      </c>
      <c r="E4" s="2"/>
      <c r="Q4" s="4" t="s">
        <v>5</v>
      </c>
      <c r="R4" s="5"/>
      <c r="S4" s="5"/>
      <c r="AI4" s="6">
        <f t="shared" ref="AI4:AK4" si="2">_xlfn.NORM.INV(RAND(),0,1/3)</f>
        <v>0.1984577123</v>
      </c>
      <c r="AJ4" s="6">
        <f t="shared" si="2"/>
        <v>-0.7326456171</v>
      </c>
      <c r="AK4" s="6">
        <f t="shared" si="2"/>
        <v>-0.2413859662</v>
      </c>
    </row>
    <row r="5" ht="18.0" customHeight="1">
      <c r="B5" s="1" t="s">
        <v>220</v>
      </c>
      <c r="E5" s="2"/>
      <c r="Q5" s="6">
        <f t="shared" ref="Q5:S5" si="3">_xlfn.NORM.INV(RAND(),0,1/3)</f>
        <v>0.08296572616</v>
      </c>
      <c r="R5" s="6">
        <f t="shared" si="3"/>
        <v>0.3761368033</v>
      </c>
      <c r="S5" s="6">
        <f t="shared" si="3"/>
        <v>0.2867099423</v>
      </c>
      <c r="AI5" s="6">
        <f t="shared" ref="AI5:AK5" si="4">_xlfn.NORM.INV(RAND(),0,1/3)</f>
        <v>0.3996272204</v>
      </c>
      <c r="AJ5" s="6">
        <f t="shared" si="4"/>
        <v>-0.5450058455</v>
      </c>
      <c r="AK5" s="6">
        <f t="shared" si="4"/>
        <v>0.2814615397</v>
      </c>
    </row>
    <row r="6" ht="18.0" customHeight="1">
      <c r="B6" s="1" t="s">
        <v>221</v>
      </c>
      <c r="E6" s="2"/>
      <c r="Q6" s="6">
        <f t="shared" ref="Q6:S6" si="5">_xlfn.NORM.INV(RAND(),0,1/3)</f>
        <v>-0.09084875442</v>
      </c>
      <c r="R6" s="6">
        <f t="shared" si="5"/>
        <v>-0.04701360532</v>
      </c>
      <c r="S6" s="6">
        <f t="shared" si="5"/>
        <v>0.2155509744</v>
      </c>
      <c r="AI6" s="6">
        <f t="shared" ref="AI6:AK6" si="6">_xlfn.NORM.INV(RAND(),0,1/3)</f>
        <v>-0.1391351818</v>
      </c>
      <c r="AJ6" s="6">
        <f t="shared" si="6"/>
        <v>0.3718873959</v>
      </c>
      <c r="AK6" s="6">
        <f t="shared" si="6"/>
        <v>0.1514094925</v>
      </c>
    </row>
    <row r="7" ht="18.0" customHeight="1">
      <c r="B7" s="1" t="s">
        <v>222</v>
      </c>
      <c r="E7" s="2"/>
      <c r="Q7" s="6">
        <f t="shared" ref="Q7:S7" si="7">_xlfn.NORM.INV(RAND(),0,1/3)</f>
        <v>0.5585597708</v>
      </c>
      <c r="R7" s="6">
        <f t="shared" si="7"/>
        <v>0.09269027906</v>
      </c>
      <c r="S7" s="6">
        <f t="shared" si="7"/>
        <v>0.06162183444</v>
      </c>
    </row>
    <row r="8" ht="18.0" customHeight="1">
      <c r="B8" s="1" t="s">
        <v>223</v>
      </c>
      <c r="E8" s="2"/>
    </row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68" t="s">
        <v>224</v>
      </c>
      <c r="C10" s="69">
        <v>0.02</v>
      </c>
      <c r="J10" s="7"/>
      <c r="K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7"/>
      <c r="G12" s="7"/>
      <c r="H12" s="7"/>
      <c r="J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L13" s="2"/>
      <c r="M13" s="2"/>
      <c r="N13" s="9"/>
      <c r="Q13" s="7"/>
      <c r="U13" s="7"/>
      <c r="Z13" s="7"/>
      <c r="AF13" s="7"/>
      <c r="AI13" s="7"/>
      <c r="AM13" s="7"/>
      <c r="AQ13" s="7"/>
      <c r="BB13" s="7"/>
      <c r="BF13" s="7"/>
      <c r="BH13" s="9"/>
      <c r="BJ13" s="7"/>
      <c r="BN13" s="7"/>
      <c r="BX13" s="7"/>
      <c r="CC13" s="7"/>
      <c r="CG13" s="7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225</v>
      </c>
      <c r="U14" s="1" t="s">
        <v>226</v>
      </c>
      <c r="AE14" s="1" t="s">
        <v>21</v>
      </c>
      <c r="AF14" s="2" t="s">
        <v>227</v>
      </c>
      <c r="AI14" s="2" t="s">
        <v>228</v>
      </c>
      <c r="AK14" s="2"/>
      <c r="AM14" s="2" t="s">
        <v>229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230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231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8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9">IF(E15=I15,"OK","NG")</f>
        <v>NG</v>
      </c>
      <c r="L15" s="54">
        <f t="shared" ref="L15:L23" si="20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232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233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234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235</v>
      </c>
      <c r="BF15" s="27">
        <v>1.0</v>
      </c>
      <c r="BG15" s="27">
        <v>1.0</v>
      </c>
      <c r="BH15" s="27">
        <v>1.0</v>
      </c>
      <c r="BI15" s="9" t="s">
        <v>236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237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238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239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240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49">
        <f t="shared" ref="F16:H16" si="17">AQ16</f>
        <v>0.2815302343</v>
      </c>
      <c r="G16" s="50">
        <f t="shared" si="17"/>
        <v>0.3785111945</v>
      </c>
      <c r="H16" s="51">
        <f t="shared" si="17"/>
        <v>0.3399585713</v>
      </c>
      <c r="I16" s="52" t="str">
        <f t="shared" si="18"/>
        <v>versicolor</v>
      </c>
      <c r="K16" s="24" t="str">
        <f t="shared" si="19"/>
        <v>NG</v>
      </c>
      <c r="L16" s="55">
        <f t="shared" si="20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9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241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242</v>
      </c>
      <c r="CH16" s="66">
        <v>0.018417471310804262</v>
      </c>
      <c r="CI16" s="66">
        <v>-0.22674654896619728</v>
      </c>
      <c r="CJ16" s="66">
        <v>-0.13925804648960377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49">
        <f t="shared" ref="F17:H17" si="28">AQ17</f>
        <v>0.2818964688</v>
      </c>
      <c r="G17" s="50">
        <f t="shared" si="28"/>
        <v>0.3775103975</v>
      </c>
      <c r="H17" s="51">
        <f t="shared" si="28"/>
        <v>0.3405931337</v>
      </c>
      <c r="I17" s="52" t="str">
        <f t="shared" si="18"/>
        <v>versicolor</v>
      </c>
      <c r="K17" s="24" t="str">
        <f t="shared" si="19"/>
        <v>NG</v>
      </c>
      <c r="L17" s="55">
        <f t="shared" si="20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9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49">
        <f t="shared" ref="F18:H18" si="37">AQ18</f>
        <v>0.2824908798</v>
      </c>
      <c r="G18" s="50">
        <f t="shared" si="37"/>
        <v>0.3826588208</v>
      </c>
      <c r="H18" s="51">
        <f t="shared" si="37"/>
        <v>0.3348502994</v>
      </c>
      <c r="I18" s="52" t="str">
        <f t="shared" si="18"/>
        <v>versicolor</v>
      </c>
      <c r="K18" s="24" t="str">
        <f t="shared" si="19"/>
        <v>OK</v>
      </c>
      <c r="L18" s="55">
        <f t="shared" si="20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9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49">
        <f t="shared" ref="F19:H19" si="45">AQ19</f>
        <v>0.2825943072</v>
      </c>
      <c r="G19" s="50">
        <f t="shared" si="45"/>
        <v>0.3818639672</v>
      </c>
      <c r="H19" s="51">
        <f t="shared" si="45"/>
        <v>0.3355417256</v>
      </c>
      <c r="I19" s="52" t="str">
        <f t="shared" si="18"/>
        <v>versicolor</v>
      </c>
      <c r="K19" s="24" t="str">
        <f t="shared" si="19"/>
        <v>OK</v>
      </c>
      <c r="L19" s="55">
        <f t="shared" si="20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9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49">
        <f t="shared" ref="F20:H20" si="53">AQ20</f>
        <v>0.2825777026</v>
      </c>
      <c r="G20" s="50">
        <f t="shared" si="53"/>
        <v>0.3835656369</v>
      </c>
      <c r="H20" s="51">
        <f t="shared" si="53"/>
        <v>0.3338566605</v>
      </c>
      <c r="I20" s="52" t="str">
        <f t="shared" si="18"/>
        <v>versicolor</v>
      </c>
      <c r="K20" s="24" t="str">
        <f t="shared" si="19"/>
        <v>OK</v>
      </c>
      <c r="L20" s="55">
        <f t="shared" si="20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9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49">
        <f t="shared" ref="F21:H21" si="61">AQ21</f>
        <v>0.2816536482</v>
      </c>
      <c r="G21" s="50">
        <f t="shared" si="61"/>
        <v>0.3829550368</v>
      </c>
      <c r="H21" s="51">
        <f t="shared" si="61"/>
        <v>0.335391315</v>
      </c>
      <c r="I21" s="52" t="str">
        <f t="shared" si="18"/>
        <v>versicolor</v>
      </c>
      <c r="K21" s="24" t="str">
        <f t="shared" si="19"/>
        <v>NG</v>
      </c>
      <c r="L21" s="55">
        <f t="shared" si="20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9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49">
        <f t="shared" ref="F22:H22" si="69">AQ22</f>
        <v>0.2818011549</v>
      </c>
      <c r="G22" s="50">
        <f t="shared" si="69"/>
        <v>0.3839275253</v>
      </c>
      <c r="H22" s="51">
        <f t="shared" si="69"/>
        <v>0.3342713198</v>
      </c>
      <c r="I22" s="52" t="str">
        <f t="shared" si="18"/>
        <v>versicolor</v>
      </c>
      <c r="K22" s="24" t="str">
        <f t="shared" si="19"/>
        <v>NG</v>
      </c>
      <c r="L22" s="55">
        <f t="shared" si="20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9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49">
        <f t="shared" ref="F23:H23" si="77">AQ23</f>
        <v>0.2819763807</v>
      </c>
      <c r="G23" s="50">
        <f t="shared" si="77"/>
        <v>0.383537851</v>
      </c>
      <c r="H23" s="51">
        <f t="shared" si="77"/>
        <v>0.3344857683</v>
      </c>
      <c r="I23" s="52" t="str">
        <f t="shared" si="18"/>
        <v>versicolor</v>
      </c>
      <c r="J23" s="30"/>
      <c r="K23" s="24" t="str">
        <f t="shared" si="19"/>
        <v>NG</v>
      </c>
      <c r="L23" s="56">
        <f t="shared" si="20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31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</row>
    <row r="24" ht="18.0" customHeight="1">
      <c r="K24" s="32" t="s">
        <v>29</v>
      </c>
      <c r="L24" s="31">
        <f>SUM(L15:L23)</f>
        <v>1.107269007</v>
      </c>
    </row>
    <row r="25" ht="18.75" customHeight="1">
      <c r="K25" s="2"/>
      <c r="R25" s="2"/>
    </row>
    <row r="26" ht="18.0" customHeight="1">
      <c r="A26" s="70" t="s">
        <v>243</v>
      </c>
      <c r="B26" s="11" t="s">
        <v>11</v>
      </c>
      <c r="C26" s="12"/>
      <c r="D26" s="12"/>
      <c r="E26" s="13"/>
      <c r="G26" s="2"/>
      <c r="H26" s="2"/>
      <c r="I26" s="2"/>
      <c r="J26" s="9"/>
      <c r="K26" s="2"/>
      <c r="L26" s="9"/>
      <c r="Q26" s="70" t="s">
        <v>244</v>
      </c>
      <c r="R26" s="71"/>
      <c r="U26" s="7"/>
      <c r="Z26" s="7"/>
      <c r="AF26" s="7"/>
      <c r="AI26" s="70" t="s">
        <v>245</v>
      </c>
      <c r="AJ26" s="71"/>
      <c r="AM26" s="7"/>
      <c r="AQ26" s="7"/>
      <c r="AW26" s="1" t="s">
        <v>41</v>
      </c>
      <c r="BB26" s="7"/>
      <c r="BF26" s="7"/>
      <c r="BH26" s="9"/>
      <c r="BJ26" s="7"/>
      <c r="BN26" s="7"/>
      <c r="BS26" s="7"/>
      <c r="BW26" s="7"/>
      <c r="BY26" s="9"/>
      <c r="CA26" s="7"/>
      <c r="CE26" s="7"/>
      <c r="CJ26" s="7"/>
    </row>
    <row r="27" ht="18.0" customHeight="1">
      <c r="B27" s="18" t="s">
        <v>14</v>
      </c>
      <c r="C27" s="18" t="s">
        <v>15</v>
      </c>
      <c r="D27" s="18" t="s">
        <v>16</v>
      </c>
      <c r="E27" s="19"/>
      <c r="F27" s="6" t="s">
        <v>14</v>
      </c>
      <c r="G27" s="6" t="s">
        <v>15</v>
      </c>
      <c r="H27" s="6" t="s">
        <v>16</v>
      </c>
      <c r="I27" s="19"/>
      <c r="J27" s="20" t="s">
        <v>18</v>
      </c>
      <c r="K27" s="18" t="s">
        <v>19</v>
      </c>
      <c r="L27" s="21" t="s">
        <v>20</v>
      </c>
      <c r="N27" s="1" t="s">
        <v>21</v>
      </c>
      <c r="O27" s="1" t="s">
        <v>22</v>
      </c>
      <c r="P27" s="1" t="s">
        <v>23</v>
      </c>
      <c r="Q27" s="1" t="s">
        <v>246</v>
      </c>
      <c r="U27" s="1" t="s">
        <v>247</v>
      </c>
      <c r="AE27" s="1" t="s">
        <v>21</v>
      </c>
      <c r="AF27" s="2" t="s">
        <v>248</v>
      </c>
      <c r="AI27" s="2" t="s">
        <v>249</v>
      </c>
      <c r="AK27" s="2"/>
      <c r="AM27" s="2" t="s">
        <v>250</v>
      </c>
      <c r="AO27" s="2"/>
      <c r="AQ27" s="2" t="s">
        <v>47</v>
      </c>
      <c r="AW27" s="6" t="s">
        <v>14</v>
      </c>
      <c r="AX27" s="6" t="s">
        <v>15</v>
      </c>
      <c r="AY27" s="6" t="s">
        <v>16</v>
      </c>
      <c r="BB27" s="2" t="s">
        <v>101</v>
      </c>
      <c r="BF27" s="1" t="s">
        <v>251</v>
      </c>
      <c r="BJ27" s="57" t="s">
        <v>252</v>
      </c>
      <c r="BK27" s="58"/>
      <c r="BO27" s="2" t="s">
        <v>104</v>
      </c>
      <c r="BP27" s="2"/>
      <c r="BT27" s="1" t="s">
        <v>145</v>
      </c>
      <c r="BY27" s="2" t="s">
        <v>146</v>
      </c>
      <c r="CC27" s="2" t="s">
        <v>253</v>
      </c>
      <c r="CH27" s="2" t="s">
        <v>148</v>
      </c>
    </row>
    <row r="28" ht="18.75" customHeight="1">
      <c r="K28" s="2"/>
      <c r="R28" s="2"/>
    </row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1">
    <mergeCell ref="BJ14:BK14"/>
    <mergeCell ref="BY14:CA14"/>
    <mergeCell ref="CC14:CE14"/>
    <mergeCell ref="CH14:CJ14"/>
    <mergeCell ref="AF14:AH14"/>
    <mergeCell ref="AF27:AH27"/>
    <mergeCell ref="AI27:AJ27"/>
    <mergeCell ref="AM27:AN27"/>
    <mergeCell ref="AQ27:AR27"/>
    <mergeCell ref="BB27:BC27"/>
    <mergeCell ref="BJ27:BK27"/>
    <mergeCell ref="BY27:CA27"/>
    <mergeCell ref="CC27:CE27"/>
    <mergeCell ref="CH27:CJ27"/>
    <mergeCell ref="E1:F1"/>
    <mergeCell ref="B13:E13"/>
    <mergeCell ref="AI14:AJ14"/>
    <mergeCell ref="AM14:AN14"/>
    <mergeCell ref="AQ14:AR14"/>
    <mergeCell ref="BB14:BC14"/>
    <mergeCell ref="B26:E2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4" width="8.71"/>
    <col customWidth="1" min="5" max="5" width="10.43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2" width="9.29"/>
    <col customWidth="1" min="73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0.3139436914</v>
      </c>
      <c r="AJ3" s="6">
        <f t="shared" si="1"/>
        <v>0.09274334389</v>
      </c>
      <c r="AK3" s="6">
        <f t="shared" si="1"/>
        <v>0.4108122427</v>
      </c>
    </row>
    <row r="4" ht="18.0" customHeight="1">
      <c r="B4" s="1" t="s">
        <v>219</v>
      </c>
      <c r="E4" s="2"/>
      <c r="Q4" s="4" t="s">
        <v>5</v>
      </c>
      <c r="R4" s="5"/>
      <c r="S4" s="5"/>
      <c r="AI4" s="6">
        <f t="shared" ref="AI4:AK4" si="2">_xlfn.NORM.INV(RAND(),0,1/3)</f>
        <v>0.05005856444</v>
      </c>
      <c r="AJ4" s="6">
        <f t="shared" si="2"/>
        <v>0.1485670774</v>
      </c>
      <c r="AK4" s="6">
        <f t="shared" si="2"/>
        <v>-0.7239385924</v>
      </c>
    </row>
    <row r="5" ht="18.0" customHeight="1">
      <c r="B5" s="1" t="s">
        <v>220</v>
      </c>
      <c r="E5" s="2"/>
      <c r="Q5" s="6">
        <f t="shared" ref="Q5:S5" si="3">_xlfn.NORM.INV(RAND(),0,1/3)</f>
        <v>0.2539268386</v>
      </c>
      <c r="R5" s="6">
        <f t="shared" si="3"/>
        <v>0.02285336916</v>
      </c>
      <c r="S5" s="6">
        <f t="shared" si="3"/>
        <v>0.3590094269</v>
      </c>
      <c r="AI5" s="6">
        <f t="shared" ref="AI5:AK5" si="4">_xlfn.NORM.INV(RAND(),0,1/3)</f>
        <v>-0.00361280874</v>
      </c>
      <c r="AJ5" s="6">
        <f t="shared" si="4"/>
        <v>-0.1103547035</v>
      </c>
      <c r="AK5" s="6">
        <f t="shared" si="4"/>
        <v>0.08003377748</v>
      </c>
    </row>
    <row r="6" ht="18.0" customHeight="1">
      <c r="B6" s="1" t="s">
        <v>254</v>
      </c>
      <c r="E6" s="2"/>
      <c r="Q6" s="6">
        <f t="shared" ref="Q6:S6" si="5">_xlfn.NORM.INV(RAND(),0,1/3)</f>
        <v>0.08841094096</v>
      </c>
      <c r="R6" s="6">
        <f t="shared" si="5"/>
        <v>0.4787052846</v>
      </c>
      <c r="S6" s="6">
        <f t="shared" si="5"/>
        <v>0.402237308</v>
      </c>
      <c r="AI6" s="6">
        <f t="shared" ref="AI6:AK6" si="6">_xlfn.NORM.INV(RAND(),0,1/3)</f>
        <v>0.1101570743</v>
      </c>
      <c r="AJ6" s="6">
        <f t="shared" si="6"/>
        <v>-0.02723474382</v>
      </c>
      <c r="AK6" s="6">
        <f t="shared" si="6"/>
        <v>-0.1112618862</v>
      </c>
    </row>
    <row r="7" ht="18.0" customHeight="1">
      <c r="B7" s="1" t="s">
        <v>222</v>
      </c>
      <c r="E7" s="2"/>
      <c r="Q7" s="6">
        <f t="shared" ref="Q7:S7" si="7">_xlfn.NORM.INV(RAND(),0,1/3)</f>
        <v>0.1638886805</v>
      </c>
      <c r="R7" s="6">
        <f t="shared" si="7"/>
        <v>0.1090998385</v>
      </c>
      <c r="S7" s="6">
        <f t="shared" si="7"/>
        <v>-0.1348673408</v>
      </c>
    </row>
    <row r="8" ht="18.0" customHeight="1">
      <c r="B8" s="1" t="s">
        <v>223</v>
      </c>
      <c r="E8" s="2"/>
    </row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</row>
    <row r="10" ht="18.0" customHeight="1">
      <c r="B10" s="68" t="s">
        <v>224</v>
      </c>
      <c r="C10" s="69">
        <v>0.02</v>
      </c>
      <c r="J10" s="7"/>
      <c r="K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</row>
    <row r="11" ht="18.0" customHeight="1">
      <c r="F11" s="7"/>
      <c r="G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</row>
    <row r="12" ht="18.0" customHeight="1">
      <c r="F12" s="7"/>
      <c r="G12" s="7"/>
      <c r="H12" s="7"/>
      <c r="J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L13" s="2"/>
      <c r="M13" s="2"/>
      <c r="N13" s="9"/>
      <c r="Q13" s="7"/>
      <c r="U13" s="7"/>
      <c r="Z13" s="7"/>
      <c r="AF13" s="7"/>
      <c r="AI13" s="7"/>
      <c r="AM13" s="7"/>
      <c r="AQ13" s="7"/>
      <c r="BB13" s="7"/>
      <c r="BF13" s="7"/>
      <c r="BH13" s="9"/>
      <c r="BJ13" s="7"/>
      <c r="BN13" s="7"/>
      <c r="BX13" s="7"/>
      <c r="CC13" s="7"/>
      <c r="CG13" s="7"/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255</v>
      </c>
      <c r="U14" s="1" t="s">
        <v>256</v>
      </c>
      <c r="AE14" s="1" t="s">
        <v>21</v>
      </c>
      <c r="AF14" s="2" t="s">
        <v>257</v>
      </c>
      <c r="AI14" s="2" t="s">
        <v>258</v>
      </c>
      <c r="AK14" s="2"/>
      <c r="AM14" s="2" t="s">
        <v>259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260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261</v>
      </c>
      <c r="CD14" s="63"/>
      <c r="CE14" s="58"/>
      <c r="CH14" s="2" t="s">
        <v>148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8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9">IF(E15=I15,"OK","NG")</f>
        <v>NG</v>
      </c>
      <c r="L15" s="54">
        <f t="shared" ref="L15:L23" si="20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262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263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264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265</v>
      </c>
      <c r="BF15" s="27">
        <v>1.0</v>
      </c>
      <c r="BG15" s="27">
        <v>1.0</v>
      </c>
      <c r="BH15" s="27">
        <v>1.0</v>
      </c>
      <c r="BI15" s="9" t="s">
        <v>266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267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268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269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270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49">
        <f t="shared" ref="F16:H16" si="17">AQ16</f>
        <v>0.2815302343</v>
      </c>
      <c r="G16" s="50">
        <f t="shared" si="17"/>
        <v>0.3785111945</v>
      </c>
      <c r="H16" s="51">
        <f t="shared" si="17"/>
        <v>0.3399585713</v>
      </c>
      <c r="I16" s="52" t="str">
        <f t="shared" si="18"/>
        <v>versicolor</v>
      </c>
      <c r="K16" s="24" t="str">
        <f t="shared" si="19"/>
        <v>NG</v>
      </c>
      <c r="L16" s="55">
        <f t="shared" si="20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9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271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272</v>
      </c>
      <c r="CH16" s="66">
        <v>0.018417471310804262</v>
      </c>
      <c r="CI16" s="66">
        <v>-0.22674654896619728</v>
      </c>
      <c r="CJ16" s="66">
        <v>-0.13925804648960377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49">
        <f t="shared" ref="F17:H17" si="28">AQ17</f>
        <v>0.2818964688</v>
      </c>
      <c r="G17" s="50">
        <f t="shared" si="28"/>
        <v>0.3775103975</v>
      </c>
      <c r="H17" s="51">
        <f t="shared" si="28"/>
        <v>0.3405931337</v>
      </c>
      <c r="I17" s="52" t="str">
        <f t="shared" si="18"/>
        <v>versicolor</v>
      </c>
      <c r="K17" s="24" t="str">
        <f t="shared" si="19"/>
        <v>NG</v>
      </c>
      <c r="L17" s="55">
        <f t="shared" si="20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9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49">
        <f t="shared" ref="F18:H18" si="37">AQ18</f>
        <v>0.2824908798</v>
      </c>
      <c r="G18" s="50">
        <f t="shared" si="37"/>
        <v>0.3826588208</v>
      </c>
      <c r="H18" s="51">
        <f t="shared" si="37"/>
        <v>0.3348502994</v>
      </c>
      <c r="I18" s="52" t="str">
        <f t="shared" si="18"/>
        <v>versicolor</v>
      </c>
      <c r="K18" s="24" t="str">
        <f t="shared" si="19"/>
        <v>OK</v>
      </c>
      <c r="L18" s="55">
        <f t="shared" si="20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9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49">
        <f t="shared" ref="F19:H19" si="45">AQ19</f>
        <v>0.2825943072</v>
      </c>
      <c r="G19" s="50">
        <f t="shared" si="45"/>
        <v>0.3818639672</v>
      </c>
      <c r="H19" s="51">
        <f t="shared" si="45"/>
        <v>0.3355417256</v>
      </c>
      <c r="I19" s="52" t="str">
        <f t="shared" si="18"/>
        <v>versicolor</v>
      </c>
      <c r="K19" s="24" t="str">
        <f t="shared" si="19"/>
        <v>OK</v>
      </c>
      <c r="L19" s="55">
        <f t="shared" si="20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9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49">
        <f t="shared" ref="F20:H20" si="53">AQ20</f>
        <v>0.2825777026</v>
      </c>
      <c r="G20" s="50">
        <f t="shared" si="53"/>
        <v>0.3835656369</v>
      </c>
      <c r="H20" s="51">
        <f t="shared" si="53"/>
        <v>0.3338566605</v>
      </c>
      <c r="I20" s="52" t="str">
        <f t="shared" si="18"/>
        <v>versicolor</v>
      </c>
      <c r="K20" s="24" t="str">
        <f t="shared" si="19"/>
        <v>OK</v>
      </c>
      <c r="L20" s="55">
        <f t="shared" si="20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9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49">
        <f t="shared" ref="F21:H21" si="61">AQ21</f>
        <v>0.2816536482</v>
      </c>
      <c r="G21" s="50">
        <f t="shared" si="61"/>
        <v>0.3829550368</v>
      </c>
      <c r="H21" s="51">
        <f t="shared" si="61"/>
        <v>0.335391315</v>
      </c>
      <c r="I21" s="52" t="str">
        <f t="shared" si="18"/>
        <v>versicolor</v>
      </c>
      <c r="K21" s="24" t="str">
        <f t="shared" si="19"/>
        <v>NG</v>
      </c>
      <c r="L21" s="55">
        <f t="shared" si="20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9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49">
        <f t="shared" ref="F22:H22" si="69">AQ22</f>
        <v>0.2818011549</v>
      </c>
      <c r="G22" s="50">
        <f t="shared" si="69"/>
        <v>0.3839275253</v>
      </c>
      <c r="H22" s="51">
        <f t="shared" si="69"/>
        <v>0.3342713198</v>
      </c>
      <c r="I22" s="52" t="str">
        <f t="shared" si="18"/>
        <v>versicolor</v>
      </c>
      <c r="K22" s="24" t="str">
        <f t="shared" si="19"/>
        <v>NG</v>
      </c>
      <c r="L22" s="55">
        <f t="shared" si="20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9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49">
        <f t="shared" ref="F23:H23" si="77">AQ23</f>
        <v>0.2819763807</v>
      </c>
      <c r="G23" s="50">
        <f t="shared" si="77"/>
        <v>0.383537851</v>
      </c>
      <c r="H23" s="51">
        <f t="shared" si="77"/>
        <v>0.3344857683</v>
      </c>
      <c r="I23" s="52" t="str">
        <f t="shared" si="18"/>
        <v>versicolor</v>
      </c>
      <c r="J23" s="30"/>
      <c r="K23" s="24" t="str">
        <f t="shared" si="19"/>
        <v>NG</v>
      </c>
      <c r="L23" s="56">
        <f t="shared" si="20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31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</row>
    <row r="24" ht="18.0" customHeight="1">
      <c r="K24" s="32" t="s">
        <v>29</v>
      </c>
      <c r="L24" s="31">
        <f>SUM(L15:L23)</f>
        <v>1.107269007</v>
      </c>
    </row>
    <row r="25" ht="18.75" customHeight="1">
      <c r="K25" s="2"/>
      <c r="R25" s="2"/>
    </row>
    <row r="26" ht="18.0" customHeight="1">
      <c r="A26" s="70" t="s">
        <v>243</v>
      </c>
      <c r="B26" s="11" t="s">
        <v>11</v>
      </c>
      <c r="C26" s="12"/>
      <c r="D26" s="12"/>
      <c r="E26" s="13"/>
      <c r="G26" s="2"/>
      <c r="H26" s="2"/>
      <c r="I26" s="2"/>
      <c r="J26" s="9"/>
      <c r="K26" s="2"/>
      <c r="L26" s="9"/>
      <c r="Q26" s="70" t="s">
        <v>244</v>
      </c>
      <c r="R26" s="71"/>
      <c r="U26" s="7"/>
      <c r="Z26" s="7"/>
      <c r="AF26" s="7"/>
      <c r="AI26" s="70" t="s">
        <v>245</v>
      </c>
      <c r="AJ26" s="71"/>
      <c r="AM26" s="7"/>
      <c r="AQ26" s="7"/>
      <c r="AW26" s="1" t="s">
        <v>41</v>
      </c>
      <c r="BB26" s="7"/>
      <c r="BF26" s="7"/>
      <c r="BH26" s="9"/>
      <c r="BJ26" s="7"/>
      <c r="BN26" s="7"/>
      <c r="BS26" s="7"/>
      <c r="BW26" s="7"/>
      <c r="BY26" s="9"/>
      <c r="CA26" s="7"/>
      <c r="CE26" s="7"/>
      <c r="CJ26" s="7"/>
    </row>
    <row r="27" ht="18.0" customHeight="1">
      <c r="B27" s="18" t="s">
        <v>14</v>
      </c>
      <c r="C27" s="18" t="s">
        <v>15</v>
      </c>
      <c r="D27" s="18" t="s">
        <v>16</v>
      </c>
      <c r="E27" s="19"/>
      <c r="F27" s="6" t="s">
        <v>14</v>
      </c>
      <c r="G27" s="6" t="s">
        <v>15</v>
      </c>
      <c r="H27" s="6" t="s">
        <v>16</v>
      </c>
      <c r="I27" s="19"/>
      <c r="J27" s="20" t="s">
        <v>18</v>
      </c>
      <c r="K27" s="18" t="s">
        <v>19</v>
      </c>
      <c r="L27" s="21" t="s">
        <v>20</v>
      </c>
      <c r="N27" s="1" t="s">
        <v>21</v>
      </c>
      <c r="O27" s="1" t="s">
        <v>22</v>
      </c>
      <c r="P27" s="1" t="s">
        <v>23</v>
      </c>
      <c r="Q27" s="1" t="s">
        <v>273</v>
      </c>
      <c r="U27" s="1" t="s">
        <v>274</v>
      </c>
      <c r="AE27" s="1" t="s">
        <v>21</v>
      </c>
      <c r="AF27" s="2" t="s">
        <v>275</v>
      </c>
      <c r="AI27" s="2" t="s">
        <v>276</v>
      </c>
      <c r="AK27" s="2"/>
      <c r="AM27" s="2" t="s">
        <v>277</v>
      </c>
      <c r="AO27" s="2"/>
      <c r="AQ27" s="2" t="s">
        <v>47</v>
      </c>
      <c r="AW27" s="6" t="s">
        <v>14</v>
      </c>
      <c r="AX27" s="6" t="s">
        <v>15</v>
      </c>
      <c r="AY27" s="6" t="s">
        <v>16</v>
      </c>
      <c r="BB27" s="2" t="s">
        <v>101</v>
      </c>
      <c r="BF27" s="1" t="s">
        <v>251</v>
      </c>
      <c r="BJ27" s="57" t="s">
        <v>278</v>
      </c>
      <c r="BK27" s="58"/>
      <c r="BO27" s="2" t="s">
        <v>104</v>
      </c>
      <c r="BP27" s="2"/>
      <c r="BT27" s="1" t="s">
        <v>145</v>
      </c>
      <c r="BY27" s="2" t="s">
        <v>146</v>
      </c>
      <c r="CC27" s="2" t="s">
        <v>279</v>
      </c>
      <c r="CH27" s="2" t="s">
        <v>148</v>
      </c>
    </row>
    <row r="28" ht="18.0" customHeight="1">
      <c r="A28" s="71">
        <f>A15+1</f>
        <v>2</v>
      </c>
      <c r="B28" s="6">
        <v>1.0</v>
      </c>
      <c r="C28" s="6">
        <v>0.0</v>
      </c>
      <c r="D28" s="6">
        <v>0.0</v>
      </c>
      <c r="E28" s="22" t="str">
        <f t="shared" ref="E28:E36" si="95">IF(MAX(B28:D28)=B28,"setosa",IF(MAX(B28:D28)=C28,"versicolor","virginica"))</f>
        <v>setosa</v>
      </c>
      <c r="F28" s="22">
        <f t="shared" ref="F28:H28" si="85">AQ28</f>
        <v>0.2896754054</v>
      </c>
      <c r="G28" s="22">
        <f t="shared" si="85"/>
        <v>0.3691367946</v>
      </c>
      <c r="H28" s="22">
        <f t="shared" si="85"/>
        <v>0.3411878</v>
      </c>
      <c r="I28" s="64" t="str">
        <f t="shared" ref="I28:I36" si="97">IF(MAX(F28:H28)=F28,"setosa",IF(MAX(F28:H28)=G28,"versicolor","virginica"))</f>
        <v>versicolor</v>
      </c>
      <c r="J28" s="22">
        <f>COUNTIF(K28:K36,"OK")/9</f>
        <v>0.3333333333</v>
      </c>
      <c r="K28" s="24" t="str">
        <f t="shared" ref="K28:K36" si="98">IF(E28=I28,"OK","NG")</f>
        <v>NG</v>
      </c>
      <c r="L28" s="25">
        <f t="shared" ref="L28:L36" si="99">-(B28*LN(F28)+C28*LN(G28)+D28*LN(H28))/9</f>
        <v>0.1376660305</v>
      </c>
      <c r="M28" s="9" t="s">
        <v>26</v>
      </c>
      <c r="N28" s="25">
        <v>1.0</v>
      </c>
      <c r="O28" s="27">
        <v>5.1</v>
      </c>
      <c r="P28" s="27">
        <v>7.0</v>
      </c>
      <c r="Q28" s="72">
        <f t="shared" ref="Q28:S28" si="86">Q15-$C$10*CH15</f>
        <v>0.0507287482</v>
      </c>
      <c r="R28" s="72">
        <f t="shared" si="86"/>
        <v>-0.03026988582</v>
      </c>
      <c r="S28" s="72">
        <f t="shared" si="86"/>
        <v>0.1698097089</v>
      </c>
      <c r="T28" s="28" t="s">
        <v>27</v>
      </c>
      <c r="U28" s="15">
        <f t="array" ref="U28:W36">MMULT(N28:P36,Q28:S30)</f>
        <v>1.385864087</v>
      </c>
      <c r="V28" s="15">
        <v>1.3815658361140986</v>
      </c>
      <c r="W28" s="15">
        <v>-1.3536336614389706</v>
      </c>
      <c r="Y28" s="9" t="s">
        <v>280</v>
      </c>
      <c r="Z28" s="17">
        <f t="shared" ref="Z28:AB28" si="87">1/(1+EXP(-U28))</f>
        <v>0.7999311473</v>
      </c>
      <c r="AA28" s="17">
        <f t="shared" si="87"/>
        <v>0.7992423627</v>
      </c>
      <c r="AB28" s="17">
        <f t="shared" si="87"/>
        <v>0.2052769475</v>
      </c>
      <c r="AD28" s="9" t="s">
        <v>281</v>
      </c>
      <c r="AE28" s="25">
        <v>1.0</v>
      </c>
      <c r="AF28" s="17">
        <f t="shared" ref="AF28:AH28" si="88">Z28</f>
        <v>0.7999311473</v>
      </c>
      <c r="AG28" s="17">
        <f t="shared" si="88"/>
        <v>0.7992423627</v>
      </c>
      <c r="AH28" s="17">
        <f t="shared" si="88"/>
        <v>0.2052769475</v>
      </c>
      <c r="AI28" s="73">
        <f t="shared" ref="AI28:AK28" si="89">AI15-$C$10*BO15</f>
        <v>0.009234515093</v>
      </c>
      <c r="AJ28" s="73">
        <f t="shared" si="89"/>
        <v>-0.008656298632</v>
      </c>
      <c r="AK28" s="73">
        <f t="shared" si="89"/>
        <v>-0.0005782164613</v>
      </c>
      <c r="AL28" s="28" t="s">
        <v>27</v>
      </c>
      <c r="AM28" s="15">
        <f t="array" ref="AM28:AO36">MMULT(AE28:AH36,AI28:AK31)</f>
        <v>0.5938949533</v>
      </c>
      <c r="AN28" s="15">
        <v>0.8363012412773322</v>
      </c>
      <c r="AO28" s="15">
        <v>0.7575670075775122</v>
      </c>
      <c r="AP28" s="9" t="s">
        <v>282</v>
      </c>
      <c r="AQ28" s="37">
        <f t="shared" ref="AQ28:AS28" si="90">EXP(AM28)/(EXP($AM28)+EXP($AN28)+EXP($AO28))</f>
        <v>0.2896754054</v>
      </c>
      <c r="AR28" s="37">
        <f t="shared" si="90"/>
        <v>0.3691367946</v>
      </c>
      <c r="AS28" s="37">
        <f t="shared" si="90"/>
        <v>0.3411878</v>
      </c>
      <c r="AT28" s="39" t="s">
        <v>51</v>
      </c>
      <c r="AU28" s="40" t="str">
        <f>IF(MAX(B28:D28)=MAX(AQ28:AS28)=AQ28,"setosa",IF(MAX(AQ28:AS28)=AR28,"versicolor","virginica"))</f>
        <v>versicolor</v>
      </c>
      <c r="AW28" s="41">
        <v>1.0</v>
      </c>
      <c r="AX28" s="41">
        <v>0.0</v>
      </c>
      <c r="AY28" s="41">
        <v>0.0</v>
      </c>
      <c r="BA28" s="59" t="s">
        <v>108</v>
      </c>
      <c r="BB28" s="60">
        <f t="shared" ref="BB28:BD28" si="91">AQ28-AW28</f>
        <v>-0.7103245946</v>
      </c>
      <c r="BC28" s="60">
        <f t="shared" si="91"/>
        <v>0.3691367946</v>
      </c>
      <c r="BD28" s="60">
        <f t="shared" si="91"/>
        <v>0.3411878</v>
      </c>
      <c r="BE28" s="9" t="s">
        <v>283</v>
      </c>
      <c r="BF28" s="27">
        <v>1.0</v>
      </c>
      <c r="BG28" s="27">
        <v>1.0</v>
      </c>
      <c r="BH28" s="27">
        <v>1.0</v>
      </c>
      <c r="BI28" s="9" t="s">
        <v>284</v>
      </c>
      <c r="BJ28" s="17">
        <f t="shared" ref="BJ28:BL28" si="92">BB28*BF28</f>
        <v>-0.7103245946</v>
      </c>
      <c r="BK28" s="17">
        <f t="shared" si="92"/>
        <v>0.3691367946</v>
      </c>
      <c r="BL28" s="17">
        <f t="shared" si="92"/>
        <v>0.3411878</v>
      </c>
      <c r="BN28" s="61" t="s">
        <v>285</v>
      </c>
      <c r="BO28" s="62">
        <f t="array" ref="BO28:BQ31">MMULT(TRANSPOSE(AE28:AH36),BJ28:BL36)</f>
        <v>-0.395494926</v>
      </c>
      <c r="BP28" s="62">
        <v>0.3552585936478737</v>
      </c>
      <c r="BQ28" s="62">
        <v>0.040236332343235315</v>
      </c>
      <c r="BS28" s="9" t="s">
        <v>286</v>
      </c>
      <c r="BT28" s="27">
        <f t="shared" ref="BT28:BV28" si="93">Z28*(1-Z28)</f>
        <v>0.1600413069</v>
      </c>
      <c r="BU28" s="27">
        <f t="shared" si="93"/>
        <v>0.1604540084</v>
      </c>
      <c r="BV28" s="27">
        <f t="shared" si="93"/>
        <v>0.1631383223</v>
      </c>
      <c r="BX28" s="9" t="s">
        <v>287</v>
      </c>
      <c r="BY28" s="17">
        <f t="array" ref="BY28:CA36">MMULT(BJ28:BL36,TRANSPOSE(AI29:AK31))</f>
        <v>0.08144452541</v>
      </c>
      <c r="BZ28" s="17">
        <v>0.07943833037514346</v>
      </c>
      <c r="CA28" s="17">
        <v>0.12975465081660495</v>
      </c>
      <c r="CB28" s="9"/>
      <c r="CC28" s="34">
        <f t="shared" ref="CC28:CE28" si="94">BY28*BT28</f>
        <v>0.01303448828</v>
      </c>
      <c r="CD28" s="34">
        <f t="shared" si="94"/>
        <v>0.01274619853</v>
      </c>
      <c r="CE28" s="34">
        <f t="shared" si="94"/>
        <v>0.02116795605</v>
      </c>
      <c r="CG28" s="61" t="s">
        <v>288</v>
      </c>
      <c r="CH28" s="65">
        <f t="array" ref="CH28:CJ30">MMULT(TRANSPOSE(N28:P36),CC28:CE36)</f>
        <v>-0.00326166051</v>
      </c>
      <c r="CI28" s="65">
        <v>-0.0042098855346864965</v>
      </c>
      <c r="CJ28" s="65">
        <v>-0.004657314750233746</v>
      </c>
    </row>
    <row r="29" ht="18.0" customHeight="1">
      <c r="B29" s="6">
        <v>1.0</v>
      </c>
      <c r="C29" s="6">
        <v>0.0</v>
      </c>
      <c r="D29" s="6">
        <v>0.0</v>
      </c>
      <c r="E29" s="22" t="str">
        <f t="shared" si="95"/>
        <v>setosa</v>
      </c>
      <c r="F29" s="22">
        <f t="shared" ref="F29:H29" si="96">AQ29</f>
        <v>0.2896335735</v>
      </c>
      <c r="G29" s="22">
        <f t="shared" si="96"/>
        <v>0.3691487746</v>
      </c>
      <c r="H29" s="22">
        <f t="shared" si="96"/>
        <v>0.3412176519</v>
      </c>
      <c r="I29" s="64" t="str">
        <f t="shared" si="97"/>
        <v>versicolor</v>
      </c>
      <c r="K29" s="24" t="str">
        <f t="shared" si="98"/>
        <v>NG</v>
      </c>
      <c r="L29" s="29">
        <f t="shared" si="99"/>
        <v>0.1376820772</v>
      </c>
      <c r="N29" s="29">
        <v>1.0</v>
      </c>
      <c r="O29" s="27">
        <v>5.4</v>
      </c>
      <c r="P29" s="27">
        <v>7.8</v>
      </c>
      <c r="Q29" s="72">
        <f t="shared" ref="Q29:S29" si="100">Q16-$C$10*CH16</f>
        <v>0.1359344113</v>
      </c>
      <c r="R29" s="72">
        <f t="shared" si="100"/>
        <v>-0.07542245018</v>
      </c>
      <c r="S29" s="72">
        <f t="shared" si="100"/>
        <v>-0.0004866476793</v>
      </c>
      <c r="U29" s="15">
        <v>1.5000009640601533</v>
      </c>
      <c r="V29" s="15">
        <v>1.5642522688139664</v>
      </c>
      <c r="W29" s="15">
        <v>-1.5276038234152307</v>
      </c>
      <c r="Z29" s="17">
        <f t="shared" ref="Z29:AB29" si="101">1/(1+EXP(-U29))</f>
        <v>0.81757462</v>
      </c>
      <c r="AA29" s="17">
        <f t="shared" si="101"/>
        <v>0.8269626794</v>
      </c>
      <c r="AB29" s="17">
        <f t="shared" si="101"/>
        <v>0.1783445456</v>
      </c>
      <c r="AE29" s="29">
        <v>1.0</v>
      </c>
      <c r="AF29" s="17">
        <f t="shared" ref="AF29:AH29" si="102">Z29</f>
        <v>0.81757462</v>
      </c>
      <c r="AG29" s="17">
        <f t="shared" si="102"/>
        <v>0.8269626794</v>
      </c>
      <c r="AH29" s="17">
        <f t="shared" si="102"/>
        <v>0.1783445456</v>
      </c>
      <c r="AI29" s="73">
        <f t="shared" ref="AI29:AK29" si="103">AI16-$C$10*BO16</f>
        <v>0.5273560007</v>
      </c>
      <c r="AJ29" s="73">
        <f t="shared" si="103"/>
        <v>0.7809889711</v>
      </c>
      <c r="AK29" s="73">
        <f t="shared" si="103"/>
        <v>0.4916550282</v>
      </c>
      <c r="AM29" s="15">
        <v>0.6034565790886471</v>
      </c>
      <c r="AN29" s="15">
        <v>0.846039740665642</v>
      </c>
      <c r="AO29" s="15">
        <v>0.76736054362582</v>
      </c>
      <c r="AQ29" s="37">
        <f t="shared" ref="AQ29:AS29" si="104">EXP(AM29)/(EXP($AM29)+EXP($AN29)+EXP($AO29))</f>
        <v>0.2896335735</v>
      </c>
      <c r="AR29" s="37">
        <f t="shared" si="104"/>
        <v>0.3691487746</v>
      </c>
      <c r="AS29" s="37">
        <f t="shared" si="104"/>
        <v>0.3412176519</v>
      </c>
      <c r="AU29" s="40" t="str">
        <f t="shared" ref="AU29:AU36" si="115">IF(MAX(AQ29:AS29)=AQ29,"setosa",IF(MAX(AQ29:AS29)=AR29,"versicolor","virginica"))</f>
        <v>versicolor</v>
      </c>
      <c r="AW29" s="41">
        <v>1.0</v>
      </c>
      <c r="AX29" s="41">
        <v>0.0</v>
      </c>
      <c r="AY29" s="41">
        <v>0.0</v>
      </c>
      <c r="BB29" s="60">
        <f t="shared" ref="BB29:BD29" si="105">AQ29-AW29</f>
        <v>-0.7103664265</v>
      </c>
      <c r="BC29" s="60">
        <f t="shared" si="105"/>
        <v>0.3691487746</v>
      </c>
      <c r="BD29" s="60">
        <f t="shared" si="105"/>
        <v>0.3412176519</v>
      </c>
      <c r="BF29" s="27">
        <v>1.0</v>
      </c>
      <c r="BG29" s="27">
        <v>1.0</v>
      </c>
      <c r="BH29" s="27">
        <v>1.0</v>
      </c>
      <c r="BJ29" s="17">
        <f t="shared" ref="BJ29:BL29" si="106">BB29*BF29</f>
        <v>-0.7103664265</v>
      </c>
      <c r="BK29" s="17">
        <f t="shared" si="106"/>
        <v>0.3691487746</v>
      </c>
      <c r="BL29" s="17">
        <f t="shared" si="106"/>
        <v>0.3412176519</v>
      </c>
      <c r="BN29" s="61" t="s">
        <v>289</v>
      </c>
      <c r="BO29" s="34">
        <v>-0.30747276661821865</v>
      </c>
      <c r="BP29" s="34">
        <v>0.38225970189277075</v>
      </c>
      <c r="BQ29" s="34">
        <v>-0.07478693527455205</v>
      </c>
      <c r="BT29" s="27">
        <f t="shared" ref="BT29:BV29" si="107">Z29*(1-Z29)</f>
        <v>0.1491463607</v>
      </c>
      <c r="BU29" s="27">
        <f t="shared" si="107"/>
        <v>0.1430954063</v>
      </c>
      <c r="BV29" s="27">
        <f t="shared" si="107"/>
        <v>0.1465377686</v>
      </c>
      <c r="BY29" s="17">
        <v>0.081446498192773</v>
      </c>
      <c r="BZ29" s="17">
        <v>0.0794447851850477</v>
      </c>
      <c r="CA29" s="17">
        <v>0.1297622511113125</v>
      </c>
      <c r="CC29" s="34">
        <f t="shared" ref="CC29:CE29" si="108">BY29*BT29</f>
        <v>0.0121474488</v>
      </c>
      <c r="CD29" s="34">
        <f t="shared" si="108"/>
        <v>0.01136818381</v>
      </c>
      <c r="CE29" s="34">
        <f t="shared" si="108"/>
        <v>0.01901507073</v>
      </c>
      <c r="CG29" s="61" t="s">
        <v>290</v>
      </c>
      <c r="CH29" s="66">
        <v>0.006496853252226625</v>
      </c>
      <c r="CI29" s="66">
        <v>-0.20640940088059623</v>
      </c>
      <c r="CJ29" s="66">
        <v>-0.15763624122139258</v>
      </c>
    </row>
    <row r="30" ht="18.0" customHeight="1">
      <c r="B30" s="6">
        <v>1.0</v>
      </c>
      <c r="C30" s="6">
        <v>0.0</v>
      </c>
      <c r="D30" s="6">
        <v>0.0</v>
      </c>
      <c r="E30" s="22" t="str">
        <f t="shared" si="95"/>
        <v>setosa</v>
      </c>
      <c r="F30" s="22">
        <f t="shared" ref="F30:H30" si="109">AQ30</f>
        <v>0.2897884652</v>
      </c>
      <c r="G30" s="22">
        <f t="shared" si="109"/>
        <v>0.3684273429</v>
      </c>
      <c r="H30" s="22">
        <f t="shared" si="109"/>
        <v>0.341784192</v>
      </c>
      <c r="I30" s="64" t="str">
        <f t="shared" si="97"/>
        <v>versicolor</v>
      </c>
      <c r="K30" s="24" t="str">
        <f t="shared" si="98"/>
        <v>NG</v>
      </c>
      <c r="L30" s="29">
        <f t="shared" si="99"/>
        <v>0.1376226725</v>
      </c>
      <c r="N30" s="29">
        <v>1.0</v>
      </c>
      <c r="O30" s="27">
        <v>4.6</v>
      </c>
      <c r="P30" s="27">
        <v>6.8</v>
      </c>
      <c r="Q30" s="72">
        <f t="shared" ref="Q30:S30" si="110">Q17-$C$10*CH17</f>
        <v>0.09169569165</v>
      </c>
      <c r="R30" s="72">
        <f t="shared" si="110"/>
        <v>0.2566414597</v>
      </c>
      <c r="S30" s="72">
        <f t="shared" si="110"/>
        <v>-0.2172802096</v>
      </c>
      <c r="U30" s="15">
        <v>1.299557743374709</v>
      </c>
      <c r="V30" s="15">
        <v>1.3679487692649637</v>
      </c>
      <c r="W30" s="15">
        <v>-1.3099342956811926</v>
      </c>
      <c r="Z30" s="17">
        <f t="shared" ref="Z30:AB30" si="111">1/(1+EXP(-U30))</f>
        <v>0.7857605426</v>
      </c>
      <c r="AA30" s="17">
        <f t="shared" si="111"/>
        <v>0.7970485442</v>
      </c>
      <c r="AB30" s="17">
        <f t="shared" si="111"/>
        <v>0.212497839</v>
      </c>
      <c r="AE30" s="29">
        <v>1.0</v>
      </c>
      <c r="AF30" s="17">
        <f t="shared" ref="AF30:AH30" si="112">Z30</f>
        <v>0.7857605426</v>
      </c>
      <c r="AG30" s="17">
        <f t="shared" si="112"/>
        <v>0.7970485442</v>
      </c>
      <c r="AH30" s="17">
        <f t="shared" si="112"/>
        <v>0.212497839</v>
      </c>
      <c r="AI30" s="73">
        <f t="shared" ref="AI30:AK30" si="113">AI17-$C$10*BO17</f>
        <v>0.1630564449</v>
      </c>
      <c r="AJ30" s="73">
        <f t="shared" si="113"/>
        <v>0.1874481447</v>
      </c>
      <c r="AK30" s="73">
        <f t="shared" si="113"/>
        <v>0.3694954104</v>
      </c>
      <c r="AM30" s="15">
        <v>0.5872071744901826</v>
      </c>
      <c r="AN30" s="15">
        <v>0.8272994703193468</v>
      </c>
      <c r="AO30" s="15">
        <v>0.7522354684450162</v>
      </c>
      <c r="AQ30" s="37">
        <f t="shared" ref="AQ30:AS30" si="114">EXP(AM30)/(EXP($AM30)+EXP($AN30)+EXP($AO30))</f>
        <v>0.2897884652</v>
      </c>
      <c r="AR30" s="37">
        <f t="shared" si="114"/>
        <v>0.3684273429</v>
      </c>
      <c r="AS30" s="37">
        <f t="shared" si="114"/>
        <v>0.341784192</v>
      </c>
      <c r="AU30" s="40" t="str">
        <f t="shared" si="115"/>
        <v>versicolor</v>
      </c>
      <c r="AW30" s="41">
        <v>1.0</v>
      </c>
      <c r="AX30" s="41">
        <v>0.0</v>
      </c>
      <c r="AY30" s="41">
        <v>0.0</v>
      </c>
      <c r="BB30" s="60">
        <f t="shared" ref="BB30:BD30" si="116">AQ30-AW30</f>
        <v>-0.7102115348</v>
      </c>
      <c r="BC30" s="60">
        <f t="shared" si="116"/>
        <v>0.3684273429</v>
      </c>
      <c r="BD30" s="60">
        <f t="shared" si="116"/>
        <v>0.341784192</v>
      </c>
      <c r="BF30" s="27">
        <v>1.0</v>
      </c>
      <c r="BG30" s="27">
        <v>1.0</v>
      </c>
      <c r="BH30" s="27">
        <v>1.0</v>
      </c>
      <c r="BJ30" s="17">
        <f t="shared" ref="BJ30:BL30" si="117">BB30*BF30</f>
        <v>-0.7102115348</v>
      </c>
      <c r="BK30" s="17">
        <f t="shared" si="117"/>
        <v>0.3684273429</v>
      </c>
      <c r="BL30" s="17">
        <f t="shared" si="117"/>
        <v>0.341784192</v>
      </c>
      <c r="BO30" s="34">
        <v>-0.6019884574303835</v>
      </c>
      <c r="BP30" s="34">
        <v>0.573806765777225</v>
      </c>
      <c r="BQ30" s="34">
        <v>0.028181691653158647</v>
      </c>
      <c r="BT30" s="27">
        <f t="shared" ref="BT30:BV30" si="118">Z30*(1-Z30)</f>
        <v>0.1683409123</v>
      </c>
      <c r="BU30" s="27">
        <f t="shared" si="118"/>
        <v>0.1617621624</v>
      </c>
      <c r="BV30" s="27">
        <f t="shared" si="118"/>
        <v>0.1673425074</v>
      </c>
      <c r="BY30" s="17">
        <v>0.08124329327973392</v>
      </c>
      <c r="BZ30" s="17">
        <v>0.07954414419225853</v>
      </c>
      <c r="CA30" s="17">
        <v>0.1297312564227917</v>
      </c>
      <c r="CC30" s="34">
        <f t="shared" ref="CC30:CE30" si="119">BY30*BT30</f>
        <v>0.01367657011</v>
      </c>
      <c r="CD30" s="34">
        <f t="shared" si="119"/>
        <v>0.01286723277</v>
      </c>
      <c r="CE30" s="34">
        <f t="shared" si="119"/>
        <v>0.02170955374</v>
      </c>
      <c r="CH30" s="66">
        <v>0.24796927450641124</v>
      </c>
      <c r="CI30" s="66">
        <v>-0.06343718386764371</v>
      </c>
      <c r="CJ30" s="66">
        <v>0.1508001337498605</v>
      </c>
    </row>
    <row r="31" ht="18.0" customHeight="1">
      <c r="B31" s="6">
        <v>0.0</v>
      </c>
      <c r="C31" s="6">
        <v>1.0</v>
      </c>
      <c r="D31" s="6">
        <v>0.0</v>
      </c>
      <c r="E31" s="22" t="str">
        <f t="shared" si="95"/>
        <v>versicolor</v>
      </c>
      <c r="F31" s="22">
        <f t="shared" ref="F31:H31" si="120">AQ31</f>
        <v>0.2892676718</v>
      </c>
      <c r="G31" s="22">
        <f t="shared" si="120"/>
        <v>0.3746919342</v>
      </c>
      <c r="H31" s="22">
        <f t="shared" si="120"/>
        <v>0.336040394</v>
      </c>
      <c r="I31" s="64" t="str">
        <f t="shared" si="97"/>
        <v>versicolor</v>
      </c>
      <c r="K31" s="24" t="str">
        <f t="shared" si="98"/>
        <v>OK</v>
      </c>
      <c r="L31" s="29">
        <f t="shared" si="99"/>
        <v>0.1090723444</v>
      </c>
      <c r="N31" s="29">
        <v>1.0</v>
      </c>
      <c r="O31" s="27">
        <v>6.4</v>
      </c>
      <c r="P31" s="27">
        <v>3.6</v>
      </c>
      <c r="U31" s="15">
        <v>1.2508134704444118</v>
      </c>
      <c r="V31" s="15">
        <v>0.4109356879302054</v>
      </c>
      <c r="W31" s="15">
        <v>-0.6155135908141249</v>
      </c>
      <c r="Z31" s="17">
        <f t="shared" ref="Z31:AB31" si="121">1/(1+EXP(-U31))</f>
        <v>0.777440645</v>
      </c>
      <c r="AA31" s="17">
        <f t="shared" si="121"/>
        <v>0.601312218</v>
      </c>
      <c r="AB31" s="17">
        <f t="shared" si="121"/>
        <v>0.3508025016</v>
      </c>
      <c r="AE31" s="29">
        <v>1.0</v>
      </c>
      <c r="AF31" s="17">
        <f t="shared" ref="AF31:AH31" si="122">Z31</f>
        <v>0.777440645</v>
      </c>
      <c r="AG31" s="17">
        <f t="shared" si="122"/>
        <v>0.601312218</v>
      </c>
      <c r="AH31" s="17">
        <f t="shared" si="122"/>
        <v>0.3508025016</v>
      </c>
      <c r="AI31" s="73">
        <f t="shared" ref="AI31:AK31" si="123">AI18-$C$10*BO18</f>
        <v>0.1582755866</v>
      </c>
      <c r="AJ31" s="73">
        <f t="shared" si="123"/>
        <v>0.3429690428</v>
      </c>
      <c r="AK31" s="73">
        <f t="shared" si="123"/>
        <v>0.3387553706</v>
      </c>
      <c r="AM31" s="15">
        <v>0.5727938087156139</v>
      </c>
      <c r="AN31" s="15">
        <v>0.8315455286288801</v>
      </c>
      <c r="AO31" s="15">
        <v>0.7226727220185185</v>
      </c>
      <c r="AQ31" s="37">
        <f t="shared" ref="AQ31:AS31" si="124">EXP(AM31)/(EXP($AM31)+EXP($AN31)+EXP($AO31))</f>
        <v>0.2892676718</v>
      </c>
      <c r="AR31" s="37">
        <f t="shared" si="124"/>
        <v>0.3746919342</v>
      </c>
      <c r="AS31" s="37">
        <f t="shared" si="124"/>
        <v>0.336040394</v>
      </c>
      <c r="AU31" s="40" t="str">
        <f t="shared" si="115"/>
        <v>versicolor</v>
      </c>
      <c r="AW31" s="41">
        <v>0.0</v>
      </c>
      <c r="AX31" s="41">
        <v>1.0</v>
      </c>
      <c r="AY31" s="41">
        <v>0.0</v>
      </c>
      <c r="BB31" s="60">
        <f t="shared" ref="BB31:BD31" si="125">AQ31-AW31</f>
        <v>0.2892676718</v>
      </c>
      <c r="BC31" s="60">
        <f t="shared" si="125"/>
        <v>-0.6253080658</v>
      </c>
      <c r="BD31" s="60">
        <f t="shared" si="125"/>
        <v>0.336040394</v>
      </c>
      <c r="BF31" s="27">
        <v>1.0</v>
      </c>
      <c r="BG31" s="27">
        <v>1.0</v>
      </c>
      <c r="BH31" s="27">
        <v>1.0</v>
      </c>
      <c r="BJ31" s="17">
        <f t="shared" ref="BJ31:BL31" si="126">BB31*BF31</f>
        <v>0.2892676718</v>
      </c>
      <c r="BK31" s="17">
        <f t="shared" si="126"/>
        <v>-0.6253080658</v>
      </c>
      <c r="BL31" s="17">
        <f t="shared" si="126"/>
        <v>0.336040394</v>
      </c>
      <c r="BO31" s="34">
        <v>0.10886185414926174</v>
      </c>
      <c r="BP31" s="34">
        <v>-0.1728172568237949</v>
      </c>
      <c r="BQ31" s="34">
        <v>0.06395540267453315</v>
      </c>
      <c r="BT31" s="27">
        <f t="shared" ref="BT31:BV31" si="127">Z31*(1-Z31)</f>
        <v>0.1730266885</v>
      </c>
      <c r="BU31" s="27">
        <f t="shared" si="127"/>
        <v>0.2397358345</v>
      </c>
      <c r="BV31" s="27">
        <f t="shared" si="127"/>
        <v>0.2277401065</v>
      </c>
      <c r="BY31" s="17">
        <v>-0.1705957109911597</v>
      </c>
      <c r="BZ31" s="17">
        <v>0.054119504672786714</v>
      </c>
      <c r="CA31" s="17">
        <v>-0.05484181011497717</v>
      </c>
      <c r="CC31" s="34">
        <f t="shared" ref="CC31:CE31" si="128">BY31*BT31</f>
        <v>-0.02951761094</v>
      </c>
      <c r="CD31" s="34">
        <f t="shared" si="128"/>
        <v>0.01297438461</v>
      </c>
      <c r="CE31" s="34">
        <f t="shared" si="128"/>
        <v>-0.01248967967</v>
      </c>
    </row>
    <row r="32" ht="18.0" customHeight="1">
      <c r="B32" s="6">
        <v>0.0</v>
      </c>
      <c r="C32" s="6">
        <v>1.0</v>
      </c>
      <c r="D32" s="6">
        <v>0.0</v>
      </c>
      <c r="E32" s="22" t="str">
        <f t="shared" si="95"/>
        <v>versicolor</v>
      </c>
      <c r="F32" s="22">
        <f t="shared" ref="F32:H32" si="129">AQ32</f>
        <v>0.2893326007</v>
      </c>
      <c r="G32" s="22">
        <f t="shared" si="129"/>
        <v>0.3739868747</v>
      </c>
      <c r="H32" s="22">
        <f t="shared" si="129"/>
        <v>0.3366805246</v>
      </c>
      <c r="I32" s="64" t="str">
        <f t="shared" si="97"/>
        <v>versicolor</v>
      </c>
      <c r="K32" s="24" t="str">
        <f t="shared" si="98"/>
        <v>OK</v>
      </c>
      <c r="L32" s="29">
        <f t="shared" si="99"/>
        <v>0.1092816196</v>
      </c>
      <c r="N32" s="29">
        <v>1.0</v>
      </c>
      <c r="O32" s="27">
        <v>5.9</v>
      </c>
      <c r="P32" s="27">
        <v>3.4</v>
      </c>
      <c r="U32" s="15">
        <v>1.1645071264657032</v>
      </c>
      <c r="V32" s="15">
        <v>0.3973186210810705</v>
      </c>
      <c r="W32" s="15">
        <v>-0.5718142250563469</v>
      </c>
      <c r="Z32" s="17">
        <f t="shared" ref="Z32:AB32" si="130">1/(1+EXP(-U32))</f>
        <v>0.7621507183</v>
      </c>
      <c r="AA32" s="17">
        <f t="shared" si="130"/>
        <v>0.5980432599</v>
      </c>
      <c r="AB32" s="17">
        <f t="shared" si="130"/>
        <v>0.3608183074</v>
      </c>
      <c r="AE32" s="29">
        <v>1.0</v>
      </c>
      <c r="AF32" s="17">
        <f t="shared" ref="AF32:AH32" si="131">Z32</f>
        <v>0.7621507183</v>
      </c>
      <c r="AG32" s="17">
        <f t="shared" si="131"/>
        <v>0.5980432599</v>
      </c>
      <c r="AH32" s="17">
        <f t="shared" si="131"/>
        <v>0.3608183074</v>
      </c>
      <c r="AI32" s="2"/>
      <c r="AM32" s="15">
        <v>0.5657828069627153</v>
      </c>
      <c r="AN32" s="15">
        <v>0.822426615692481</v>
      </c>
      <c r="AO32" s="15">
        <v>0.7173403956468225</v>
      </c>
      <c r="AQ32" s="37">
        <f t="shared" ref="AQ32:AS32" si="132">EXP(AM32)/(EXP($AM32)+EXP($AN32)+EXP($AO32))</f>
        <v>0.2893326007</v>
      </c>
      <c r="AR32" s="37">
        <f t="shared" si="132"/>
        <v>0.3739868747</v>
      </c>
      <c r="AS32" s="37">
        <f t="shared" si="132"/>
        <v>0.3366805246</v>
      </c>
      <c r="AU32" s="40" t="str">
        <f t="shared" si="115"/>
        <v>versicolor</v>
      </c>
      <c r="AW32" s="41">
        <v>0.0</v>
      </c>
      <c r="AX32" s="41">
        <v>1.0</v>
      </c>
      <c r="AY32" s="41">
        <v>0.0</v>
      </c>
      <c r="BB32" s="60">
        <f t="shared" ref="BB32:BD32" si="133">AQ32-AW32</f>
        <v>0.2893326007</v>
      </c>
      <c r="BC32" s="60">
        <f t="shared" si="133"/>
        <v>-0.6260131253</v>
      </c>
      <c r="BD32" s="60">
        <f t="shared" si="133"/>
        <v>0.3366805246</v>
      </c>
      <c r="BF32" s="27">
        <v>1.0</v>
      </c>
      <c r="BG32" s="27">
        <v>1.0</v>
      </c>
      <c r="BH32" s="27">
        <v>1.0</v>
      </c>
      <c r="BJ32" s="17">
        <f t="shared" ref="BJ32:BL32" si="134">BB32*BF32</f>
        <v>0.2893326007</v>
      </c>
      <c r="BK32" s="17">
        <f t="shared" si="134"/>
        <v>-0.6260131253</v>
      </c>
      <c r="BL32" s="17">
        <f t="shared" si="134"/>
        <v>0.3366805246</v>
      </c>
      <c r="BT32" s="27">
        <f t="shared" ref="BT32:BV32" si="135">Z32*(1-Z32)</f>
        <v>0.1812770009</v>
      </c>
      <c r="BU32" s="27">
        <f t="shared" si="135"/>
        <v>0.2403875192</v>
      </c>
      <c r="BV32" s="27">
        <f t="shared" si="135"/>
        <v>0.2306284564</v>
      </c>
      <c r="BY32" s="17">
        <v>-0.17079739059951504</v>
      </c>
      <c r="BZ32" s="17">
        <v>0.05423445497581836</v>
      </c>
      <c r="CA32" s="17">
        <v>-0.05485649934711792</v>
      </c>
      <c r="CC32" s="34">
        <f t="shared" ref="CC32:CE32" si="136">BY32*BT32</f>
        <v>-0.03096163873</v>
      </c>
      <c r="CD32" s="34">
        <f t="shared" si="136"/>
        <v>0.01303728609</v>
      </c>
      <c r="CE32" s="34">
        <f t="shared" si="136"/>
        <v>-0.01265146977</v>
      </c>
    </row>
    <row r="33" ht="18.0" customHeight="1">
      <c r="B33" s="6">
        <v>0.0</v>
      </c>
      <c r="C33" s="6">
        <v>1.0</v>
      </c>
      <c r="D33" s="6">
        <v>0.0</v>
      </c>
      <c r="E33" s="22" t="str">
        <f t="shared" si="95"/>
        <v>versicolor</v>
      </c>
      <c r="F33" s="22">
        <f t="shared" ref="F33:H33" si="137">AQ33</f>
        <v>0.2891882679</v>
      </c>
      <c r="G33" s="22">
        <f t="shared" si="137"/>
        <v>0.3757648309</v>
      </c>
      <c r="H33" s="22">
        <f t="shared" si="137"/>
        <v>0.3350469012</v>
      </c>
      <c r="I33" s="64" t="str">
        <f t="shared" si="97"/>
        <v>versicolor</v>
      </c>
      <c r="K33" s="24" t="str">
        <f t="shared" si="98"/>
        <v>OK</v>
      </c>
      <c r="L33" s="29">
        <f t="shared" si="99"/>
        <v>0.1087546423</v>
      </c>
      <c r="N33" s="29">
        <v>1.0</v>
      </c>
      <c r="O33" s="27">
        <v>6.7</v>
      </c>
      <c r="P33" s="27">
        <v>3.2</v>
      </c>
      <c r="U33" s="15">
        <v>1.2549155171755406</v>
      </c>
      <c r="V33" s="15">
        <v>0.2856523689999785</v>
      </c>
      <c r="W33" s="15">
        <v>-0.5287475012816909</v>
      </c>
      <c r="Z33" s="17">
        <f t="shared" ref="Z33:AB33" si="138">1/(1+EXP(-U33))</f>
        <v>0.7781496008</v>
      </c>
      <c r="AA33" s="17">
        <f t="shared" si="138"/>
        <v>0.5709314293</v>
      </c>
      <c r="AB33" s="17">
        <f t="shared" si="138"/>
        <v>0.3708090608</v>
      </c>
      <c r="AE33" s="29">
        <v>1.0</v>
      </c>
      <c r="AF33" s="17">
        <f t="shared" ref="AF33:AH33" si="139">Z33</f>
        <v>0.7781496008</v>
      </c>
      <c r="AG33" s="17">
        <f t="shared" si="139"/>
        <v>0.5709314293</v>
      </c>
      <c r="AH33" s="17">
        <f t="shared" si="139"/>
        <v>0.3708090608</v>
      </c>
      <c r="AJ33" s="2"/>
      <c r="AK33" s="2"/>
      <c r="AM33" s="15">
        <v>0.5713804472690586</v>
      </c>
      <c r="AN33" s="15">
        <v>0.8332660232224034</v>
      </c>
      <c r="AO33" s="15">
        <v>0.718573051055937</v>
      </c>
      <c r="AQ33" s="37">
        <f t="shared" ref="AQ33:AS33" si="140">EXP(AM33)/(EXP($AM33)+EXP($AN33)+EXP($AO33))</f>
        <v>0.2891882679</v>
      </c>
      <c r="AR33" s="37">
        <f t="shared" si="140"/>
        <v>0.3757648309</v>
      </c>
      <c r="AS33" s="37">
        <f t="shared" si="140"/>
        <v>0.3350469012</v>
      </c>
      <c r="AU33" s="40" t="str">
        <f t="shared" si="115"/>
        <v>versicolor</v>
      </c>
      <c r="AW33" s="41">
        <v>0.0</v>
      </c>
      <c r="AX33" s="41">
        <v>1.0</v>
      </c>
      <c r="AY33" s="41">
        <v>0.0</v>
      </c>
      <c r="BB33" s="60">
        <f t="shared" ref="BB33:BD33" si="141">AQ33-AW33</f>
        <v>0.2891882679</v>
      </c>
      <c r="BC33" s="60">
        <f t="shared" si="141"/>
        <v>-0.6242351691</v>
      </c>
      <c r="BD33" s="60">
        <f t="shared" si="141"/>
        <v>0.3350469012</v>
      </c>
      <c r="BF33" s="27">
        <v>1.0</v>
      </c>
      <c r="BG33" s="27">
        <v>1.0</v>
      </c>
      <c r="BH33" s="27">
        <v>1.0</v>
      </c>
      <c r="BJ33" s="17">
        <f t="shared" ref="BJ33:BL33" si="142">BB33*BF33</f>
        <v>0.2891882679</v>
      </c>
      <c r="BK33" s="17">
        <f t="shared" si="142"/>
        <v>-0.6242351691</v>
      </c>
      <c r="BL33" s="17">
        <f t="shared" si="142"/>
        <v>0.3350469012</v>
      </c>
      <c r="BT33" s="27">
        <f t="shared" ref="BT33:BV33" si="143">Z33*(1-Z33)</f>
        <v>0.1726327996</v>
      </c>
      <c r="BU33" s="27">
        <f t="shared" si="143"/>
        <v>0.2449687323</v>
      </c>
      <c r="BV33" s="27">
        <f t="shared" si="143"/>
        <v>0.2333097012</v>
      </c>
      <c r="BY33" s="17">
        <v>-0.17028812036038513</v>
      </c>
      <c r="BZ33" s="17">
        <v>0.05394057883590185</v>
      </c>
      <c r="CA33" s="17">
        <v>-0.054822958470112176</v>
      </c>
      <c r="CC33" s="34">
        <f t="shared" ref="CC33:CE33" si="144">BY33*BT33</f>
        <v>-0.02939731496</v>
      </c>
      <c r="CD33" s="34">
        <f t="shared" si="144"/>
        <v>0.01321375522</v>
      </c>
      <c r="CE33" s="34">
        <f t="shared" si="144"/>
        <v>-0.01279072806</v>
      </c>
    </row>
    <row r="34" ht="18.0" customHeight="1">
      <c r="B34" s="6">
        <v>0.0</v>
      </c>
      <c r="C34" s="6">
        <v>0.0</v>
      </c>
      <c r="D34" s="6">
        <v>1.0</v>
      </c>
      <c r="E34" s="22" t="str">
        <f t="shared" si="95"/>
        <v>virginica</v>
      </c>
      <c r="F34" s="22">
        <f t="shared" ref="F34:H34" si="145">AQ34</f>
        <v>0.2892208013</v>
      </c>
      <c r="G34" s="22">
        <f t="shared" si="145"/>
        <v>0.3740071724</v>
      </c>
      <c r="H34" s="22">
        <f t="shared" si="145"/>
        <v>0.3367720263</v>
      </c>
      <c r="I34" s="64" t="str">
        <f t="shared" si="97"/>
        <v>versicolor</v>
      </c>
      <c r="K34" s="24" t="str">
        <f t="shared" si="98"/>
        <v>NG</v>
      </c>
      <c r="L34" s="29">
        <f t="shared" si="99"/>
        <v>0.1209276731</v>
      </c>
      <c r="N34" s="29">
        <v>1.0</v>
      </c>
      <c r="O34" s="27">
        <v>7.9</v>
      </c>
      <c r="P34" s="27">
        <v>6.3</v>
      </c>
      <c r="U34" s="15">
        <v>1.7022934548378488</v>
      </c>
      <c r="V34" s="15">
        <v>0.990733953830276</v>
      </c>
      <c r="W34" s="15">
        <v>-1.2029001282276741</v>
      </c>
      <c r="Z34" s="17">
        <f t="shared" ref="Z34:AB34" si="146">1/(1+EXP(-U34))</f>
        <v>0.845834036</v>
      </c>
      <c r="AA34" s="17">
        <f t="shared" si="146"/>
        <v>0.7292328676</v>
      </c>
      <c r="AB34" s="17">
        <f t="shared" si="146"/>
        <v>0.2309597016</v>
      </c>
      <c r="AE34" s="29">
        <v>1.0</v>
      </c>
      <c r="AF34" s="17">
        <f t="shared" ref="AF34:AH34" si="147">Z34</f>
        <v>0.845834036</v>
      </c>
      <c r="AG34" s="17">
        <f t="shared" si="147"/>
        <v>0.7292328676</v>
      </c>
      <c r="AH34" s="17">
        <f t="shared" si="147"/>
        <v>0.2309597016</v>
      </c>
      <c r="AM34" s="15">
        <v>0.6107515707212287</v>
      </c>
      <c r="AN34" s="15">
        <v>0.8678361307054218</v>
      </c>
      <c r="AO34" s="15">
        <v>0.7629673773802766</v>
      </c>
      <c r="AQ34" s="37">
        <f t="shared" ref="AQ34:AS34" si="148">EXP(AM34)/(EXP($AM34)+EXP($AN34)+EXP($AO34))</f>
        <v>0.2892208013</v>
      </c>
      <c r="AR34" s="37">
        <f t="shared" si="148"/>
        <v>0.3740071724</v>
      </c>
      <c r="AS34" s="37">
        <f t="shared" si="148"/>
        <v>0.3367720263</v>
      </c>
      <c r="AU34" s="40" t="str">
        <f t="shared" si="115"/>
        <v>versicolor</v>
      </c>
      <c r="AW34" s="41">
        <v>0.0</v>
      </c>
      <c r="AX34" s="41">
        <v>0.0</v>
      </c>
      <c r="AY34" s="41">
        <v>1.0</v>
      </c>
      <c r="BB34" s="60">
        <f t="shared" ref="BB34:BD34" si="149">AQ34-AW34</f>
        <v>0.2892208013</v>
      </c>
      <c r="BC34" s="60">
        <f t="shared" si="149"/>
        <v>0.3740071724</v>
      </c>
      <c r="BD34" s="60">
        <f t="shared" si="149"/>
        <v>-0.6632279737</v>
      </c>
      <c r="BF34" s="27">
        <v>1.0</v>
      </c>
      <c r="BG34" s="27">
        <v>1.0</v>
      </c>
      <c r="BH34" s="27">
        <v>1.0</v>
      </c>
      <c r="BJ34" s="17">
        <f t="shared" ref="BJ34:BL34" si="150">BB34*BF34</f>
        <v>0.2892208013</v>
      </c>
      <c r="BK34" s="17">
        <f t="shared" si="150"/>
        <v>0.3740071724</v>
      </c>
      <c r="BL34" s="17">
        <f t="shared" si="150"/>
        <v>-0.6632279737</v>
      </c>
      <c r="BT34" s="27">
        <f t="shared" ref="BT34:BV34" si="151">Z34*(1-Z34)</f>
        <v>0.1303988196</v>
      </c>
      <c r="BU34" s="27">
        <f t="shared" si="151"/>
        <v>0.1974522924</v>
      </c>
      <c r="BV34" s="27">
        <f t="shared" si="151"/>
        <v>0.1776173179</v>
      </c>
      <c r="BY34" s="17">
        <v>0.11853843374121908</v>
      </c>
      <c r="BZ34" s="17">
        <v>-0.12779342614105133</v>
      </c>
      <c r="CA34" s="17">
        <v>-0.05062256413361546</v>
      </c>
      <c r="CC34" s="34">
        <f t="shared" ref="CC34:CE34" si="152">BY34*BT34</f>
        <v>0.01545727183</v>
      </c>
      <c r="CD34" s="34">
        <f t="shared" si="152"/>
        <v>-0.02523310495</v>
      </c>
      <c r="CE34" s="34">
        <f t="shared" si="152"/>
        <v>-0.008991444064</v>
      </c>
    </row>
    <row r="35" ht="18.0" customHeight="1">
      <c r="B35" s="6">
        <v>0.0</v>
      </c>
      <c r="C35" s="6">
        <v>0.0</v>
      </c>
      <c r="D35" s="6">
        <v>1.0</v>
      </c>
      <c r="E35" s="22" t="str">
        <f t="shared" si="95"/>
        <v>virginica</v>
      </c>
      <c r="F35" s="22">
        <f t="shared" ref="F35:H35" si="153">AQ35</f>
        <v>0.2891858645</v>
      </c>
      <c r="G35" s="22">
        <f t="shared" si="153"/>
        <v>0.3751424005</v>
      </c>
      <c r="H35" s="22">
        <f t="shared" si="153"/>
        <v>0.335671735</v>
      </c>
      <c r="I35" s="64" t="str">
        <f t="shared" si="97"/>
        <v>versicolor</v>
      </c>
      <c r="K35" s="24" t="str">
        <f t="shared" si="98"/>
        <v>NG</v>
      </c>
      <c r="L35" s="29">
        <f t="shared" si="99"/>
        <v>0.1212912862</v>
      </c>
      <c r="N35" s="29">
        <v>1.0</v>
      </c>
      <c r="O35" s="27">
        <v>8.3</v>
      </c>
      <c r="P35" s="27">
        <v>5.8</v>
      </c>
      <c r="U35" s="15">
        <v>1.7108193735342319</v>
      </c>
      <c r="V35" s="15">
        <v>0.8322442439130316</v>
      </c>
      <c r="W35" s="15">
        <v>-1.0944546825041146</v>
      </c>
      <c r="Z35" s="17">
        <f t="shared" ref="Z35:AB35" si="154">1/(1+EXP(-U35))</f>
        <v>0.8469425305</v>
      </c>
      <c r="AA35" s="17">
        <f t="shared" si="154"/>
        <v>0.6968292542</v>
      </c>
      <c r="AB35" s="17">
        <f t="shared" si="154"/>
        <v>0.2507803611</v>
      </c>
      <c r="AE35" s="29">
        <v>1.0</v>
      </c>
      <c r="AF35" s="17">
        <f t="shared" ref="AF35:AH35" si="155">Z35</f>
        <v>0.8469425305</v>
      </c>
      <c r="AG35" s="17">
        <f t="shared" si="155"/>
        <v>0.6968292542</v>
      </c>
      <c r="AH35" s="17">
        <f t="shared" si="155"/>
        <v>0.2507803611</v>
      </c>
      <c r="AM35" s="15">
        <v>0.6091896504873593</v>
      </c>
      <c r="AN35" s="15">
        <v>0.8694257281357158</v>
      </c>
      <c r="AO35" s="15">
        <v>0.7582537427245168</v>
      </c>
      <c r="AQ35" s="37">
        <f t="shared" ref="AQ35:AS35" si="156">EXP(AM35)/(EXP($AM35)+EXP($AN35)+EXP($AO35))</f>
        <v>0.2891858645</v>
      </c>
      <c r="AR35" s="37">
        <f t="shared" si="156"/>
        <v>0.3751424005</v>
      </c>
      <c r="AS35" s="37">
        <f t="shared" si="156"/>
        <v>0.335671735</v>
      </c>
      <c r="AU35" s="40" t="str">
        <f t="shared" si="115"/>
        <v>versicolor</v>
      </c>
      <c r="AW35" s="41">
        <v>0.0</v>
      </c>
      <c r="AX35" s="41">
        <v>0.0</v>
      </c>
      <c r="AY35" s="41">
        <v>1.0</v>
      </c>
      <c r="BB35" s="60">
        <f t="shared" ref="BB35:BD35" si="157">AQ35-AW35</f>
        <v>0.2891858645</v>
      </c>
      <c r="BC35" s="60">
        <f t="shared" si="157"/>
        <v>0.3751424005</v>
      </c>
      <c r="BD35" s="60">
        <f t="shared" si="157"/>
        <v>-0.664328265</v>
      </c>
      <c r="BF35" s="27">
        <v>1.0</v>
      </c>
      <c r="BG35" s="27">
        <v>1.0</v>
      </c>
      <c r="BH35" s="27">
        <v>1.0</v>
      </c>
      <c r="BJ35" s="17">
        <f t="shared" ref="BJ35:BL35" si="158">BB35*BF35</f>
        <v>0.2891858645</v>
      </c>
      <c r="BK35" s="17">
        <f t="shared" si="158"/>
        <v>0.3751424005</v>
      </c>
      <c r="BL35" s="17">
        <f t="shared" si="158"/>
        <v>-0.664328265</v>
      </c>
      <c r="BT35" s="27">
        <f t="shared" ref="BT35:BV35" si="159">Z35*(1-Z35)</f>
        <v>0.1296308805</v>
      </c>
      <c r="BU35" s="27">
        <f t="shared" si="159"/>
        <v>0.2112582447</v>
      </c>
      <c r="BV35" s="27">
        <f t="shared" si="159"/>
        <v>0.1878895716</v>
      </c>
      <c r="BY35" s="17">
        <v>0.11886564648982695</v>
      </c>
      <c r="BZ35" s="17">
        <v>-0.12799287898602268</v>
      </c>
      <c r="CA35" s="17">
        <v>-0.050611475256259114</v>
      </c>
      <c r="CC35" s="34">
        <f t="shared" ref="CC35:CE35" si="160">BY35*BT35</f>
        <v>0.01540865842</v>
      </c>
      <c r="CD35" s="34">
        <f t="shared" si="160"/>
        <v>-0.02703955095</v>
      </c>
      <c r="CE35" s="34">
        <f t="shared" si="160"/>
        <v>-0.009509368404</v>
      </c>
    </row>
    <row r="36" ht="18.0" customHeight="1">
      <c r="B36" s="6">
        <v>0.0</v>
      </c>
      <c r="C36" s="6">
        <v>0.0</v>
      </c>
      <c r="D36" s="6">
        <v>1.0</v>
      </c>
      <c r="E36" s="22" t="str">
        <f t="shared" si="95"/>
        <v>virginica</v>
      </c>
      <c r="F36" s="22">
        <f t="shared" ref="F36:H36" si="161">AQ36</f>
        <v>0.2892124237</v>
      </c>
      <c r="G36" s="22">
        <f t="shared" si="161"/>
        <v>0.3749524688</v>
      </c>
      <c r="H36" s="22">
        <f t="shared" si="161"/>
        <v>0.3358351074</v>
      </c>
      <c r="I36" s="64" t="str">
        <f t="shared" si="97"/>
        <v>versicolor</v>
      </c>
      <c r="J36" s="30"/>
      <c r="K36" s="24" t="str">
        <f t="shared" si="98"/>
        <v>NG</v>
      </c>
      <c r="L36" s="31">
        <f t="shared" si="99"/>
        <v>0.1212372212</v>
      </c>
      <c r="N36" s="31">
        <v>1.0</v>
      </c>
      <c r="O36" s="27">
        <v>7.7</v>
      </c>
      <c r="P36" s="27">
        <v>5.2</v>
      </c>
      <c r="U36" s="15">
        <v>1.5742413117670997</v>
      </c>
      <c r="V36" s="15">
        <v>0.7235128382050414</v>
      </c>
      <c r="W36" s="15">
        <v>-0.9637945681421727</v>
      </c>
      <c r="Z36" s="17">
        <f t="shared" ref="Z36:AB36" si="162">1/(1+EXP(-U36))</f>
        <v>0.8283874005</v>
      </c>
      <c r="AA36" s="17">
        <f t="shared" si="162"/>
        <v>0.6733800984</v>
      </c>
      <c r="AB36" s="17">
        <f t="shared" si="162"/>
        <v>0.2761191027</v>
      </c>
      <c r="AE36" s="31">
        <v>1.0</v>
      </c>
      <c r="AF36" s="17">
        <f t="shared" ref="AF36:AH36" si="163">Z36</f>
        <v>0.8283874005</v>
      </c>
      <c r="AG36" s="17">
        <f t="shared" si="163"/>
        <v>0.6733800984</v>
      </c>
      <c r="AH36" s="17">
        <f t="shared" si="163"/>
        <v>0.2761191027</v>
      </c>
      <c r="AM36" s="15">
        <v>0.5995914595178722</v>
      </c>
      <c r="AN36" s="15">
        <v>0.8592292793983488</v>
      </c>
      <c r="AO36" s="15">
        <v>0.7490502990960592</v>
      </c>
      <c r="AQ36" s="37">
        <f t="shared" ref="AQ36:AS36" si="164">EXP(AM36)/(EXP($AM36)+EXP($AN36)+EXP($AO36))</f>
        <v>0.2892124237</v>
      </c>
      <c r="AR36" s="37">
        <f t="shared" si="164"/>
        <v>0.3749524688</v>
      </c>
      <c r="AS36" s="37">
        <f t="shared" si="164"/>
        <v>0.3358351074</v>
      </c>
      <c r="AU36" s="40" t="str">
        <f t="shared" si="115"/>
        <v>versicolor</v>
      </c>
      <c r="AW36" s="41">
        <v>0.0</v>
      </c>
      <c r="AX36" s="41">
        <v>0.0</v>
      </c>
      <c r="AY36" s="41">
        <v>1.0</v>
      </c>
      <c r="BB36" s="60">
        <f t="shared" ref="BB36:BD36" si="165">AQ36-AW36</f>
        <v>0.2892124237</v>
      </c>
      <c r="BC36" s="60">
        <f t="shared" si="165"/>
        <v>0.3749524688</v>
      </c>
      <c r="BD36" s="60">
        <f t="shared" si="165"/>
        <v>-0.6641648926</v>
      </c>
      <c r="BF36" s="27">
        <v>1.0</v>
      </c>
      <c r="BG36" s="27">
        <v>1.0</v>
      </c>
      <c r="BH36" s="27">
        <v>1.0</v>
      </c>
      <c r="BJ36" s="17">
        <f t="shared" ref="BJ36:BL36" si="166">BB36*BF36</f>
        <v>0.2892124237</v>
      </c>
      <c r="BK36" s="17">
        <f t="shared" si="166"/>
        <v>0.3749524688</v>
      </c>
      <c r="BL36" s="17">
        <f t="shared" si="166"/>
        <v>-0.6641648926</v>
      </c>
      <c r="BT36" s="27">
        <f t="shared" ref="BT36:BV36" si="167">Z36*(1-Z36)</f>
        <v>0.1421617152</v>
      </c>
      <c r="BU36" s="27">
        <f t="shared" si="167"/>
        <v>0.2199393415</v>
      </c>
      <c r="BV36" s="27">
        <f t="shared" si="167"/>
        <v>0.1998773438</v>
      </c>
      <c r="BY36" s="17">
        <v>0.1188116409922848</v>
      </c>
      <c r="BZ36" s="17">
        <v>-0.127963785304673</v>
      </c>
      <c r="CA36" s="17">
        <v>-0.0506170689756795</v>
      </c>
      <c r="CC36" s="34">
        <f t="shared" ref="CC36:CE36" si="168">BY36*BT36</f>
        <v>0.01689046667</v>
      </c>
      <c r="CD36" s="34">
        <f t="shared" si="168"/>
        <v>-0.02814427067</v>
      </c>
      <c r="CE36" s="34">
        <f t="shared" si="168"/>
        <v>-0.0101172053</v>
      </c>
    </row>
    <row r="37" ht="18.0" customHeight="1">
      <c r="K37" s="32" t="s">
        <v>29</v>
      </c>
      <c r="L37" s="31">
        <f>SUM(L28:L36)</f>
        <v>1.103535567</v>
      </c>
      <c r="R37" s="9"/>
      <c r="AM37" s="7"/>
    </row>
    <row r="38" ht="18.0" customHeight="1">
      <c r="K38" s="2"/>
      <c r="R38" s="9"/>
    </row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21">
    <mergeCell ref="BJ14:BK14"/>
    <mergeCell ref="BY14:CA14"/>
    <mergeCell ref="CC14:CE14"/>
    <mergeCell ref="CH14:CJ14"/>
    <mergeCell ref="AF14:AH14"/>
    <mergeCell ref="AF27:AH27"/>
    <mergeCell ref="AI27:AJ27"/>
    <mergeCell ref="AM27:AN27"/>
    <mergeCell ref="AQ27:AR27"/>
    <mergeCell ref="BB27:BC27"/>
    <mergeCell ref="BJ27:BK27"/>
    <mergeCell ref="BY27:CA27"/>
    <mergeCell ref="CC27:CE27"/>
    <mergeCell ref="CH27:CJ27"/>
    <mergeCell ref="E1:F1"/>
    <mergeCell ref="B13:E13"/>
    <mergeCell ref="AI14:AJ14"/>
    <mergeCell ref="AM14:AN14"/>
    <mergeCell ref="AQ14:AR14"/>
    <mergeCell ref="BB14:BC14"/>
    <mergeCell ref="B26:E26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10.14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  <col customWidth="1" min="89" max="98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-0.08392321163</v>
      </c>
      <c r="AJ3" s="6">
        <f t="shared" si="1"/>
        <v>0.4666610511</v>
      </c>
      <c r="AK3" s="6">
        <f t="shared" si="1"/>
        <v>0.114793224</v>
      </c>
    </row>
    <row r="4" ht="18.0" customHeight="1">
      <c r="B4" s="1" t="s">
        <v>291</v>
      </c>
      <c r="E4" s="2"/>
      <c r="Q4" s="4" t="s">
        <v>5</v>
      </c>
      <c r="R4" s="5"/>
      <c r="S4" s="5"/>
      <c r="AI4" s="6">
        <f t="shared" ref="AI4:AK4" si="2">_xlfn.NORM.INV(RAND(),0,1/3)</f>
        <v>-0.2879788724</v>
      </c>
      <c r="AJ4" s="6">
        <f t="shared" si="2"/>
        <v>0.2418699747</v>
      </c>
      <c r="AK4" s="6">
        <f t="shared" si="2"/>
        <v>-0.4037931971</v>
      </c>
      <c r="CL4" s="2" t="s">
        <v>292</v>
      </c>
      <c r="CM4" s="1" t="s">
        <v>18</v>
      </c>
      <c r="CN4" s="2" t="s">
        <v>20</v>
      </c>
    </row>
    <row r="5" ht="18.0" customHeight="1">
      <c r="B5" s="1" t="s">
        <v>293</v>
      </c>
      <c r="E5" s="2"/>
      <c r="Q5" s="6">
        <f t="shared" ref="Q5:S5" si="3">_xlfn.NORM.INV(RAND(),0,1/3)</f>
        <v>-0.3396230598</v>
      </c>
      <c r="R5" s="6">
        <f t="shared" si="3"/>
        <v>0.224867615</v>
      </c>
      <c r="S5" s="6">
        <f t="shared" si="3"/>
        <v>0.3115389994</v>
      </c>
      <c r="AI5" s="6">
        <f t="shared" ref="AI5:AK5" si="4">_xlfn.NORM.INV(RAND(),0,1/3)</f>
        <v>-0.2874732537</v>
      </c>
      <c r="AJ5" s="6">
        <f t="shared" si="4"/>
        <v>-0.3816538602</v>
      </c>
      <c r="AK5" s="6">
        <f t="shared" si="4"/>
        <v>-0.3237340193</v>
      </c>
      <c r="CL5" s="1">
        <v>1.0</v>
      </c>
      <c r="CM5" s="1">
        <f>J15</f>
        <v>0.3333333333</v>
      </c>
      <c r="CN5" s="1">
        <f>L24</f>
        <v>1.107269007</v>
      </c>
    </row>
    <row r="6" ht="18.0" customHeight="1">
      <c r="B6" s="1" t="s">
        <v>294</v>
      </c>
      <c r="E6" s="2"/>
      <c r="Q6" s="6">
        <f t="shared" ref="Q6:S6" si="5">_xlfn.NORM.INV(RAND(),0,1/3)</f>
        <v>0.6394693317</v>
      </c>
      <c r="R6" s="6">
        <f t="shared" si="5"/>
        <v>-0.4663416698</v>
      </c>
      <c r="S6" s="6">
        <f t="shared" si="5"/>
        <v>-0.1302343472</v>
      </c>
      <c r="AI6" s="6">
        <f t="shared" ref="AI6:AK6" si="6">_xlfn.NORM.INV(RAND(),0,1/3)</f>
        <v>0.2846167718</v>
      </c>
      <c r="AJ6" s="6">
        <f t="shared" si="6"/>
        <v>-0.3624891554</v>
      </c>
      <c r="AK6" s="6">
        <f t="shared" si="6"/>
        <v>0.3038543319</v>
      </c>
      <c r="CL6" s="1">
        <v>2.0</v>
      </c>
      <c r="CM6" s="1">
        <f>J28</f>
        <v>0.3333333333</v>
      </c>
      <c r="CN6" s="1">
        <f>L37</f>
        <v>1.103535567</v>
      </c>
    </row>
    <row r="7" ht="18.0" customHeight="1">
      <c r="B7" s="1" t="s">
        <v>295</v>
      </c>
      <c r="E7" s="2"/>
      <c r="Q7" s="6">
        <f t="shared" ref="Q7:S7" si="7">_xlfn.NORM.INV(RAND(),0,1/3)</f>
        <v>0.3679266963</v>
      </c>
      <c r="R7" s="6">
        <f t="shared" si="7"/>
        <v>0.9976640699</v>
      </c>
      <c r="S7" s="6">
        <f t="shared" si="7"/>
        <v>0.2554358358</v>
      </c>
      <c r="CL7" s="1">
        <v>3.0</v>
      </c>
      <c r="CM7" s="1" t="str">
        <f>J41</f>
        <v/>
      </c>
      <c r="CN7" s="1" t="str">
        <f>L50</f>
        <v/>
      </c>
    </row>
    <row r="8" ht="18.0" customHeight="1">
      <c r="B8" s="1" t="s">
        <v>296</v>
      </c>
      <c r="E8" s="2"/>
      <c r="CL8" s="1">
        <v>4.0</v>
      </c>
      <c r="CM8" s="1" t="str">
        <f t="shared" ref="CM8:CN8" si="8">#REF!</f>
        <v>#REF!</v>
      </c>
      <c r="CN8" s="1" t="str">
        <f t="shared" si="8"/>
        <v>#REF!</v>
      </c>
    </row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  <c r="CL9" s="1">
        <v>5.0</v>
      </c>
      <c r="CM9" s="1" t="str">
        <f t="shared" ref="CM9:CN9" si="9">#REF!</f>
        <v>#REF!</v>
      </c>
      <c r="CN9" s="1" t="str">
        <f t="shared" si="9"/>
        <v>#REF!</v>
      </c>
    </row>
    <row r="10" ht="18.0" customHeight="1">
      <c r="B10" s="68" t="s">
        <v>224</v>
      </c>
      <c r="C10" s="69">
        <v>0.02</v>
      </c>
      <c r="J10" s="7"/>
      <c r="K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  <c r="CL10" s="1">
        <v>6.0</v>
      </c>
      <c r="CM10" s="1" t="str">
        <f t="shared" ref="CM10:CN10" si="10">#REF!</f>
        <v>#REF!</v>
      </c>
      <c r="CN10" s="1" t="str">
        <f t="shared" si="10"/>
        <v>#REF!</v>
      </c>
    </row>
    <row r="11" ht="18.0" customHeight="1">
      <c r="F11" s="7"/>
      <c r="G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  <c r="CL11" s="1">
        <v>7.0</v>
      </c>
      <c r="CM11" s="1" t="str">
        <f t="shared" ref="CM11:CN11" si="11">#REF!</f>
        <v>#REF!</v>
      </c>
      <c r="CN11" s="1" t="str">
        <f t="shared" si="11"/>
        <v>#REF!</v>
      </c>
    </row>
    <row r="12" ht="18.0" customHeight="1">
      <c r="F12" s="7"/>
      <c r="G12" s="7"/>
      <c r="H12" s="7"/>
      <c r="J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  <c r="CL12" s="1">
        <v>8.0</v>
      </c>
      <c r="CM12" s="1" t="str">
        <f t="shared" ref="CM12:CN12" si="12">#REF!</f>
        <v>#REF!</v>
      </c>
      <c r="CN12" s="1" t="str">
        <f t="shared" si="12"/>
        <v>#REF!</v>
      </c>
    </row>
    <row r="13" ht="18.0" customHeight="1">
      <c r="B13" s="11" t="s">
        <v>11</v>
      </c>
      <c r="C13" s="12"/>
      <c r="D13" s="12"/>
      <c r="E13" s="13"/>
      <c r="L13" s="2"/>
      <c r="M13" s="2"/>
      <c r="N13" s="9"/>
      <c r="Q13" s="7"/>
      <c r="U13" s="7"/>
      <c r="Z13" s="7"/>
      <c r="AF13" s="7"/>
      <c r="AI13" s="7"/>
      <c r="AM13" s="7"/>
      <c r="AQ13" s="7"/>
      <c r="BB13" s="7"/>
      <c r="BF13" s="7"/>
      <c r="BH13" s="9"/>
      <c r="BJ13" s="7"/>
      <c r="BN13" s="7"/>
      <c r="BT13" s="7"/>
      <c r="BX13" s="7"/>
      <c r="CC13" s="7"/>
      <c r="CG13" s="7"/>
      <c r="CL13" s="1">
        <v>9.0</v>
      </c>
      <c r="CM13" s="1" t="str">
        <f t="shared" ref="CM13:CN13" si="13">#REF!</f>
        <v>#REF!</v>
      </c>
      <c r="CN13" s="1" t="str">
        <f t="shared" si="13"/>
        <v>#REF!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297</v>
      </c>
      <c r="U14" s="1" t="s">
        <v>298</v>
      </c>
      <c r="AE14" s="1" t="s">
        <v>21</v>
      </c>
      <c r="AF14" s="2" t="s">
        <v>299</v>
      </c>
      <c r="AI14" s="2" t="s">
        <v>300</v>
      </c>
      <c r="AK14" s="2"/>
      <c r="AM14" s="2" t="s">
        <v>301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302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303</v>
      </c>
      <c r="CD14" s="63"/>
      <c r="CE14" s="58"/>
      <c r="CH14" s="2" t="s">
        <v>148</v>
      </c>
      <c r="CL14" s="1">
        <v>10.0</v>
      </c>
      <c r="CM14" s="1" t="str">
        <f t="shared" ref="CM14:CN14" si="14">#REF!</f>
        <v>#REF!</v>
      </c>
      <c r="CN14" s="1" t="str">
        <f t="shared" si="14"/>
        <v>#REF!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24">IF(MAX(B15:D15)=B15,"setosa",IF(MAX(B15:D15)=C15,"versicolor","virginica"))</f>
        <v>setosa</v>
      </c>
      <c r="F15" s="49">
        <f t="shared" ref="F15:H15" si="15">AQ15</f>
        <v>0.2817534688</v>
      </c>
      <c r="G15" s="50">
        <f t="shared" si="15"/>
        <v>0.3782845017</v>
      </c>
      <c r="H15" s="51">
        <f t="shared" si="15"/>
        <v>0.3399620295</v>
      </c>
      <c r="I15" s="52" t="str">
        <f t="shared" ref="I15:I23" si="26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27">IF(E15=I15,"OK","NG")</f>
        <v>NG</v>
      </c>
      <c r="L15" s="54">
        <f t="shared" ref="L15:L23" si="28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304</v>
      </c>
      <c r="Z15" s="17">
        <f t="shared" ref="Z15:AB15" si="16">1/(1+EXP(-U15))</f>
        <v>0.8062705709</v>
      </c>
      <c r="AA15" s="17">
        <f t="shared" si="16"/>
        <v>0.7945208362</v>
      </c>
      <c r="AB15" s="17">
        <f t="shared" si="16"/>
        <v>0.2066388993</v>
      </c>
      <c r="AD15" s="9" t="s">
        <v>305</v>
      </c>
      <c r="AE15" s="25">
        <v>1.0</v>
      </c>
      <c r="AF15" s="17">
        <f t="shared" ref="AF15:AH15" si="17">Z15</f>
        <v>0.8062705709</v>
      </c>
      <c r="AG15" s="17">
        <f t="shared" si="17"/>
        <v>0.7945208362</v>
      </c>
      <c r="AH15" s="17">
        <f t="shared" si="17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306</v>
      </c>
      <c r="AQ15" s="37">
        <f t="shared" ref="AQ15:AS15" si="18">EXP(AM15)/(EXP($AM15)+EXP($AN15)+EXP($AO15))</f>
        <v>0.2817534688</v>
      </c>
      <c r="AR15" s="37">
        <f t="shared" si="18"/>
        <v>0.3782845017</v>
      </c>
      <c r="AS15" s="37">
        <f t="shared" si="18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9">AQ15-AW15</f>
        <v>-0.7182465312</v>
      </c>
      <c r="BC15" s="60">
        <f t="shared" si="19"/>
        <v>0.3782845017</v>
      </c>
      <c r="BD15" s="60">
        <f t="shared" si="19"/>
        <v>0.3399620295</v>
      </c>
      <c r="BE15" s="9" t="s">
        <v>307</v>
      </c>
      <c r="BF15" s="27">
        <v>1.0</v>
      </c>
      <c r="BG15" s="27">
        <v>1.0</v>
      </c>
      <c r="BH15" s="27">
        <v>1.0</v>
      </c>
      <c r="BI15" s="9" t="s">
        <v>308</v>
      </c>
      <c r="BJ15" s="17">
        <f t="shared" ref="BJ15:BL15" si="20">BB15*BF15</f>
        <v>-0.7182465312</v>
      </c>
      <c r="BK15" s="17">
        <f t="shared" si="20"/>
        <v>0.3782845017</v>
      </c>
      <c r="BL15" s="17">
        <f t="shared" si="20"/>
        <v>0.3399620295</v>
      </c>
      <c r="BN15" s="61" t="s">
        <v>309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310</v>
      </c>
      <c r="BT15" s="27">
        <f t="shared" ref="BT15:BV15" si="21">Z15*(1-Z15)</f>
        <v>0.1561983374</v>
      </c>
      <c r="BU15" s="27">
        <f t="shared" si="21"/>
        <v>0.163257477</v>
      </c>
      <c r="BV15" s="27">
        <f t="shared" si="21"/>
        <v>0.1639392646</v>
      </c>
      <c r="BX15" s="9" t="s">
        <v>311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22">BY15*BT15</f>
        <v>0.01436055565</v>
      </c>
      <c r="CD15" s="34">
        <f t="shared" si="22"/>
        <v>0.01529818417</v>
      </c>
      <c r="CE15" s="34">
        <f t="shared" si="22"/>
        <v>0.02119478546</v>
      </c>
      <c r="CG15" s="61" t="s">
        <v>312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  <c r="CL15" s="1">
        <v>11.0</v>
      </c>
      <c r="CM15" s="1" t="str">
        <f t="shared" ref="CM15:CN15" si="23">#REF!</f>
        <v>#REF!</v>
      </c>
      <c r="CN15" s="1" t="str">
        <f t="shared" si="23"/>
        <v>#REF!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24"/>
        <v>setosa</v>
      </c>
      <c r="F16" s="49">
        <f t="shared" ref="F16:H16" si="25">AQ16</f>
        <v>0.2815302343</v>
      </c>
      <c r="G16" s="50">
        <f t="shared" si="25"/>
        <v>0.3785111945</v>
      </c>
      <c r="H16" s="51">
        <f t="shared" si="25"/>
        <v>0.3399585713</v>
      </c>
      <c r="I16" s="52" t="str">
        <f t="shared" si="26"/>
        <v>versicolor</v>
      </c>
      <c r="K16" s="24" t="str">
        <f t="shared" si="27"/>
        <v>NG</v>
      </c>
      <c r="L16" s="55">
        <f t="shared" si="28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9">1/(1+EXP(-U16))</f>
        <v>0.8241285704</v>
      </c>
      <c r="AA16" s="17">
        <f t="shared" si="29"/>
        <v>0.822451081</v>
      </c>
      <c r="AB16" s="17">
        <f t="shared" si="29"/>
        <v>0.1798251899</v>
      </c>
      <c r="AE16" s="29">
        <v>1.0</v>
      </c>
      <c r="AF16" s="17">
        <f t="shared" ref="AF16:AH16" si="30">Z16</f>
        <v>0.8241285704</v>
      </c>
      <c r="AG16" s="17">
        <f t="shared" si="30"/>
        <v>0.822451081</v>
      </c>
      <c r="AH16" s="17">
        <f t="shared" si="30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31">EXP(AM16)/(EXP($AM16)+EXP($AN16)+EXP($AO16))</f>
        <v>0.2815302343</v>
      </c>
      <c r="AR16" s="37">
        <f t="shared" si="31"/>
        <v>0.3785111945</v>
      </c>
      <c r="AS16" s="37">
        <f t="shared" si="31"/>
        <v>0.3399585713</v>
      </c>
      <c r="AU16" s="40" t="str">
        <f t="shared" ref="AU16:AU23" si="41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32">AQ16-AW16</f>
        <v>-0.7184697657</v>
      </c>
      <c r="BC16" s="60">
        <f t="shared" si="32"/>
        <v>0.3785111945</v>
      </c>
      <c r="BD16" s="60">
        <f t="shared" si="32"/>
        <v>0.3399585713</v>
      </c>
      <c r="BF16" s="27">
        <v>1.0</v>
      </c>
      <c r="BG16" s="27">
        <v>1.0</v>
      </c>
      <c r="BH16" s="27">
        <v>1.0</v>
      </c>
      <c r="BJ16" s="17">
        <f t="shared" ref="BJ16:BL16" si="33">BB16*BF16</f>
        <v>-0.7184697657</v>
      </c>
      <c r="BK16" s="17">
        <f t="shared" si="33"/>
        <v>0.3785111945</v>
      </c>
      <c r="BL16" s="17">
        <f t="shared" si="33"/>
        <v>0.3399585713</v>
      </c>
      <c r="BN16" s="61" t="s">
        <v>313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34">Z16*(1-Z16)</f>
        <v>0.1449406698</v>
      </c>
      <c r="BU16" s="27">
        <f t="shared" si="34"/>
        <v>0.1460253004</v>
      </c>
      <c r="BV16" s="27">
        <f t="shared" si="34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35">BY16*BT16</f>
        <v>0.01333443515</v>
      </c>
      <c r="CD16" s="34">
        <f t="shared" si="35"/>
        <v>0.01368497209</v>
      </c>
      <c r="CE16" s="34">
        <f t="shared" si="35"/>
        <v>0.01907383215</v>
      </c>
      <c r="CG16" s="61" t="s">
        <v>314</v>
      </c>
      <c r="CH16" s="66">
        <v>0.018417471310804262</v>
      </c>
      <c r="CI16" s="66">
        <v>-0.22674654896619728</v>
      </c>
      <c r="CJ16" s="66">
        <v>-0.13925804648960377</v>
      </c>
      <c r="CL16" s="1">
        <v>12.0</v>
      </c>
      <c r="CM16" s="1" t="str">
        <f t="shared" ref="CM16:CN16" si="36">#REF!</f>
        <v>#REF!</v>
      </c>
      <c r="CN16" s="1" t="str">
        <f t="shared" si="36"/>
        <v>#REF!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24"/>
        <v>setosa</v>
      </c>
      <c r="F17" s="49">
        <f t="shared" ref="F17:H17" si="37">AQ17</f>
        <v>0.2818964688</v>
      </c>
      <c r="G17" s="50">
        <f t="shared" si="37"/>
        <v>0.3775103975</v>
      </c>
      <c r="H17" s="51">
        <f t="shared" si="37"/>
        <v>0.3405931337</v>
      </c>
      <c r="I17" s="52" t="str">
        <f t="shared" si="26"/>
        <v>versicolor</v>
      </c>
      <c r="K17" s="24" t="str">
        <f t="shared" si="27"/>
        <v>NG</v>
      </c>
      <c r="L17" s="55">
        <f t="shared" si="28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38">1/(1+EXP(-U17))</f>
        <v>0.7922224369</v>
      </c>
      <c r="AA17" s="17">
        <f t="shared" si="38"/>
        <v>0.7926895778</v>
      </c>
      <c r="AB17" s="17">
        <f t="shared" si="38"/>
        <v>0.2140205717</v>
      </c>
      <c r="AE17" s="29">
        <v>1.0</v>
      </c>
      <c r="AF17" s="17">
        <f t="shared" ref="AF17:AH17" si="39">Z17</f>
        <v>0.7922224369</v>
      </c>
      <c r="AG17" s="17">
        <f t="shared" si="39"/>
        <v>0.7926895778</v>
      </c>
      <c r="AH17" s="17">
        <f t="shared" si="39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40">EXP(AM17)/(EXP($AM17)+EXP($AN17)+EXP($AO17))</f>
        <v>0.2818964688</v>
      </c>
      <c r="AR17" s="37">
        <f t="shared" si="40"/>
        <v>0.3775103975</v>
      </c>
      <c r="AS17" s="37">
        <f t="shared" si="40"/>
        <v>0.3405931337</v>
      </c>
      <c r="AU17" s="40" t="str">
        <f t="shared" si="41"/>
        <v>versicolor</v>
      </c>
      <c r="AW17" s="41">
        <v>1.0</v>
      </c>
      <c r="AX17" s="41">
        <v>0.0</v>
      </c>
      <c r="AY17" s="41">
        <v>0.0</v>
      </c>
      <c r="BB17" s="60">
        <f t="shared" ref="BB17:BD17" si="42">AQ17-AW17</f>
        <v>-0.7181035312</v>
      </c>
      <c r="BC17" s="60">
        <f t="shared" si="42"/>
        <v>0.3775103975</v>
      </c>
      <c r="BD17" s="60">
        <f t="shared" si="42"/>
        <v>0.3405931337</v>
      </c>
      <c r="BF17" s="27">
        <v>1.0</v>
      </c>
      <c r="BG17" s="27">
        <v>1.0</v>
      </c>
      <c r="BH17" s="27">
        <v>1.0</v>
      </c>
      <c r="BJ17" s="17">
        <f t="shared" ref="BJ17:BL17" si="43">BB17*BF17</f>
        <v>-0.7181035312</v>
      </c>
      <c r="BK17" s="17">
        <f t="shared" si="43"/>
        <v>0.3775103975</v>
      </c>
      <c r="BL17" s="17">
        <f t="shared" si="43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44">Z17*(1-Z17)</f>
        <v>0.1646060474</v>
      </c>
      <c r="BU17" s="27">
        <f t="shared" si="44"/>
        <v>0.1643328111</v>
      </c>
      <c r="BV17" s="27">
        <f t="shared" si="44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45">BY17*BT17</f>
        <v>0.0150960228</v>
      </c>
      <c r="CD17" s="34">
        <f t="shared" si="45"/>
        <v>0.0154154052</v>
      </c>
      <c r="CE17" s="34">
        <f t="shared" si="45"/>
        <v>0.02174334048</v>
      </c>
      <c r="CH17" s="66">
        <v>0.2730663823996871</v>
      </c>
      <c r="CI17" s="66">
        <v>-0.042355934543399615</v>
      </c>
      <c r="CJ17" s="66">
        <v>0.1611923787103055</v>
      </c>
      <c r="CL17" s="1">
        <v>13.0</v>
      </c>
      <c r="CM17" s="1" t="str">
        <f t="shared" ref="CM17:CN17" si="46">#REF!</f>
        <v>#REF!</v>
      </c>
      <c r="CN17" s="1" t="str">
        <f t="shared" si="46"/>
        <v>#REF!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24"/>
        <v>versicolor</v>
      </c>
      <c r="F18" s="49">
        <f t="shared" ref="F18:H18" si="47">AQ18</f>
        <v>0.2824908798</v>
      </c>
      <c r="G18" s="50">
        <f t="shared" si="47"/>
        <v>0.3826588208</v>
      </c>
      <c r="H18" s="51">
        <f t="shared" si="47"/>
        <v>0.3348502994</v>
      </c>
      <c r="I18" s="52" t="str">
        <f t="shared" si="26"/>
        <v>versicolor</v>
      </c>
      <c r="K18" s="24" t="str">
        <f t="shared" si="27"/>
        <v>OK</v>
      </c>
      <c r="L18" s="55">
        <f t="shared" si="28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48">1/(1+EXP(-U18))</f>
        <v>0.7812245247</v>
      </c>
      <c r="AA18" s="17">
        <f t="shared" si="48"/>
        <v>0.5935713947</v>
      </c>
      <c r="AB18" s="17">
        <f t="shared" si="48"/>
        <v>0.349379596</v>
      </c>
      <c r="AE18" s="29">
        <v>1.0</v>
      </c>
      <c r="AF18" s="17">
        <f t="shared" ref="AF18:AH18" si="49">Z18</f>
        <v>0.7812245247</v>
      </c>
      <c r="AG18" s="17">
        <f t="shared" si="49"/>
        <v>0.5935713947</v>
      </c>
      <c r="AH18" s="17">
        <f t="shared" si="4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50">EXP(AM18)/(EXP($AM18)+EXP($AN18)+EXP($AO18))</f>
        <v>0.2824908798</v>
      </c>
      <c r="AR18" s="37">
        <f t="shared" si="50"/>
        <v>0.3826588208</v>
      </c>
      <c r="AS18" s="37">
        <f t="shared" si="50"/>
        <v>0.3348502994</v>
      </c>
      <c r="AU18" s="40" t="str">
        <f t="shared" si="41"/>
        <v>versicolor</v>
      </c>
      <c r="AW18" s="41">
        <v>0.0</v>
      </c>
      <c r="AX18" s="41">
        <v>1.0</v>
      </c>
      <c r="AY18" s="41">
        <v>0.0</v>
      </c>
      <c r="BB18" s="60">
        <f t="shared" ref="BB18:BD18" si="51">AQ18-AW18</f>
        <v>0.2824908798</v>
      </c>
      <c r="BC18" s="60">
        <f t="shared" si="51"/>
        <v>-0.6173411792</v>
      </c>
      <c r="BD18" s="60">
        <f t="shared" si="5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52">BB18*BF18</f>
        <v>0.2824908798</v>
      </c>
      <c r="BK18" s="17">
        <f t="shared" si="52"/>
        <v>-0.6173411792</v>
      </c>
      <c r="BL18" s="17">
        <f t="shared" si="5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53">Z18*(1-Z18)</f>
        <v>0.1709127667</v>
      </c>
      <c r="BU18" s="27">
        <f t="shared" si="53"/>
        <v>0.2412443941</v>
      </c>
      <c r="BV18" s="27">
        <f t="shared" si="5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54">BY18*BT18</f>
        <v>-0.03020500774</v>
      </c>
      <c r="CD18" s="34">
        <f t="shared" si="54"/>
        <v>0.01032526173</v>
      </c>
      <c r="CE18" s="34">
        <f t="shared" si="54"/>
        <v>-0.011558518</v>
      </c>
      <c r="CL18" s="1">
        <v>14.0</v>
      </c>
      <c r="CM18" s="1" t="str">
        <f t="shared" ref="CM18:CN18" si="55">#REF!</f>
        <v>#REF!</v>
      </c>
      <c r="CN18" s="1" t="str">
        <f t="shared" si="55"/>
        <v>#REF!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24"/>
        <v>versicolor</v>
      </c>
      <c r="F19" s="49">
        <f t="shared" ref="F19:H19" si="56">AQ19</f>
        <v>0.2825943072</v>
      </c>
      <c r="G19" s="50">
        <f t="shared" si="56"/>
        <v>0.3818639672</v>
      </c>
      <c r="H19" s="51">
        <f t="shared" si="56"/>
        <v>0.3355417256</v>
      </c>
      <c r="I19" s="52" t="str">
        <f t="shared" si="26"/>
        <v>versicolor</v>
      </c>
      <c r="K19" s="24" t="str">
        <f t="shared" si="27"/>
        <v>OK</v>
      </c>
      <c r="L19" s="55">
        <f t="shared" si="28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57">1/(1+EXP(-U19))</f>
        <v>0.7658875552</v>
      </c>
      <c r="AA19" s="17">
        <f t="shared" si="57"/>
        <v>0.5908714431</v>
      </c>
      <c r="AB19" s="17">
        <f t="shared" si="57"/>
        <v>0.3595494484</v>
      </c>
      <c r="AE19" s="29">
        <v>1.0</v>
      </c>
      <c r="AF19" s="17">
        <f t="shared" ref="AF19:AH19" si="58">Z19</f>
        <v>0.7658875552</v>
      </c>
      <c r="AG19" s="17">
        <f t="shared" si="58"/>
        <v>0.5908714431</v>
      </c>
      <c r="AH19" s="17">
        <f t="shared" si="58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59">EXP(AM19)/(EXP($AM19)+EXP($AN19)+EXP($AO19))</f>
        <v>0.2825943072</v>
      </c>
      <c r="AR19" s="37">
        <f t="shared" si="59"/>
        <v>0.3818639672</v>
      </c>
      <c r="AS19" s="37">
        <f t="shared" si="59"/>
        <v>0.3355417256</v>
      </c>
      <c r="AU19" s="40" t="str">
        <f t="shared" si="41"/>
        <v>versicolor</v>
      </c>
      <c r="AW19" s="41">
        <v>0.0</v>
      </c>
      <c r="AX19" s="41">
        <v>1.0</v>
      </c>
      <c r="AY19" s="41">
        <v>0.0</v>
      </c>
      <c r="BB19" s="60">
        <f t="shared" ref="BB19:BD19" si="60">AQ19-AW19</f>
        <v>0.2825943072</v>
      </c>
      <c r="BC19" s="60">
        <f t="shared" si="60"/>
        <v>-0.6181360328</v>
      </c>
      <c r="BD19" s="60">
        <f t="shared" si="60"/>
        <v>0.3355417256</v>
      </c>
      <c r="BF19" s="27">
        <v>1.0</v>
      </c>
      <c r="BG19" s="27">
        <v>1.0</v>
      </c>
      <c r="BH19" s="27">
        <v>1.0</v>
      </c>
      <c r="BJ19" s="17">
        <f t="shared" ref="BJ19:BL19" si="61">BB19*BF19</f>
        <v>0.2825943072</v>
      </c>
      <c r="BK19" s="17">
        <f t="shared" si="61"/>
        <v>-0.6181360328</v>
      </c>
      <c r="BL19" s="17">
        <f t="shared" si="61"/>
        <v>0.3355417256</v>
      </c>
      <c r="BT19" s="27">
        <f t="shared" ref="BT19:BV19" si="62">Z19*(1-Z19)</f>
        <v>0.179303808</v>
      </c>
      <c r="BU19" s="27">
        <f t="shared" si="62"/>
        <v>0.2417423808</v>
      </c>
      <c r="BV19" s="27">
        <f t="shared" si="62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63">BY19*BT19</f>
        <v>-0.0317301363</v>
      </c>
      <c r="CD19" s="34">
        <f t="shared" si="63"/>
        <v>0.01037374042</v>
      </c>
      <c r="CE19" s="34">
        <f t="shared" si="63"/>
        <v>-0.01171332369</v>
      </c>
      <c r="CL19" s="1">
        <v>15.0</v>
      </c>
      <c r="CM19" s="1" t="str">
        <f t="shared" ref="CM19:CN19" si="64">#REF!</f>
        <v>#REF!</v>
      </c>
      <c r="CN19" s="1" t="str">
        <f t="shared" si="64"/>
        <v>#REF!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24"/>
        <v>versicolor</v>
      </c>
      <c r="F20" s="49">
        <f t="shared" ref="F20:H20" si="65">AQ20</f>
        <v>0.2825777026</v>
      </c>
      <c r="G20" s="50">
        <f t="shared" si="65"/>
        <v>0.3835656369</v>
      </c>
      <c r="H20" s="51">
        <f t="shared" si="65"/>
        <v>0.3338566605</v>
      </c>
      <c r="I20" s="52" t="str">
        <f t="shared" si="26"/>
        <v>versicolor</v>
      </c>
      <c r="K20" s="24" t="str">
        <f t="shared" si="27"/>
        <v>OK</v>
      </c>
      <c r="L20" s="55">
        <f t="shared" si="28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66">1/(1+EXP(-U20))</f>
        <v>0.7815709416</v>
      </c>
      <c r="AA20" s="17">
        <f t="shared" si="66"/>
        <v>0.5627780272</v>
      </c>
      <c r="AB20" s="17">
        <f t="shared" si="66"/>
        <v>0.3688563136</v>
      </c>
      <c r="AE20" s="29">
        <v>1.0</v>
      </c>
      <c r="AF20" s="17">
        <f t="shared" ref="AF20:AH20" si="67">Z20</f>
        <v>0.7815709416</v>
      </c>
      <c r="AG20" s="17">
        <f t="shared" si="67"/>
        <v>0.5627780272</v>
      </c>
      <c r="AH20" s="17">
        <f t="shared" si="67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68">EXP(AM20)/(EXP($AM20)+EXP($AN20)+EXP($AO20))</f>
        <v>0.2825777026</v>
      </c>
      <c r="AR20" s="37">
        <f t="shared" si="68"/>
        <v>0.3835656369</v>
      </c>
      <c r="AS20" s="37">
        <f t="shared" si="68"/>
        <v>0.3338566605</v>
      </c>
      <c r="AU20" s="40" t="str">
        <f t="shared" si="41"/>
        <v>versicolor</v>
      </c>
      <c r="AW20" s="41">
        <v>0.0</v>
      </c>
      <c r="AX20" s="41">
        <v>1.0</v>
      </c>
      <c r="AY20" s="41">
        <v>0.0</v>
      </c>
      <c r="BB20" s="60">
        <f t="shared" ref="BB20:BD20" si="69">AQ20-AW20</f>
        <v>0.2825777026</v>
      </c>
      <c r="BC20" s="60">
        <f t="shared" si="69"/>
        <v>-0.6164343631</v>
      </c>
      <c r="BD20" s="60">
        <f t="shared" si="69"/>
        <v>0.3338566605</v>
      </c>
      <c r="BF20" s="27">
        <v>1.0</v>
      </c>
      <c r="BG20" s="27">
        <v>1.0</v>
      </c>
      <c r="BH20" s="27">
        <v>1.0</v>
      </c>
      <c r="BJ20" s="17">
        <f t="shared" ref="BJ20:BL20" si="70">BB20*BF20</f>
        <v>0.2825777026</v>
      </c>
      <c r="BK20" s="17">
        <f t="shared" si="70"/>
        <v>-0.6164343631</v>
      </c>
      <c r="BL20" s="17">
        <f t="shared" si="70"/>
        <v>0.3338566605</v>
      </c>
      <c r="BT20" s="27">
        <f t="shared" ref="BT20:BV20" si="71">Z20*(1-Z20)</f>
        <v>0.1707178048</v>
      </c>
      <c r="BU20" s="27">
        <f t="shared" si="71"/>
        <v>0.2460589193</v>
      </c>
      <c r="BV20" s="27">
        <f t="shared" si="71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72">BY20*BT20</f>
        <v>-0.03012366503</v>
      </c>
      <c r="CD20" s="34">
        <f t="shared" si="72"/>
        <v>0.01048869134</v>
      </c>
      <c r="CE20" s="34">
        <f t="shared" si="72"/>
        <v>-0.01184120388</v>
      </c>
      <c r="CL20" s="1">
        <v>16.0</v>
      </c>
      <c r="CM20" s="1" t="str">
        <f t="shared" ref="CM20:CN20" si="73">#REF!</f>
        <v>#REF!</v>
      </c>
      <c r="CN20" s="1" t="str">
        <f t="shared" si="73"/>
        <v>#REF!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24"/>
        <v>virginica</v>
      </c>
      <c r="F21" s="49">
        <f t="shared" ref="F21:H21" si="74">AQ21</f>
        <v>0.2816536482</v>
      </c>
      <c r="G21" s="50">
        <f t="shared" si="74"/>
        <v>0.3829550368</v>
      </c>
      <c r="H21" s="51">
        <f t="shared" si="74"/>
        <v>0.335391315</v>
      </c>
      <c r="I21" s="52" t="str">
        <f t="shared" si="26"/>
        <v>versicolor</v>
      </c>
      <c r="K21" s="24" t="str">
        <f t="shared" si="27"/>
        <v>NG</v>
      </c>
      <c r="L21" s="55">
        <f t="shared" si="28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75">1/(1+EXP(-U21))</f>
        <v>0.8506355786</v>
      </c>
      <c r="AA21" s="17">
        <f t="shared" si="75"/>
        <v>0.7210061381</v>
      </c>
      <c r="AB21" s="17">
        <f t="shared" si="75"/>
        <v>0.2306530744</v>
      </c>
      <c r="AE21" s="29">
        <v>1.0</v>
      </c>
      <c r="AF21" s="17">
        <f t="shared" ref="AF21:AH21" si="76">Z21</f>
        <v>0.8506355786</v>
      </c>
      <c r="AG21" s="17">
        <f t="shared" si="76"/>
        <v>0.7210061381</v>
      </c>
      <c r="AH21" s="17">
        <f t="shared" si="76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77">EXP(AM21)/(EXP($AM21)+EXP($AN21)+EXP($AO21))</f>
        <v>0.2816536482</v>
      </c>
      <c r="AR21" s="37">
        <f t="shared" si="77"/>
        <v>0.3829550368</v>
      </c>
      <c r="AS21" s="37">
        <f t="shared" si="77"/>
        <v>0.335391315</v>
      </c>
      <c r="AU21" s="40" t="str">
        <f t="shared" si="41"/>
        <v>versicolor</v>
      </c>
      <c r="AW21" s="41">
        <v>0.0</v>
      </c>
      <c r="AX21" s="41">
        <v>0.0</v>
      </c>
      <c r="AY21" s="41">
        <v>1.0</v>
      </c>
      <c r="BB21" s="60">
        <f t="shared" ref="BB21:BD21" si="78">AQ21-AW21</f>
        <v>0.2816536482</v>
      </c>
      <c r="BC21" s="60">
        <f t="shared" si="78"/>
        <v>0.3829550368</v>
      </c>
      <c r="BD21" s="60">
        <f t="shared" si="78"/>
        <v>-0.664608685</v>
      </c>
      <c r="BF21" s="27">
        <v>1.0</v>
      </c>
      <c r="BG21" s="27">
        <v>1.0</v>
      </c>
      <c r="BH21" s="27">
        <v>1.0</v>
      </c>
      <c r="BJ21" s="17">
        <f t="shared" ref="BJ21:BL21" si="79">BB21*BF21</f>
        <v>0.2816536482</v>
      </c>
      <c r="BK21" s="17">
        <f t="shared" si="79"/>
        <v>0.3829550368</v>
      </c>
      <c r="BL21" s="17">
        <f t="shared" si="79"/>
        <v>-0.664608685</v>
      </c>
      <c r="BT21" s="27">
        <f t="shared" ref="BT21:BV21" si="80">Z21*(1-Z21)</f>
        <v>0.127054691</v>
      </c>
      <c r="BU21" s="27">
        <f t="shared" si="80"/>
        <v>0.2011562869</v>
      </c>
      <c r="BV21" s="27">
        <f t="shared" si="80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81">BY21*BT21</f>
        <v>0.01567043268</v>
      </c>
      <c r="CD21" s="34">
        <f t="shared" si="81"/>
        <v>-0.02556015671</v>
      </c>
      <c r="CE21" s="34">
        <f t="shared" si="81"/>
        <v>-0.00899641242</v>
      </c>
      <c r="CL21" s="1">
        <v>17.0</v>
      </c>
      <c r="CM21" s="1" t="str">
        <f t="shared" ref="CM21:CN21" si="82">#REF!</f>
        <v>#REF!</v>
      </c>
      <c r="CN21" s="1" t="str">
        <f t="shared" si="82"/>
        <v>#REF!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24"/>
        <v>virginica</v>
      </c>
      <c r="F22" s="49">
        <f t="shared" ref="F22:H22" si="83">AQ22</f>
        <v>0.2818011549</v>
      </c>
      <c r="G22" s="50">
        <f t="shared" si="83"/>
        <v>0.3839275253</v>
      </c>
      <c r="H22" s="51">
        <f t="shared" si="83"/>
        <v>0.3342713198</v>
      </c>
      <c r="I22" s="52" t="str">
        <f t="shared" si="26"/>
        <v>versicolor</v>
      </c>
      <c r="K22" s="24" t="str">
        <f t="shared" si="27"/>
        <v>NG</v>
      </c>
      <c r="L22" s="55">
        <f t="shared" si="28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84">1/(1+EXP(-U22))</f>
        <v>0.8513890409</v>
      </c>
      <c r="AA22" s="17">
        <f t="shared" si="84"/>
        <v>0.6877406574</v>
      </c>
      <c r="AB22" s="17">
        <f t="shared" si="84"/>
        <v>0.2499445939</v>
      </c>
      <c r="AE22" s="29">
        <v>1.0</v>
      </c>
      <c r="AF22" s="17">
        <f t="shared" ref="AF22:AH22" si="85">Z22</f>
        <v>0.8513890409</v>
      </c>
      <c r="AG22" s="17">
        <f t="shared" si="85"/>
        <v>0.6877406574</v>
      </c>
      <c r="AH22" s="17">
        <f t="shared" si="85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86">EXP(AM22)/(EXP($AM22)+EXP($AN22)+EXP($AO22))</f>
        <v>0.2818011549</v>
      </c>
      <c r="AR22" s="37">
        <f t="shared" si="86"/>
        <v>0.3839275253</v>
      </c>
      <c r="AS22" s="37">
        <f t="shared" si="86"/>
        <v>0.3342713198</v>
      </c>
      <c r="AU22" s="40" t="str">
        <f t="shared" si="41"/>
        <v>versicolor</v>
      </c>
      <c r="AW22" s="41">
        <v>0.0</v>
      </c>
      <c r="AX22" s="41">
        <v>0.0</v>
      </c>
      <c r="AY22" s="41">
        <v>1.0</v>
      </c>
      <c r="BB22" s="60">
        <f t="shared" ref="BB22:BD22" si="87">AQ22-AW22</f>
        <v>0.2818011549</v>
      </c>
      <c r="BC22" s="60">
        <f t="shared" si="87"/>
        <v>0.3839275253</v>
      </c>
      <c r="BD22" s="60">
        <f t="shared" si="87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88">BB22*BF22</f>
        <v>0.2818011549</v>
      </c>
      <c r="BK22" s="17">
        <f t="shared" si="88"/>
        <v>0.3839275253</v>
      </c>
      <c r="BL22" s="17">
        <f t="shared" si="88"/>
        <v>-0.6657286802</v>
      </c>
      <c r="BT22" s="27">
        <f t="shared" ref="BT22:BV22" si="89">Z22*(1-Z22)</f>
        <v>0.1265257419</v>
      </c>
      <c r="BU22" s="27">
        <f t="shared" si="89"/>
        <v>0.2147534456</v>
      </c>
      <c r="BV22" s="27">
        <f t="shared" si="89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90">BY22*BT22</f>
        <v>0.0156426675</v>
      </c>
      <c r="CD22" s="34">
        <f t="shared" si="90"/>
        <v>-0.02733036819</v>
      </c>
      <c r="CE22" s="34">
        <f t="shared" si="90"/>
        <v>-0.009509383607</v>
      </c>
      <c r="CL22" s="1">
        <v>18.0</v>
      </c>
      <c r="CM22" s="1" t="str">
        <f t="shared" ref="CM22:CN22" si="91">#REF!</f>
        <v>#REF!</v>
      </c>
      <c r="CN22" s="1" t="str">
        <f t="shared" si="91"/>
        <v>#REF!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24"/>
        <v>virginica</v>
      </c>
      <c r="F23" s="49">
        <f t="shared" ref="F23:H23" si="92">AQ23</f>
        <v>0.2819763807</v>
      </c>
      <c r="G23" s="50">
        <f t="shared" si="92"/>
        <v>0.383537851</v>
      </c>
      <c r="H23" s="51">
        <f t="shared" si="92"/>
        <v>0.3344857683</v>
      </c>
      <c r="I23" s="52" t="str">
        <f t="shared" si="26"/>
        <v>versicolor</v>
      </c>
      <c r="J23" s="30"/>
      <c r="K23" s="24" t="str">
        <f t="shared" si="27"/>
        <v>NG</v>
      </c>
      <c r="L23" s="56">
        <f t="shared" si="28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93">1/(1+EXP(-U23))</f>
        <v>0.8327803125</v>
      </c>
      <c r="AA23" s="17">
        <f t="shared" si="93"/>
        <v>0.6646477146</v>
      </c>
      <c r="AB23" s="17">
        <f t="shared" si="93"/>
        <v>0.2751774095</v>
      </c>
      <c r="AE23" s="31">
        <v>1.0</v>
      </c>
      <c r="AF23" s="17">
        <f t="shared" ref="AF23:AH23" si="94">Z23</f>
        <v>0.8327803125</v>
      </c>
      <c r="AG23" s="17">
        <f t="shared" si="94"/>
        <v>0.6646477146</v>
      </c>
      <c r="AH23" s="17">
        <f t="shared" si="94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95">EXP(AM23)/(EXP($AM23)+EXP($AN23)+EXP($AO23))</f>
        <v>0.2819763807</v>
      </c>
      <c r="AR23" s="37">
        <f t="shared" si="95"/>
        <v>0.383537851</v>
      </c>
      <c r="AS23" s="37">
        <f t="shared" si="95"/>
        <v>0.3344857683</v>
      </c>
      <c r="AU23" s="40" t="str">
        <f t="shared" si="41"/>
        <v>versicolor</v>
      </c>
      <c r="AW23" s="41">
        <v>0.0</v>
      </c>
      <c r="AX23" s="41">
        <v>0.0</v>
      </c>
      <c r="AY23" s="41">
        <v>1.0</v>
      </c>
      <c r="BB23" s="60">
        <f t="shared" ref="BB23:BD23" si="96">AQ23-AW23</f>
        <v>0.2819763807</v>
      </c>
      <c r="BC23" s="60">
        <f t="shared" si="96"/>
        <v>0.383537851</v>
      </c>
      <c r="BD23" s="60">
        <f t="shared" si="96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97">BB23*BF23</f>
        <v>0.2819763807</v>
      </c>
      <c r="BK23" s="17">
        <f t="shared" si="97"/>
        <v>0.383537851</v>
      </c>
      <c r="BL23" s="17">
        <f t="shared" si="97"/>
        <v>-0.6655142317</v>
      </c>
      <c r="BT23" s="27">
        <f t="shared" ref="BT23:BV23" si="98">Z23*(1-Z23)</f>
        <v>0.1392572636</v>
      </c>
      <c r="BU23" s="27">
        <f t="shared" si="98"/>
        <v>0.2228911301</v>
      </c>
      <c r="BV23" s="27">
        <f t="shared" si="98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99">BY23*BT23</f>
        <v>0.01720114726</v>
      </c>
      <c r="CD23" s="34">
        <f t="shared" si="99"/>
        <v>-0.02835982897</v>
      </c>
      <c r="CE23" s="34">
        <f t="shared" si="99"/>
        <v>-0.01012347781</v>
      </c>
      <c r="CL23" s="1">
        <v>19.0</v>
      </c>
      <c r="CM23" s="1" t="str">
        <f t="shared" ref="CM23:CN23" si="100">#REF!</f>
        <v>#REF!</v>
      </c>
      <c r="CN23" s="1" t="str">
        <f t="shared" si="100"/>
        <v>#REF!</v>
      </c>
    </row>
    <row r="24" ht="18.0" customHeight="1">
      <c r="K24" s="32" t="s">
        <v>29</v>
      </c>
      <c r="L24" s="31">
        <f>SUM(L15:L23)</f>
        <v>1.107269007</v>
      </c>
      <c r="CL24" s="1">
        <v>20.0</v>
      </c>
      <c r="CM24" s="1" t="str">
        <f t="shared" ref="CM24:CN24" si="101">#REF!</f>
        <v>#REF!</v>
      </c>
      <c r="CN24" s="1" t="str">
        <f t="shared" si="101"/>
        <v>#REF!</v>
      </c>
    </row>
    <row r="25" ht="18.75" customHeight="1">
      <c r="A25" s="7"/>
      <c r="K25" s="2"/>
      <c r="R25" s="2"/>
      <c r="CL25" s="1">
        <v>21.0</v>
      </c>
      <c r="CM25" s="1" t="str">
        <f t="shared" ref="CM25:CN25" si="102">#REF!</f>
        <v>#REF!</v>
      </c>
      <c r="CN25" s="1" t="str">
        <f t="shared" si="102"/>
        <v>#REF!</v>
      </c>
    </row>
    <row r="26" ht="18.0" customHeight="1">
      <c r="B26" s="11" t="s">
        <v>11</v>
      </c>
      <c r="C26" s="12"/>
      <c r="D26" s="12"/>
      <c r="E26" s="13"/>
      <c r="G26" s="2"/>
      <c r="H26" s="2"/>
      <c r="I26" s="2"/>
      <c r="J26" s="9"/>
      <c r="K26" s="2"/>
      <c r="L26" s="9"/>
      <c r="Q26" s="7"/>
      <c r="U26" s="7"/>
      <c r="Z26" s="7"/>
      <c r="AF26" s="7"/>
      <c r="AI26" s="7"/>
      <c r="AM26" s="7"/>
      <c r="AQ26" s="7"/>
      <c r="AW26" s="1" t="s">
        <v>41</v>
      </c>
      <c r="BB26" s="7"/>
      <c r="BF26" s="7"/>
      <c r="BH26" s="9"/>
      <c r="BJ26" s="7"/>
      <c r="BN26" s="7"/>
      <c r="BS26" s="7"/>
      <c r="BW26" s="7"/>
      <c r="BY26" s="9"/>
      <c r="CA26" s="7"/>
      <c r="CE26" s="7"/>
      <c r="CJ26" s="7"/>
      <c r="CL26" s="1">
        <v>22.0</v>
      </c>
      <c r="CM26" s="1" t="str">
        <f t="shared" ref="CM26:CN26" si="103">#REF!</f>
        <v>#REF!</v>
      </c>
      <c r="CN26" s="1" t="str">
        <f t="shared" si="103"/>
        <v>#REF!</v>
      </c>
    </row>
    <row r="27" ht="18.0" customHeight="1">
      <c r="B27" s="18" t="s">
        <v>14</v>
      </c>
      <c r="C27" s="18" t="s">
        <v>15</v>
      </c>
      <c r="D27" s="18" t="s">
        <v>16</v>
      </c>
      <c r="E27" s="19"/>
      <c r="F27" s="6" t="s">
        <v>14</v>
      </c>
      <c r="G27" s="6" t="s">
        <v>15</v>
      </c>
      <c r="H27" s="6" t="s">
        <v>16</v>
      </c>
      <c r="I27" s="19"/>
      <c r="J27" s="20" t="s">
        <v>18</v>
      </c>
      <c r="K27" s="18" t="s">
        <v>19</v>
      </c>
      <c r="L27" s="21" t="s">
        <v>20</v>
      </c>
      <c r="N27" s="1" t="s">
        <v>21</v>
      </c>
      <c r="O27" s="1" t="s">
        <v>22</v>
      </c>
      <c r="P27" s="1" t="s">
        <v>23</v>
      </c>
      <c r="Q27" s="1" t="s">
        <v>315</v>
      </c>
      <c r="U27" s="1" t="s">
        <v>316</v>
      </c>
      <c r="AE27" s="1" t="s">
        <v>21</v>
      </c>
      <c r="AF27" s="2" t="s">
        <v>317</v>
      </c>
      <c r="AI27" s="2" t="s">
        <v>318</v>
      </c>
      <c r="AK27" s="2"/>
      <c r="AM27" s="2" t="s">
        <v>319</v>
      </c>
      <c r="AO27" s="2"/>
      <c r="AQ27" s="2" t="s">
        <v>47</v>
      </c>
      <c r="AW27" s="6" t="s">
        <v>14</v>
      </c>
      <c r="AX27" s="6" t="s">
        <v>15</v>
      </c>
      <c r="AY27" s="6" t="s">
        <v>16</v>
      </c>
      <c r="BB27" s="2" t="s">
        <v>101</v>
      </c>
      <c r="BF27" s="1" t="s">
        <v>251</v>
      </c>
      <c r="BJ27" s="2" t="s">
        <v>320</v>
      </c>
      <c r="BO27" s="2" t="s">
        <v>104</v>
      </c>
      <c r="BP27" s="2"/>
      <c r="BT27" s="1" t="s">
        <v>145</v>
      </c>
      <c r="BY27" s="2" t="s">
        <v>146</v>
      </c>
      <c r="CC27" s="2" t="s">
        <v>321</v>
      </c>
      <c r="CH27" s="2" t="s">
        <v>148</v>
      </c>
      <c r="CL27" s="1">
        <v>23.0</v>
      </c>
      <c r="CM27" s="1" t="str">
        <f t="shared" ref="CM27:CN27" si="104">#REF!</f>
        <v>#REF!</v>
      </c>
      <c r="CN27" s="1" t="str">
        <f t="shared" si="104"/>
        <v>#REF!</v>
      </c>
    </row>
    <row r="28" ht="18.0" customHeight="1">
      <c r="A28" s="1">
        <f>A15+1</f>
        <v>2</v>
      </c>
      <c r="B28" s="6">
        <v>1.0</v>
      </c>
      <c r="C28" s="6">
        <v>0.0</v>
      </c>
      <c r="D28" s="6">
        <v>0.0</v>
      </c>
      <c r="E28" s="22" t="str">
        <f t="shared" ref="E28:E36" si="116">IF(MAX(B28:D28)=B28,"setosa",IF(MAX(B28:D28)=C28,"versicolor","virginica"))</f>
        <v>setosa</v>
      </c>
      <c r="F28" s="22">
        <f t="shared" ref="F28:H28" si="105">AQ28</f>
        <v>0.2896754054</v>
      </c>
      <c r="G28" s="22">
        <f t="shared" si="105"/>
        <v>0.3691367946</v>
      </c>
      <c r="H28" s="22">
        <f t="shared" si="105"/>
        <v>0.3411878</v>
      </c>
      <c r="I28" s="64" t="str">
        <f t="shared" ref="I28:I36" si="118">IF(MAX(F28:H28)=F28,"setosa",IF(MAX(F28:H28)=G28,"versicolor","virginica"))</f>
        <v>versicolor</v>
      </c>
      <c r="J28" s="22">
        <f>COUNTIF(K28:K36,"OK")/9</f>
        <v>0.3333333333</v>
      </c>
      <c r="K28" s="24" t="str">
        <f t="shared" ref="K28:K36" si="119">IF(E28=I28,"OK","NG")</f>
        <v>NG</v>
      </c>
      <c r="L28" s="25">
        <f t="shared" ref="L28:L36" si="120">-(B28*LN(F28)+C28*LN(G28)+D28*LN(H28))/9</f>
        <v>0.1376660305</v>
      </c>
      <c r="M28" s="9" t="s">
        <v>26</v>
      </c>
      <c r="N28" s="25">
        <v>1.0</v>
      </c>
      <c r="O28" s="27">
        <v>5.1</v>
      </c>
      <c r="P28" s="27">
        <v>7.0</v>
      </c>
      <c r="Q28" s="72">
        <f t="shared" ref="Q28:S28" si="106">Q15-$C$10*CH15</f>
        <v>0.0507287482</v>
      </c>
      <c r="R28" s="72">
        <f t="shared" si="106"/>
        <v>-0.03026988582</v>
      </c>
      <c r="S28" s="72">
        <f t="shared" si="106"/>
        <v>0.1698097089</v>
      </c>
      <c r="T28" s="28" t="s">
        <v>27</v>
      </c>
      <c r="U28" s="15">
        <f t="array" ref="U28:W36">MMULT(N28:P36,Q28:S30)</f>
        <v>1.385864087</v>
      </c>
      <c r="V28" s="15">
        <v>1.3815658361140986</v>
      </c>
      <c r="W28" s="15">
        <v>-1.3536336614389706</v>
      </c>
      <c r="Y28" s="9" t="s">
        <v>322</v>
      </c>
      <c r="Z28" s="17">
        <f t="shared" ref="Z28:AB28" si="107">1/(1+EXP(-U28))</f>
        <v>0.7999311473</v>
      </c>
      <c r="AA28" s="17">
        <f t="shared" si="107"/>
        <v>0.7992423627</v>
      </c>
      <c r="AB28" s="17">
        <f t="shared" si="107"/>
        <v>0.2052769475</v>
      </c>
      <c r="AD28" s="9" t="s">
        <v>323</v>
      </c>
      <c r="AE28" s="25">
        <v>1.0</v>
      </c>
      <c r="AF28" s="17">
        <f t="shared" ref="AF28:AH28" si="108">Z28</f>
        <v>0.7999311473</v>
      </c>
      <c r="AG28" s="17">
        <f t="shared" si="108"/>
        <v>0.7992423627</v>
      </c>
      <c r="AH28" s="17">
        <f t="shared" si="108"/>
        <v>0.2052769475</v>
      </c>
      <c r="AI28" s="38">
        <f t="shared" ref="AI28:AK28" si="109">AI15-$C$10*BO15</f>
        <v>0.009234515093</v>
      </c>
      <c r="AJ28" s="38">
        <f t="shared" si="109"/>
        <v>-0.008656298632</v>
      </c>
      <c r="AK28" s="38">
        <f t="shared" si="109"/>
        <v>-0.0005782164613</v>
      </c>
      <c r="AL28" s="28" t="s">
        <v>27</v>
      </c>
      <c r="AM28" s="15">
        <f t="array" ref="AM28:AO36">MMULT(AE28:AH36,AI28:AK31)</f>
        <v>0.5938949533</v>
      </c>
      <c r="AN28" s="15">
        <v>0.8363012412773322</v>
      </c>
      <c r="AO28" s="15">
        <v>0.7575670075775122</v>
      </c>
      <c r="AP28" s="9" t="s">
        <v>324</v>
      </c>
      <c r="AQ28" s="37">
        <f t="shared" ref="AQ28:AS28" si="110">EXP(AM28)/(EXP($AM28)+EXP($AN28)+EXP($AO28))</f>
        <v>0.2896754054</v>
      </c>
      <c r="AR28" s="37">
        <f t="shared" si="110"/>
        <v>0.3691367946</v>
      </c>
      <c r="AS28" s="37">
        <f t="shared" si="110"/>
        <v>0.3411878</v>
      </c>
      <c r="AT28" s="39" t="s">
        <v>51</v>
      </c>
      <c r="AU28" s="40" t="str">
        <f>IF(MAX(B28:D28)=MAX(AQ28:AS28)=AQ28,"setosa",IF(MAX(AQ28:AS28)=AR28,"versicolor","virginica"))</f>
        <v>versicolor</v>
      </c>
      <c r="AW28" s="41">
        <v>1.0</v>
      </c>
      <c r="AX28" s="41">
        <v>0.0</v>
      </c>
      <c r="AY28" s="41">
        <v>0.0</v>
      </c>
      <c r="BA28" s="59" t="s">
        <v>108</v>
      </c>
      <c r="BB28" s="60">
        <f t="shared" ref="BB28:BD28" si="111">AQ28-AW28</f>
        <v>-0.7103245946</v>
      </c>
      <c r="BC28" s="60">
        <f t="shared" si="111"/>
        <v>0.3691367946</v>
      </c>
      <c r="BD28" s="60">
        <f t="shared" si="111"/>
        <v>0.3411878</v>
      </c>
      <c r="BE28" s="9" t="s">
        <v>325</v>
      </c>
      <c r="BF28" s="27">
        <v>1.0</v>
      </c>
      <c r="BG28" s="27">
        <v>1.0</v>
      </c>
      <c r="BH28" s="27">
        <v>1.0</v>
      </c>
      <c r="BI28" s="9" t="s">
        <v>326</v>
      </c>
      <c r="BJ28" s="17">
        <f t="shared" ref="BJ28:BL28" si="112">BB28*BF28</f>
        <v>-0.7103245946</v>
      </c>
      <c r="BK28" s="17">
        <f t="shared" si="112"/>
        <v>0.3691367946</v>
      </c>
      <c r="BL28" s="17">
        <f t="shared" si="112"/>
        <v>0.3411878</v>
      </c>
      <c r="BN28" s="61" t="s">
        <v>327</v>
      </c>
      <c r="BO28" s="62">
        <f t="array" ref="BO28:BQ31">MMULT(TRANSPOSE(AE28:AH36),BJ28:BL36)</f>
        <v>-0.395494926</v>
      </c>
      <c r="BP28" s="62">
        <v>0.3552585936478737</v>
      </c>
      <c r="BQ28" s="62">
        <v>0.040236332343235315</v>
      </c>
      <c r="BS28" s="9" t="s">
        <v>328</v>
      </c>
      <c r="BT28" s="27">
        <f t="shared" ref="BT28:BV28" si="113">Z28*(1-Z28)</f>
        <v>0.1600413069</v>
      </c>
      <c r="BU28" s="27">
        <f t="shared" si="113"/>
        <v>0.1604540084</v>
      </c>
      <c r="BV28" s="27">
        <f t="shared" si="113"/>
        <v>0.1631383223</v>
      </c>
      <c r="BX28" s="9" t="s">
        <v>329</v>
      </c>
      <c r="BY28" s="17">
        <f t="array" ref="BY28:CA36">MMULT(BJ28:BL36,TRANSPOSE(AI29:AK31))</f>
        <v>0.08144452541</v>
      </c>
      <c r="BZ28" s="17">
        <v>0.07943833037514346</v>
      </c>
      <c r="CA28" s="17">
        <v>0.12975465081660495</v>
      </c>
      <c r="CB28" s="9"/>
      <c r="CC28" s="34">
        <f t="shared" ref="CC28:CE28" si="114">BY28*BT28</f>
        <v>0.01303448828</v>
      </c>
      <c r="CD28" s="34">
        <f t="shared" si="114"/>
        <v>0.01274619853</v>
      </c>
      <c r="CE28" s="34">
        <f t="shared" si="114"/>
        <v>0.02116795605</v>
      </c>
      <c r="CG28" s="61" t="s">
        <v>330</v>
      </c>
      <c r="CH28" s="65">
        <f t="array" ref="CH28:CJ30">MMULT(TRANSPOSE(N28:P36),CC28:CE36)</f>
        <v>-0.00326166051</v>
      </c>
      <c r="CI28" s="65">
        <v>-0.0042098855346864965</v>
      </c>
      <c r="CJ28" s="65">
        <v>-0.004657314750233746</v>
      </c>
      <c r="CL28" s="1">
        <v>24.0</v>
      </c>
      <c r="CM28" s="1" t="str">
        <f t="shared" ref="CM28:CN28" si="115">#REF!</f>
        <v>#REF!</v>
      </c>
      <c r="CN28" s="1" t="str">
        <f t="shared" si="115"/>
        <v>#REF!</v>
      </c>
    </row>
    <row r="29" ht="18.0" customHeight="1">
      <c r="B29" s="6">
        <v>1.0</v>
      </c>
      <c r="C29" s="6">
        <v>0.0</v>
      </c>
      <c r="D29" s="6">
        <v>0.0</v>
      </c>
      <c r="E29" s="22" t="str">
        <f t="shared" si="116"/>
        <v>setosa</v>
      </c>
      <c r="F29" s="22">
        <f t="shared" ref="F29:H29" si="117">AQ29</f>
        <v>0.2896335735</v>
      </c>
      <c r="G29" s="22">
        <f t="shared" si="117"/>
        <v>0.3691487746</v>
      </c>
      <c r="H29" s="22">
        <f t="shared" si="117"/>
        <v>0.3412176519</v>
      </c>
      <c r="I29" s="64" t="str">
        <f t="shared" si="118"/>
        <v>versicolor</v>
      </c>
      <c r="K29" s="24" t="str">
        <f t="shared" si="119"/>
        <v>NG</v>
      </c>
      <c r="L29" s="29">
        <f t="shared" si="120"/>
        <v>0.1376820772</v>
      </c>
      <c r="N29" s="29">
        <v>1.0</v>
      </c>
      <c r="O29" s="27">
        <v>5.4</v>
      </c>
      <c r="P29" s="27">
        <v>7.8</v>
      </c>
      <c r="Q29" s="72">
        <f t="shared" ref="Q29:S29" si="121">Q16-$C$10*CH16</f>
        <v>0.1359344113</v>
      </c>
      <c r="R29" s="72">
        <f t="shared" si="121"/>
        <v>-0.07542245018</v>
      </c>
      <c r="S29" s="72">
        <f t="shared" si="121"/>
        <v>-0.0004866476793</v>
      </c>
      <c r="U29" s="15">
        <v>1.5000009640601533</v>
      </c>
      <c r="V29" s="15">
        <v>1.5642522688139664</v>
      </c>
      <c r="W29" s="15">
        <v>-1.5276038234152307</v>
      </c>
      <c r="Z29" s="17">
        <f t="shared" ref="Z29:AB29" si="122">1/(1+EXP(-U29))</f>
        <v>0.81757462</v>
      </c>
      <c r="AA29" s="17">
        <f t="shared" si="122"/>
        <v>0.8269626794</v>
      </c>
      <c r="AB29" s="17">
        <f t="shared" si="122"/>
        <v>0.1783445456</v>
      </c>
      <c r="AE29" s="29">
        <v>1.0</v>
      </c>
      <c r="AF29" s="17">
        <f t="shared" ref="AF29:AH29" si="123">Z29</f>
        <v>0.81757462</v>
      </c>
      <c r="AG29" s="17">
        <f t="shared" si="123"/>
        <v>0.8269626794</v>
      </c>
      <c r="AH29" s="17">
        <f t="shared" si="123"/>
        <v>0.1783445456</v>
      </c>
      <c r="AI29" s="38">
        <f t="shared" ref="AI29:AK29" si="124">AI16-$C$10*BO16</f>
        <v>0.5273560007</v>
      </c>
      <c r="AJ29" s="38">
        <f t="shared" si="124"/>
        <v>0.7809889711</v>
      </c>
      <c r="AK29" s="38">
        <f t="shared" si="124"/>
        <v>0.4916550282</v>
      </c>
      <c r="AM29" s="15">
        <v>0.6034565790886471</v>
      </c>
      <c r="AN29" s="15">
        <v>0.846039740665642</v>
      </c>
      <c r="AO29" s="15">
        <v>0.76736054362582</v>
      </c>
      <c r="AQ29" s="37">
        <f t="shared" ref="AQ29:AS29" si="125">EXP(AM29)/(EXP($AM29)+EXP($AN29)+EXP($AO29))</f>
        <v>0.2896335735</v>
      </c>
      <c r="AR29" s="37">
        <f t="shared" si="125"/>
        <v>0.3691487746</v>
      </c>
      <c r="AS29" s="37">
        <f t="shared" si="125"/>
        <v>0.3412176519</v>
      </c>
      <c r="AU29" s="40" t="str">
        <f t="shared" ref="AU29:AU36" si="137">IF(MAX(AQ29:AS29)=AQ29,"setosa",IF(MAX(AQ29:AS29)=AR29,"versicolor","virginica"))</f>
        <v>versicolor</v>
      </c>
      <c r="AW29" s="41">
        <v>1.0</v>
      </c>
      <c r="AX29" s="41">
        <v>0.0</v>
      </c>
      <c r="AY29" s="41">
        <v>0.0</v>
      </c>
      <c r="BB29" s="60">
        <f t="shared" ref="BB29:BD29" si="126">AQ29-AW29</f>
        <v>-0.7103664265</v>
      </c>
      <c r="BC29" s="60">
        <f t="shared" si="126"/>
        <v>0.3691487746</v>
      </c>
      <c r="BD29" s="60">
        <f t="shared" si="126"/>
        <v>0.3412176519</v>
      </c>
      <c r="BF29" s="27">
        <v>1.0</v>
      </c>
      <c r="BG29" s="27">
        <v>1.0</v>
      </c>
      <c r="BH29" s="27">
        <v>1.0</v>
      </c>
      <c r="BJ29" s="17">
        <f t="shared" ref="BJ29:BL29" si="127">BB29*BF29</f>
        <v>-0.7103664265</v>
      </c>
      <c r="BK29" s="17">
        <f t="shared" si="127"/>
        <v>0.3691487746</v>
      </c>
      <c r="BL29" s="17">
        <f t="shared" si="127"/>
        <v>0.3412176519</v>
      </c>
      <c r="BN29" s="61" t="s">
        <v>331</v>
      </c>
      <c r="BO29" s="34">
        <v>-0.30747276661821865</v>
      </c>
      <c r="BP29" s="34">
        <v>0.38225970189277075</v>
      </c>
      <c r="BQ29" s="34">
        <v>-0.07478693527455205</v>
      </c>
      <c r="BT29" s="27">
        <f t="shared" ref="BT29:BV29" si="128">Z29*(1-Z29)</f>
        <v>0.1491463607</v>
      </c>
      <c r="BU29" s="27">
        <f t="shared" si="128"/>
        <v>0.1430954063</v>
      </c>
      <c r="BV29" s="27">
        <f t="shared" si="128"/>
        <v>0.1465377686</v>
      </c>
      <c r="BY29" s="17">
        <v>0.081446498192773</v>
      </c>
      <c r="BZ29" s="17">
        <v>0.0794447851850477</v>
      </c>
      <c r="CA29" s="17">
        <v>0.1297622511113125</v>
      </c>
      <c r="CC29" s="34">
        <f t="shared" ref="CC29:CE29" si="129">BY29*BT29</f>
        <v>0.0121474488</v>
      </c>
      <c r="CD29" s="34">
        <f t="shared" si="129"/>
        <v>0.01136818381</v>
      </c>
      <c r="CE29" s="34">
        <f t="shared" si="129"/>
        <v>0.01901507073</v>
      </c>
      <c r="CG29" s="61" t="s">
        <v>332</v>
      </c>
      <c r="CH29" s="66">
        <v>0.006496853252226625</v>
      </c>
      <c r="CI29" s="66">
        <v>-0.20640940088059623</v>
      </c>
      <c r="CJ29" s="66">
        <v>-0.15763624122139258</v>
      </c>
      <c r="CL29" s="1">
        <v>25.0</v>
      </c>
      <c r="CM29" s="1" t="str">
        <f t="shared" ref="CM29:CN29" si="130">#REF!</f>
        <v>#REF!</v>
      </c>
      <c r="CN29" s="1" t="str">
        <f t="shared" si="130"/>
        <v>#REF!</v>
      </c>
    </row>
    <row r="30" ht="18.0" customHeight="1">
      <c r="B30" s="6">
        <v>1.0</v>
      </c>
      <c r="C30" s="6">
        <v>0.0</v>
      </c>
      <c r="D30" s="6">
        <v>0.0</v>
      </c>
      <c r="E30" s="22" t="str">
        <f t="shared" si="116"/>
        <v>setosa</v>
      </c>
      <c r="F30" s="22">
        <f t="shared" ref="F30:H30" si="131">AQ30</f>
        <v>0.2897884652</v>
      </c>
      <c r="G30" s="22">
        <f t="shared" si="131"/>
        <v>0.3684273429</v>
      </c>
      <c r="H30" s="22">
        <f t="shared" si="131"/>
        <v>0.341784192</v>
      </c>
      <c r="I30" s="64" t="str">
        <f t="shared" si="118"/>
        <v>versicolor</v>
      </c>
      <c r="K30" s="24" t="str">
        <f t="shared" si="119"/>
        <v>NG</v>
      </c>
      <c r="L30" s="29">
        <f t="shared" si="120"/>
        <v>0.1376226725</v>
      </c>
      <c r="N30" s="29">
        <v>1.0</v>
      </c>
      <c r="O30" s="27">
        <v>4.6</v>
      </c>
      <c r="P30" s="27">
        <v>6.8</v>
      </c>
      <c r="Q30" s="72">
        <f t="shared" ref="Q30:S30" si="132">Q17-$C$10*CH17</f>
        <v>0.09169569165</v>
      </c>
      <c r="R30" s="72">
        <f t="shared" si="132"/>
        <v>0.2566414597</v>
      </c>
      <c r="S30" s="72">
        <f t="shared" si="132"/>
        <v>-0.2172802096</v>
      </c>
      <c r="U30" s="15">
        <v>1.299557743374709</v>
      </c>
      <c r="V30" s="15">
        <v>1.3679487692649637</v>
      </c>
      <c r="W30" s="15">
        <v>-1.3099342956811926</v>
      </c>
      <c r="Z30" s="17">
        <f t="shared" ref="Z30:AB30" si="133">1/(1+EXP(-U30))</f>
        <v>0.7857605426</v>
      </c>
      <c r="AA30" s="17">
        <f t="shared" si="133"/>
        <v>0.7970485442</v>
      </c>
      <c r="AB30" s="17">
        <f t="shared" si="133"/>
        <v>0.212497839</v>
      </c>
      <c r="AE30" s="29">
        <v>1.0</v>
      </c>
      <c r="AF30" s="17">
        <f t="shared" ref="AF30:AH30" si="134">Z30</f>
        <v>0.7857605426</v>
      </c>
      <c r="AG30" s="17">
        <f t="shared" si="134"/>
        <v>0.7970485442</v>
      </c>
      <c r="AH30" s="17">
        <f t="shared" si="134"/>
        <v>0.212497839</v>
      </c>
      <c r="AI30" s="38">
        <f t="shared" ref="AI30:AK30" si="135">AI17-$C$10*BO17</f>
        <v>0.1630564449</v>
      </c>
      <c r="AJ30" s="38">
        <f t="shared" si="135"/>
        <v>0.1874481447</v>
      </c>
      <c r="AK30" s="38">
        <f t="shared" si="135"/>
        <v>0.3694954104</v>
      </c>
      <c r="AM30" s="15">
        <v>0.5872071744901826</v>
      </c>
      <c r="AN30" s="15">
        <v>0.8272994703193468</v>
      </c>
      <c r="AO30" s="15">
        <v>0.7522354684450162</v>
      </c>
      <c r="AQ30" s="37">
        <f t="shared" ref="AQ30:AS30" si="136">EXP(AM30)/(EXP($AM30)+EXP($AN30)+EXP($AO30))</f>
        <v>0.2897884652</v>
      </c>
      <c r="AR30" s="37">
        <f t="shared" si="136"/>
        <v>0.3684273429</v>
      </c>
      <c r="AS30" s="37">
        <f t="shared" si="136"/>
        <v>0.341784192</v>
      </c>
      <c r="AU30" s="40" t="str">
        <f t="shared" si="137"/>
        <v>versicolor</v>
      </c>
      <c r="AW30" s="41">
        <v>1.0</v>
      </c>
      <c r="AX30" s="41">
        <v>0.0</v>
      </c>
      <c r="AY30" s="41">
        <v>0.0</v>
      </c>
      <c r="BB30" s="60">
        <f t="shared" ref="BB30:BD30" si="138">AQ30-AW30</f>
        <v>-0.7102115348</v>
      </c>
      <c r="BC30" s="60">
        <f t="shared" si="138"/>
        <v>0.3684273429</v>
      </c>
      <c r="BD30" s="60">
        <f t="shared" si="138"/>
        <v>0.341784192</v>
      </c>
      <c r="BF30" s="27">
        <v>1.0</v>
      </c>
      <c r="BG30" s="27">
        <v>1.0</v>
      </c>
      <c r="BH30" s="27">
        <v>1.0</v>
      </c>
      <c r="BJ30" s="17">
        <f t="shared" ref="BJ30:BL30" si="139">BB30*BF30</f>
        <v>-0.7102115348</v>
      </c>
      <c r="BK30" s="17">
        <f t="shared" si="139"/>
        <v>0.3684273429</v>
      </c>
      <c r="BL30" s="17">
        <f t="shared" si="139"/>
        <v>0.341784192</v>
      </c>
      <c r="BO30" s="34">
        <v>-0.6019884574303835</v>
      </c>
      <c r="BP30" s="34">
        <v>0.573806765777225</v>
      </c>
      <c r="BQ30" s="34">
        <v>0.028181691653158647</v>
      </c>
      <c r="BT30" s="27">
        <f t="shared" ref="BT30:BV30" si="140">Z30*(1-Z30)</f>
        <v>0.1683409123</v>
      </c>
      <c r="BU30" s="27">
        <f t="shared" si="140"/>
        <v>0.1617621624</v>
      </c>
      <c r="BV30" s="27">
        <f t="shared" si="140"/>
        <v>0.1673425074</v>
      </c>
      <c r="BY30" s="17">
        <v>0.08124329327973392</v>
      </c>
      <c r="BZ30" s="17">
        <v>0.07954414419225853</v>
      </c>
      <c r="CA30" s="17">
        <v>0.1297312564227917</v>
      </c>
      <c r="CC30" s="34">
        <f t="shared" ref="CC30:CE30" si="141">BY30*BT30</f>
        <v>0.01367657011</v>
      </c>
      <c r="CD30" s="34">
        <f t="shared" si="141"/>
        <v>0.01286723277</v>
      </c>
      <c r="CE30" s="34">
        <f t="shared" si="141"/>
        <v>0.02170955374</v>
      </c>
      <c r="CH30" s="66">
        <v>0.24796927450641124</v>
      </c>
      <c r="CI30" s="66">
        <v>-0.06343718386764371</v>
      </c>
      <c r="CJ30" s="66">
        <v>0.1508001337498605</v>
      </c>
    </row>
    <row r="31" ht="18.0" customHeight="1">
      <c r="B31" s="6">
        <v>0.0</v>
      </c>
      <c r="C31" s="6">
        <v>1.0</v>
      </c>
      <c r="D31" s="6">
        <v>0.0</v>
      </c>
      <c r="E31" s="22" t="str">
        <f t="shared" si="116"/>
        <v>versicolor</v>
      </c>
      <c r="F31" s="22">
        <f t="shared" ref="F31:H31" si="142">AQ31</f>
        <v>0.2892676718</v>
      </c>
      <c r="G31" s="22">
        <f t="shared" si="142"/>
        <v>0.3746919342</v>
      </c>
      <c r="H31" s="22">
        <f t="shared" si="142"/>
        <v>0.336040394</v>
      </c>
      <c r="I31" s="64" t="str">
        <f t="shared" si="118"/>
        <v>versicolor</v>
      </c>
      <c r="K31" s="24" t="str">
        <f t="shared" si="119"/>
        <v>OK</v>
      </c>
      <c r="L31" s="29">
        <f t="shared" si="120"/>
        <v>0.1090723444</v>
      </c>
      <c r="N31" s="29">
        <v>1.0</v>
      </c>
      <c r="O31" s="27">
        <v>6.4</v>
      </c>
      <c r="P31" s="27">
        <v>3.6</v>
      </c>
      <c r="U31" s="15">
        <v>1.2508134704444118</v>
      </c>
      <c r="V31" s="15">
        <v>0.4109356879302054</v>
      </c>
      <c r="W31" s="15">
        <v>-0.6155135908141249</v>
      </c>
      <c r="Z31" s="17">
        <f t="shared" ref="Z31:AB31" si="143">1/(1+EXP(-U31))</f>
        <v>0.777440645</v>
      </c>
      <c r="AA31" s="17">
        <f t="shared" si="143"/>
        <v>0.601312218</v>
      </c>
      <c r="AB31" s="17">
        <f t="shared" si="143"/>
        <v>0.3508025016</v>
      </c>
      <c r="AE31" s="29">
        <v>1.0</v>
      </c>
      <c r="AF31" s="17">
        <f t="shared" ref="AF31:AH31" si="144">Z31</f>
        <v>0.777440645</v>
      </c>
      <c r="AG31" s="17">
        <f t="shared" si="144"/>
        <v>0.601312218</v>
      </c>
      <c r="AH31" s="17">
        <f t="shared" si="144"/>
        <v>0.3508025016</v>
      </c>
      <c r="AI31" s="38">
        <f t="shared" ref="AI31:AK31" si="145">AI18-$C$10*BO18</f>
        <v>0.1582755866</v>
      </c>
      <c r="AJ31" s="38">
        <f t="shared" si="145"/>
        <v>0.3429690428</v>
      </c>
      <c r="AK31" s="38">
        <f t="shared" si="145"/>
        <v>0.3387553706</v>
      </c>
      <c r="AM31" s="15">
        <v>0.5727938087156139</v>
      </c>
      <c r="AN31" s="15">
        <v>0.8315455286288801</v>
      </c>
      <c r="AO31" s="15">
        <v>0.7226727220185185</v>
      </c>
      <c r="AQ31" s="37">
        <f t="shared" ref="AQ31:AS31" si="146">EXP(AM31)/(EXP($AM31)+EXP($AN31)+EXP($AO31))</f>
        <v>0.2892676718</v>
      </c>
      <c r="AR31" s="37">
        <f t="shared" si="146"/>
        <v>0.3746919342</v>
      </c>
      <c r="AS31" s="37">
        <f t="shared" si="146"/>
        <v>0.336040394</v>
      </c>
      <c r="AU31" s="40" t="str">
        <f t="shared" si="137"/>
        <v>versicolor</v>
      </c>
      <c r="AW31" s="41">
        <v>0.0</v>
      </c>
      <c r="AX31" s="41">
        <v>1.0</v>
      </c>
      <c r="AY31" s="41">
        <v>0.0</v>
      </c>
      <c r="BB31" s="60">
        <f t="shared" ref="BB31:BD31" si="147">AQ31-AW31</f>
        <v>0.2892676718</v>
      </c>
      <c r="BC31" s="60">
        <f t="shared" si="147"/>
        <v>-0.6253080658</v>
      </c>
      <c r="BD31" s="60">
        <f t="shared" si="147"/>
        <v>0.336040394</v>
      </c>
      <c r="BF31" s="27">
        <v>1.0</v>
      </c>
      <c r="BG31" s="27">
        <v>1.0</v>
      </c>
      <c r="BH31" s="27">
        <v>1.0</v>
      </c>
      <c r="BJ31" s="17">
        <f t="shared" ref="BJ31:BL31" si="148">BB31*BF31</f>
        <v>0.2892676718</v>
      </c>
      <c r="BK31" s="17">
        <f t="shared" si="148"/>
        <v>-0.6253080658</v>
      </c>
      <c r="BL31" s="17">
        <f t="shared" si="148"/>
        <v>0.336040394</v>
      </c>
      <c r="BO31" s="34">
        <v>0.10886185414926174</v>
      </c>
      <c r="BP31" s="34">
        <v>-0.1728172568237949</v>
      </c>
      <c r="BQ31" s="34">
        <v>0.06395540267453315</v>
      </c>
      <c r="BT31" s="27">
        <f t="shared" ref="BT31:BV31" si="149">Z31*(1-Z31)</f>
        <v>0.1730266885</v>
      </c>
      <c r="BU31" s="27">
        <f t="shared" si="149"/>
        <v>0.2397358345</v>
      </c>
      <c r="BV31" s="27">
        <f t="shared" si="149"/>
        <v>0.2277401065</v>
      </c>
      <c r="BY31" s="17">
        <v>-0.1705957109911597</v>
      </c>
      <c r="BZ31" s="17">
        <v>0.054119504672786714</v>
      </c>
      <c r="CA31" s="17">
        <v>-0.05484181011497717</v>
      </c>
      <c r="CC31" s="34">
        <f t="shared" ref="CC31:CE31" si="150">BY31*BT31</f>
        <v>-0.02951761094</v>
      </c>
      <c r="CD31" s="34">
        <f t="shared" si="150"/>
        <v>0.01297438461</v>
      </c>
      <c r="CE31" s="34">
        <f t="shared" si="150"/>
        <v>-0.01248967967</v>
      </c>
    </row>
    <row r="32" ht="18.0" customHeight="1">
      <c r="B32" s="6">
        <v>0.0</v>
      </c>
      <c r="C32" s="6">
        <v>1.0</v>
      </c>
      <c r="D32" s="6">
        <v>0.0</v>
      </c>
      <c r="E32" s="22" t="str">
        <f t="shared" si="116"/>
        <v>versicolor</v>
      </c>
      <c r="F32" s="22">
        <f t="shared" ref="F32:H32" si="151">AQ32</f>
        <v>0.2893326007</v>
      </c>
      <c r="G32" s="22">
        <f t="shared" si="151"/>
        <v>0.3739868747</v>
      </c>
      <c r="H32" s="22">
        <f t="shared" si="151"/>
        <v>0.3366805246</v>
      </c>
      <c r="I32" s="64" t="str">
        <f t="shared" si="118"/>
        <v>versicolor</v>
      </c>
      <c r="K32" s="24" t="str">
        <f t="shared" si="119"/>
        <v>OK</v>
      </c>
      <c r="L32" s="29">
        <f t="shared" si="120"/>
        <v>0.1092816196</v>
      </c>
      <c r="N32" s="29">
        <v>1.0</v>
      </c>
      <c r="O32" s="27">
        <v>5.9</v>
      </c>
      <c r="P32" s="27">
        <v>3.4</v>
      </c>
      <c r="U32" s="15">
        <v>1.1645071264657032</v>
      </c>
      <c r="V32" s="15">
        <v>0.3973186210810705</v>
      </c>
      <c r="W32" s="15">
        <v>-0.5718142250563469</v>
      </c>
      <c r="Z32" s="17">
        <f t="shared" ref="Z32:AB32" si="152">1/(1+EXP(-U32))</f>
        <v>0.7621507183</v>
      </c>
      <c r="AA32" s="17">
        <f t="shared" si="152"/>
        <v>0.5980432599</v>
      </c>
      <c r="AB32" s="17">
        <f t="shared" si="152"/>
        <v>0.3608183074</v>
      </c>
      <c r="AE32" s="29">
        <v>1.0</v>
      </c>
      <c r="AF32" s="17">
        <f t="shared" ref="AF32:AH32" si="153">Z32</f>
        <v>0.7621507183</v>
      </c>
      <c r="AG32" s="17">
        <f t="shared" si="153"/>
        <v>0.5980432599</v>
      </c>
      <c r="AH32" s="17">
        <f t="shared" si="153"/>
        <v>0.3608183074</v>
      </c>
      <c r="AI32" s="2"/>
      <c r="AM32" s="15">
        <v>0.5657828069627153</v>
      </c>
      <c r="AN32" s="15">
        <v>0.822426615692481</v>
      </c>
      <c r="AO32" s="15">
        <v>0.7173403956468225</v>
      </c>
      <c r="AQ32" s="37">
        <f t="shared" ref="AQ32:AS32" si="154">EXP(AM32)/(EXP($AM32)+EXP($AN32)+EXP($AO32))</f>
        <v>0.2893326007</v>
      </c>
      <c r="AR32" s="37">
        <f t="shared" si="154"/>
        <v>0.3739868747</v>
      </c>
      <c r="AS32" s="37">
        <f t="shared" si="154"/>
        <v>0.3366805246</v>
      </c>
      <c r="AU32" s="40" t="str">
        <f t="shared" si="137"/>
        <v>versicolor</v>
      </c>
      <c r="AW32" s="41">
        <v>0.0</v>
      </c>
      <c r="AX32" s="41">
        <v>1.0</v>
      </c>
      <c r="AY32" s="41">
        <v>0.0</v>
      </c>
      <c r="BB32" s="60">
        <f t="shared" ref="BB32:BD32" si="155">AQ32-AW32</f>
        <v>0.2893326007</v>
      </c>
      <c r="BC32" s="60">
        <f t="shared" si="155"/>
        <v>-0.6260131253</v>
      </c>
      <c r="BD32" s="60">
        <f t="shared" si="155"/>
        <v>0.3366805246</v>
      </c>
      <c r="BF32" s="27">
        <v>1.0</v>
      </c>
      <c r="BG32" s="27">
        <v>1.0</v>
      </c>
      <c r="BH32" s="27">
        <v>1.0</v>
      </c>
      <c r="BJ32" s="17">
        <f t="shared" ref="BJ32:BL32" si="156">BB32*BF32</f>
        <v>0.2893326007</v>
      </c>
      <c r="BK32" s="17">
        <f t="shared" si="156"/>
        <v>-0.6260131253</v>
      </c>
      <c r="BL32" s="17">
        <f t="shared" si="156"/>
        <v>0.3366805246</v>
      </c>
      <c r="BT32" s="27">
        <f t="shared" ref="BT32:BV32" si="157">Z32*(1-Z32)</f>
        <v>0.1812770009</v>
      </c>
      <c r="BU32" s="27">
        <f t="shared" si="157"/>
        <v>0.2403875192</v>
      </c>
      <c r="BV32" s="27">
        <f t="shared" si="157"/>
        <v>0.2306284564</v>
      </c>
      <c r="BY32" s="17">
        <v>-0.17079739059951504</v>
      </c>
      <c r="BZ32" s="17">
        <v>0.05423445497581836</v>
      </c>
      <c r="CA32" s="17">
        <v>-0.05485649934711792</v>
      </c>
      <c r="CC32" s="34">
        <f t="shared" ref="CC32:CE32" si="158">BY32*BT32</f>
        <v>-0.03096163873</v>
      </c>
      <c r="CD32" s="34">
        <f t="shared" si="158"/>
        <v>0.01303728609</v>
      </c>
      <c r="CE32" s="34">
        <f t="shared" si="158"/>
        <v>-0.01265146977</v>
      </c>
    </row>
    <row r="33" ht="18.0" customHeight="1">
      <c r="B33" s="6">
        <v>0.0</v>
      </c>
      <c r="C33" s="6">
        <v>1.0</v>
      </c>
      <c r="D33" s="6">
        <v>0.0</v>
      </c>
      <c r="E33" s="22" t="str">
        <f t="shared" si="116"/>
        <v>versicolor</v>
      </c>
      <c r="F33" s="22">
        <f t="shared" ref="F33:H33" si="159">AQ33</f>
        <v>0.2891882679</v>
      </c>
      <c r="G33" s="22">
        <f t="shared" si="159"/>
        <v>0.3757648309</v>
      </c>
      <c r="H33" s="22">
        <f t="shared" si="159"/>
        <v>0.3350469012</v>
      </c>
      <c r="I33" s="64" t="str">
        <f t="shared" si="118"/>
        <v>versicolor</v>
      </c>
      <c r="K33" s="24" t="str">
        <f t="shared" si="119"/>
        <v>OK</v>
      </c>
      <c r="L33" s="29">
        <f t="shared" si="120"/>
        <v>0.1087546423</v>
      </c>
      <c r="N33" s="29">
        <v>1.0</v>
      </c>
      <c r="O33" s="27">
        <v>6.7</v>
      </c>
      <c r="P33" s="27">
        <v>3.2</v>
      </c>
      <c r="U33" s="15">
        <v>1.2549155171755406</v>
      </c>
      <c r="V33" s="15">
        <v>0.2856523689999785</v>
      </c>
      <c r="W33" s="15">
        <v>-0.5287475012816909</v>
      </c>
      <c r="Z33" s="17">
        <f t="shared" ref="Z33:AB33" si="160">1/(1+EXP(-U33))</f>
        <v>0.7781496008</v>
      </c>
      <c r="AA33" s="17">
        <f t="shared" si="160"/>
        <v>0.5709314293</v>
      </c>
      <c r="AB33" s="17">
        <f t="shared" si="160"/>
        <v>0.3708090608</v>
      </c>
      <c r="AE33" s="29">
        <v>1.0</v>
      </c>
      <c r="AF33" s="17">
        <f t="shared" ref="AF33:AH33" si="161">Z33</f>
        <v>0.7781496008</v>
      </c>
      <c r="AG33" s="17">
        <f t="shared" si="161"/>
        <v>0.5709314293</v>
      </c>
      <c r="AH33" s="17">
        <f t="shared" si="161"/>
        <v>0.3708090608</v>
      </c>
      <c r="AJ33" s="2"/>
      <c r="AK33" s="2"/>
      <c r="AM33" s="15">
        <v>0.5713804472690586</v>
      </c>
      <c r="AN33" s="15">
        <v>0.8332660232224034</v>
      </c>
      <c r="AO33" s="15">
        <v>0.718573051055937</v>
      </c>
      <c r="AQ33" s="37">
        <f t="shared" ref="AQ33:AS33" si="162">EXP(AM33)/(EXP($AM33)+EXP($AN33)+EXP($AO33))</f>
        <v>0.2891882679</v>
      </c>
      <c r="AR33" s="37">
        <f t="shared" si="162"/>
        <v>0.3757648309</v>
      </c>
      <c r="AS33" s="37">
        <f t="shared" si="162"/>
        <v>0.3350469012</v>
      </c>
      <c r="AU33" s="40" t="str">
        <f t="shared" si="137"/>
        <v>versicolor</v>
      </c>
      <c r="AW33" s="41">
        <v>0.0</v>
      </c>
      <c r="AX33" s="41">
        <v>1.0</v>
      </c>
      <c r="AY33" s="41">
        <v>0.0</v>
      </c>
      <c r="BB33" s="60">
        <f t="shared" ref="BB33:BD33" si="163">AQ33-AW33</f>
        <v>0.2891882679</v>
      </c>
      <c r="BC33" s="60">
        <f t="shared" si="163"/>
        <v>-0.6242351691</v>
      </c>
      <c r="BD33" s="60">
        <f t="shared" si="163"/>
        <v>0.3350469012</v>
      </c>
      <c r="BF33" s="27">
        <v>1.0</v>
      </c>
      <c r="BG33" s="27">
        <v>1.0</v>
      </c>
      <c r="BH33" s="27">
        <v>1.0</v>
      </c>
      <c r="BJ33" s="17">
        <f t="shared" ref="BJ33:BL33" si="164">BB33*BF33</f>
        <v>0.2891882679</v>
      </c>
      <c r="BK33" s="17">
        <f t="shared" si="164"/>
        <v>-0.6242351691</v>
      </c>
      <c r="BL33" s="17">
        <f t="shared" si="164"/>
        <v>0.3350469012</v>
      </c>
      <c r="BT33" s="27">
        <f t="shared" ref="BT33:BV33" si="165">Z33*(1-Z33)</f>
        <v>0.1726327996</v>
      </c>
      <c r="BU33" s="27">
        <f t="shared" si="165"/>
        <v>0.2449687323</v>
      </c>
      <c r="BV33" s="27">
        <f t="shared" si="165"/>
        <v>0.2333097012</v>
      </c>
      <c r="BY33" s="17">
        <v>-0.17028812036038513</v>
      </c>
      <c r="BZ33" s="17">
        <v>0.05394057883590185</v>
      </c>
      <c r="CA33" s="17">
        <v>-0.054822958470112176</v>
      </c>
      <c r="CC33" s="34">
        <f t="shared" ref="CC33:CE33" si="166">BY33*BT33</f>
        <v>-0.02939731496</v>
      </c>
      <c r="CD33" s="34">
        <f t="shared" si="166"/>
        <v>0.01321375522</v>
      </c>
      <c r="CE33" s="34">
        <f t="shared" si="166"/>
        <v>-0.01279072806</v>
      </c>
    </row>
    <row r="34" ht="18.0" customHeight="1">
      <c r="B34" s="6">
        <v>0.0</v>
      </c>
      <c r="C34" s="6">
        <v>0.0</v>
      </c>
      <c r="D34" s="6">
        <v>1.0</v>
      </c>
      <c r="E34" s="22" t="str">
        <f t="shared" si="116"/>
        <v>virginica</v>
      </c>
      <c r="F34" s="22">
        <f t="shared" ref="F34:H34" si="167">AQ34</f>
        <v>0.2892208013</v>
      </c>
      <c r="G34" s="22">
        <f t="shared" si="167"/>
        <v>0.3740071724</v>
      </c>
      <c r="H34" s="22">
        <f t="shared" si="167"/>
        <v>0.3367720263</v>
      </c>
      <c r="I34" s="64" t="str">
        <f t="shared" si="118"/>
        <v>versicolor</v>
      </c>
      <c r="K34" s="24" t="str">
        <f t="shared" si="119"/>
        <v>NG</v>
      </c>
      <c r="L34" s="29">
        <f t="shared" si="120"/>
        <v>0.1209276731</v>
      </c>
      <c r="N34" s="29">
        <v>1.0</v>
      </c>
      <c r="O34" s="27">
        <v>7.9</v>
      </c>
      <c r="P34" s="27">
        <v>6.3</v>
      </c>
      <c r="U34" s="15">
        <v>1.7022934548378488</v>
      </c>
      <c r="V34" s="15">
        <v>0.990733953830276</v>
      </c>
      <c r="W34" s="15">
        <v>-1.2029001282276741</v>
      </c>
      <c r="Z34" s="17">
        <f t="shared" ref="Z34:AB34" si="168">1/(1+EXP(-U34))</f>
        <v>0.845834036</v>
      </c>
      <c r="AA34" s="17">
        <f t="shared" si="168"/>
        <v>0.7292328676</v>
      </c>
      <c r="AB34" s="17">
        <f t="shared" si="168"/>
        <v>0.2309597016</v>
      </c>
      <c r="AE34" s="29">
        <v>1.0</v>
      </c>
      <c r="AF34" s="17">
        <f t="shared" ref="AF34:AH34" si="169">Z34</f>
        <v>0.845834036</v>
      </c>
      <c r="AG34" s="17">
        <f t="shared" si="169"/>
        <v>0.7292328676</v>
      </c>
      <c r="AH34" s="17">
        <f t="shared" si="169"/>
        <v>0.2309597016</v>
      </c>
      <c r="AM34" s="15">
        <v>0.6107515707212287</v>
      </c>
      <c r="AN34" s="15">
        <v>0.8678361307054218</v>
      </c>
      <c r="AO34" s="15">
        <v>0.7629673773802766</v>
      </c>
      <c r="AQ34" s="37">
        <f t="shared" ref="AQ34:AS34" si="170">EXP(AM34)/(EXP($AM34)+EXP($AN34)+EXP($AO34))</f>
        <v>0.2892208013</v>
      </c>
      <c r="AR34" s="37">
        <f t="shared" si="170"/>
        <v>0.3740071724</v>
      </c>
      <c r="AS34" s="37">
        <f t="shared" si="170"/>
        <v>0.3367720263</v>
      </c>
      <c r="AU34" s="40" t="str">
        <f t="shared" si="137"/>
        <v>versicolor</v>
      </c>
      <c r="AW34" s="41">
        <v>0.0</v>
      </c>
      <c r="AX34" s="41">
        <v>0.0</v>
      </c>
      <c r="AY34" s="41">
        <v>1.0</v>
      </c>
      <c r="BB34" s="60">
        <f t="shared" ref="BB34:BD34" si="171">AQ34-AW34</f>
        <v>0.2892208013</v>
      </c>
      <c r="BC34" s="60">
        <f t="shared" si="171"/>
        <v>0.3740071724</v>
      </c>
      <c r="BD34" s="60">
        <f t="shared" si="171"/>
        <v>-0.6632279737</v>
      </c>
      <c r="BF34" s="27">
        <v>1.0</v>
      </c>
      <c r="BG34" s="27">
        <v>1.0</v>
      </c>
      <c r="BH34" s="27">
        <v>1.0</v>
      </c>
      <c r="BJ34" s="17">
        <f t="shared" ref="BJ34:BL34" si="172">BB34*BF34</f>
        <v>0.2892208013</v>
      </c>
      <c r="BK34" s="17">
        <f t="shared" si="172"/>
        <v>0.3740071724</v>
      </c>
      <c r="BL34" s="17">
        <f t="shared" si="172"/>
        <v>-0.6632279737</v>
      </c>
      <c r="BT34" s="27">
        <f t="shared" ref="BT34:BV34" si="173">Z34*(1-Z34)</f>
        <v>0.1303988196</v>
      </c>
      <c r="BU34" s="27">
        <f t="shared" si="173"/>
        <v>0.1974522924</v>
      </c>
      <c r="BV34" s="27">
        <f t="shared" si="173"/>
        <v>0.1776173179</v>
      </c>
      <c r="BY34" s="17">
        <v>0.11853843374121908</v>
      </c>
      <c r="BZ34" s="17">
        <v>-0.12779342614105133</v>
      </c>
      <c r="CA34" s="17">
        <v>-0.05062256413361546</v>
      </c>
      <c r="CC34" s="34">
        <f t="shared" ref="CC34:CE34" si="174">BY34*BT34</f>
        <v>0.01545727183</v>
      </c>
      <c r="CD34" s="34">
        <f t="shared" si="174"/>
        <v>-0.02523310495</v>
      </c>
      <c r="CE34" s="34">
        <f t="shared" si="174"/>
        <v>-0.008991444064</v>
      </c>
    </row>
    <row r="35" ht="18.0" customHeight="1">
      <c r="B35" s="6">
        <v>0.0</v>
      </c>
      <c r="C35" s="6">
        <v>0.0</v>
      </c>
      <c r="D35" s="6">
        <v>1.0</v>
      </c>
      <c r="E35" s="22" t="str">
        <f t="shared" si="116"/>
        <v>virginica</v>
      </c>
      <c r="F35" s="22">
        <f t="shared" ref="F35:H35" si="175">AQ35</f>
        <v>0.2891858645</v>
      </c>
      <c r="G35" s="22">
        <f t="shared" si="175"/>
        <v>0.3751424005</v>
      </c>
      <c r="H35" s="22">
        <f t="shared" si="175"/>
        <v>0.335671735</v>
      </c>
      <c r="I35" s="64" t="str">
        <f t="shared" si="118"/>
        <v>versicolor</v>
      </c>
      <c r="K35" s="24" t="str">
        <f t="shared" si="119"/>
        <v>NG</v>
      </c>
      <c r="L35" s="29">
        <f t="shared" si="120"/>
        <v>0.1212912862</v>
      </c>
      <c r="N35" s="29">
        <v>1.0</v>
      </c>
      <c r="O35" s="27">
        <v>8.3</v>
      </c>
      <c r="P35" s="27">
        <v>5.8</v>
      </c>
      <c r="U35" s="15">
        <v>1.7108193735342319</v>
      </c>
      <c r="V35" s="15">
        <v>0.8322442439130316</v>
      </c>
      <c r="W35" s="15">
        <v>-1.0944546825041146</v>
      </c>
      <c r="Z35" s="17">
        <f t="shared" ref="Z35:AB35" si="176">1/(1+EXP(-U35))</f>
        <v>0.8469425305</v>
      </c>
      <c r="AA35" s="17">
        <f t="shared" si="176"/>
        <v>0.6968292542</v>
      </c>
      <c r="AB35" s="17">
        <f t="shared" si="176"/>
        <v>0.2507803611</v>
      </c>
      <c r="AE35" s="29">
        <v>1.0</v>
      </c>
      <c r="AF35" s="17">
        <f t="shared" ref="AF35:AH35" si="177">Z35</f>
        <v>0.8469425305</v>
      </c>
      <c r="AG35" s="17">
        <f t="shared" si="177"/>
        <v>0.6968292542</v>
      </c>
      <c r="AH35" s="17">
        <f t="shared" si="177"/>
        <v>0.2507803611</v>
      </c>
      <c r="AM35" s="15">
        <v>0.6091896504873593</v>
      </c>
      <c r="AN35" s="15">
        <v>0.8694257281357158</v>
      </c>
      <c r="AO35" s="15">
        <v>0.7582537427245168</v>
      </c>
      <c r="AQ35" s="37">
        <f t="shared" ref="AQ35:AS35" si="178">EXP(AM35)/(EXP($AM35)+EXP($AN35)+EXP($AO35))</f>
        <v>0.2891858645</v>
      </c>
      <c r="AR35" s="37">
        <f t="shared" si="178"/>
        <v>0.3751424005</v>
      </c>
      <c r="AS35" s="37">
        <f t="shared" si="178"/>
        <v>0.335671735</v>
      </c>
      <c r="AU35" s="40" t="str">
        <f t="shared" si="137"/>
        <v>versicolor</v>
      </c>
      <c r="AW35" s="41">
        <v>0.0</v>
      </c>
      <c r="AX35" s="41">
        <v>0.0</v>
      </c>
      <c r="AY35" s="41">
        <v>1.0</v>
      </c>
      <c r="BB35" s="60">
        <f t="shared" ref="BB35:BD35" si="179">AQ35-AW35</f>
        <v>0.2891858645</v>
      </c>
      <c r="BC35" s="60">
        <f t="shared" si="179"/>
        <v>0.3751424005</v>
      </c>
      <c r="BD35" s="60">
        <f t="shared" si="179"/>
        <v>-0.664328265</v>
      </c>
      <c r="BF35" s="27">
        <v>1.0</v>
      </c>
      <c r="BG35" s="27">
        <v>1.0</v>
      </c>
      <c r="BH35" s="27">
        <v>1.0</v>
      </c>
      <c r="BJ35" s="17">
        <f t="shared" ref="BJ35:BL35" si="180">BB35*BF35</f>
        <v>0.2891858645</v>
      </c>
      <c r="BK35" s="17">
        <f t="shared" si="180"/>
        <v>0.3751424005</v>
      </c>
      <c r="BL35" s="17">
        <f t="shared" si="180"/>
        <v>-0.664328265</v>
      </c>
      <c r="BT35" s="27">
        <f t="shared" ref="BT35:BV35" si="181">Z35*(1-Z35)</f>
        <v>0.1296308805</v>
      </c>
      <c r="BU35" s="27">
        <f t="shared" si="181"/>
        <v>0.2112582447</v>
      </c>
      <c r="BV35" s="27">
        <f t="shared" si="181"/>
        <v>0.1878895716</v>
      </c>
      <c r="BY35" s="17">
        <v>0.11886564648982695</v>
      </c>
      <c r="BZ35" s="17">
        <v>-0.12799287898602268</v>
      </c>
      <c r="CA35" s="17">
        <v>-0.050611475256259114</v>
      </c>
      <c r="CC35" s="34">
        <f t="shared" ref="CC35:CE35" si="182">BY35*BT35</f>
        <v>0.01540865842</v>
      </c>
      <c r="CD35" s="34">
        <f t="shared" si="182"/>
        <v>-0.02703955095</v>
      </c>
      <c r="CE35" s="34">
        <f t="shared" si="182"/>
        <v>-0.009509368404</v>
      </c>
    </row>
    <row r="36" ht="18.0" customHeight="1">
      <c r="B36" s="6">
        <v>0.0</v>
      </c>
      <c r="C36" s="6">
        <v>0.0</v>
      </c>
      <c r="D36" s="6">
        <v>1.0</v>
      </c>
      <c r="E36" s="22" t="str">
        <f t="shared" si="116"/>
        <v>virginica</v>
      </c>
      <c r="F36" s="22">
        <f t="shared" ref="F36:H36" si="183">AQ36</f>
        <v>0.2892124237</v>
      </c>
      <c r="G36" s="22">
        <f t="shared" si="183"/>
        <v>0.3749524688</v>
      </c>
      <c r="H36" s="22">
        <f t="shared" si="183"/>
        <v>0.3358351074</v>
      </c>
      <c r="I36" s="64" t="str">
        <f t="shared" si="118"/>
        <v>versicolor</v>
      </c>
      <c r="J36" s="30"/>
      <c r="K36" s="24" t="str">
        <f t="shared" si="119"/>
        <v>NG</v>
      </c>
      <c r="L36" s="31">
        <f t="shared" si="120"/>
        <v>0.1212372212</v>
      </c>
      <c r="N36" s="31">
        <v>1.0</v>
      </c>
      <c r="O36" s="27">
        <v>7.7</v>
      </c>
      <c r="P36" s="27">
        <v>5.2</v>
      </c>
      <c r="U36" s="15">
        <v>1.5742413117670997</v>
      </c>
      <c r="V36" s="15">
        <v>0.7235128382050414</v>
      </c>
      <c r="W36" s="15">
        <v>-0.9637945681421727</v>
      </c>
      <c r="Z36" s="17">
        <f t="shared" ref="Z36:AB36" si="184">1/(1+EXP(-U36))</f>
        <v>0.8283874005</v>
      </c>
      <c r="AA36" s="17">
        <f t="shared" si="184"/>
        <v>0.6733800984</v>
      </c>
      <c r="AB36" s="17">
        <f t="shared" si="184"/>
        <v>0.2761191027</v>
      </c>
      <c r="AE36" s="31">
        <v>1.0</v>
      </c>
      <c r="AF36" s="17">
        <f t="shared" ref="AF36:AH36" si="185">Z36</f>
        <v>0.8283874005</v>
      </c>
      <c r="AG36" s="17">
        <f t="shared" si="185"/>
        <v>0.6733800984</v>
      </c>
      <c r="AH36" s="17">
        <f t="shared" si="185"/>
        <v>0.2761191027</v>
      </c>
      <c r="AM36" s="15">
        <v>0.5995914595178722</v>
      </c>
      <c r="AN36" s="15">
        <v>0.8592292793983488</v>
      </c>
      <c r="AO36" s="15">
        <v>0.7490502990960592</v>
      </c>
      <c r="AQ36" s="37">
        <f t="shared" ref="AQ36:AS36" si="186">EXP(AM36)/(EXP($AM36)+EXP($AN36)+EXP($AO36))</f>
        <v>0.2892124237</v>
      </c>
      <c r="AR36" s="37">
        <f t="shared" si="186"/>
        <v>0.3749524688</v>
      </c>
      <c r="AS36" s="37">
        <f t="shared" si="186"/>
        <v>0.3358351074</v>
      </c>
      <c r="AU36" s="40" t="str">
        <f t="shared" si="137"/>
        <v>versicolor</v>
      </c>
      <c r="AW36" s="41">
        <v>0.0</v>
      </c>
      <c r="AX36" s="41">
        <v>0.0</v>
      </c>
      <c r="AY36" s="41">
        <v>1.0</v>
      </c>
      <c r="BB36" s="60">
        <f t="shared" ref="BB36:BD36" si="187">AQ36-AW36</f>
        <v>0.2892124237</v>
      </c>
      <c r="BC36" s="60">
        <f t="shared" si="187"/>
        <v>0.3749524688</v>
      </c>
      <c r="BD36" s="60">
        <f t="shared" si="187"/>
        <v>-0.6641648926</v>
      </c>
      <c r="BF36" s="27">
        <v>1.0</v>
      </c>
      <c r="BG36" s="27">
        <v>1.0</v>
      </c>
      <c r="BH36" s="27">
        <v>1.0</v>
      </c>
      <c r="BJ36" s="17">
        <f t="shared" ref="BJ36:BL36" si="188">BB36*BF36</f>
        <v>0.2892124237</v>
      </c>
      <c r="BK36" s="17">
        <f t="shared" si="188"/>
        <v>0.3749524688</v>
      </c>
      <c r="BL36" s="17">
        <f t="shared" si="188"/>
        <v>-0.6641648926</v>
      </c>
      <c r="BT36" s="27">
        <f t="shared" ref="BT36:BV36" si="189">Z36*(1-Z36)</f>
        <v>0.1421617152</v>
      </c>
      <c r="BU36" s="27">
        <f t="shared" si="189"/>
        <v>0.2199393415</v>
      </c>
      <c r="BV36" s="27">
        <f t="shared" si="189"/>
        <v>0.1998773438</v>
      </c>
      <c r="BY36" s="17">
        <v>0.1188116409922848</v>
      </c>
      <c r="BZ36" s="17">
        <v>-0.127963785304673</v>
      </c>
      <c r="CA36" s="17">
        <v>-0.0506170689756795</v>
      </c>
      <c r="CC36" s="34">
        <f t="shared" ref="CC36:CE36" si="190">BY36*BT36</f>
        <v>0.01689046667</v>
      </c>
      <c r="CD36" s="34">
        <f t="shared" si="190"/>
        <v>-0.02814427067</v>
      </c>
      <c r="CE36" s="34">
        <f t="shared" si="190"/>
        <v>-0.0101172053</v>
      </c>
    </row>
    <row r="37" ht="18.0" customHeight="1">
      <c r="K37" s="32" t="s">
        <v>29</v>
      </c>
      <c r="L37" s="31">
        <f>SUM(L28:L36)</f>
        <v>1.103535567</v>
      </c>
      <c r="R37" s="9"/>
      <c r="AM37" s="7"/>
    </row>
    <row r="38" ht="18.0" customHeight="1">
      <c r="K38" s="2"/>
      <c r="R38" s="9"/>
    </row>
    <row r="39" ht="18.0" customHeight="1">
      <c r="B39" s="11" t="s">
        <v>11</v>
      </c>
      <c r="C39" s="12"/>
      <c r="D39" s="12"/>
      <c r="E39" s="13"/>
      <c r="G39" s="2"/>
      <c r="H39" s="2"/>
      <c r="I39" s="2"/>
      <c r="J39" s="9"/>
      <c r="K39" s="2"/>
      <c r="L39" s="9"/>
      <c r="Q39" s="7"/>
    </row>
    <row r="40" ht="18.0" customHeight="1">
      <c r="B40" s="18" t="s">
        <v>14</v>
      </c>
      <c r="C40" s="18" t="s">
        <v>15</v>
      </c>
      <c r="D40" s="18" t="s">
        <v>16</v>
      </c>
      <c r="E40" s="19"/>
      <c r="F40" s="6" t="s">
        <v>14</v>
      </c>
      <c r="G40" s="6" t="s">
        <v>15</v>
      </c>
      <c r="H40" s="6" t="s">
        <v>16</v>
      </c>
      <c r="I40" s="19"/>
      <c r="J40" s="20" t="s">
        <v>18</v>
      </c>
      <c r="K40" s="18" t="s">
        <v>19</v>
      </c>
      <c r="L40" s="21" t="s">
        <v>20</v>
      </c>
      <c r="N40" s="1" t="s">
        <v>21</v>
      </c>
      <c r="O40" s="1" t="s">
        <v>22</v>
      </c>
      <c r="P40" s="1" t="s">
        <v>23</v>
      </c>
      <c r="Q40" s="1" t="s">
        <v>333</v>
      </c>
      <c r="U40" s="1" t="s">
        <v>334</v>
      </c>
      <c r="AE40" s="1" t="s">
        <v>21</v>
      </c>
      <c r="AF40" s="2" t="s">
        <v>335</v>
      </c>
      <c r="AI40" s="2" t="s">
        <v>336</v>
      </c>
      <c r="AK40" s="2"/>
      <c r="AM40" s="2" t="s">
        <v>337</v>
      </c>
      <c r="AO40" s="2"/>
      <c r="AQ40" s="2" t="s">
        <v>47</v>
      </c>
      <c r="AW40" s="6" t="s">
        <v>14</v>
      </c>
      <c r="AX40" s="6" t="s">
        <v>15</v>
      </c>
      <c r="AY40" s="6" t="s">
        <v>16</v>
      </c>
      <c r="BB40" s="2" t="s">
        <v>101</v>
      </c>
      <c r="BF40" s="1" t="s">
        <v>251</v>
      </c>
      <c r="BJ40" s="2" t="s">
        <v>338</v>
      </c>
      <c r="BO40" s="2" t="s">
        <v>104</v>
      </c>
      <c r="BP40" s="2"/>
      <c r="BT40" s="1" t="s">
        <v>145</v>
      </c>
      <c r="BY40" s="2" t="s">
        <v>146</v>
      </c>
      <c r="CC40" s="2" t="s">
        <v>339</v>
      </c>
      <c r="CH40" s="2" t="s">
        <v>148</v>
      </c>
    </row>
    <row r="41" ht="18.0" customHeight="1">
      <c r="A41" s="1">
        <f>A28+1</f>
        <v>3</v>
      </c>
      <c r="B41" s="6">
        <v>1.0</v>
      </c>
      <c r="C41" s="6">
        <v>0.0</v>
      </c>
      <c r="D41" s="6">
        <v>0.0</v>
      </c>
      <c r="E41" s="22" t="str">
        <f t="shared" ref="E41:E49" si="191">IF(MAX(B41:D41)=B41,"setosa",IF(MAX(B41:D41)=C41,"versicolor","virginica"))</f>
        <v>setosa</v>
      </c>
      <c r="F41" s="22"/>
      <c r="G41" s="22"/>
      <c r="H41" s="22"/>
      <c r="I41" s="64"/>
      <c r="J41" s="22"/>
      <c r="K41" s="24"/>
      <c r="L41" s="25"/>
      <c r="M41" s="9" t="s">
        <v>26</v>
      </c>
      <c r="N41" s="25"/>
      <c r="O41" s="27"/>
      <c r="P41" s="27"/>
      <c r="Q41" s="72"/>
      <c r="R41" s="72"/>
      <c r="S41" s="72"/>
      <c r="T41" s="28" t="s">
        <v>27</v>
      </c>
      <c r="U41" s="27"/>
      <c r="V41" s="27"/>
      <c r="W41" s="27"/>
      <c r="Y41" s="9" t="s">
        <v>340</v>
      </c>
      <c r="Z41" s="17"/>
      <c r="AA41" s="17"/>
      <c r="AB41" s="17"/>
      <c r="AD41" s="9" t="s">
        <v>341</v>
      </c>
      <c r="AE41" s="25"/>
      <c r="AF41" s="17"/>
      <c r="AG41" s="17"/>
      <c r="AH41" s="17"/>
      <c r="AI41" s="38"/>
      <c r="AJ41" s="38"/>
      <c r="AK41" s="38"/>
      <c r="AL41" s="28" t="s">
        <v>27</v>
      </c>
      <c r="AM41" s="27"/>
      <c r="AN41" s="27"/>
      <c r="AO41" s="27"/>
      <c r="AP41" s="9" t="s">
        <v>342</v>
      </c>
      <c r="AQ41" s="17"/>
      <c r="AR41" s="17"/>
      <c r="AS41" s="17"/>
      <c r="AT41" s="39" t="s">
        <v>51</v>
      </c>
      <c r="AU41" s="40" t="str">
        <f>IF(MAX(B41:D41)=MAX(AQ41:AS41)=AQ41,"setosa",IF(MAX(AQ41:AS41)=AR41,"versicolor","virginica"))</f>
        <v>setosa</v>
      </c>
      <c r="AW41" s="41">
        <v>1.0</v>
      </c>
      <c r="AX41" s="41">
        <v>0.0</v>
      </c>
      <c r="AY41" s="41">
        <v>0.0</v>
      </c>
      <c r="BA41" s="59" t="s">
        <v>108</v>
      </c>
      <c r="BB41" s="74"/>
      <c r="BC41" s="74"/>
      <c r="BD41" s="74"/>
      <c r="BE41" s="9" t="s">
        <v>343</v>
      </c>
      <c r="BF41" s="5"/>
      <c r="BG41" s="5"/>
      <c r="BH41" s="5"/>
      <c r="BI41" s="9" t="s">
        <v>344</v>
      </c>
      <c r="BJ41" s="34"/>
      <c r="BK41" s="34"/>
      <c r="BL41" s="34"/>
      <c r="BN41" s="61" t="s">
        <v>345</v>
      </c>
      <c r="BO41" s="62"/>
      <c r="BP41" s="62"/>
      <c r="BQ41" s="62"/>
      <c r="BS41" s="9" t="s">
        <v>346</v>
      </c>
      <c r="BT41" s="5"/>
      <c r="BU41" s="5"/>
      <c r="BV41" s="5"/>
      <c r="BX41" s="9" t="s">
        <v>347</v>
      </c>
      <c r="BY41" s="17"/>
      <c r="BZ41" s="17"/>
      <c r="CA41" s="17"/>
      <c r="CB41" s="9"/>
      <c r="CC41" s="34"/>
      <c r="CD41" s="34"/>
      <c r="CE41" s="34"/>
      <c r="CG41" s="61" t="s">
        <v>348</v>
      </c>
      <c r="CH41" s="65"/>
      <c r="CI41" s="65"/>
      <c r="CJ41" s="65"/>
    </row>
    <row r="42" ht="18.0" customHeight="1">
      <c r="B42" s="6">
        <v>1.0</v>
      </c>
      <c r="C42" s="6">
        <v>0.0</v>
      </c>
      <c r="D42" s="6">
        <v>0.0</v>
      </c>
      <c r="E42" s="22" t="str">
        <f t="shared" si="191"/>
        <v>setosa</v>
      </c>
      <c r="F42" s="22"/>
      <c r="G42" s="22"/>
      <c r="H42" s="22"/>
      <c r="I42" s="64"/>
      <c r="K42" s="24"/>
      <c r="L42" s="29"/>
      <c r="N42" s="29"/>
      <c r="O42" s="27"/>
      <c r="P42" s="27"/>
      <c r="Q42" s="72"/>
      <c r="R42" s="72"/>
      <c r="S42" s="72"/>
      <c r="U42" s="27"/>
      <c r="V42" s="27"/>
      <c r="W42" s="27"/>
      <c r="Z42" s="17"/>
      <c r="AA42" s="17"/>
      <c r="AB42" s="17"/>
      <c r="AE42" s="29"/>
      <c r="AF42" s="17"/>
      <c r="AG42" s="17"/>
      <c r="AH42" s="17"/>
      <c r="AI42" s="38"/>
      <c r="AJ42" s="38"/>
      <c r="AK42" s="38"/>
      <c r="AM42" s="27"/>
      <c r="AN42" s="27"/>
      <c r="AO42" s="27"/>
      <c r="AQ42" s="17"/>
      <c r="AR42" s="17"/>
      <c r="AS42" s="17"/>
      <c r="AU42" s="40" t="str">
        <f t="shared" ref="AU42:AU49" si="192">IF(MAX(AQ42:AS42)=AQ42,"setosa",IF(MAX(AQ42:AS42)=AR42,"versicolor","virginica"))</f>
        <v>setosa</v>
      </c>
      <c r="AW42" s="41">
        <v>1.0</v>
      </c>
      <c r="AX42" s="41">
        <v>0.0</v>
      </c>
      <c r="AY42" s="41">
        <v>0.0</v>
      </c>
      <c r="BB42" s="74"/>
      <c r="BC42" s="74"/>
      <c r="BD42" s="74"/>
      <c r="BF42" s="5"/>
      <c r="BG42" s="5"/>
      <c r="BH42" s="5"/>
      <c r="BJ42" s="34"/>
      <c r="BK42" s="34"/>
      <c r="BL42" s="34"/>
      <c r="BN42" s="61" t="s">
        <v>349</v>
      </c>
      <c r="BO42" s="34"/>
      <c r="BP42" s="34"/>
      <c r="BQ42" s="34"/>
      <c r="BT42" s="5"/>
      <c r="BU42" s="5"/>
      <c r="BV42" s="5"/>
      <c r="BY42" s="17"/>
      <c r="BZ42" s="17"/>
      <c r="CA42" s="17"/>
      <c r="CC42" s="34"/>
      <c r="CD42" s="34"/>
      <c r="CE42" s="34"/>
      <c r="CG42" s="61" t="s">
        <v>350</v>
      </c>
      <c r="CH42" s="66"/>
      <c r="CI42" s="66"/>
      <c r="CJ42" s="66"/>
    </row>
    <row r="43" ht="18.0" customHeight="1">
      <c r="B43" s="6">
        <v>1.0</v>
      </c>
      <c r="C43" s="6">
        <v>0.0</v>
      </c>
      <c r="D43" s="6">
        <v>0.0</v>
      </c>
      <c r="E43" s="22" t="str">
        <f t="shared" si="191"/>
        <v>setosa</v>
      </c>
      <c r="F43" s="22"/>
      <c r="G43" s="22"/>
      <c r="H43" s="22"/>
      <c r="I43" s="64"/>
      <c r="K43" s="24"/>
      <c r="L43" s="29"/>
      <c r="N43" s="29"/>
      <c r="O43" s="27"/>
      <c r="P43" s="27"/>
      <c r="Q43" s="72"/>
      <c r="R43" s="72"/>
      <c r="S43" s="72"/>
      <c r="U43" s="27"/>
      <c r="V43" s="27"/>
      <c r="W43" s="27"/>
      <c r="Z43" s="17"/>
      <c r="AA43" s="17"/>
      <c r="AB43" s="17"/>
      <c r="AE43" s="29"/>
      <c r="AF43" s="17"/>
      <c r="AG43" s="17"/>
      <c r="AH43" s="17"/>
      <c r="AI43" s="38"/>
      <c r="AJ43" s="38"/>
      <c r="AK43" s="38"/>
      <c r="AM43" s="27"/>
      <c r="AN43" s="27"/>
      <c r="AO43" s="27"/>
      <c r="AQ43" s="17"/>
      <c r="AR43" s="17"/>
      <c r="AS43" s="17"/>
      <c r="AU43" s="40" t="str">
        <f t="shared" si="192"/>
        <v>setosa</v>
      </c>
      <c r="AW43" s="41">
        <v>1.0</v>
      </c>
      <c r="AX43" s="41">
        <v>0.0</v>
      </c>
      <c r="AY43" s="41">
        <v>0.0</v>
      </c>
      <c r="BB43" s="74"/>
      <c r="BC43" s="74"/>
      <c r="BD43" s="74"/>
      <c r="BF43" s="5"/>
      <c r="BG43" s="5"/>
      <c r="BH43" s="5"/>
      <c r="BJ43" s="34"/>
      <c r="BK43" s="34"/>
      <c r="BL43" s="34"/>
      <c r="BO43" s="34"/>
      <c r="BP43" s="34"/>
      <c r="BQ43" s="34"/>
      <c r="BT43" s="5"/>
      <c r="BU43" s="5"/>
      <c r="BV43" s="5"/>
      <c r="BY43" s="17"/>
      <c r="BZ43" s="17"/>
      <c r="CA43" s="17"/>
      <c r="CC43" s="34"/>
      <c r="CD43" s="34"/>
      <c r="CE43" s="34"/>
      <c r="CH43" s="66"/>
      <c r="CI43" s="66"/>
      <c r="CJ43" s="66"/>
    </row>
    <row r="44" ht="18.0" customHeight="1">
      <c r="B44" s="6">
        <v>0.0</v>
      </c>
      <c r="C44" s="6">
        <v>1.0</v>
      </c>
      <c r="D44" s="6">
        <v>0.0</v>
      </c>
      <c r="E44" s="22" t="str">
        <f t="shared" si="191"/>
        <v>versicolor</v>
      </c>
      <c r="F44" s="22"/>
      <c r="G44" s="22"/>
      <c r="H44" s="22"/>
      <c r="I44" s="64"/>
      <c r="K44" s="24"/>
      <c r="L44" s="29"/>
      <c r="N44" s="29"/>
      <c r="O44" s="27"/>
      <c r="P44" s="27"/>
      <c r="U44" s="27"/>
      <c r="V44" s="27"/>
      <c r="W44" s="27"/>
      <c r="Z44" s="17"/>
      <c r="AA44" s="17"/>
      <c r="AB44" s="17"/>
      <c r="AE44" s="29"/>
      <c r="AF44" s="17"/>
      <c r="AG44" s="17"/>
      <c r="AH44" s="17"/>
      <c r="AI44" s="38"/>
      <c r="AJ44" s="38"/>
      <c r="AK44" s="38"/>
      <c r="AM44" s="27"/>
      <c r="AN44" s="27"/>
      <c r="AO44" s="27"/>
      <c r="AQ44" s="17"/>
      <c r="AR44" s="17"/>
      <c r="AS44" s="17"/>
      <c r="AU44" s="40" t="str">
        <f t="shared" si="192"/>
        <v>setosa</v>
      </c>
      <c r="AW44" s="41">
        <v>0.0</v>
      </c>
      <c r="AX44" s="41">
        <v>1.0</v>
      </c>
      <c r="AY44" s="41">
        <v>0.0</v>
      </c>
      <c r="BB44" s="74"/>
      <c r="BC44" s="74"/>
      <c r="BD44" s="74"/>
      <c r="BF44" s="5"/>
      <c r="BG44" s="5"/>
      <c r="BH44" s="5"/>
      <c r="BJ44" s="34"/>
      <c r="BK44" s="34"/>
      <c r="BL44" s="34"/>
      <c r="BO44" s="34"/>
      <c r="BP44" s="34"/>
      <c r="BQ44" s="34"/>
      <c r="BT44" s="5"/>
      <c r="BU44" s="5"/>
      <c r="BV44" s="5"/>
      <c r="BY44" s="17"/>
      <c r="BZ44" s="17"/>
      <c r="CA44" s="17"/>
      <c r="CC44" s="34"/>
      <c r="CD44" s="34"/>
      <c r="CE44" s="34"/>
    </row>
    <row r="45" ht="18.0" customHeight="1">
      <c r="B45" s="6">
        <v>0.0</v>
      </c>
      <c r="C45" s="6">
        <v>1.0</v>
      </c>
      <c r="D45" s="6">
        <v>0.0</v>
      </c>
      <c r="E45" s="22" t="str">
        <f t="shared" si="191"/>
        <v>versicolor</v>
      </c>
      <c r="F45" s="22"/>
      <c r="G45" s="22"/>
      <c r="H45" s="22"/>
      <c r="I45" s="64"/>
      <c r="K45" s="24"/>
      <c r="L45" s="29"/>
      <c r="N45" s="29"/>
      <c r="O45" s="27"/>
      <c r="P45" s="27"/>
      <c r="U45" s="27"/>
      <c r="V45" s="27"/>
      <c r="W45" s="27"/>
      <c r="Z45" s="17"/>
      <c r="AA45" s="17"/>
      <c r="AB45" s="17"/>
      <c r="AE45" s="29"/>
      <c r="AF45" s="17"/>
      <c r="AG45" s="17"/>
      <c r="AH45" s="17"/>
      <c r="AI45" s="2"/>
      <c r="AM45" s="27"/>
      <c r="AN45" s="27"/>
      <c r="AO45" s="27"/>
      <c r="AQ45" s="17"/>
      <c r="AR45" s="17"/>
      <c r="AS45" s="17"/>
      <c r="AU45" s="40" t="str">
        <f t="shared" si="192"/>
        <v>setosa</v>
      </c>
      <c r="AW45" s="41">
        <v>0.0</v>
      </c>
      <c r="AX45" s="41">
        <v>1.0</v>
      </c>
      <c r="AY45" s="41">
        <v>0.0</v>
      </c>
      <c r="BB45" s="74"/>
      <c r="BC45" s="74"/>
      <c r="BD45" s="74"/>
      <c r="BF45" s="5"/>
      <c r="BG45" s="5"/>
      <c r="BH45" s="5"/>
      <c r="BJ45" s="34"/>
      <c r="BK45" s="34"/>
      <c r="BL45" s="34"/>
      <c r="BT45" s="5"/>
      <c r="BU45" s="5"/>
      <c r="BV45" s="5"/>
      <c r="BY45" s="17"/>
      <c r="BZ45" s="17"/>
      <c r="CA45" s="17"/>
      <c r="CC45" s="34"/>
      <c r="CD45" s="34"/>
      <c r="CE45" s="34"/>
    </row>
    <row r="46" ht="18.0" customHeight="1">
      <c r="B46" s="6">
        <v>0.0</v>
      </c>
      <c r="C46" s="6">
        <v>1.0</v>
      </c>
      <c r="D46" s="6">
        <v>0.0</v>
      </c>
      <c r="E46" s="22" t="str">
        <f t="shared" si="191"/>
        <v>versicolor</v>
      </c>
      <c r="F46" s="22"/>
      <c r="G46" s="22"/>
      <c r="H46" s="22"/>
      <c r="I46" s="64"/>
      <c r="K46" s="24"/>
      <c r="L46" s="29"/>
      <c r="N46" s="29"/>
      <c r="O46" s="27"/>
      <c r="P46" s="27"/>
      <c r="U46" s="27"/>
      <c r="V46" s="27"/>
      <c r="W46" s="27"/>
      <c r="Z46" s="17"/>
      <c r="AA46" s="17"/>
      <c r="AB46" s="17"/>
      <c r="AE46" s="29"/>
      <c r="AF46" s="17"/>
      <c r="AG46" s="17"/>
      <c r="AH46" s="17"/>
      <c r="AJ46" s="2"/>
      <c r="AK46" s="2"/>
      <c r="AM46" s="27"/>
      <c r="AN46" s="27"/>
      <c r="AO46" s="27"/>
      <c r="AQ46" s="17"/>
      <c r="AR46" s="17"/>
      <c r="AS46" s="17"/>
      <c r="AU46" s="40" t="str">
        <f t="shared" si="192"/>
        <v>setosa</v>
      </c>
      <c r="AW46" s="41">
        <v>0.0</v>
      </c>
      <c r="AX46" s="41">
        <v>1.0</v>
      </c>
      <c r="AY46" s="41">
        <v>0.0</v>
      </c>
      <c r="BB46" s="74"/>
      <c r="BC46" s="74"/>
      <c r="BD46" s="74"/>
      <c r="BF46" s="5"/>
      <c r="BG46" s="5"/>
      <c r="BH46" s="5"/>
      <c r="BJ46" s="34"/>
      <c r="BK46" s="34"/>
      <c r="BL46" s="34"/>
      <c r="BT46" s="5"/>
      <c r="BU46" s="5"/>
      <c r="BV46" s="5"/>
      <c r="BY46" s="17"/>
      <c r="BZ46" s="17"/>
      <c r="CA46" s="17"/>
      <c r="CC46" s="34"/>
      <c r="CD46" s="34"/>
      <c r="CE46" s="34"/>
    </row>
    <row r="47" ht="18.0" customHeight="1">
      <c r="B47" s="6">
        <v>0.0</v>
      </c>
      <c r="C47" s="6">
        <v>0.0</v>
      </c>
      <c r="D47" s="6">
        <v>1.0</v>
      </c>
      <c r="E47" s="22" t="str">
        <f t="shared" si="191"/>
        <v>virginica</v>
      </c>
      <c r="F47" s="22"/>
      <c r="G47" s="22"/>
      <c r="H47" s="22"/>
      <c r="I47" s="64"/>
      <c r="K47" s="24"/>
      <c r="L47" s="29"/>
      <c r="N47" s="29"/>
      <c r="O47" s="27"/>
      <c r="P47" s="27"/>
      <c r="U47" s="27"/>
      <c r="V47" s="27"/>
      <c r="W47" s="27"/>
      <c r="Z47" s="17"/>
      <c r="AA47" s="17"/>
      <c r="AB47" s="17"/>
      <c r="AE47" s="29"/>
      <c r="AF47" s="17"/>
      <c r="AG47" s="17"/>
      <c r="AH47" s="17"/>
      <c r="AM47" s="27"/>
      <c r="AN47" s="27"/>
      <c r="AO47" s="27"/>
      <c r="AQ47" s="17"/>
      <c r="AR47" s="17"/>
      <c r="AS47" s="17"/>
      <c r="AU47" s="40" t="str">
        <f t="shared" si="192"/>
        <v>setosa</v>
      </c>
      <c r="AW47" s="41">
        <v>0.0</v>
      </c>
      <c r="AX47" s="41">
        <v>0.0</v>
      </c>
      <c r="AY47" s="41">
        <v>1.0</v>
      </c>
      <c r="BB47" s="74"/>
      <c r="BC47" s="74"/>
      <c r="BD47" s="74"/>
      <c r="BF47" s="5"/>
      <c r="BG47" s="5"/>
      <c r="BH47" s="5"/>
      <c r="BJ47" s="34"/>
      <c r="BK47" s="34"/>
      <c r="BL47" s="34"/>
      <c r="BT47" s="5"/>
      <c r="BU47" s="5"/>
      <c r="BV47" s="5"/>
      <c r="BY47" s="17"/>
      <c r="BZ47" s="17"/>
      <c r="CA47" s="17"/>
      <c r="CC47" s="34"/>
      <c r="CD47" s="34"/>
      <c r="CE47" s="34"/>
    </row>
    <row r="48" ht="18.0" customHeight="1">
      <c r="B48" s="6">
        <v>0.0</v>
      </c>
      <c r="C48" s="6">
        <v>0.0</v>
      </c>
      <c r="D48" s="6">
        <v>1.0</v>
      </c>
      <c r="E48" s="22" t="str">
        <f t="shared" si="191"/>
        <v>virginica</v>
      </c>
      <c r="F48" s="22"/>
      <c r="G48" s="22"/>
      <c r="H48" s="22"/>
      <c r="I48" s="64"/>
      <c r="K48" s="24"/>
      <c r="L48" s="29"/>
      <c r="N48" s="29"/>
      <c r="O48" s="27"/>
      <c r="P48" s="27"/>
      <c r="U48" s="27"/>
      <c r="V48" s="27"/>
      <c r="W48" s="27"/>
      <c r="Z48" s="17"/>
      <c r="AA48" s="17"/>
      <c r="AB48" s="17"/>
      <c r="AE48" s="29"/>
      <c r="AF48" s="17"/>
      <c r="AG48" s="17"/>
      <c r="AH48" s="17"/>
      <c r="AM48" s="27"/>
      <c r="AN48" s="27"/>
      <c r="AO48" s="27"/>
      <c r="AQ48" s="17"/>
      <c r="AR48" s="17"/>
      <c r="AS48" s="17"/>
      <c r="AU48" s="40" t="str">
        <f t="shared" si="192"/>
        <v>setosa</v>
      </c>
      <c r="AW48" s="41">
        <v>0.0</v>
      </c>
      <c r="AX48" s="41">
        <v>0.0</v>
      </c>
      <c r="AY48" s="41">
        <v>1.0</v>
      </c>
      <c r="BB48" s="74"/>
      <c r="BC48" s="74"/>
      <c r="BD48" s="74"/>
      <c r="BF48" s="5"/>
      <c r="BG48" s="5"/>
      <c r="BH48" s="5"/>
      <c r="BJ48" s="34"/>
      <c r="BK48" s="34"/>
      <c r="BL48" s="34"/>
      <c r="BT48" s="5"/>
      <c r="BU48" s="5"/>
      <c r="BV48" s="5"/>
      <c r="BY48" s="17"/>
      <c r="BZ48" s="17"/>
      <c r="CA48" s="17"/>
      <c r="CC48" s="34"/>
      <c r="CD48" s="34"/>
      <c r="CE48" s="34"/>
    </row>
    <row r="49" ht="18.0" customHeight="1">
      <c r="B49" s="6">
        <v>0.0</v>
      </c>
      <c r="C49" s="6">
        <v>0.0</v>
      </c>
      <c r="D49" s="6">
        <v>1.0</v>
      </c>
      <c r="E49" s="22" t="str">
        <f t="shared" si="191"/>
        <v>virginica</v>
      </c>
      <c r="F49" s="22"/>
      <c r="G49" s="22"/>
      <c r="H49" s="22"/>
      <c r="I49" s="64"/>
      <c r="J49" s="30"/>
      <c r="K49" s="24"/>
      <c r="L49" s="31"/>
      <c r="N49" s="31"/>
      <c r="O49" s="27"/>
      <c r="P49" s="27"/>
      <c r="U49" s="27"/>
      <c r="V49" s="27"/>
      <c r="W49" s="27"/>
      <c r="Z49" s="17"/>
      <c r="AA49" s="17"/>
      <c r="AB49" s="17"/>
      <c r="AE49" s="31"/>
      <c r="AF49" s="17"/>
      <c r="AG49" s="17"/>
      <c r="AH49" s="17"/>
      <c r="AM49" s="27"/>
      <c r="AN49" s="27"/>
      <c r="AO49" s="27"/>
      <c r="AQ49" s="17"/>
      <c r="AR49" s="17"/>
      <c r="AS49" s="17"/>
      <c r="AU49" s="40" t="str">
        <f t="shared" si="192"/>
        <v>setosa</v>
      </c>
      <c r="AW49" s="41">
        <v>0.0</v>
      </c>
      <c r="AX49" s="41">
        <v>0.0</v>
      </c>
      <c r="AY49" s="41">
        <v>1.0</v>
      </c>
      <c r="BB49" s="74"/>
      <c r="BC49" s="74"/>
      <c r="BD49" s="74"/>
      <c r="BF49" s="5"/>
      <c r="BG49" s="5"/>
      <c r="BH49" s="5"/>
      <c r="BJ49" s="34"/>
      <c r="BK49" s="34"/>
      <c r="BL49" s="34"/>
      <c r="BT49" s="5"/>
      <c r="BU49" s="5"/>
      <c r="BV49" s="5"/>
      <c r="BY49" s="17"/>
      <c r="BZ49" s="17"/>
      <c r="CA49" s="17"/>
      <c r="CC49" s="34"/>
      <c r="CD49" s="34"/>
      <c r="CE49" s="34"/>
    </row>
    <row r="50" ht="18.0" customHeight="1">
      <c r="K50" s="32" t="s">
        <v>29</v>
      </c>
      <c r="L50" s="31"/>
      <c r="R50" s="9"/>
      <c r="AM50" s="7"/>
    </row>
    <row r="51" ht="18.0" customHeight="1">
      <c r="K51" s="2"/>
      <c r="R51" s="9"/>
    </row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31">
    <mergeCell ref="BJ14:BK14"/>
    <mergeCell ref="BY14:CA14"/>
    <mergeCell ref="CC14:CE14"/>
    <mergeCell ref="CH14:CJ14"/>
    <mergeCell ref="AF14:AH14"/>
    <mergeCell ref="AF27:AH27"/>
    <mergeCell ref="AI27:AJ27"/>
    <mergeCell ref="AM27:AN27"/>
    <mergeCell ref="AQ27:AR27"/>
    <mergeCell ref="BB27:BC27"/>
    <mergeCell ref="BJ27:BK27"/>
    <mergeCell ref="BY27:CA27"/>
    <mergeCell ref="CC27:CE27"/>
    <mergeCell ref="CH27:CJ27"/>
    <mergeCell ref="E1:F1"/>
    <mergeCell ref="B13:E13"/>
    <mergeCell ref="AI14:AJ14"/>
    <mergeCell ref="AM14:AN14"/>
    <mergeCell ref="AQ14:AR14"/>
    <mergeCell ref="BB14:BC14"/>
    <mergeCell ref="B26:E26"/>
    <mergeCell ref="BY40:CA40"/>
    <mergeCell ref="CC40:CE40"/>
    <mergeCell ref="CH40:CJ40"/>
    <mergeCell ref="B39:E39"/>
    <mergeCell ref="AF40:AH40"/>
    <mergeCell ref="AI40:AJ40"/>
    <mergeCell ref="AM40:AN40"/>
    <mergeCell ref="AQ40:AR40"/>
    <mergeCell ref="BB40:BC40"/>
    <mergeCell ref="BJ40:BK40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10.14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  <col customWidth="1" min="89" max="98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0.2526101116</v>
      </c>
      <c r="AJ3" s="6">
        <f t="shared" si="1"/>
        <v>-0.5597381826</v>
      </c>
      <c r="AK3" s="6">
        <f t="shared" si="1"/>
        <v>0.360109883</v>
      </c>
    </row>
    <row r="4" ht="18.0" customHeight="1">
      <c r="B4" s="1" t="s">
        <v>291</v>
      </c>
      <c r="E4" s="2"/>
      <c r="Q4" s="4" t="s">
        <v>5</v>
      </c>
      <c r="R4" s="5"/>
      <c r="S4" s="5"/>
      <c r="AI4" s="6">
        <f t="shared" ref="AI4:AK4" si="2">_xlfn.NORM.INV(RAND(),0,1/3)</f>
        <v>0.002299174428</v>
      </c>
      <c r="AJ4" s="6">
        <f t="shared" si="2"/>
        <v>0.5302914453</v>
      </c>
      <c r="AK4" s="6">
        <f t="shared" si="2"/>
        <v>0.3428010043</v>
      </c>
      <c r="CL4" s="2" t="s">
        <v>292</v>
      </c>
      <c r="CM4" s="1" t="s">
        <v>18</v>
      </c>
      <c r="CN4" s="2" t="s">
        <v>20</v>
      </c>
    </row>
    <row r="5" ht="18.0" customHeight="1">
      <c r="B5" s="1" t="s">
        <v>351</v>
      </c>
      <c r="E5" s="2"/>
      <c r="Q5" s="6">
        <f t="shared" ref="Q5:S5" si="3">_xlfn.NORM.INV(RAND(),0,1/3)</f>
        <v>0.4101676857</v>
      </c>
      <c r="R5" s="6">
        <f t="shared" si="3"/>
        <v>0.6210958012</v>
      </c>
      <c r="S5" s="6">
        <f t="shared" si="3"/>
        <v>-0.2505620357</v>
      </c>
      <c r="AI5" s="6">
        <f t="shared" ref="AI5:AK5" si="4">_xlfn.NORM.INV(RAND(),0,1/3)</f>
        <v>-0.05719787413</v>
      </c>
      <c r="AJ5" s="6">
        <f t="shared" si="4"/>
        <v>0.3348017007</v>
      </c>
      <c r="AK5" s="6">
        <f t="shared" si="4"/>
        <v>-0.09480542711</v>
      </c>
      <c r="CL5" s="1">
        <v>1.0</v>
      </c>
      <c r="CM5" s="1">
        <f>J15</f>
        <v>0.3333333333</v>
      </c>
      <c r="CN5" s="1">
        <f>L24</f>
        <v>1.107269007</v>
      </c>
    </row>
    <row r="6" ht="18.0" customHeight="1">
      <c r="B6" s="1" t="s">
        <v>294</v>
      </c>
      <c r="E6" s="2"/>
      <c r="Q6" s="6">
        <f t="shared" ref="Q6:S6" si="5">_xlfn.NORM.INV(RAND(),0,1/3)</f>
        <v>-0.2152218102</v>
      </c>
      <c r="R6" s="6">
        <f t="shared" si="5"/>
        <v>-0.1498010728</v>
      </c>
      <c r="S6" s="6">
        <f t="shared" si="5"/>
        <v>-0.3026505388</v>
      </c>
      <c r="AI6" s="6">
        <f t="shared" ref="AI6:AK6" si="6">_xlfn.NORM.INV(RAND(),0,1/3)</f>
        <v>-0.09498756897</v>
      </c>
      <c r="AJ6" s="6">
        <f t="shared" si="6"/>
        <v>-0.2868282676</v>
      </c>
      <c r="AK6" s="6">
        <f t="shared" si="6"/>
        <v>0.07773097276</v>
      </c>
      <c r="CL6" s="1">
        <v>2.0</v>
      </c>
      <c r="CM6" s="1">
        <f>J28</f>
        <v>0.3333333333</v>
      </c>
      <c r="CN6" s="1">
        <f>L37</f>
        <v>1.103535567</v>
      </c>
    </row>
    <row r="7" ht="18.0" customHeight="1">
      <c r="B7" s="1" t="s">
        <v>295</v>
      </c>
      <c r="E7" s="2"/>
      <c r="Q7" s="6">
        <f t="shared" ref="Q7:S7" si="7">_xlfn.NORM.INV(RAND(),0,1/3)</f>
        <v>0.6741120604</v>
      </c>
      <c r="R7" s="6">
        <f t="shared" si="7"/>
        <v>0.6700826067</v>
      </c>
      <c r="S7" s="6">
        <f t="shared" si="7"/>
        <v>-0.20919995</v>
      </c>
      <c r="CL7" s="1">
        <v>3.0</v>
      </c>
      <c r="CM7" s="1">
        <f>J41</f>
        <v>0.3333333333</v>
      </c>
      <c r="CN7" s="1">
        <f>L50</f>
        <v>1.100525111</v>
      </c>
    </row>
    <row r="8" ht="18.0" customHeight="1">
      <c r="B8" s="1" t="s">
        <v>296</v>
      </c>
      <c r="E8" s="2"/>
      <c r="CL8" s="1">
        <v>4.0</v>
      </c>
      <c r="CM8" s="1">
        <f>J54</f>
        <v>0.3333333333</v>
      </c>
      <c r="CN8" s="1">
        <f>L63</f>
        <v>1.098051123</v>
      </c>
    </row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  <c r="CL9" s="1">
        <v>5.0</v>
      </c>
      <c r="CM9" s="1">
        <f>J67</f>
        <v>0.3333333333</v>
      </c>
      <c r="CN9" s="1">
        <f>L76</f>
        <v>1.095972802</v>
      </c>
    </row>
    <row r="10" ht="18.0" customHeight="1">
      <c r="B10" s="68" t="s">
        <v>224</v>
      </c>
      <c r="C10" s="69">
        <v>0.02</v>
      </c>
      <c r="J10" s="7"/>
      <c r="K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  <c r="CL10" s="1">
        <v>6.0</v>
      </c>
      <c r="CM10" s="1">
        <f>J80</f>
        <v>0.3333333333</v>
      </c>
      <c r="CN10" s="1">
        <f>L89</f>
        <v>1.094182776</v>
      </c>
    </row>
    <row r="11" ht="18.0" customHeight="1">
      <c r="F11" s="7"/>
      <c r="G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  <c r="CL11" s="1">
        <v>7.0</v>
      </c>
      <c r="CM11" s="1">
        <f>J93</f>
        <v>0.3333333333</v>
      </c>
      <c r="CN11" s="1">
        <f>L102</f>
        <v>1.092598531</v>
      </c>
    </row>
    <row r="12" ht="18.0" customHeight="1">
      <c r="F12" s="7"/>
      <c r="G12" s="7"/>
      <c r="H12" s="7"/>
      <c r="J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  <c r="CL12" s="1">
        <v>8.0</v>
      </c>
      <c r="CM12" s="1">
        <f>J106</f>
        <v>0.3333333333</v>
      </c>
      <c r="CN12" s="1">
        <f>L115</f>
        <v>1.091156264</v>
      </c>
    </row>
    <row r="13" ht="18.0" customHeight="1">
      <c r="B13" s="11" t="s">
        <v>11</v>
      </c>
      <c r="C13" s="12"/>
      <c r="D13" s="12"/>
      <c r="E13" s="13"/>
      <c r="L13" s="2"/>
      <c r="M13" s="2"/>
      <c r="N13" s="9"/>
      <c r="Q13" s="7"/>
      <c r="U13" s="7"/>
      <c r="Z13" s="7"/>
      <c r="AF13" s="7"/>
      <c r="AI13" s="7"/>
      <c r="AM13" s="7"/>
      <c r="AQ13" s="7"/>
      <c r="BB13" s="7"/>
      <c r="BF13" s="7"/>
      <c r="BH13" s="9"/>
      <c r="BJ13" s="7"/>
      <c r="BN13" s="7"/>
      <c r="BT13" s="7"/>
      <c r="BX13" s="7"/>
      <c r="CC13" s="7"/>
      <c r="CG13" s="7"/>
      <c r="CL13" s="1">
        <v>9.0</v>
      </c>
      <c r="CM13" s="1">
        <f>J119</f>
        <v>0.4444444444</v>
      </c>
      <c r="CN13" s="1">
        <f>L128</f>
        <v>1.089806351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352</v>
      </c>
      <c r="U14" s="1" t="s">
        <v>353</v>
      </c>
      <c r="AE14" s="1" t="s">
        <v>21</v>
      </c>
      <c r="AF14" s="2" t="s">
        <v>354</v>
      </c>
      <c r="AI14" s="2" t="s">
        <v>355</v>
      </c>
      <c r="AK14" s="2"/>
      <c r="AM14" s="2" t="s">
        <v>356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357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358</v>
      </c>
      <c r="CD14" s="63"/>
      <c r="CE14" s="58"/>
      <c r="CH14" s="2" t="s">
        <v>148</v>
      </c>
      <c r="CL14" s="1">
        <v>10.0</v>
      </c>
      <c r="CM14" s="1">
        <f>J132</f>
        <v>0.5555555556</v>
      </c>
      <c r="CN14" s="1">
        <f>L141</f>
        <v>1.08850995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8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9">IF(E15=I15,"OK","NG")</f>
        <v>NG</v>
      </c>
      <c r="L15" s="54">
        <f t="shared" ref="L15:L23" si="20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359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360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361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362</v>
      </c>
      <c r="BF15" s="27">
        <v>1.0</v>
      </c>
      <c r="BG15" s="27">
        <v>1.0</v>
      </c>
      <c r="BH15" s="27">
        <v>1.0</v>
      </c>
      <c r="BI15" s="9" t="s">
        <v>363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364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365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366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367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  <c r="CL15" s="1">
        <v>11.0</v>
      </c>
      <c r="CM15" s="1">
        <f>J145</f>
        <v>0.6666666667</v>
      </c>
      <c r="CN15" s="1">
        <f>L154</f>
        <v>1.087236418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49">
        <f t="shared" ref="F16:H16" si="17">AQ16</f>
        <v>0.2815302343</v>
      </c>
      <c r="G16" s="50">
        <f t="shared" si="17"/>
        <v>0.3785111945</v>
      </c>
      <c r="H16" s="51">
        <f t="shared" si="17"/>
        <v>0.3399585713</v>
      </c>
      <c r="I16" s="52" t="str">
        <f t="shared" si="18"/>
        <v>versicolor</v>
      </c>
      <c r="K16" s="24" t="str">
        <f t="shared" si="19"/>
        <v>NG</v>
      </c>
      <c r="L16" s="55">
        <f t="shared" si="20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9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368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369</v>
      </c>
      <c r="CH16" s="66">
        <v>0.018417471310804262</v>
      </c>
      <c r="CI16" s="66">
        <v>-0.22674654896619728</v>
      </c>
      <c r="CJ16" s="66">
        <v>-0.13925804648960377</v>
      </c>
      <c r="CL16" s="1">
        <v>12.0</v>
      </c>
      <c r="CM16" s="1">
        <f>J158</f>
        <v>0.6666666667</v>
      </c>
      <c r="CN16" s="1">
        <f>L167</f>
        <v>1.085961341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49">
        <f t="shared" ref="F17:H17" si="28">AQ17</f>
        <v>0.2818964688</v>
      </c>
      <c r="G17" s="50">
        <f t="shared" si="28"/>
        <v>0.3775103975</v>
      </c>
      <c r="H17" s="51">
        <f t="shared" si="28"/>
        <v>0.3405931337</v>
      </c>
      <c r="I17" s="52" t="str">
        <f t="shared" si="18"/>
        <v>versicolor</v>
      </c>
      <c r="K17" s="24" t="str">
        <f t="shared" si="19"/>
        <v>NG</v>
      </c>
      <c r="L17" s="55">
        <f t="shared" si="20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9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  <c r="CL17" s="1">
        <v>13.0</v>
      </c>
      <c r="CM17" s="1">
        <f>J171</f>
        <v>0.6666666667</v>
      </c>
      <c r="CN17" s="1">
        <f>L180</f>
        <v>1.084665021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49">
        <f t="shared" ref="F18:H18" si="37">AQ18</f>
        <v>0.2824908798</v>
      </c>
      <c r="G18" s="50">
        <f t="shared" si="37"/>
        <v>0.3826588208</v>
      </c>
      <c r="H18" s="51">
        <f t="shared" si="37"/>
        <v>0.3348502994</v>
      </c>
      <c r="I18" s="52" t="str">
        <f t="shared" si="18"/>
        <v>versicolor</v>
      </c>
      <c r="K18" s="24" t="str">
        <f t="shared" si="19"/>
        <v>OK</v>
      </c>
      <c r="L18" s="55">
        <f t="shared" si="20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9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  <c r="CL18" s="1">
        <v>14.0</v>
      </c>
      <c r="CM18" s="1">
        <f>J184</f>
        <v>0.6666666667</v>
      </c>
      <c r="CN18" s="1">
        <f>L193</f>
        <v>1.083331322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49">
        <f t="shared" ref="F19:H19" si="45">AQ19</f>
        <v>0.2825943072</v>
      </c>
      <c r="G19" s="50">
        <f t="shared" si="45"/>
        <v>0.3818639672</v>
      </c>
      <c r="H19" s="51">
        <f t="shared" si="45"/>
        <v>0.3355417256</v>
      </c>
      <c r="I19" s="52" t="str">
        <f t="shared" si="18"/>
        <v>versicolor</v>
      </c>
      <c r="K19" s="24" t="str">
        <f t="shared" si="19"/>
        <v>OK</v>
      </c>
      <c r="L19" s="55">
        <f t="shared" si="20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9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  <c r="CL19" s="1">
        <v>15.0</v>
      </c>
      <c r="CM19" s="1">
        <f>J197</f>
        <v>0.6666666667</v>
      </c>
      <c r="CN19" s="1">
        <f>L206</f>
        <v>1.081946797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49">
        <f t="shared" ref="F20:H20" si="53">AQ20</f>
        <v>0.2825777026</v>
      </c>
      <c r="G20" s="50">
        <f t="shared" si="53"/>
        <v>0.3835656369</v>
      </c>
      <c r="H20" s="51">
        <f t="shared" si="53"/>
        <v>0.3338566605</v>
      </c>
      <c r="I20" s="52" t="str">
        <f t="shared" si="18"/>
        <v>versicolor</v>
      </c>
      <c r="K20" s="24" t="str">
        <f t="shared" si="19"/>
        <v>OK</v>
      </c>
      <c r="L20" s="55">
        <f t="shared" si="20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9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  <c r="CL20" s="1">
        <v>16.0</v>
      </c>
      <c r="CM20" s="1">
        <f>J210</f>
        <v>0.6666666667</v>
      </c>
      <c r="CN20" s="1">
        <f>L219</f>
        <v>1.080500013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49">
        <f t="shared" ref="F21:H21" si="61">AQ21</f>
        <v>0.2816536482</v>
      </c>
      <c r="G21" s="50">
        <f t="shared" si="61"/>
        <v>0.3829550368</v>
      </c>
      <c r="H21" s="51">
        <f t="shared" si="61"/>
        <v>0.335391315</v>
      </c>
      <c r="I21" s="52" t="str">
        <f t="shared" si="18"/>
        <v>versicolor</v>
      </c>
      <c r="K21" s="24" t="str">
        <f t="shared" si="19"/>
        <v>NG</v>
      </c>
      <c r="L21" s="55">
        <f t="shared" si="20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9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  <c r="CL21" s="1">
        <v>17.0</v>
      </c>
      <c r="CM21" s="1">
        <f>J223</f>
        <v>0.6666666667</v>
      </c>
      <c r="CN21" s="1">
        <f>L232</f>
        <v>1.078981054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49">
        <f t="shared" ref="F22:H22" si="69">AQ22</f>
        <v>0.2818011549</v>
      </c>
      <c r="G22" s="50">
        <f t="shared" si="69"/>
        <v>0.3839275253</v>
      </c>
      <c r="H22" s="51">
        <f t="shared" si="69"/>
        <v>0.3342713198</v>
      </c>
      <c r="I22" s="52" t="str">
        <f t="shared" si="18"/>
        <v>versicolor</v>
      </c>
      <c r="K22" s="24" t="str">
        <f t="shared" si="19"/>
        <v>NG</v>
      </c>
      <c r="L22" s="55">
        <f t="shared" si="20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9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  <c r="CL22" s="1">
        <v>18.0</v>
      </c>
      <c r="CM22" s="1">
        <f>J236</f>
        <v>0.6666666667</v>
      </c>
      <c r="CN22" s="1">
        <f>L245</f>
        <v>1.077381135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49">
        <f t="shared" ref="F23:H23" si="77">AQ23</f>
        <v>0.2819763807</v>
      </c>
      <c r="G23" s="50">
        <f t="shared" si="77"/>
        <v>0.383537851</v>
      </c>
      <c r="H23" s="51">
        <f t="shared" si="77"/>
        <v>0.3344857683</v>
      </c>
      <c r="I23" s="52" t="str">
        <f t="shared" si="18"/>
        <v>versicolor</v>
      </c>
      <c r="J23" s="30"/>
      <c r="K23" s="24" t="str">
        <f t="shared" si="19"/>
        <v>NG</v>
      </c>
      <c r="L23" s="56">
        <f t="shared" si="20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31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  <c r="CL23" s="1">
        <v>19.0</v>
      </c>
      <c r="CM23" s="1">
        <f>J249</f>
        <v>0.6666666667</v>
      </c>
      <c r="CN23" s="1">
        <f>L258</f>
        <v>1.075692313</v>
      </c>
    </row>
    <row r="24" ht="18.0" customHeight="1">
      <c r="K24" s="32" t="s">
        <v>29</v>
      </c>
      <c r="L24" s="31">
        <f>SUM(L15:L23)</f>
        <v>1.107269007</v>
      </c>
      <c r="CL24" s="1">
        <v>20.0</v>
      </c>
      <c r="CM24" s="1">
        <f>J262</f>
        <v>0.7777777778</v>
      </c>
      <c r="CN24" s="1">
        <f>L271</f>
        <v>1.073907264</v>
      </c>
    </row>
    <row r="25" ht="18.75" customHeight="1">
      <c r="A25" s="7"/>
      <c r="K25" s="2"/>
      <c r="R25" s="2"/>
      <c r="CL25" s="1">
        <v>21.0</v>
      </c>
      <c r="CM25" s="1">
        <f>J275</f>
        <v>0.7777777778</v>
      </c>
      <c r="CN25" s="1">
        <f>L284</f>
        <v>1.072019106</v>
      </c>
    </row>
    <row r="26" ht="18.0" customHeight="1">
      <c r="B26" s="11" t="s">
        <v>11</v>
      </c>
      <c r="C26" s="12"/>
      <c r="D26" s="12"/>
      <c r="E26" s="13"/>
      <c r="G26" s="2"/>
      <c r="H26" s="2"/>
      <c r="I26" s="2"/>
      <c r="J26" s="9"/>
      <c r="K26" s="2"/>
      <c r="L26" s="9"/>
      <c r="Q26" s="7"/>
      <c r="U26" s="7"/>
      <c r="Z26" s="7"/>
      <c r="AF26" s="7"/>
      <c r="AI26" s="7"/>
      <c r="AM26" s="7"/>
      <c r="AQ26" s="7"/>
      <c r="AW26" s="1" t="s">
        <v>41</v>
      </c>
      <c r="BB26" s="7"/>
      <c r="BF26" s="7"/>
      <c r="BH26" s="9"/>
      <c r="BJ26" s="7"/>
      <c r="BN26" s="7"/>
      <c r="BS26" s="7"/>
      <c r="BW26" s="7"/>
      <c r="BY26" s="9"/>
      <c r="CA26" s="7"/>
      <c r="CE26" s="7"/>
      <c r="CJ26" s="7"/>
      <c r="CL26" s="1">
        <v>22.0</v>
      </c>
      <c r="CM26" s="1">
        <f>J288</f>
        <v>1</v>
      </c>
      <c r="CN26" s="1">
        <f>L297</f>
        <v>1.070021262</v>
      </c>
    </row>
    <row r="27" ht="18.0" customHeight="1">
      <c r="B27" s="18" t="s">
        <v>14</v>
      </c>
      <c r="C27" s="18" t="s">
        <v>15</v>
      </c>
      <c r="D27" s="18" t="s">
        <v>16</v>
      </c>
      <c r="E27" s="19"/>
      <c r="F27" s="6" t="s">
        <v>14</v>
      </c>
      <c r="G27" s="6" t="s">
        <v>15</v>
      </c>
      <c r="H27" s="6" t="s">
        <v>16</v>
      </c>
      <c r="I27" s="19"/>
      <c r="J27" s="20" t="s">
        <v>18</v>
      </c>
      <c r="K27" s="18" t="s">
        <v>19</v>
      </c>
      <c r="L27" s="21" t="s">
        <v>20</v>
      </c>
      <c r="N27" s="1" t="s">
        <v>21</v>
      </c>
      <c r="O27" s="1" t="s">
        <v>22</v>
      </c>
      <c r="P27" s="1" t="s">
        <v>23</v>
      </c>
      <c r="Q27" s="1" t="s">
        <v>370</v>
      </c>
      <c r="U27" s="1" t="s">
        <v>371</v>
      </c>
      <c r="AE27" s="1" t="s">
        <v>21</v>
      </c>
      <c r="AF27" s="2" t="s">
        <v>372</v>
      </c>
      <c r="AI27" s="2" t="s">
        <v>373</v>
      </c>
      <c r="AK27" s="2"/>
      <c r="AM27" s="2" t="s">
        <v>374</v>
      </c>
      <c r="AO27" s="2"/>
      <c r="AQ27" s="2" t="s">
        <v>47</v>
      </c>
      <c r="AW27" s="6" t="s">
        <v>14</v>
      </c>
      <c r="AX27" s="6" t="s">
        <v>15</v>
      </c>
      <c r="AY27" s="6" t="s">
        <v>16</v>
      </c>
      <c r="BB27" s="2" t="s">
        <v>101</v>
      </c>
      <c r="BF27" s="1" t="s">
        <v>251</v>
      </c>
      <c r="BJ27" s="2" t="s">
        <v>375</v>
      </c>
      <c r="BO27" s="2" t="s">
        <v>104</v>
      </c>
      <c r="BP27" s="2"/>
      <c r="BT27" s="1" t="s">
        <v>145</v>
      </c>
      <c r="BY27" s="2" t="s">
        <v>146</v>
      </c>
      <c r="CC27" s="2" t="s">
        <v>376</v>
      </c>
      <c r="CH27" s="2" t="s">
        <v>148</v>
      </c>
      <c r="CL27" s="1">
        <v>23.0</v>
      </c>
      <c r="CM27" s="1">
        <f>J301</f>
        <v>1</v>
      </c>
      <c r="CN27" s="1">
        <f>L310</f>
        <v>1.067907346</v>
      </c>
    </row>
    <row r="28" ht="18.0" customHeight="1">
      <c r="A28" s="71">
        <f>A15+1</f>
        <v>2</v>
      </c>
      <c r="B28" s="6">
        <v>1.0</v>
      </c>
      <c r="C28" s="6">
        <v>0.0</v>
      </c>
      <c r="D28" s="6">
        <v>0.0</v>
      </c>
      <c r="E28" s="22" t="str">
        <f t="shared" ref="E28:E36" si="95">IF(MAX(B28:D28)=B28,"setosa",IF(MAX(B28:D28)=C28,"versicolor","virginica"))</f>
        <v>setosa</v>
      </c>
      <c r="F28" s="22">
        <f t="shared" ref="F28:H28" si="85">AQ28</f>
        <v>0.2896754054</v>
      </c>
      <c r="G28" s="22">
        <f t="shared" si="85"/>
        <v>0.3691367946</v>
      </c>
      <c r="H28" s="22">
        <f t="shared" si="85"/>
        <v>0.3411878</v>
      </c>
      <c r="I28" s="64" t="str">
        <f t="shared" ref="I28:I36" si="97">IF(MAX(F28:H28)=F28,"setosa",IF(MAX(F28:H28)=G28,"versicolor","virginica"))</f>
        <v>versicolor</v>
      </c>
      <c r="J28" s="22">
        <f>COUNTIF(K28:K36,"OK")/9</f>
        <v>0.3333333333</v>
      </c>
      <c r="K28" s="24" t="str">
        <f t="shared" ref="K28:K36" si="98">IF(E28=I28,"OK","NG")</f>
        <v>NG</v>
      </c>
      <c r="L28" s="25">
        <f t="shared" ref="L28:L36" si="99">-(B28*LN(F28)+C28*LN(G28)+D28*LN(H28))/9</f>
        <v>0.1376660305</v>
      </c>
      <c r="M28" s="9" t="s">
        <v>26</v>
      </c>
      <c r="N28" s="25">
        <v>1.0</v>
      </c>
      <c r="O28" s="27">
        <v>5.1</v>
      </c>
      <c r="P28" s="27">
        <v>7.0</v>
      </c>
      <c r="Q28" s="72">
        <f t="shared" ref="Q28:S28" si="86">Q15-$C$10*CH15</f>
        <v>0.0507287482</v>
      </c>
      <c r="R28" s="72">
        <f t="shared" si="86"/>
        <v>-0.03026988582</v>
      </c>
      <c r="S28" s="72">
        <f t="shared" si="86"/>
        <v>0.1698097089</v>
      </c>
      <c r="T28" s="28" t="s">
        <v>27</v>
      </c>
      <c r="U28" s="15">
        <f t="array" ref="U28:W36">MMULT(N28:P36,Q28:S30)</f>
        <v>1.385864087</v>
      </c>
      <c r="V28" s="15">
        <v>1.3815658361140986</v>
      </c>
      <c r="W28" s="15">
        <v>-1.3536336614389706</v>
      </c>
      <c r="Y28" s="9" t="s">
        <v>377</v>
      </c>
      <c r="Z28" s="17">
        <f t="shared" ref="Z28:AB28" si="87">1/(1+EXP(-U28))</f>
        <v>0.7999311473</v>
      </c>
      <c r="AA28" s="17">
        <f t="shared" si="87"/>
        <v>0.7992423627</v>
      </c>
      <c r="AB28" s="17">
        <f t="shared" si="87"/>
        <v>0.2052769475</v>
      </c>
      <c r="AD28" s="9" t="s">
        <v>378</v>
      </c>
      <c r="AE28" s="25">
        <v>1.0</v>
      </c>
      <c r="AF28" s="17">
        <f t="shared" ref="AF28:AH28" si="88">Z28</f>
        <v>0.7999311473</v>
      </c>
      <c r="AG28" s="17">
        <f t="shared" si="88"/>
        <v>0.7992423627</v>
      </c>
      <c r="AH28" s="17">
        <f t="shared" si="88"/>
        <v>0.2052769475</v>
      </c>
      <c r="AI28" s="38">
        <f t="shared" ref="AI28:AK28" si="89">AI15-$C$10*BO15</f>
        <v>0.009234515093</v>
      </c>
      <c r="AJ28" s="38">
        <f t="shared" si="89"/>
        <v>-0.008656298632</v>
      </c>
      <c r="AK28" s="38">
        <f t="shared" si="89"/>
        <v>-0.0005782164613</v>
      </c>
      <c r="AL28" s="28" t="s">
        <v>27</v>
      </c>
      <c r="AM28" s="15">
        <f t="array" ref="AM28:AO36">MMULT(AE28:AH36,AI28:AK31)</f>
        <v>0.5938949533</v>
      </c>
      <c r="AN28" s="15">
        <v>0.8363012412773322</v>
      </c>
      <c r="AO28" s="15">
        <v>0.7575670075775122</v>
      </c>
      <c r="AP28" s="9" t="s">
        <v>379</v>
      </c>
      <c r="AQ28" s="37">
        <f t="shared" ref="AQ28:AS28" si="90">EXP(AM28)/(EXP($AM28)+EXP($AN28)+EXP($AO28))</f>
        <v>0.2896754054</v>
      </c>
      <c r="AR28" s="37">
        <f t="shared" si="90"/>
        <v>0.3691367946</v>
      </c>
      <c r="AS28" s="37">
        <f t="shared" si="90"/>
        <v>0.3411878</v>
      </c>
      <c r="AT28" s="39" t="s">
        <v>51</v>
      </c>
      <c r="AU28" s="40" t="str">
        <f>IF(MAX(B28:D28)=MAX(AQ28:AS28)=AQ28,"setosa",IF(MAX(AQ28:AS28)=AR28,"versicolor","virginica"))</f>
        <v>versicolor</v>
      </c>
      <c r="AW28" s="41">
        <v>1.0</v>
      </c>
      <c r="AX28" s="41">
        <v>0.0</v>
      </c>
      <c r="AY28" s="41">
        <v>0.0</v>
      </c>
      <c r="BA28" s="59" t="s">
        <v>108</v>
      </c>
      <c r="BB28" s="60">
        <f t="shared" ref="BB28:BD28" si="91">AQ28-AW28</f>
        <v>-0.7103245946</v>
      </c>
      <c r="BC28" s="60">
        <f t="shared" si="91"/>
        <v>0.3691367946</v>
      </c>
      <c r="BD28" s="60">
        <f t="shared" si="91"/>
        <v>0.3411878</v>
      </c>
      <c r="BE28" s="9" t="s">
        <v>380</v>
      </c>
      <c r="BF28" s="27">
        <v>1.0</v>
      </c>
      <c r="BG28" s="27">
        <v>1.0</v>
      </c>
      <c r="BH28" s="27">
        <v>1.0</v>
      </c>
      <c r="BI28" s="9" t="s">
        <v>381</v>
      </c>
      <c r="BJ28" s="17">
        <f t="shared" ref="BJ28:BL28" si="92">BB28*BF28</f>
        <v>-0.7103245946</v>
      </c>
      <c r="BK28" s="17">
        <f t="shared" si="92"/>
        <v>0.3691367946</v>
      </c>
      <c r="BL28" s="17">
        <f t="shared" si="92"/>
        <v>0.3411878</v>
      </c>
      <c r="BN28" s="61" t="s">
        <v>382</v>
      </c>
      <c r="BO28" s="62">
        <f t="array" ref="BO28:BQ31">MMULT(TRANSPOSE(AE28:AH36),BJ28:BL36)</f>
        <v>-0.395494926</v>
      </c>
      <c r="BP28" s="62">
        <v>0.3552585936478737</v>
      </c>
      <c r="BQ28" s="62">
        <v>0.040236332343235315</v>
      </c>
      <c r="BS28" s="9" t="s">
        <v>383</v>
      </c>
      <c r="BT28" s="27">
        <f t="shared" ref="BT28:BV28" si="93">Z28*(1-Z28)</f>
        <v>0.1600413069</v>
      </c>
      <c r="BU28" s="27">
        <f t="shared" si="93"/>
        <v>0.1604540084</v>
      </c>
      <c r="BV28" s="27">
        <f t="shared" si="93"/>
        <v>0.1631383223</v>
      </c>
      <c r="BX28" s="9" t="s">
        <v>384</v>
      </c>
      <c r="BY28" s="17">
        <f t="array" ref="BY28:CA36">MMULT(BJ28:BL36,TRANSPOSE(AI29:AK31))</f>
        <v>0.08144452541</v>
      </c>
      <c r="BZ28" s="17">
        <v>0.07943833037514346</v>
      </c>
      <c r="CA28" s="17">
        <v>0.12975465081660495</v>
      </c>
      <c r="CB28" s="9"/>
      <c r="CC28" s="34">
        <f t="shared" ref="CC28:CE28" si="94">BY28*BT28</f>
        <v>0.01303448828</v>
      </c>
      <c r="CD28" s="34">
        <f t="shared" si="94"/>
        <v>0.01274619853</v>
      </c>
      <c r="CE28" s="34">
        <f t="shared" si="94"/>
        <v>0.02116795605</v>
      </c>
      <c r="CG28" s="61" t="s">
        <v>385</v>
      </c>
      <c r="CH28" s="65">
        <f t="array" ref="CH28:CJ30">MMULT(TRANSPOSE(N28:P36),CC28:CE36)</f>
        <v>-0.00326166051</v>
      </c>
      <c r="CI28" s="65">
        <v>-0.0042098855346864965</v>
      </c>
      <c r="CJ28" s="65">
        <v>-0.004657314750233746</v>
      </c>
      <c r="CL28" s="1">
        <v>24.0</v>
      </c>
      <c r="CM28" s="1">
        <f>J314</f>
        <v>1</v>
      </c>
      <c r="CN28" s="1">
        <f>L323</f>
        <v>1.065671078</v>
      </c>
    </row>
    <row r="29" ht="18.0" customHeight="1">
      <c r="B29" s="6">
        <v>1.0</v>
      </c>
      <c r="C29" s="6">
        <v>0.0</v>
      </c>
      <c r="D29" s="6">
        <v>0.0</v>
      </c>
      <c r="E29" s="22" t="str">
        <f t="shared" si="95"/>
        <v>setosa</v>
      </c>
      <c r="F29" s="22">
        <f t="shared" ref="F29:H29" si="96">AQ29</f>
        <v>0.2896335735</v>
      </c>
      <c r="G29" s="22">
        <f t="shared" si="96"/>
        <v>0.3691487746</v>
      </c>
      <c r="H29" s="22">
        <f t="shared" si="96"/>
        <v>0.3412176519</v>
      </c>
      <c r="I29" s="64" t="str">
        <f t="shared" si="97"/>
        <v>versicolor</v>
      </c>
      <c r="K29" s="24" t="str">
        <f t="shared" si="98"/>
        <v>NG</v>
      </c>
      <c r="L29" s="29">
        <f t="shared" si="99"/>
        <v>0.1376820772</v>
      </c>
      <c r="N29" s="29">
        <v>1.0</v>
      </c>
      <c r="O29" s="27">
        <v>5.4</v>
      </c>
      <c r="P29" s="27">
        <v>7.8</v>
      </c>
      <c r="Q29" s="72">
        <f t="shared" ref="Q29:S29" si="100">Q16-$C$10*CH16</f>
        <v>0.1359344113</v>
      </c>
      <c r="R29" s="72">
        <f t="shared" si="100"/>
        <v>-0.07542245018</v>
      </c>
      <c r="S29" s="72">
        <f t="shared" si="100"/>
        <v>-0.0004866476793</v>
      </c>
      <c r="U29" s="15">
        <v>1.5000009640601533</v>
      </c>
      <c r="V29" s="15">
        <v>1.5642522688139664</v>
      </c>
      <c r="W29" s="15">
        <v>-1.5276038234152307</v>
      </c>
      <c r="Z29" s="17">
        <f t="shared" ref="Z29:AB29" si="101">1/(1+EXP(-U29))</f>
        <v>0.81757462</v>
      </c>
      <c r="AA29" s="17">
        <f t="shared" si="101"/>
        <v>0.8269626794</v>
      </c>
      <c r="AB29" s="17">
        <f t="shared" si="101"/>
        <v>0.1783445456</v>
      </c>
      <c r="AE29" s="29">
        <v>1.0</v>
      </c>
      <c r="AF29" s="17">
        <f t="shared" ref="AF29:AH29" si="102">Z29</f>
        <v>0.81757462</v>
      </c>
      <c r="AG29" s="17">
        <f t="shared" si="102"/>
        <v>0.8269626794</v>
      </c>
      <c r="AH29" s="17">
        <f t="shared" si="102"/>
        <v>0.1783445456</v>
      </c>
      <c r="AI29" s="38">
        <f t="shared" ref="AI29:AK29" si="103">AI16-$C$10*BO16</f>
        <v>0.5273560007</v>
      </c>
      <c r="AJ29" s="38">
        <f t="shared" si="103"/>
        <v>0.7809889711</v>
      </c>
      <c r="AK29" s="38">
        <f t="shared" si="103"/>
        <v>0.4916550282</v>
      </c>
      <c r="AM29" s="15">
        <v>0.6034565790886471</v>
      </c>
      <c r="AN29" s="15">
        <v>0.846039740665642</v>
      </c>
      <c r="AO29" s="15">
        <v>0.76736054362582</v>
      </c>
      <c r="AQ29" s="37">
        <f t="shared" ref="AQ29:AS29" si="104">EXP(AM29)/(EXP($AM29)+EXP($AN29)+EXP($AO29))</f>
        <v>0.2896335735</v>
      </c>
      <c r="AR29" s="37">
        <f t="shared" si="104"/>
        <v>0.3691487746</v>
      </c>
      <c r="AS29" s="37">
        <f t="shared" si="104"/>
        <v>0.3412176519</v>
      </c>
      <c r="AU29" s="40" t="str">
        <f t="shared" ref="AU29:AU36" si="115">IF(MAX(AQ29:AS29)=AQ29,"setosa",IF(MAX(AQ29:AS29)=AR29,"versicolor","virginica"))</f>
        <v>versicolor</v>
      </c>
      <c r="AW29" s="41">
        <v>1.0</v>
      </c>
      <c r="AX29" s="41">
        <v>0.0</v>
      </c>
      <c r="AY29" s="41">
        <v>0.0</v>
      </c>
      <c r="BB29" s="60">
        <f t="shared" ref="BB29:BD29" si="105">AQ29-AW29</f>
        <v>-0.7103664265</v>
      </c>
      <c r="BC29" s="60">
        <f t="shared" si="105"/>
        <v>0.3691487746</v>
      </c>
      <c r="BD29" s="60">
        <f t="shared" si="105"/>
        <v>0.3412176519</v>
      </c>
      <c r="BF29" s="27">
        <v>1.0</v>
      </c>
      <c r="BG29" s="27">
        <v>1.0</v>
      </c>
      <c r="BH29" s="27">
        <v>1.0</v>
      </c>
      <c r="BJ29" s="17">
        <f t="shared" ref="BJ29:BL29" si="106">BB29*BF29</f>
        <v>-0.7103664265</v>
      </c>
      <c r="BK29" s="17">
        <f t="shared" si="106"/>
        <v>0.3691487746</v>
      </c>
      <c r="BL29" s="17">
        <f t="shared" si="106"/>
        <v>0.3412176519</v>
      </c>
      <c r="BN29" s="61" t="s">
        <v>386</v>
      </c>
      <c r="BO29" s="34">
        <v>-0.30747276661821865</v>
      </c>
      <c r="BP29" s="34">
        <v>0.38225970189277075</v>
      </c>
      <c r="BQ29" s="34">
        <v>-0.07478693527455205</v>
      </c>
      <c r="BT29" s="27">
        <f t="shared" ref="BT29:BV29" si="107">Z29*(1-Z29)</f>
        <v>0.1491463607</v>
      </c>
      <c r="BU29" s="27">
        <f t="shared" si="107"/>
        <v>0.1430954063</v>
      </c>
      <c r="BV29" s="27">
        <f t="shared" si="107"/>
        <v>0.1465377686</v>
      </c>
      <c r="BY29" s="17">
        <v>0.081446498192773</v>
      </c>
      <c r="BZ29" s="17">
        <v>0.0794447851850477</v>
      </c>
      <c r="CA29" s="17">
        <v>0.1297622511113125</v>
      </c>
      <c r="CC29" s="34">
        <f t="shared" ref="CC29:CE29" si="108">BY29*BT29</f>
        <v>0.0121474488</v>
      </c>
      <c r="CD29" s="34">
        <f t="shared" si="108"/>
        <v>0.01136818381</v>
      </c>
      <c r="CE29" s="34">
        <f t="shared" si="108"/>
        <v>0.01901507073</v>
      </c>
      <c r="CG29" s="61" t="s">
        <v>387</v>
      </c>
      <c r="CH29" s="66">
        <v>0.006496853252226625</v>
      </c>
      <c r="CI29" s="66">
        <v>-0.20640940088059623</v>
      </c>
      <c r="CJ29" s="66">
        <v>-0.15763624122139258</v>
      </c>
      <c r="CL29" s="1">
        <v>25.0</v>
      </c>
      <c r="CM29" s="1">
        <f>J327</f>
        <v>1</v>
      </c>
      <c r="CN29" s="1">
        <f>L336</f>
        <v>1.063306218</v>
      </c>
    </row>
    <row r="30" ht="18.0" customHeight="1">
      <c r="B30" s="6">
        <v>1.0</v>
      </c>
      <c r="C30" s="6">
        <v>0.0</v>
      </c>
      <c r="D30" s="6">
        <v>0.0</v>
      </c>
      <c r="E30" s="22" t="str">
        <f t="shared" si="95"/>
        <v>setosa</v>
      </c>
      <c r="F30" s="22">
        <f t="shared" ref="F30:H30" si="109">AQ30</f>
        <v>0.2897884652</v>
      </c>
      <c r="G30" s="22">
        <f t="shared" si="109"/>
        <v>0.3684273429</v>
      </c>
      <c r="H30" s="22">
        <f t="shared" si="109"/>
        <v>0.341784192</v>
      </c>
      <c r="I30" s="64" t="str">
        <f t="shared" si="97"/>
        <v>versicolor</v>
      </c>
      <c r="K30" s="24" t="str">
        <f t="shared" si="98"/>
        <v>NG</v>
      </c>
      <c r="L30" s="29">
        <f t="shared" si="99"/>
        <v>0.1376226725</v>
      </c>
      <c r="N30" s="29">
        <v>1.0</v>
      </c>
      <c r="O30" s="27">
        <v>4.6</v>
      </c>
      <c r="P30" s="27">
        <v>6.8</v>
      </c>
      <c r="Q30" s="72">
        <f t="shared" ref="Q30:S30" si="110">Q17-$C$10*CH17</f>
        <v>0.09169569165</v>
      </c>
      <c r="R30" s="72">
        <f t="shared" si="110"/>
        <v>0.2566414597</v>
      </c>
      <c r="S30" s="72">
        <f t="shared" si="110"/>
        <v>-0.2172802096</v>
      </c>
      <c r="U30" s="15">
        <v>1.299557743374709</v>
      </c>
      <c r="V30" s="15">
        <v>1.3679487692649637</v>
      </c>
      <c r="W30" s="15">
        <v>-1.3099342956811926</v>
      </c>
      <c r="Z30" s="17">
        <f t="shared" ref="Z30:AB30" si="111">1/(1+EXP(-U30))</f>
        <v>0.7857605426</v>
      </c>
      <c r="AA30" s="17">
        <f t="shared" si="111"/>
        <v>0.7970485442</v>
      </c>
      <c r="AB30" s="17">
        <f t="shared" si="111"/>
        <v>0.212497839</v>
      </c>
      <c r="AE30" s="29">
        <v>1.0</v>
      </c>
      <c r="AF30" s="17">
        <f t="shared" ref="AF30:AH30" si="112">Z30</f>
        <v>0.7857605426</v>
      </c>
      <c r="AG30" s="17">
        <f t="shared" si="112"/>
        <v>0.7970485442</v>
      </c>
      <c r="AH30" s="17">
        <f t="shared" si="112"/>
        <v>0.212497839</v>
      </c>
      <c r="AI30" s="38">
        <f t="shared" ref="AI30:AK30" si="113">AI17-$C$10*BO17</f>
        <v>0.1630564449</v>
      </c>
      <c r="AJ30" s="38">
        <f t="shared" si="113"/>
        <v>0.1874481447</v>
      </c>
      <c r="AK30" s="38">
        <f t="shared" si="113"/>
        <v>0.3694954104</v>
      </c>
      <c r="AM30" s="15">
        <v>0.5872071744901826</v>
      </c>
      <c r="AN30" s="15">
        <v>0.8272994703193468</v>
      </c>
      <c r="AO30" s="15">
        <v>0.7522354684450162</v>
      </c>
      <c r="AQ30" s="37">
        <f t="shared" ref="AQ30:AS30" si="114">EXP(AM30)/(EXP($AM30)+EXP($AN30)+EXP($AO30))</f>
        <v>0.2897884652</v>
      </c>
      <c r="AR30" s="37">
        <f t="shared" si="114"/>
        <v>0.3684273429</v>
      </c>
      <c r="AS30" s="37">
        <f t="shared" si="114"/>
        <v>0.341784192</v>
      </c>
      <c r="AU30" s="40" t="str">
        <f t="shared" si="115"/>
        <v>versicolor</v>
      </c>
      <c r="AW30" s="41">
        <v>1.0</v>
      </c>
      <c r="AX30" s="41">
        <v>0.0</v>
      </c>
      <c r="AY30" s="41">
        <v>0.0</v>
      </c>
      <c r="BB30" s="60">
        <f t="shared" ref="BB30:BD30" si="116">AQ30-AW30</f>
        <v>-0.7102115348</v>
      </c>
      <c r="BC30" s="60">
        <f t="shared" si="116"/>
        <v>0.3684273429</v>
      </c>
      <c r="BD30" s="60">
        <f t="shared" si="116"/>
        <v>0.341784192</v>
      </c>
      <c r="BF30" s="27">
        <v>1.0</v>
      </c>
      <c r="BG30" s="27">
        <v>1.0</v>
      </c>
      <c r="BH30" s="27">
        <v>1.0</v>
      </c>
      <c r="BJ30" s="17">
        <f t="shared" ref="BJ30:BL30" si="117">BB30*BF30</f>
        <v>-0.7102115348</v>
      </c>
      <c r="BK30" s="17">
        <f t="shared" si="117"/>
        <v>0.3684273429</v>
      </c>
      <c r="BL30" s="17">
        <f t="shared" si="117"/>
        <v>0.341784192</v>
      </c>
      <c r="BO30" s="34">
        <v>-0.6019884574303835</v>
      </c>
      <c r="BP30" s="34">
        <v>0.573806765777225</v>
      </c>
      <c r="BQ30" s="34">
        <v>0.028181691653158647</v>
      </c>
      <c r="BT30" s="27">
        <f t="shared" ref="BT30:BV30" si="118">Z30*(1-Z30)</f>
        <v>0.1683409123</v>
      </c>
      <c r="BU30" s="27">
        <f t="shared" si="118"/>
        <v>0.1617621624</v>
      </c>
      <c r="BV30" s="27">
        <f t="shared" si="118"/>
        <v>0.1673425074</v>
      </c>
      <c r="BY30" s="17">
        <v>0.08124329327973392</v>
      </c>
      <c r="BZ30" s="17">
        <v>0.07954414419225853</v>
      </c>
      <c r="CA30" s="17">
        <v>0.1297312564227917</v>
      </c>
      <c r="CC30" s="34">
        <f t="shared" ref="CC30:CE30" si="119">BY30*BT30</f>
        <v>0.01367657011</v>
      </c>
      <c r="CD30" s="34">
        <f t="shared" si="119"/>
        <v>0.01286723277</v>
      </c>
      <c r="CE30" s="34">
        <f t="shared" si="119"/>
        <v>0.02170955374</v>
      </c>
      <c r="CH30" s="66">
        <v>0.24796927450641124</v>
      </c>
      <c r="CI30" s="66">
        <v>-0.06343718386764371</v>
      </c>
      <c r="CJ30" s="66">
        <v>0.1508001337498605</v>
      </c>
    </row>
    <row r="31" ht="18.0" customHeight="1">
      <c r="B31" s="6">
        <v>0.0</v>
      </c>
      <c r="C31" s="6">
        <v>1.0</v>
      </c>
      <c r="D31" s="6">
        <v>0.0</v>
      </c>
      <c r="E31" s="22" t="str">
        <f t="shared" si="95"/>
        <v>versicolor</v>
      </c>
      <c r="F31" s="22">
        <f t="shared" ref="F31:H31" si="120">AQ31</f>
        <v>0.2892676718</v>
      </c>
      <c r="G31" s="22">
        <f t="shared" si="120"/>
        <v>0.3746919342</v>
      </c>
      <c r="H31" s="22">
        <f t="shared" si="120"/>
        <v>0.336040394</v>
      </c>
      <c r="I31" s="64" t="str">
        <f t="shared" si="97"/>
        <v>versicolor</v>
      </c>
      <c r="K31" s="24" t="str">
        <f t="shared" si="98"/>
        <v>OK</v>
      </c>
      <c r="L31" s="29">
        <f t="shared" si="99"/>
        <v>0.1090723444</v>
      </c>
      <c r="N31" s="29">
        <v>1.0</v>
      </c>
      <c r="O31" s="27">
        <v>6.4</v>
      </c>
      <c r="P31" s="27">
        <v>3.6</v>
      </c>
      <c r="U31" s="15">
        <v>1.2508134704444118</v>
      </c>
      <c r="V31" s="15">
        <v>0.4109356879302054</v>
      </c>
      <c r="W31" s="15">
        <v>-0.6155135908141249</v>
      </c>
      <c r="Z31" s="17">
        <f t="shared" ref="Z31:AB31" si="121">1/(1+EXP(-U31))</f>
        <v>0.777440645</v>
      </c>
      <c r="AA31" s="17">
        <f t="shared" si="121"/>
        <v>0.601312218</v>
      </c>
      <c r="AB31" s="17">
        <f t="shared" si="121"/>
        <v>0.3508025016</v>
      </c>
      <c r="AE31" s="29">
        <v>1.0</v>
      </c>
      <c r="AF31" s="17">
        <f t="shared" ref="AF31:AH31" si="122">Z31</f>
        <v>0.777440645</v>
      </c>
      <c r="AG31" s="17">
        <f t="shared" si="122"/>
        <v>0.601312218</v>
      </c>
      <c r="AH31" s="17">
        <f t="shared" si="122"/>
        <v>0.3508025016</v>
      </c>
      <c r="AI31" s="38">
        <f t="shared" ref="AI31:AK31" si="123">AI18-$C$10*BO18</f>
        <v>0.1582755866</v>
      </c>
      <c r="AJ31" s="38">
        <f t="shared" si="123"/>
        <v>0.3429690428</v>
      </c>
      <c r="AK31" s="38">
        <f t="shared" si="123"/>
        <v>0.3387553706</v>
      </c>
      <c r="AM31" s="15">
        <v>0.5727938087156139</v>
      </c>
      <c r="AN31" s="15">
        <v>0.8315455286288801</v>
      </c>
      <c r="AO31" s="15">
        <v>0.7226727220185185</v>
      </c>
      <c r="AQ31" s="37">
        <f t="shared" ref="AQ31:AS31" si="124">EXP(AM31)/(EXP($AM31)+EXP($AN31)+EXP($AO31))</f>
        <v>0.2892676718</v>
      </c>
      <c r="AR31" s="37">
        <f t="shared" si="124"/>
        <v>0.3746919342</v>
      </c>
      <c r="AS31" s="37">
        <f t="shared" si="124"/>
        <v>0.336040394</v>
      </c>
      <c r="AU31" s="40" t="str">
        <f t="shared" si="115"/>
        <v>versicolor</v>
      </c>
      <c r="AW31" s="41">
        <v>0.0</v>
      </c>
      <c r="AX31" s="41">
        <v>1.0</v>
      </c>
      <c r="AY31" s="41">
        <v>0.0</v>
      </c>
      <c r="BB31" s="60">
        <f t="shared" ref="BB31:BD31" si="125">AQ31-AW31</f>
        <v>0.2892676718</v>
      </c>
      <c r="BC31" s="60">
        <f t="shared" si="125"/>
        <v>-0.6253080658</v>
      </c>
      <c r="BD31" s="60">
        <f t="shared" si="125"/>
        <v>0.336040394</v>
      </c>
      <c r="BF31" s="27">
        <v>1.0</v>
      </c>
      <c r="BG31" s="27">
        <v>1.0</v>
      </c>
      <c r="BH31" s="27">
        <v>1.0</v>
      </c>
      <c r="BJ31" s="17">
        <f t="shared" ref="BJ31:BL31" si="126">BB31*BF31</f>
        <v>0.2892676718</v>
      </c>
      <c r="BK31" s="17">
        <f t="shared" si="126"/>
        <v>-0.6253080658</v>
      </c>
      <c r="BL31" s="17">
        <f t="shared" si="126"/>
        <v>0.336040394</v>
      </c>
      <c r="BO31" s="34">
        <v>0.10886185414926174</v>
      </c>
      <c r="BP31" s="34">
        <v>-0.1728172568237949</v>
      </c>
      <c r="BQ31" s="34">
        <v>0.06395540267453315</v>
      </c>
      <c r="BT31" s="27">
        <f t="shared" ref="BT31:BV31" si="127">Z31*(1-Z31)</f>
        <v>0.1730266885</v>
      </c>
      <c r="BU31" s="27">
        <f t="shared" si="127"/>
        <v>0.2397358345</v>
      </c>
      <c r="BV31" s="27">
        <f t="shared" si="127"/>
        <v>0.2277401065</v>
      </c>
      <c r="BY31" s="17">
        <v>-0.1705957109911597</v>
      </c>
      <c r="BZ31" s="17">
        <v>0.054119504672786714</v>
      </c>
      <c r="CA31" s="17">
        <v>-0.05484181011497717</v>
      </c>
      <c r="CC31" s="34">
        <f t="shared" ref="CC31:CE31" si="128">BY31*BT31</f>
        <v>-0.02951761094</v>
      </c>
      <c r="CD31" s="34">
        <f t="shared" si="128"/>
        <v>0.01297438461</v>
      </c>
      <c r="CE31" s="34">
        <f t="shared" si="128"/>
        <v>-0.01248967967</v>
      </c>
    </row>
    <row r="32" ht="18.0" customHeight="1">
      <c r="B32" s="6">
        <v>0.0</v>
      </c>
      <c r="C32" s="6">
        <v>1.0</v>
      </c>
      <c r="D32" s="6">
        <v>0.0</v>
      </c>
      <c r="E32" s="22" t="str">
        <f t="shared" si="95"/>
        <v>versicolor</v>
      </c>
      <c r="F32" s="22">
        <f t="shared" ref="F32:H32" si="129">AQ32</f>
        <v>0.2893326007</v>
      </c>
      <c r="G32" s="22">
        <f t="shared" si="129"/>
        <v>0.3739868747</v>
      </c>
      <c r="H32" s="22">
        <f t="shared" si="129"/>
        <v>0.3366805246</v>
      </c>
      <c r="I32" s="64" t="str">
        <f t="shared" si="97"/>
        <v>versicolor</v>
      </c>
      <c r="K32" s="24" t="str">
        <f t="shared" si="98"/>
        <v>OK</v>
      </c>
      <c r="L32" s="29">
        <f t="shared" si="99"/>
        <v>0.1092816196</v>
      </c>
      <c r="N32" s="29">
        <v>1.0</v>
      </c>
      <c r="O32" s="27">
        <v>5.9</v>
      </c>
      <c r="P32" s="27">
        <v>3.4</v>
      </c>
      <c r="U32" s="15">
        <v>1.1645071264657032</v>
      </c>
      <c r="V32" s="15">
        <v>0.3973186210810705</v>
      </c>
      <c r="W32" s="15">
        <v>-0.5718142250563469</v>
      </c>
      <c r="Z32" s="17">
        <f t="shared" ref="Z32:AB32" si="130">1/(1+EXP(-U32))</f>
        <v>0.7621507183</v>
      </c>
      <c r="AA32" s="17">
        <f t="shared" si="130"/>
        <v>0.5980432599</v>
      </c>
      <c r="AB32" s="17">
        <f t="shared" si="130"/>
        <v>0.3608183074</v>
      </c>
      <c r="AE32" s="29">
        <v>1.0</v>
      </c>
      <c r="AF32" s="17">
        <f t="shared" ref="AF32:AH32" si="131">Z32</f>
        <v>0.7621507183</v>
      </c>
      <c r="AG32" s="17">
        <f t="shared" si="131"/>
        <v>0.5980432599</v>
      </c>
      <c r="AH32" s="17">
        <f t="shared" si="131"/>
        <v>0.3608183074</v>
      </c>
      <c r="AI32" s="2"/>
      <c r="AM32" s="15">
        <v>0.5657828069627153</v>
      </c>
      <c r="AN32" s="15">
        <v>0.822426615692481</v>
      </c>
      <c r="AO32" s="15">
        <v>0.7173403956468225</v>
      </c>
      <c r="AQ32" s="37">
        <f t="shared" ref="AQ32:AS32" si="132">EXP(AM32)/(EXP($AM32)+EXP($AN32)+EXP($AO32))</f>
        <v>0.2893326007</v>
      </c>
      <c r="AR32" s="37">
        <f t="shared" si="132"/>
        <v>0.3739868747</v>
      </c>
      <c r="AS32" s="37">
        <f t="shared" si="132"/>
        <v>0.3366805246</v>
      </c>
      <c r="AU32" s="40" t="str">
        <f t="shared" si="115"/>
        <v>versicolor</v>
      </c>
      <c r="AW32" s="41">
        <v>0.0</v>
      </c>
      <c r="AX32" s="41">
        <v>1.0</v>
      </c>
      <c r="AY32" s="41">
        <v>0.0</v>
      </c>
      <c r="BB32" s="60">
        <f t="shared" ref="BB32:BD32" si="133">AQ32-AW32</f>
        <v>0.2893326007</v>
      </c>
      <c r="BC32" s="60">
        <f t="shared" si="133"/>
        <v>-0.6260131253</v>
      </c>
      <c r="BD32" s="60">
        <f t="shared" si="133"/>
        <v>0.3366805246</v>
      </c>
      <c r="BF32" s="27">
        <v>1.0</v>
      </c>
      <c r="BG32" s="27">
        <v>1.0</v>
      </c>
      <c r="BH32" s="27">
        <v>1.0</v>
      </c>
      <c r="BJ32" s="17">
        <f t="shared" ref="BJ32:BL32" si="134">BB32*BF32</f>
        <v>0.2893326007</v>
      </c>
      <c r="BK32" s="17">
        <f t="shared" si="134"/>
        <v>-0.6260131253</v>
      </c>
      <c r="BL32" s="17">
        <f t="shared" si="134"/>
        <v>0.3366805246</v>
      </c>
      <c r="BT32" s="27">
        <f t="shared" ref="BT32:BV32" si="135">Z32*(1-Z32)</f>
        <v>0.1812770009</v>
      </c>
      <c r="BU32" s="27">
        <f t="shared" si="135"/>
        <v>0.2403875192</v>
      </c>
      <c r="BV32" s="27">
        <f t="shared" si="135"/>
        <v>0.2306284564</v>
      </c>
      <c r="BY32" s="17">
        <v>-0.17079739059951504</v>
      </c>
      <c r="BZ32" s="17">
        <v>0.05423445497581836</v>
      </c>
      <c r="CA32" s="17">
        <v>-0.05485649934711792</v>
      </c>
      <c r="CC32" s="34">
        <f t="shared" ref="CC32:CE32" si="136">BY32*BT32</f>
        <v>-0.03096163873</v>
      </c>
      <c r="CD32" s="34">
        <f t="shared" si="136"/>
        <v>0.01303728609</v>
      </c>
      <c r="CE32" s="34">
        <f t="shared" si="136"/>
        <v>-0.01265146977</v>
      </c>
    </row>
    <row r="33" ht="18.0" customHeight="1">
      <c r="B33" s="6">
        <v>0.0</v>
      </c>
      <c r="C33" s="6">
        <v>1.0</v>
      </c>
      <c r="D33" s="6">
        <v>0.0</v>
      </c>
      <c r="E33" s="22" t="str">
        <f t="shared" si="95"/>
        <v>versicolor</v>
      </c>
      <c r="F33" s="22">
        <f t="shared" ref="F33:H33" si="137">AQ33</f>
        <v>0.2891882679</v>
      </c>
      <c r="G33" s="22">
        <f t="shared" si="137"/>
        <v>0.3757648309</v>
      </c>
      <c r="H33" s="22">
        <f t="shared" si="137"/>
        <v>0.3350469012</v>
      </c>
      <c r="I33" s="64" t="str">
        <f t="shared" si="97"/>
        <v>versicolor</v>
      </c>
      <c r="K33" s="24" t="str">
        <f t="shared" si="98"/>
        <v>OK</v>
      </c>
      <c r="L33" s="29">
        <f t="shared" si="99"/>
        <v>0.1087546423</v>
      </c>
      <c r="N33" s="29">
        <v>1.0</v>
      </c>
      <c r="O33" s="27">
        <v>6.7</v>
      </c>
      <c r="P33" s="27">
        <v>3.2</v>
      </c>
      <c r="U33" s="15">
        <v>1.2549155171755406</v>
      </c>
      <c r="V33" s="15">
        <v>0.2856523689999785</v>
      </c>
      <c r="W33" s="15">
        <v>-0.5287475012816909</v>
      </c>
      <c r="Z33" s="17">
        <f t="shared" ref="Z33:AB33" si="138">1/(1+EXP(-U33))</f>
        <v>0.7781496008</v>
      </c>
      <c r="AA33" s="17">
        <f t="shared" si="138"/>
        <v>0.5709314293</v>
      </c>
      <c r="AB33" s="17">
        <f t="shared" si="138"/>
        <v>0.3708090608</v>
      </c>
      <c r="AE33" s="29">
        <v>1.0</v>
      </c>
      <c r="AF33" s="17">
        <f t="shared" ref="AF33:AH33" si="139">Z33</f>
        <v>0.7781496008</v>
      </c>
      <c r="AG33" s="17">
        <f t="shared" si="139"/>
        <v>0.5709314293</v>
      </c>
      <c r="AH33" s="17">
        <f t="shared" si="139"/>
        <v>0.3708090608</v>
      </c>
      <c r="AJ33" s="2"/>
      <c r="AK33" s="2"/>
      <c r="AM33" s="15">
        <v>0.5713804472690586</v>
      </c>
      <c r="AN33" s="15">
        <v>0.8332660232224034</v>
      </c>
      <c r="AO33" s="15">
        <v>0.718573051055937</v>
      </c>
      <c r="AQ33" s="37">
        <f t="shared" ref="AQ33:AS33" si="140">EXP(AM33)/(EXP($AM33)+EXP($AN33)+EXP($AO33))</f>
        <v>0.2891882679</v>
      </c>
      <c r="AR33" s="37">
        <f t="shared" si="140"/>
        <v>0.3757648309</v>
      </c>
      <c r="AS33" s="37">
        <f t="shared" si="140"/>
        <v>0.3350469012</v>
      </c>
      <c r="AU33" s="40" t="str">
        <f t="shared" si="115"/>
        <v>versicolor</v>
      </c>
      <c r="AW33" s="41">
        <v>0.0</v>
      </c>
      <c r="AX33" s="41">
        <v>1.0</v>
      </c>
      <c r="AY33" s="41">
        <v>0.0</v>
      </c>
      <c r="BB33" s="60">
        <f t="shared" ref="BB33:BD33" si="141">AQ33-AW33</f>
        <v>0.2891882679</v>
      </c>
      <c r="BC33" s="60">
        <f t="shared" si="141"/>
        <v>-0.6242351691</v>
      </c>
      <c r="BD33" s="60">
        <f t="shared" si="141"/>
        <v>0.3350469012</v>
      </c>
      <c r="BF33" s="27">
        <v>1.0</v>
      </c>
      <c r="BG33" s="27">
        <v>1.0</v>
      </c>
      <c r="BH33" s="27">
        <v>1.0</v>
      </c>
      <c r="BJ33" s="17">
        <f t="shared" ref="BJ33:BL33" si="142">BB33*BF33</f>
        <v>0.2891882679</v>
      </c>
      <c r="BK33" s="17">
        <f t="shared" si="142"/>
        <v>-0.6242351691</v>
      </c>
      <c r="BL33" s="17">
        <f t="shared" si="142"/>
        <v>0.3350469012</v>
      </c>
      <c r="BT33" s="27">
        <f t="shared" ref="BT33:BV33" si="143">Z33*(1-Z33)</f>
        <v>0.1726327996</v>
      </c>
      <c r="BU33" s="27">
        <f t="shared" si="143"/>
        <v>0.2449687323</v>
      </c>
      <c r="BV33" s="27">
        <f t="shared" si="143"/>
        <v>0.2333097012</v>
      </c>
      <c r="BY33" s="17">
        <v>-0.17028812036038513</v>
      </c>
      <c r="BZ33" s="17">
        <v>0.05394057883590185</v>
      </c>
      <c r="CA33" s="17">
        <v>-0.054822958470112176</v>
      </c>
      <c r="CC33" s="34">
        <f t="shared" ref="CC33:CE33" si="144">BY33*BT33</f>
        <v>-0.02939731496</v>
      </c>
      <c r="CD33" s="34">
        <f t="shared" si="144"/>
        <v>0.01321375522</v>
      </c>
      <c r="CE33" s="34">
        <f t="shared" si="144"/>
        <v>-0.01279072806</v>
      </c>
    </row>
    <row r="34" ht="18.0" customHeight="1">
      <c r="B34" s="6">
        <v>0.0</v>
      </c>
      <c r="C34" s="6">
        <v>0.0</v>
      </c>
      <c r="D34" s="6">
        <v>1.0</v>
      </c>
      <c r="E34" s="22" t="str">
        <f t="shared" si="95"/>
        <v>virginica</v>
      </c>
      <c r="F34" s="22">
        <f t="shared" ref="F34:H34" si="145">AQ34</f>
        <v>0.2892208013</v>
      </c>
      <c r="G34" s="22">
        <f t="shared" si="145"/>
        <v>0.3740071724</v>
      </c>
      <c r="H34" s="22">
        <f t="shared" si="145"/>
        <v>0.3367720263</v>
      </c>
      <c r="I34" s="64" t="str">
        <f t="shared" si="97"/>
        <v>versicolor</v>
      </c>
      <c r="K34" s="24" t="str">
        <f t="shared" si="98"/>
        <v>NG</v>
      </c>
      <c r="L34" s="29">
        <f t="shared" si="99"/>
        <v>0.1209276731</v>
      </c>
      <c r="N34" s="29">
        <v>1.0</v>
      </c>
      <c r="O34" s="27">
        <v>7.9</v>
      </c>
      <c r="P34" s="27">
        <v>6.3</v>
      </c>
      <c r="U34" s="15">
        <v>1.7022934548378488</v>
      </c>
      <c r="V34" s="15">
        <v>0.990733953830276</v>
      </c>
      <c r="W34" s="15">
        <v>-1.2029001282276741</v>
      </c>
      <c r="Z34" s="17">
        <f t="shared" ref="Z34:AB34" si="146">1/(1+EXP(-U34))</f>
        <v>0.845834036</v>
      </c>
      <c r="AA34" s="17">
        <f t="shared" si="146"/>
        <v>0.7292328676</v>
      </c>
      <c r="AB34" s="17">
        <f t="shared" si="146"/>
        <v>0.2309597016</v>
      </c>
      <c r="AE34" s="29">
        <v>1.0</v>
      </c>
      <c r="AF34" s="17">
        <f t="shared" ref="AF34:AH34" si="147">Z34</f>
        <v>0.845834036</v>
      </c>
      <c r="AG34" s="17">
        <f t="shared" si="147"/>
        <v>0.7292328676</v>
      </c>
      <c r="AH34" s="17">
        <f t="shared" si="147"/>
        <v>0.2309597016</v>
      </c>
      <c r="AM34" s="15">
        <v>0.6107515707212287</v>
      </c>
      <c r="AN34" s="15">
        <v>0.8678361307054218</v>
      </c>
      <c r="AO34" s="15">
        <v>0.7629673773802766</v>
      </c>
      <c r="AQ34" s="37">
        <f t="shared" ref="AQ34:AS34" si="148">EXP(AM34)/(EXP($AM34)+EXP($AN34)+EXP($AO34))</f>
        <v>0.2892208013</v>
      </c>
      <c r="AR34" s="37">
        <f t="shared" si="148"/>
        <v>0.3740071724</v>
      </c>
      <c r="AS34" s="37">
        <f t="shared" si="148"/>
        <v>0.3367720263</v>
      </c>
      <c r="AU34" s="40" t="str">
        <f t="shared" si="115"/>
        <v>versicolor</v>
      </c>
      <c r="AW34" s="41">
        <v>0.0</v>
      </c>
      <c r="AX34" s="41">
        <v>0.0</v>
      </c>
      <c r="AY34" s="41">
        <v>1.0</v>
      </c>
      <c r="BB34" s="60">
        <f t="shared" ref="BB34:BD34" si="149">AQ34-AW34</f>
        <v>0.2892208013</v>
      </c>
      <c r="BC34" s="60">
        <f t="shared" si="149"/>
        <v>0.3740071724</v>
      </c>
      <c r="BD34" s="60">
        <f t="shared" si="149"/>
        <v>-0.6632279737</v>
      </c>
      <c r="BF34" s="27">
        <v>1.0</v>
      </c>
      <c r="BG34" s="27">
        <v>1.0</v>
      </c>
      <c r="BH34" s="27">
        <v>1.0</v>
      </c>
      <c r="BJ34" s="17">
        <f t="shared" ref="BJ34:BL34" si="150">BB34*BF34</f>
        <v>0.2892208013</v>
      </c>
      <c r="BK34" s="17">
        <f t="shared" si="150"/>
        <v>0.3740071724</v>
      </c>
      <c r="BL34" s="17">
        <f t="shared" si="150"/>
        <v>-0.6632279737</v>
      </c>
      <c r="BT34" s="27">
        <f t="shared" ref="BT34:BV34" si="151">Z34*(1-Z34)</f>
        <v>0.1303988196</v>
      </c>
      <c r="BU34" s="27">
        <f t="shared" si="151"/>
        <v>0.1974522924</v>
      </c>
      <c r="BV34" s="27">
        <f t="shared" si="151"/>
        <v>0.1776173179</v>
      </c>
      <c r="BY34" s="17">
        <v>0.11853843374121908</v>
      </c>
      <c r="BZ34" s="17">
        <v>-0.12779342614105133</v>
      </c>
      <c r="CA34" s="17">
        <v>-0.05062256413361546</v>
      </c>
      <c r="CC34" s="34">
        <f t="shared" ref="CC34:CE34" si="152">BY34*BT34</f>
        <v>0.01545727183</v>
      </c>
      <c r="CD34" s="34">
        <f t="shared" si="152"/>
        <v>-0.02523310495</v>
      </c>
      <c r="CE34" s="34">
        <f t="shared" si="152"/>
        <v>-0.008991444064</v>
      </c>
    </row>
    <row r="35" ht="18.0" customHeight="1">
      <c r="B35" s="6">
        <v>0.0</v>
      </c>
      <c r="C35" s="6">
        <v>0.0</v>
      </c>
      <c r="D35" s="6">
        <v>1.0</v>
      </c>
      <c r="E35" s="22" t="str">
        <f t="shared" si="95"/>
        <v>virginica</v>
      </c>
      <c r="F35" s="22">
        <f t="shared" ref="F35:H35" si="153">AQ35</f>
        <v>0.2891858645</v>
      </c>
      <c r="G35" s="22">
        <f t="shared" si="153"/>
        <v>0.3751424005</v>
      </c>
      <c r="H35" s="22">
        <f t="shared" si="153"/>
        <v>0.335671735</v>
      </c>
      <c r="I35" s="64" t="str">
        <f t="shared" si="97"/>
        <v>versicolor</v>
      </c>
      <c r="K35" s="24" t="str">
        <f t="shared" si="98"/>
        <v>NG</v>
      </c>
      <c r="L35" s="29">
        <f t="shared" si="99"/>
        <v>0.1212912862</v>
      </c>
      <c r="N35" s="29">
        <v>1.0</v>
      </c>
      <c r="O35" s="27">
        <v>8.3</v>
      </c>
      <c r="P35" s="27">
        <v>5.8</v>
      </c>
      <c r="U35" s="15">
        <v>1.7108193735342319</v>
      </c>
      <c r="V35" s="15">
        <v>0.8322442439130316</v>
      </c>
      <c r="W35" s="15">
        <v>-1.0944546825041146</v>
      </c>
      <c r="Z35" s="17">
        <f t="shared" ref="Z35:AB35" si="154">1/(1+EXP(-U35))</f>
        <v>0.8469425305</v>
      </c>
      <c r="AA35" s="17">
        <f t="shared" si="154"/>
        <v>0.6968292542</v>
      </c>
      <c r="AB35" s="17">
        <f t="shared" si="154"/>
        <v>0.2507803611</v>
      </c>
      <c r="AE35" s="29">
        <v>1.0</v>
      </c>
      <c r="AF35" s="17">
        <f t="shared" ref="AF35:AH35" si="155">Z35</f>
        <v>0.8469425305</v>
      </c>
      <c r="AG35" s="17">
        <f t="shared" si="155"/>
        <v>0.6968292542</v>
      </c>
      <c r="AH35" s="17">
        <f t="shared" si="155"/>
        <v>0.2507803611</v>
      </c>
      <c r="AM35" s="15">
        <v>0.6091896504873593</v>
      </c>
      <c r="AN35" s="15">
        <v>0.8694257281357158</v>
      </c>
      <c r="AO35" s="15">
        <v>0.7582537427245168</v>
      </c>
      <c r="AQ35" s="37">
        <f t="shared" ref="AQ35:AS35" si="156">EXP(AM35)/(EXP($AM35)+EXP($AN35)+EXP($AO35))</f>
        <v>0.2891858645</v>
      </c>
      <c r="AR35" s="37">
        <f t="shared" si="156"/>
        <v>0.3751424005</v>
      </c>
      <c r="AS35" s="37">
        <f t="shared" si="156"/>
        <v>0.335671735</v>
      </c>
      <c r="AU35" s="40" t="str">
        <f t="shared" si="115"/>
        <v>versicolor</v>
      </c>
      <c r="AW35" s="41">
        <v>0.0</v>
      </c>
      <c r="AX35" s="41">
        <v>0.0</v>
      </c>
      <c r="AY35" s="41">
        <v>1.0</v>
      </c>
      <c r="BB35" s="60">
        <f t="shared" ref="BB35:BD35" si="157">AQ35-AW35</f>
        <v>0.2891858645</v>
      </c>
      <c r="BC35" s="60">
        <f t="shared" si="157"/>
        <v>0.3751424005</v>
      </c>
      <c r="BD35" s="60">
        <f t="shared" si="157"/>
        <v>-0.664328265</v>
      </c>
      <c r="BF35" s="27">
        <v>1.0</v>
      </c>
      <c r="BG35" s="27">
        <v>1.0</v>
      </c>
      <c r="BH35" s="27">
        <v>1.0</v>
      </c>
      <c r="BJ35" s="17">
        <f t="shared" ref="BJ35:BL35" si="158">BB35*BF35</f>
        <v>0.2891858645</v>
      </c>
      <c r="BK35" s="17">
        <f t="shared" si="158"/>
        <v>0.3751424005</v>
      </c>
      <c r="BL35" s="17">
        <f t="shared" si="158"/>
        <v>-0.664328265</v>
      </c>
      <c r="BT35" s="27">
        <f t="shared" ref="BT35:BV35" si="159">Z35*(1-Z35)</f>
        <v>0.1296308805</v>
      </c>
      <c r="BU35" s="27">
        <f t="shared" si="159"/>
        <v>0.2112582447</v>
      </c>
      <c r="BV35" s="27">
        <f t="shared" si="159"/>
        <v>0.1878895716</v>
      </c>
      <c r="BY35" s="17">
        <v>0.11886564648982695</v>
      </c>
      <c r="BZ35" s="17">
        <v>-0.12799287898602268</v>
      </c>
      <c r="CA35" s="17">
        <v>-0.050611475256259114</v>
      </c>
      <c r="CC35" s="34">
        <f t="shared" ref="CC35:CE35" si="160">BY35*BT35</f>
        <v>0.01540865842</v>
      </c>
      <c r="CD35" s="34">
        <f t="shared" si="160"/>
        <v>-0.02703955095</v>
      </c>
      <c r="CE35" s="34">
        <f t="shared" si="160"/>
        <v>-0.009509368404</v>
      </c>
    </row>
    <row r="36" ht="18.0" customHeight="1">
      <c r="B36" s="6">
        <v>0.0</v>
      </c>
      <c r="C36" s="6">
        <v>0.0</v>
      </c>
      <c r="D36" s="6">
        <v>1.0</v>
      </c>
      <c r="E36" s="22" t="str">
        <f t="shared" si="95"/>
        <v>virginica</v>
      </c>
      <c r="F36" s="22">
        <f t="shared" ref="F36:H36" si="161">AQ36</f>
        <v>0.2892124237</v>
      </c>
      <c r="G36" s="22">
        <f t="shared" si="161"/>
        <v>0.3749524688</v>
      </c>
      <c r="H36" s="22">
        <f t="shared" si="161"/>
        <v>0.3358351074</v>
      </c>
      <c r="I36" s="64" t="str">
        <f t="shared" si="97"/>
        <v>versicolor</v>
      </c>
      <c r="J36" s="30"/>
      <c r="K36" s="24" t="str">
        <f t="shared" si="98"/>
        <v>NG</v>
      </c>
      <c r="L36" s="31">
        <f t="shared" si="99"/>
        <v>0.1212372212</v>
      </c>
      <c r="N36" s="31">
        <v>1.0</v>
      </c>
      <c r="O36" s="27">
        <v>7.7</v>
      </c>
      <c r="P36" s="27">
        <v>5.2</v>
      </c>
      <c r="U36" s="15">
        <v>1.5742413117670997</v>
      </c>
      <c r="V36" s="15">
        <v>0.7235128382050414</v>
      </c>
      <c r="W36" s="15">
        <v>-0.9637945681421727</v>
      </c>
      <c r="Z36" s="17">
        <f t="shared" ref="Z36:AB36" si="162">1/(1+EXP(-U36))</f>
        <v>0.8283874005</v>
      </c>
      <c r="AA36" s="17">
        <f t="shared" si="162"/>
        <v>0.6733800984</v>
      </c>
      <c r="AB36" s="17">
        <f t="shared" si="162"/>
        <v>0.2761191027</v>
      </c>
      <c r="AE36" s="31">
        <v>1.0</v>
      </c>
      <c r="AF36" s="17">
        <f t="shared" ref="AF36:AH36" si="163">Z36</f>
        <v>0.8283874005</v>
      </c>
      <c r="AG36" s="17">
        <f t="shared" si="163"/>
        <v>0.6733800984</v>
      </c>
      <c r="AH36" s="17">
        <f t="shared" si="163"/>
        <v>0.2761191027</v>
      </c>
      <c r="AM36" s="15">
        <v>0.5995914595178722</v>
      </c>
      <c r="AN36" s="15">
        <v>0.8592292793983488</v>
      </c>
      <c r="AO36" s="15">
        <v>0.7490502990960592</v>
      </c>
      <c r="AQ36" s="37">
        <f t="shared" ref="AQ36:AS36" si="164">EXP(AM36)/(EXP($AM36)+EXP($AN36)+EXP($AO36))</f>
        <v>0.2892124237</v>
      </c>
      <c r="AR36" s="37">
        <f t="shared" si="164"/>
        <v>0.3749524688</v>
      </c>
      <c r="AS36" s="37">
        <f t="shared" si="164"/>
        <v>0.3358351074</v>
      </c>
      <c r="AU36" s="40" t="str">
        <f t="shared" si="115"/>
        <v>versicolor</v>
      </c>
      <c r="AW36" s="41">
        <v>0.0</v>
      </c>
      <c r="AX36" s="41">
        <v>0.0</v>
      </c>
      <c r="AY36" s="41">
        <v>1.0</v>
      </c>
      <c r="BB36" s="60">
        <f t="shared" ref="BB36:BD36" si="165">AQ36-AW36</f>
        <v>0.2892124237</v>
      </c>
      <c r="BC36" s="60">
        <f t="shared" si="165"/>
        <v>0.3749524688</v>
      </c>
      <c r="BD36" s="60">
        <f t="shared" si="165"/>
        <v>-0.6641648926</v>
      </c>
      <c r="BF36" s="27">
        <v>1.0</v>
      </c>
      <c r="BG36" s="27">
        <v>1.0</v>
      </c>
      <c r="BH36" s="27">
        <v>1.0</v>
      </c>
      <c r="BJ36" s="17">
        <f t="shared" ref="BJ36:BL36" si="166">BB36*BF36</f>
        <v>0.2892124237</v>
      </c>
      <c r="BK36" s="17">
        <f t="shared" si="166"/>
        <v>0.3749524688</v>
      </c>
      <c r="BL36" s="17">
        <f t="shared" si="166"/>
        <v>-0.6641648926</v>
      </c>
      <c r="BT36" s="27">
        <f t="shared" ref="BT36:BV36" si="167">Z36*(1-Z36)</f>
        <v>0.1421617152</v>
      </c>
      <c r="BU36" s="27">
        <f t="shared" si="167"/>
        <v>0.2199393415</v>
      </c>
      <c r="BV36" s="27">
        <f t="shared" si="167"/>
        <v>0.1998773438</v>
      </c>
      <c r="BY36" s="17">
        <v>0.1188116409922848</v>
      </c>
      <c r="BZ36" s="17">
        <v>-0.127963785304673</v>
      </c>
      <c r="CA36" s="17">
        <v>-0.0506170689756795</v>
      </c>
      <c r="CC36" s="34">
        <f t="shared" ref="CC36:CE36" si="168">BY36*BT36</f>
        <v>0.01689046667</v>
      </c>
      <c r="CD36" s="34">
        <f t="shared" si="168"/>
        <v>-0.02814427067</v>
      </c>
      <c r="CE36" s="34">
        <f t="shared" si="168"/>
        <v>-0.0101172053</v>
      </c>
    </row>
    <row r="37" ht="18.0" customHeight="1">
      <c r="K37" s="32" t="s">
        <v>29</v>
      </c>
      <c r="L37" s="31">
        <f>SUM(L28:L36)</f>
        <v>1.103535567</v>
      </c>
      <c r="R37" s="9"/>
      <c r="AM37" s="7"/>
    </row>
    <row r="38" ht="18.0" customHeight="1">
      <c r="K38" s="2"/>
      <c r="R38" s="9"/>
      <c r="AM38" s="43" t="s">
        <v>388</v>
      </c>
      <c r="AN38" s="27"/>
      <c r="AO38" s="27"/>
    </row>
    <row r="39" ht="18.0" customHeight="1">
      <c r="B39" s="11" t="s">
        <v>11</v>
      </c>
      <c r="C39" s="12"/>
      <c r="D39" s="12"/>
      <c r="E39" s="13"/>
      <c r="G39" s="2"/>
      <c r="H39" s="2"/>
      <c r="I39" s="2"/>
      <c r="J39" s="9"/>
      <c r="K39" s="2"/>
      <c r="L39" s="9"/>
      <c r="Q39" s="7"/>
      <c r="U39" s="43" t="s">
        <v>12</v>
      </c>
      <c r="V39" s="27"/>
      <c r="W39" s="27"/>
      <c r="Z39" s="16" t="s">
        <v>389</v>
      </c>
      <c r="AA39" s="17"/>
      <c r="AF39" s="16" t="s">
        <v>390</v>
      </c>
      <c r="AI39" s="7"/>
      <c r="AM39" s="43" t="s">
        <v>391</v>
      </c>
      <c r="AQ39" s="10" t="s">
        <v>392</v>
      </c>
      <c r="AR39" s="17"/>
      <c r="AW39" s="1" t="s">
        <v>41</v>
      </c>
      <c r="BB39" s="36" t="s">
        <v>93</v>
      </c>
      <c r="BF39" s="4" t="s">
        <v>393</v>
      </c>
      <c r="BH39" s="9" t="s">
        <v>394</v>
      </c>
      <c r="BJ39" s="33" t="s">
        <v>395</v>
      </c>
      <c r="BN39" s="33" t="s">
        <v>396</v>
      </c>
      <c r="BO39" s="34"/>
      <c r="BP39" s="34"/>
      <c r="BQ39" s="34"/>
      <c r="BT39" s="4" t="s">
        <v>397</v>
      </c>
      <c r="BX39" s="16" t="s">
        <v>398</v>
      </c>
      <c r="BY39" s="17"/>
      <c r="BZ39" s="17"/>
      <c r="CA39" s="17"/>
      <c r="CB39" s="17"/>
      <c r="CC39" s="33" t="s">
        <v>399</v>
      </c>
      <c r="CG39" s="4" t="s">
        <v>138</v>
      </c>
      <c r="CH39" s="5"/>
      <c r="CI39" s="5"/>
      <c r="CJ39" s="5"/>
    </row>
    <row r="40" ht="18.0" customHeight="1">
      <c r="B40" s="18" t="s">
        <v>14</v>
      </c>
      <c r="C40" s="18" t="s">
        <v>15</v>
      </c>
      <c r="D40" s="18" t="s">
        <v>16</v>
      </c>
      <c r="E40" s="19"/>
      <c r="F40" s="6" t="s">
        <v>14</v>
      </c>
      <c r="G40" s="6" t="s">
        <v>15</v>
      </c>
      <c r="H40" s="6" t="s">
        <v>16</v>
      </c>
      <c r="I40" s="19"/>
      <c r="J40" s="20" t="s">
        <v>18</v>
      </c>
      <c r="K40" s="18" t="s">
        <v>19</v>
      </c>
      <c r="L40" s="21" t="s">
        <v>20</v>
      </c>
      <c r="N40" s="1" t="s">
        <v>21</v>
      </c>
      <c r="O40" s="1" t="s">
        <v>22</v>
      </c>
      <c r="P40" s="1" t="s">
        <v>23</v>
      </c>
      <c r="Q40" s="1" t="s">
        <v>400</v>
      </c>
      <c r="U40" s="1" t="s">
        <v>401</v>
      </c>
      <c r="AE40" s="1" t="s">
        <v>21</v>
      </c>
      <c r="AF40" s="2" t="s">
        <v>402</v>
      </c>
      <c r="AI40" s="2" t="s">
        <v>403</v>
      </c>
      <c r="AK40" s="2"/>
      <c r="AM40" s="2" t="s">
        <v>404</v>
      </c>
      <c r="AO40" s="2"/>
      <c r="AQ40" s="2" t="s">
        <v>47</v>
      </c>
      <c r="AW40" s="6" t="s">
        <v>14</v>
      </c>
      <c r="AX40" s="6" t="s">
        <v>15</v>
      </c>
      <c r="AY40" s="6" t="s">
        <v>16</v>
      </c>
      <c r="BB40" s="2" t="s">
        <v>101</v>
      </c>
      <c r="BF40" s="1" t="s">
        <v>251</v>
      </c>
      <c r="BJ40" s="2" t="s">
        <v>405</v>
      </c>
      <c r="BO40" s="2" t="s">
        <v>104</v>
      </c>
      <c r="BP40" s="2"/>
      <c r="BT40" s="1" t="s">
        <v>145</v>
      </c>
      <c r="BY40" s="2" t="s">
        <v>146</v>
      </c>
      <c r="CC40" s="2" t="s">
        <v>406</v>
      </c>
      <c r="CH40" s="2" t="s">
        <v>148</v>
      </c>
    </row>
    <row r="41" ht="18.0" customHeight="1">
      <c r="A41" s="1">
        <f>A28+1</f>
        <v>3</v>
      </c>
      <c r="B41" s="6">
        <v>1.0</v>
      </c>
      <c r="C41" s="6">
        <v>0.0</v>
      </c>
      <c r="D41" s="6">
        <v>0.0</v>
      </c>
      <c r="E41" s="22" t="str">
        <f t="shared" ref="E41:E49" si="179">IF(MAX(B41:D41)=B41,"setosa",IF(MAX(B41:D41)=C41,"versicolor","virginica"))</f>
        <v>setosa</v>
      </c>
      <c r="F41" s="22">
        <f t="shared" ref="F41:H41" si="169">AQ41</f>
        <v>0.2966502222</v>
      </c>
      <c r="G41" s="22">
        <f t="shared" si="169"/>
        <v>0.3613159992</v>
      </c>
      <c r="H41" s="22">
        <f t="shared" si="169"/>
        <v>0.3420337786</v>
      </c>
      <c r="I41" s="64" t="str">
        <f t="shared" ref="I41:I49" si="181">IF(MAX(F41:H41)=F41,"setosa",IF(MAX(F41:H41)=G41,"versicolor","virginica"))</f>
        <v>versicolor</v>
      </c>
      <c r="J41" s="22">
        <f>COUNTIF(K41:K49,"OK")/9</f>
        <v>0.3333333333</v>
      </c>
      <c r="K41" s="24" t="str">
        <f t="shared" ref="K41:K49" si="182">IF(E41=I41,"OK","NG")</f>
        <v>NG</v>
      </c>
      <c r="L41" s="25">
        <f t="shared" ref="L41:L49" si="183">-(B41*LN(F41)+C41*LN(G41)+D41*LN(H41))/9</f>
        <v>0.135022393</v>
      </c>
      <c r="M41" s="9" t="s">
        <v>26</v>
      </c>
      <c r="N41" s="25">
        <v>1.0</v>
      </c>
      <c r="O41" s="27">
        <v>5.1</v>
      </c>
      <c r="P41" s="27">
        <v>7.0</v>
      </c>
      <c r="Q41" s="72">
        <f t="shared" ref="Q41:S41" si="170">Q28-$C$10*CH28</f>
        <v>0.05079398141</v>
      </c>
      <c r="R41" s="72">
        <f t="shared" si="170"/>
        <v>-0.03018568811</v>
      </c>
      <c r="S41" s="72">
        <f t="shared" si="170"/>
        <v>0.1699028552</v>
      </c>
      <c r="T41" s="28" t="s">
        <v>27</v>
      </c>
      <c r="U41" s="27">
        <f t="array" ref="U41:W49">MMULT(N41:P49,Q41:S43)</f>
        <v>1.350550943</v>
      </c>
      <c r="V41" s="27">
        <v>1.411584998456083</v>
      </c>
      <c r="W41" s="27">
        <v>-1.3585736372643644</v>
      </c>
      <c r="Y41" s="9" t="s">
        <v>407</v>
      </c>
      <c r="Z41" s="17">
        <f t="shared" ref="Z41:AB41" si="171">1/(1+EXP(-U41))</f>
        <v>0.7942196861</v>
      </c>
      <c r="AA41" s="17">
        <f t="shared" si="171"/>
        <v>0.8040158191</v>
      </c>
      <c r="AB41" s="17">
        <f t="shared" si="171"/>
        <v>0.2044722214</v>
      </c>
      <c r="AD41" s="9" t="s">
        <v>408</v>
      </c>
      <c r="AE41" s="25">
        <v>1.0</v>
      </c>
      <c r="AF41" s="17">
        <f t="shared" ref="AF41:AH41" si="172">Z41</f>
        <v>0.7942196861</v>
      </c>
      <c r="AG41" s="17">
        <f t="shared" si="172"/>
        <v>0.8040158191</v>
      </c>
      <c r="AH41" s="17">
        <f t="shared" si="172"/>
        <v>0.2044722214</v>
      </c>
      <c r="AI41" s="38">
        <f t="shared" ref="AI41:AK41" si="173">AI28-$C$10*BO28</f>
        <v>0.01714441361</v>
      </c>
      <c r="AJ41" s="38">
        <f t="shared" si="173"/>
        <v>-0.0157614705</v>
      </c>
      <c r="AK41" s="38">
        <f t="shared" si="173"/>
        <v>-0.001382943108</v>
      </c>
      <c r="AL41" s="28" t="s">
        <v>27</v>
      </c>
      <c r="AM41" s="27">
        <f t="array" ref="AM41:AO49">MMULT(AE41:AH49,AI41:AK44)</f>
        <v>0.6135628517</v>
      </c>
      <c r="AN41" s="27">
        <v>0.810762029197041</v>
      </c>
      <c r="AO41" s="27">
        <v>0.7559186097986923</v>
      </c>
      <c r="AP41" s="9" t="s">
        <v>409</v>
      </c>
      <c r="AQ41" s="17">
        <f t="shared" ref="AQ41:AS41" si="174">EXP(AM41)/(EXP($AM41)+EXP($AN41)+EXP($AO41))</f>
        <v>0.2966502222</v>
      </c>
      <c r="AR41" s="17">
        <f t="shared" si="174"/>
        <v>0.3613159992</v>
      </c>
      <c r="AS41" s="17">
        <f t="shared" si="174"/>
        <v>0.3420337786</v>
      </c>
      <c r="AT41" s="39" t="s">
        <v>51</v>
      </c>
      <c r="AU41" s="40" t="str">
        <f>IF(MAX(B41:D41)=MAX(AQ41:AS41)=AQ41,"setosa",IF(MAX(AQ41:AS41)=AR41,"versicolor","virginica"))</f>
        <v>versicolor</v>
      </c>
      <c r="AW41" s="41">
        <v>1.0</v>
      </c>
      <c r="AX41" s="41">
        <v>0.0</v>
      </c>
      <c r="AY41" s="41">
        <v>0.0</v>
      </c>
      <c r="BA41" s="59" t="s">
        <v>108</v>
      </c>
      <c r="BB41" s="74">
        <f t="shared" ref="BB41:BD41" si="175">AQ41-AW41</f>
        <v>-0.7033497778</v>
      </c>
      <c r="BC41" s="74">
        <f t="shared" si="175"/>
        <v>0.3613159992</v>
      </c>
      <c r="BD41" s="74">
        <f t="shared" si="175"/>
        <v>0.3420337786</v>
      </c>
      <c r="BE41" s="9" t="s">
        <v>410</v>
      </c>
      <c r="BF41" s="5">
        <v>1.0</v>
      </c>
      <c r="BG41" s="5">
        <v>1.0</v>
      </c>
      <c r="BH41" s="5">
        <v>1.0</v>
      </c>
      <c r="BI41" s="9" t="s">
        <v>411</v>
      </c>
      <c r="BJ41" s="34">
        <f t="shared" ref="BJ41:BL41" si="176">BB41*BF41</f>
        <v>-0.7033497778</v>
      </c>
      <c r="BK41" s="34">
        <f t="shared" si="176"/>
        <v>0.3613159992</v>
      </c>
      <c r="BL41" s="34">
        <f t="shared" si="176"/>
        <v>0.3420337786</v>
      </c>
      <c r="BN41" s="61" t="s">
        <v>412</v>
      </c>
      <c r="BO41" s="62">
        <f t="array" ref="BO41:BQ44">MMULT(TRANSPOSE(AE41:AH49),BJ41:BL49)</f>
        <v>-0.3375347953</v>
      </c>
      <c r="BP41" s="62">
        <v>0.28927166976409485</v>
      </c>
      <c r="BQ41" s="62">
        <v>0.04826312551086165</v>
      </c>
      <c r="BS41" s="9" t="s">
        <v>413</v>
      </c>
      <c r="BT41" s="5">
        <f t="shared" ref="BT41:BV41" si="177">Z41*(1-Z41)</f>
        <v>0.1634347763</v>
      </c>
      <c r="BU41" s="5">
        <f t="shared" si="177"/>
        <v>0.1575743817</v>
      </c>
      <c r="BV41" s="5">
        <f t="shared" si="177"/>
        <v>0.1626633321</v>
      </c>
      <c r="BX41" s="9" t="s">
        <v>414</v>
      </c>
      <c r="BY41" s="17">
        <f t="array" ref="BY41:CA49">MMULT(BJ41:BL49,TRANSPOSE(AI42:AK44))</f>
        <v>0.07285475577</v>
      </c>
      <c r="BZ41" s="17">
        <v>0.06661474876999224</v>
      </c>
      <c r="CA41" s="17">
        <v>0.1308055769714358</v>
      </c>
      <c r="CB41" s="9"/>
      <c r="CC41" s="34">
        <f t="shared" ref="CC41:CE41" si="178">BY41*BT41</f>
        <v>0.01190700071</v>
      </c>
      <c r="CD41" s="34">
        <f t="shared" si="178"/>
        <v>0.01049677785</v>
      </c>
      <c r="CE41" s="34">
        <f t="shared" si="178"/>
        <v>0.021277271</v>
      </c>
      <c r="CG41" s="61" t="s">
        <v>415</v>
      </c>
      <c r="CH41" s="65">
        <f t="array" ref="CH41:CJ43">MMULT(TRANSPOSE(N41:P49),CC41:CE49)</f>
        <v>-0.005222167487</v>
      </c>
      <c r="CI41" s="65">
        <v>-0.002161998771098503</v>
      </c>
      <c r="CJ41" s="65">
        <v>-0.0074392052091394115</v>
      </c>
    </row>
    <row r="42" ht="18.0" customHeight="1">
      <c r="B42" s="6">
        <v>1.0</v>
      </c>
      <c r="C42" s="6">
        <v>0.0</v>
      </c>
      <c r="D42" s="6">
        <v>0.0</v>
      </c>
      <c r="E42" s="22" t="str">
        <f t="shared" si="179"/>
        <v>setosa</v>
      </c>
      <c r="F42" s="22">
        <f t="shared" ref="F42:H42" si="180">AQ42</f>
        <v>0.2967802443</v>
      </c>
      <c r="G42" s="22">
        <f t="shared" si="180"/>
        <v>0.3611312274</v>
      </c>
      <c r="H42" s="22">
        <f t="shared" si="180"/>
        <v>0.3420885283</v>
      </c>
      <c r="I42" s="64" t="str">
        <f t="shared" si="181"/>
        <v>versicolor</v>
      </c>
      <c r="K42" s="24" t="str">
        <f t="shared" si="182"/>
        <v>NG</v>
      </c>
      <c r="L42" s="29">
        <f t="shared" si="183"/>
        <v>0.1349737036</v>
      </c>
      <c r="N42" s="29">
        <v>1.0</v>
      </c>
      <c r="O42" s="27">
        <v>5.4</v>
      </c>
      <c r="P42" s="27">
        <v>7.8</v>
      </c>
      <c r="Q42" s="72">
        <f t="shared" ref="Q42:S42" si="184">Q29-$C$10*CH29</f>
        <v>0.1358044742</v>
      </c>
      <c r="R42" s="72">
        <f t="shared" si="184"/>
        <v>-0.07129426216</v>
      </c>
      <c r="S42" s="72">
        <f t="shared" si="184"/>
        <v>0.002666077145</v>
      </c>
      <c r="U42" s="27">
        <v>1.4606813302961141</v>
      </c>
      <c r="V42" s="27">
        <v>1.596524882503117</v>
      </c>
      <c r="W42" s="27">
        <v>-1.5340107839332942</v>
      </c>
      <c r="Z42" s="17">
        <f t="shared" ref="Z42:AB42" si="185">1/(1+EXP(-U42))</f>
        <v>0.8116368604</v>
      </c>
      <c r="AA42" s="17">
        <f t="shared" si="185"/>
        <v>0.831532129</v>
      </c>
      <c r="AB42" s="17">
        <f t="shared" si="185"/>
        <v>0.1774076179</v>
      </c>
      <c r="AE42" s="29">
        <v>1.0</v>
      </c>
      <c r="AF42" s="17">
        <f t="shared" ref="AF42:AH42" si="186">Z42</f>
        <v>0.8116368604</v>
      </c>
      <c r="AG42" s="17">
        <f t="shared" si="186"/>
        <v>0.831532129</v>
      </c>
      <c r="AH42" s="17">
        <f t="shared" si="186"/>
        <v>0.1774076179</v>
      </c>
      <c r="AI42" s="38">
        <f t="shared" ref="AI42:AK42" si="187">AI29-$C$10*BO29</f>
        <v>0.5335054561</v>
      </c>
      <c r="AJ42" s="38">
        <f t="shared" si="187"/>
        <v>0.773343777</v>
      </c>
      <c r="AK42" s="38">
        <f t="shared" si="187"/>
        <v>0.4931507669</v>
      </c>
      <c r="AM42" s="27">
        <v>0.6234482709268937</v>
      </c>
      <c r="AN42" s="27">
        <v>0.819697727134237</v>
      </c>
      <c r="AO42" s="27">
        <v>0.7655258825102886</v>
      </c>
      <c r="AQ42" s="17">
        <f t="shared" ref="AQ42:AS42" si="188">EXP(AM42)/(EXP($AM42)+EXP($AN42)+EXP($AO42))</f>
        <v>0.2967802443</v>
      </c>
      <c r="AR42" s="17">
        <f t="shared" si="188"/>
        <v>0.3611312274</v>
      </c>
      <c r="AS42" s="17">
        <f t="shared" si="188"/>
        <v>0.3420885283</v>
      </c>
      <c r="AU42" s="40" t="str">
        <f t="shared" ref="AU42:AU49" si="199">IF(MAX(AQ42:AS42)=AQ42,"setosa",IF(MAX(AQ42:AS42)=AR42,"versicolor","virginica"))</f>
        <v>versicolor</v>
      </c>
      <c r="AW42" s="41">
        <v>1.0</v>
      </c>
      <c r="AX42" s="41">
        <v>0.0</v>
      </c>
      <c r="AY42" s="41">
        <v>0.0</v>
      </c>
      <c r="BB42" s="74">
        <f t="shared" ref="BB42:BD42" si="189">AQ42-AW42</f>
        <v>-0.7032197557</v>
      </c>
      <c r="BC42" s="74">
        <f t="shared" si="189"/>
        <v>0.3611312274</v>
      </c>
      <c r="BD42" s="74">
        <f t="shared" si="189"/>
        <v>0.3420885283</v>
      </c>
      <c r="BF42" s="5">
        <v>1.0</v>
      </c>
      <c r="BG42" s="5">
        <v>1.0</v>
      </c>
      <c r="BH42" s="5">
        <v>1.0</v>
      </c>
      <c r="BJ42" s="34">
        <f t="shared" ref="BJ42:BL42" si="190">BB42*BF42</f>
        <v>-0.7032197557</v>
      </c>
      <c r="BK42" s="34">
        <f t="shared" si="190"/>
        <v>0.3611312274</v>
      </c>
      <c r="BL42" s="34">
        <f t="shared" si="190"/>
        <v>0.3420885283</v>
      </c>
      <c r="BN42" s="61" t="s">
        <v>416</v>
      </c>
      <c r="BO42" s="34">
        <v>-0.25477749253594584</v>
      </c>
      <c r="BP42" s="34">
        <v>0.324265891279304</v>
      </c>
      <c r="BQ42" s="34">
        <v>-0.06948839874335766</v>
      </c>
      <c r="BT42" s="5">
        <f t="shared" ref="BT42:BV42" si="191">Z42*(1-Z42)</f>
        <v>0.1528824673</v>
      </c>
      <c r="BU42" s="5">
        <f t="shared" si="191"/>
        <v>0.1400864475</v>
      </c>
      <c r="BV42" s="5">
        <f t="shared" si="191"/>
        <v>0.145934155</v>
      </c>
      <c r="BY42" s="17">
        <v>0.07280823100191486</v>
      </c>
      <c r="BZ42" s="17">
        <v>0.06662519939479453</v>
      </c>
      <c r="CA42" s="17">
        <v>0.1307803402943374</v>
      </c>
      <c r="CC42" s="34">
        <f t="shared" ref="CC42:CE42" si="192">BY42*BT42</f>
        <v>0.01113110199</v>
      </c>
      <c r="CD42" s="34">
        <f t="shared" si="192"/>
        <v>0.009333287494</v>
      </c>
      <c r="CE42" s="34">
        <f t="shared" si="192"/>
        <v>0.01908531845</v>
      </c>
      <c r="CG42" s="61" t="s">
        <v>417</v>
      </c>
      <c r="CH42" s="66">
        <v>-0.00254619738314521</v>
      </c>
      <c r="CI42" s="66">
        <v>-0.18295017632035676</v>
      </c>
      <c r="CJ42" s="66">
        <v>-0.1755643166769319</v>
      </c>
    </row>
    <row r="43" ht="18.0" customHeight="1">
      <c r="B43" s="6">
        <v>1.0</v>
      </c>
      <c r="C43" s="6">
        <v>0.0</v>
      </c>
      <c r="D43" s="6">
        <v>0.0</v>
      </c>
      <c r="E43" s="22" t="str">
        <f t="shared" si="179"/>
        <v>setosa</v>
      </c>
      <c r="F43" s="22">
        <f t="shared" ref="F43:H43" si="193">AQ43</f>
        <v>0.2967353627</v>
      </c>
      <c r="G43" s="22">
        <f t="shared" si="193"/>
        <v>0.3606657786</v>
      </c>
      <c r="H43" s="22">
        <f t="shared" si="193"/>
        <v>0.3425988586</v>
      </c>
      <c r="I43" s="64" t="str">
        <f t="shared" si="181"/>
        <v>versicolor</v>
      </c>
      <c r="K43" s="24" t="str">
        <f t="shared" si="182"/>
        <v>NG</v>
      </c>
      <c r="L43" s="29">
        <f t="shared" si="183"/>
        <v>0.134990508</v>
      </c>
      <c r="N43" s="29">
        <v>1.0</v>
      </c>
      <c r="O43" s="27">
        <v>4.6</v>
      </c>
      <c r="P43" s="27">
        <v>6.8</v>
      </c>
      <c r="Q43" s="72">
        <f t="shared" ref="Q43:S43" si="194">Q30-$C$10*CH30</f>
        <v>0.08673630616</v>
      </c>
      <c r="R43" s="72">
        <f t="shared" si="194"/>
        <v>0.2579102034</v>
      </c>
      <c r="S43" s="72">
        <f t="shared" si="194"/>
        <v>-0.2202962123</v>
      </c>
      <c r="U43" s="27">
        <v>1.2653014447528337</v>
      </c>
      <c r="V43" s="27">
        <v>1.3956500888626717</v>
      </c>
      <c r="W43" s="27">
        <v>-1.3158474333838008</v>
      </c>
      <c r="Z43" s="17">
        <f t="shared" ref="Z43:AB43" si="195">1/(1+EXP(-U43))</f>
        <v>0.7799373719</v>
      </c>
      <c r="AA43" s="17">
        <f t="shared" si="195"/>
        <v>0.8014927159</v>
      </c>
      <c r="AB43" s="17">
        <f t="shared" si="195"/>
        <v>0.211510002</v>
      </c>
      <c r="AE43" s="29">
        <v>1.0</v>
      </c>
      <c r="AF43" s="17">
        <f t="shared" ref="AF43:AH43" si="196">Z43</f>
        <v>0.7799373719</v>
      </c>
      <c r="AG43" s="17">
        <f t="shared" si="196"/>
        <v>0.8014927159</v>
      </c>
      <c r="AH43" s="17">
        <f t="shared" si="196"/>
        <v>0.211510002</v>
      </c>
      <c r="AI43" s="38">
        <f t="shared" ref="AI43:AK43" si="197">AI30-$C$10*BO30</f>
        <v>0.175096214</v>
      </c>
      <c r="AJ43" s="38">
        <f t="shared" si="197"/>
        <v>0.1759720094</v>
      </c>
      <c r="AK43" s="38">
        <f t="shared" si="197"/>
        <v>0.3689317766</v>
      </c>
      <c r="AM43" s="27">
        <v>0.6065999592259396</v>
      </c>
      <c r="AN43" s="27">
        <v>0.8017109607161645</v>
      </c>
      <c r="AO43" s="27">
        <v>0.7503195065341617</v>
      </c>
      <c r="AQ43" s="17">
        <f t="shared" ref="AQ43:AS43" si="198">EXP(AM43)/(EXP($AM43)+EXP($AN43)+EXP($AO43))</f>
        <v>0.2967353627</v>
      </c>
      <c r="AR43" s="17">
        <f t="shared" si="198"/>
        <v>0.3606657786</v>
      </c>
      <c r="AS43" s="17">
        <f t="shared" si="198"/>
        <v>0.3425988586</v>
      </c>
      <c r="AU43" s="40" t="str">
        <f t="shared" si="199"/>
        <v>versicolor</v>
      </c>
      <c r="AW43" s="41">
        <v>1.0</v>
      </c>
      <c r="AX43" s="41">
        <v>0.0</v>
      </c>
      <c r="AY43" s="41">
        <v>0.0</v>
      </c>
      <c r="BB43" s="74">
        <f t="shared" ref="BB43:BD43" si="200">AQ43-AW43</f>
        <v>-0.7032646373</v>
      </c>
      <c r="BC43" s="74">
        <f t="shared" si="200"/>
        <v>0.3606657786</v>
      </c>
      <c r="BD43" s="74">
        <f t="shared" si="200"/>
        <v>0.3425988586</v>
      </c>
      <c r="BF43" s="5">
        <v>1.0</v>
      </c>
      <c r="BG43" s="5">
        <v>1.0</v>
      </c>
      <c r="BH43" s="5">
        <v>1.0</v>
      </c>
      <c r="BJ43" s="34">
        <f t="shared" ref="BJ43:BL43" si="201">BB43*BF43</f>
        <v>-0.7032646373</v>
      </c>
      <c r="BK43" s="34">
        <f t="shared" si="201"/>
        <v>0.3606657786</v>
      </c>
      <c r="BL43" s="34">
        <f t="shared" si="201"/>
        <v>0.3425988586</v>
      </c>
      <c r="BO43" s="34">
        <v>-0.5568100183689748</v>
      </c>
      <c r="BP43" s="34">
        <v>0.5274929766834409</v>
      </c>
      <c r="BQ43" s="34">
        <v>0.029317041685534173</v>
      </c>
      <c r="BT43" s="5">
        <f t="shared" ref="BT43:BV43" si="202">Z43*(1-Z43)</f>
        <v>0.1716350678</v>
      </c>
      <c r="BU43" s="5">
        <f t="shared" si="202"/>
        <v>0.1591021422</v>
      </c>
      <c r="BV43" s="5">
        <f t="shared" si="202"/>
        <v>0.166773521</v>
      </c>
      <c r="BY43" s="17">
        <v>0.07267600434172053</v>
      </c>
      <c r="BZ43" s="17">
        <v>0.06672371191503192</v>
      </c>
      <c r="CA43" s="17">
        <v>0.13078431545965752</v>
      </c>
      <c r="CC43" s="34">
        <f t="shared" ref="CC43:CE43" si="203">BY43*BT43</f>
        <v>0.01247375094</v>
      </c>
      <c r="CD43" s="34">
        <f t="shared" si="203"/>
        <v>0.0106158855</v>
      </c>
      <c r="CE43" s="34">
        <f t="shared" si="203"/>
        <v>0.02181136079</v>
      </c>
      <c r="CH43" s="66">
        <v>0.2272031861826148</v>
      </c>
      <c r="CI43" s="66">
        <v>-0.0784231536825995</v>
      </c>
      <c r="CJ43" s="66">
        <v>0.1424982500446107</v>
      </c>
    </row>
    <row r="44" ht="18.0" customHeight="1">
      <c r="B44" s="6">
        <v>0.0</v>
      </c>
      <c r="C44" s="6">
        <v>1.0</v>
      </c>
      <c r="D44" s="6">
        <v>0.0</v>
      </c>
      <c r="E44" s="22" t="str">
        <f t="shared" si="179"/>
        <v>versicolor</v>
      </c>
      <c r="F44" s="22">
        <f t="shared" ref="F44:H44" si="204">AQ44</f>
        <v>0.2951535009</v>
      </c>
      <c r="G44" s="22">
        <f t="shared" si="204"/>
        <v>0.3679628377</v>
      </c>
      <c r="H44" s="22">
        <f t="shared" si="204"/>
        <v>0.3368836613</v>
      </c>
      <c r="I44" s="64" t="str">
        <f t="shared" si="181"/>
        <v>versicolor</v>
      </c>
      <c r="K44" s="24" t="str">
        <f t="shared" si="182"/>
        <v>OK</v>
      </c>
      <c r="L44" s="29">
        <f t="shared" si="183"/>
        <v>0.1110859256</v>
      </c>
      <c r="N44" s="29">
        <v>1.0</v>
      </c>
      <c r="O44" s="27">
        <v>6.4</v>
      </c>
      <c r="P44" s="27">
        <v>3.6</v>
      </c>
      <c r="U44" s="27">
        <v>1.2321933186738665</v>
      </c>
      <c r="V44" s="27">
        <v>0.4420077661920857</v>
      </c>
      <c r="W44" s="27">
        <v>-0.606100615272772</v>
      </c>
      <c r="Z44" s="17">
        <f t="shared" ref="Z44:AB44" si="205">1/(1+EXP(-U44))</f>
        <v>0.7742022258</v>
      </c>
      <c r="AA44" s="17">
        <f t="shared" si="205"/>
        <v>0.6087373371</v>
      </c>
      <c r="AB44" s="17">
        <f t="shared" si="205"/>
        <v>0.3529492126</v>
      </c>
      <c r="AE44" s="29">
        <v>1.0</v>
      </c>
      <c r="AF44" s="17">
        <f t="shared" ref="AF44:AH44" si="206">Z44</f>
        <v>0.7742022258</v>
      </c>
      <c r="AG44" s="17">
        <f t="shared" si="206"/>
        <v>0.6087373371</v>
      </c>
      <c r="AH44" s="17">
        <f t="shared" si="206"/>
        <v>0.3529492126</v>
      </c>
      <c r="AI44" s="38">
        <f t="shared" ref="AI44:AK44" si="207">AI31-$C$10*BO31</f>
        <v>0.1560983495</v>
      </c>
      <c r="AJ44" s="38">
        <f t="shared" si="207"/>
        <v>0.3464253879</v>
      </c>
      <c r="AK44" s="38">
        <f t="shared" si="207"/>
        <v>0.3374762626</v>
      </c>
      <c r="AM44" s="27">
        <v>0.591867917773576</v>
      </c>
      <c r="AN44" s="27">
        <v>0.812354303250071</v>
      </c>
      <c r="AO44" s="27">
        <v>0.7241100066665862</v>
      </c>
      <c r="AQ44" s="17">
        <f t="shared" ref="AQ44:AS44" si="208">EXP(AM44)/(EXP($AM44)+EXP($AN44)+EXP($AO44))</f>
        <v>0.2951535009</v>
      </c>
      <c r="AR44" s="17">
        <f t="shared" si="208"/>
        <v>0.3679628377</v>
      </c>
      <c r="AS44" s="17">
        <f t="shared" si="208"/>
        <v>0.3368836613</v>
      </c>
      <c r="AU44" s="40" t="str">
        <f t="shared" si="199"/>
        <v>versicolor</v>
      </c>
      <c r="AW44" s="41">
        <v>0.0</v>
      </c>
      <c r="AX44" s="41">
        <v>1.0</v>
      </c>
      <c r="AY44" s="41">
        <v>0.0</v>
      </c>
      <c r="BB44" s="74">
        <f t="shared" ref="BB44:BD44" si="209">AQ44-AW44</f>
        <v>0.2951535009</v>
      </c>
      <c r="BC44" s="74">
        <f t="shared" si="209"/>
        <v>-0.6320371623</v>
      </c>
      <c r="BD44" s="74">
        <f t="shared" si="209"/>
        <v>0.3368836613</v>
      </c>
      <c r="BF44" s="5">
        <v>1.0</v>
      </c>
      <c r="BG44" s="5">
        <v>1.0</v>
      </c>
      <c r="BH44" s="5">
        <v>1.0</v>
      </c>
      <c r="BJ44" s="34">
        <f t="shared" ref="BJ44:BL44" si="210">BB44*BF44</f>
        <v>0.2951535009</v>
      </c>
      <c r="BK44" s="34">
        <f t="shared" si="210"/>
        <v>-0.6320371623</v>
      </c>
      <c r="BL44" s="34">
        <f t="shared" si="210"/>
        <v>0.3368836613</v>
      </c>
      <c r="BO44" s="34">
        <v>0.12948791447953145</v>
      </c>
      <c r="BP44" s="34">
        <v>-0.19400101777064535</v>
      </c>
      <c r="BQ44" s="34">
        <v>0.06451310329111398</v>
      </c>
      <c r="BT44" s="5">
        <f t="shared" ref="BT44:BV44" si="211">Z44*(1-Z44)</f>
        <v>0.1748131394</v>
      </c>
      <c r="BU44" s="5">
        <f t="shared" si="211"/>
        <v>0.2381761915</v>
      </c>
      <c r="BV44" s="5">
        <f t="shared" si="211"/>
        <v>0.2283760659</v>
      </c>
      <c r="BY44" s="17">
        <v>-0.16518156722748442</v>
      </c>
      <c r="BZ44" s="17">
        <v>0.06474649879310465</v>
      </c>
      <c r="CA44" s="17">
        <v>-0.05919050581027817</v>
      </c>
      <c r="CC44" s="34">
        <f t="shared" ref="CC44:CE44" si="212">BY44*BT44</f>
        <v>-0.02887590834</v>
      </c>
      <c r="CD44" s="34">
        <f t="shared" si="212"/>
        <v>0.0154210745</v>
      </c>
      <c r="CE44" s="34">
        <f t="shared" si="212"/>
        <v>-0.01351769486</v>
      </c>
    </row>
    <row r="45" ht="18.0" customHeight="1">
      <c r="B45" s="6">
        <v>0.0</v>
      </c>
      <c r="C45" s="6">
        <v>1.0</v>
      </c>
      <c r="D45" s="6">
        <v>0.0</v>
      </c>
      <c r="E45" s="22" t="str">
        <f t="shared" si="179"/>
        <v>versicolor</v>
      </c>
      <c r="F45" s="22">
        <f t="shared" ref="F45:H45" si="213">AQ45</f>
        <v>0.2951828618</v>
      </c>
      <c r="G45" s="22">
        <f t="shared" si="213"/>
        <v>0.3673404819</v>
      </c>
      <c r="H45" s="22">
        <f t="shared" si="213"/>
        <v>0.3374766563</v>
      </c>
      <c r="I45" s="64" t="str">
        <f t="shared" si="181"/>
        <v>versicolor</v>
      </c>
      <c r="K45" s="24" t="str">
        <f t="shared" si="182"/>
        <v>OK</v>
      </c>
      <c r="L45" s="29">
        <f t="shared" si="183"/>
        <v>0.1112740131</v>
      </c>
      <c r="N45" s="29">
        <v>1.0</v>
      </c>
      <c r="O45" s="27">
        <v>5.9</v>
      </c>
      <c r="P45" s="27">
        <v>3.4</v>
      </c>
      <c r="U45" s="27">
        <v>1.1469438203257059</v>
      </c>
      <c r="V45" s="27">
        <v>0.42607285659867433</v>
      </c>
      <c r="W45" s="27">
        <v>-0.5633744113922085</v>
      </c>
      <c r="Z45" s="17">
        <f t="shared" ref="Z45:AB45" si="214">1/(1+EXP(-U45))</f>
        <v>0.7589522506</v>
      </c>
      <c r="AA45" s="17">
        <f t="shared" si="214"/>
        <v>0.604935514</v>
      </c>
      <c r="AB45" s="17">
        <f t="shared" si="214"/>
        <v>0.3627670461</v>
      </c>
      <c r="AE45" s="29">
        <v>1.0</v>
      </c>
      <c r="AF45" s="17">
        <f t="shared" ref="AF45:AH45" si="215">Z45</f>
        <v>0.7589522506</v>
      </c>
      <c r="AG45" s="17">
        <f t="shared" si="215"/>
        <v>0.604935514</v>
      </c>
      <c r="AH45" s="17">
        <f t="shared" si="215"/>
        <v>0.3627670461</v>
      </c>
      <c r="AI45" s="2"/>
      <c r="AM45" s="27">
        <v>0.5845988355876286</v>
      </c>
      <c r="AN45" s="27">
        <v>0.8032929621817485</v>
      </c>
      <c r="AO45" s="27">
        <v>0.7185001421178495</v>
      </c>
      <c r="AQ45" s="17">
        <f t="shared" ref="AQ45:AS45" si="216">EXP(AM45)/(EXP($AM45)+EXP($AN45)+EXP($AO45))</f>
        <v>0.2951828618</v>
      </c>
      <c r="AR45" s="17">
        <f t="shared" si="216"/>
        <v>0.3673404819</v>
      </c>
      <c r="AS45" s="17">
        <f t="shared" si="216"/>
        <v>0.3374766563</v>
      </c>
      <c r="AU45" s="40" t="str">
        <f t="shared" si="199"/>
        <v>versicolor</v>
      </c>
      <c r="AW45" s="41">
        <v>0.0</v>
      </c>
      <c r="AX45" s="41">
        <v>1.0</v>
      </c>
      <c r="AY45" s="41">
        <v>0.0</v>
      </c>
      <c r="BB45" s="74">
        <f t="shared" ref="BB45:BD45" si="217">AQ45-AW45</f>
        <v>0.2951828618</v>
      </c>
      <c r="BC45" s="74">
        <f t="shared" si="217"/>
        <v>-0.6326595181</v>
      </c>
      <c r="BD45" s="74">
        <f t="shared" si="217"/>
        <v>0.3374766563</v>
      </c>
      <c r="BF45" s="5">
        <v>1.0</v>
      </c>
      <c r="BG45" s="5">
        <v>1.0</v>
      </c>
      <c r="BH45" s="5">
        <v>1.0</v>
      </c>
      <c r="BJ45" s="34">
        <f t="shared" ref="BJ45:BL45" si="218">BB45*BF45</f>
        <v>0.2951828618</v>
      </c>
      <c r="BK45" s="34">
        <f t="shared" si="218"/>
        <v>-0.6326595181</v>
      </c>
      <c r="BL45" s="34">
        <f t="shared" si="218"/>
        <v>0.3374766563</v>
      </c>
      <c r="BT45" s="5">
        <f t="shared" ref="BT45:BV45" si="219">Z45*(1-Z45)</f>
        <v>0.1829437319</v>
      </c>
      <c r="BU45" s="5">
        <f t="shared" si="219"/>
        <v>0.2389885379</v>
      </c>
      <c r="BV45" s="5">
        <f t="shared" si="219"/>
        <v>0.2311671164</v>
      </c>
      <c r="BY45" s="17">
        <v>-0.16535476214355305</v>
      </c>
      <c r="BZ45" s="17">
        <v>0.06486089725498954</v>
      </c>
      <c r="CA45" s="17">
        <v>-0.05920140076577314</v>
      </c>
      <c r="CC45" s="34">
        <f t="shared" ref="CC45:CE45" si="220">BY45*BT45</f>
        <v>-0.03025061728</v>
      </c>
      <c r="CD45" s="34">
        <f t="shared" si="220"/>
        <v>0.015501011</v>
      </c>
      <c r="CE45" s="34">
        <f t="shared" si="220"/>
        <v>-0.0136854171</v>
      </c>
    </row>
    <row r="46" ht="18.0" customHeight="1">
      <c r="B46" s="6">
        <v>0.0</v>
      </c>
      <c r="C46" s="6">
        <v>1.0</v>
      </c>
      <c r="D46" s="6">
        <v>0.0</v>
      </c>
      <c r="E46" s="22" t="str">
        <f t="shared" si="179"/>
        <v>versicolor</v>
      </c>
      <c r="F46" s="22">
        <f t="shared" ref="F46:H46" si="221">AQ46</f>
        <v>0.294915121</v>
      </c>
      <c r="G46" s="22">
        <f t="shared" si="221"/>
        <v>0.3691910662</v>
      </c>
      <c r="H46" s="22">
        <f t="shared" si="221"/>
        <v>0.3358938128</v>
      </c>
      <c r="I46" s="64" t="str">
        <f t="shared" si="181"/>
        <v>versicolor</v>
      </c>
      <c r="K46" s="24" t="str">
        <f t="shared" si="182"/>
        <v>OK</v>
      </c>
      <c r="L46" s="29">
        <f t="shared" si="183"/>
        <v>0.1107156638</v>
      </c>
      <c r="N46" s="29">
        <v>1.0</v>
      </c>
      <c r="O46" s="27">
        <v>6.7</v>
      </c>
      <c r="P46" s="27">
        <v>3.2</v>
      </c>
      <c r="U46" s="27">
        <v>1.2382401384815334</v>
      </c>
      <c r="V46" s="27">
        <v>0.3174554061962013</v>
      </c>
      <c r="W46" s="27">
        <v>-0.5171823072230106</v>
      </c>
      <c r="Z46" s="17">
        <f t="shared" ref="Z46:AB46" si="222">1/(1+EXP(-U46))</f>
        <v>0.7752575364</v>
      </c>
      <c r="AA46" s="17">
        <f t="shared" si="222"/>
        <v>0.5787039903</v>
      </c>
      <c r="AB46" s="17">
        <f t="shared" si="222"/>
        <v>0.3735113402</v>
      </c>
      <c r="AE46" s="29">
        <v>1.0</v>
      </c>
      <c r="AF46" s="17">
        <f t="shared" ref="AF46:AH46" si="223">Z46</f>
        <v>0.7752575364</v>
      </c>
      <c r="AG46" s="17">
        <f t="shared" si="223"/>
        <v>0.5787039903</v>
      </c>
      <c r="AH46" s="17">
        <f t="shared" si="223"/>
        <v>0.3735113402</v>
      </c>
      <c r="AJ46" s="2"/>
      <c r="AK46" s="2"/>
      <c r="AM46" s="27">
        <v>0.5903819205811602</v>
      </c>
      <c r="AN46" s="27">
        <v>0.8150086357576694</v>
      </c>
      <c r="AO46" s="27">
        <v>0.7204894078545934</v>
      </c>
      <c r="AQ46" s="17">
        <f t="shared" ref="AQ46:AS46" si="224">EXP(AM46)/(EXP($AM46)+EXP($AN46)+EXP($AO46))</f>
        <v>0.294915121</v>
      </c>
      <c r="AR46" s="17">
        <f t="shared" si="224"/>
        <v>0.3691910662</v>
      </c>
      <c r="AS46" s="17">
        <f t="shared" si="224"/>
        <v>0.3358938128</v>
      </c>
      <c r="AU46" s="40" t="str">
        <f t="shared" si="199"/>
        <v>versicolor</v>
      </c>
      <c r="AW46" s="41">
        <v>0.0</v>
      </c>
      <c r="AX46" s="41">
        <v>1.0</v>
      </c>
      <c r="AY46" s="41">
        <v>0.0</v>
      </c>
      <c r="BB46" s="74">
        <f t="shared" ref="BB46:BD46" si="225">AQ46-AW46</f>
        <v>0.294915121</v>
      </c>
      <c r="BC46" s="74">
        <f t="shared" si="225"/>
        <v>-0.6308089338</v>
      </c>
      <c r="BD46" s="74">
        <f t="shared" si="225"/>
        <v>0.3358938128</v>
      </c>
      <c r="BF46" s="5">
        <v>1.0</v>
      </c>
      <c r="BG46" s="5">
        <v>1.0</v>
      </c>
      <c r="BH46" s="5">
        <v>1.0</v>
      </c>
      <c r="BJ46" s="34">
        <f t="shared" ref="BJ46:BL46" si="226">BB46*BF46</f>
        <v>0.294915121</v>
      </c>
      <c r="BK46" s="34">
        <f t="shared" si="226"/>
        <v>-0.6308089338</v>
      </c>
      <c r="BL46" s="34">
        <f t="shared" si="226"/>
        <v>0.3358938128</v>
      </c>
      <c r="BT46" s="5">
        <f t="shared" ref="BT46:BV46" si="227">Z46*(1-Z46)</f>
        <v>0.1742332887</v>
      </c>
      <c r="BU46" s="5">
        <f t="shared" si="227"/>
        <v>0.2438056819</v>
      </c>
      <c r="BV46" s="5">
        <f t="shared" si="227"/>
        <v>0.2340006189</v>
      </c>
      <c r="BY46" s="17">
        <v>-0.16484704594674207</v>
      </c>
      <c r="BZ46" s="17">
        <v>0.06455570662950844</v>
      </c>
      <c r="CA46" s="17">
        <v>-0.05913627737920313</v>
      </c>
      <c r="CC46" s="34">
        <f t="shared" ref="CC46:CE46" si="228">BY46*BT46</f>
        <v>-0.02872184294</v>
      </c>
      <c r="CD46" s="34">
        <f t="shared" si="228"/>
        <v>0.01573904808</v>
      </c>
      <c r="CE46" s="34">
        <f t="shared" si="228"/>
        <v>-0.01383792551</v>
      </c>
    </row>
    <row r="47" ht="18.0" customHeight="1">
      <c r="B47" s="6">
        <v>0.0</v>
      </c>
      <c r="C47" s="6">
        <v>0.0</v>
      </c>
      <c r="D47" s="6">
        <v>1.0</v>
      </c>
      <c r="E47" s="22" t="str">
        <f t="shared" si="179"/>
        <v>virginica</v>
      </c>
      <c r="F47" s="22">
        <f t="shared" ref="F47:H47" si="229">AQ47</f>
        <v>0.2958602306</v>
      </c>
      <c r="G47" s="22">
        <f t="shared" si="229"/>
        <v>0.3663660017</v>
      </c>
      <c r="H47" s="22">
        <f t="shared" si="229"/>
        <v>0.3377737678</v>
      </c>
      <c r="I47" s="64" t="str">
        <f t="shared" si="181"/>
        <v>versicolor</v>
      </c>
      <c r="K47" s="24" t="str">
        <f t="shared" si="182"/>
        <v>NG</v>
      </c>
      <c r="L47" s="29">
        <f t="shared" si="183"/>
        <v>0.1205976593</v>
      </c>
      <c r="N47" s="29">
        <v>1.0</v>
      </c>
      <c r="O47" s="27">
        <v>7.9</v>
      </c>
      <c r="P47" s="27">
        <v>6.3</v>
      </c>
      <c r="U47" s="27">
        <v>1.6700880566463907</v>
      </c>
      <c r="V47" s="27">
        <v>1.031423922047427</v>
      </c>
      <c r="W47" s="27">
        <v>-1.196901272672172</v>
      </c>
      <c r="Z47" s="17">
        <f t="shared" ref="Z47:AB47" si="230">1/(1+EXP(-U47))</f>
        <v>0.841587561</v>
      </c>
      <c r="AA47" s="17">
        <f t="shared" si="230"/>
        <v>0.7371918597</v>
      </c>
      <c r="AB47" s="17">
        <f t="shared" si="230"/>
        <v>0.2320269215</v>
      </c>
      <c r="AE47" s="29">
        <v>1.0</v>
      </c>
      <c r="AF47" s="17">
        <f t="shared" ref="AF47:AH47" si="231">Z47</f>
        <v>0.841587561</v>
      </c>
      <c r="AG47" s="17">
        <f t="shared" si="231"/>
        <v>0.7371918597</v>
      </c>
      <c r="AH47" s="17">
        <f t="shared" si="231"/>
        <v>0.2320269215</v>
      </c>
      <c r="AM47" s="27">
        <v>0.6314344923070804</v>
      </c>
      <c r="AN47" s="27">
        <v>0.8451801817913679</v>
      </c>
      <c r="AO47" s="27">
        <v>0.7639236887921262</v>
      </c>
      <c r="AQ47" s="17">
        <f t="shared" ref="AQ47:AS47" si="232">EXP(AM47)/(EXP($AM47)+EXP($AN47)+EXP($AO47))</f>
        <v>0.2958602306</v>
      </c>
      <c r="AR47" s="17">
        <f t="shared" si="232"/>
        <v>0.3663660017</v>
      </c>
      <c r="AS47" s="17">
        <f t="shared" si="232"/>
        <v>0.3377737678</v>
      </c>
      <c r="AU47" s="40" t="str">
        <f t="shared" si="199"/>
        <v>versicolor</v>
      </c>
      <c r="AW47" s="41">
        <v>0.0</v>
      </c>
      <c r="AX47" s="41">
        <v>0.0</v>
      </c>
      <c r="AY47" s="41">
        <v>1.0</v>
      </c>
      <c r="BB47" s="74">
        <f t="shared" ref="BB47:BD47" si="233">AQ47-AW47</f>
        <v>0.2958602306</v>
      </c>
      <c r="BC47" s="74">
        <f t="shared" si="233"/>
        <v>0.3663660017</v>
      </c>
      <c r="BD47" s="74">
        <f t="shared" si="233"/>
        <v>-0.6622262322</v>
      </c>
      <c r="BF47" s="5">
        <v>1.0</v>
      </c>
      <c r="BG47" s="5">
        <v>1.0</v>
      </c>
      <c r="BH47" s="5">
        <v>1.0</v>
      </c>
      <c r="BJ47" s="34">
        <f t="shared" ref="BJ47:BL47" si="234">BB47*BF47</f>
        <v>0.2958602306</v>
      </c>
      <c r="BK47" s="34">
        <f t="shared" si="234"/>
        <v>0.3663660017</v>
      </c>
      <c r="BL47" s="34">
        <f t="shared" si="234"/>
        <v>-0.6622262322</v>
      </c>
      <c r="BT47" s="5">
        <f t="shared" ref="BT47:BV47" si="235">Z47*(1-Z47)</f>
        <v>0.1333179381</v>
      </c>
      <c r="BU47" s="5">
        <f t="shared" si="235"/>
        <v>0.1937400217</v>
      </c>
      <c r="BV47" s="5">
        <f t="shared" si="235"/>
        <v>0.1781904292</v>
      </c>
      <c r="BY47" s="17">
        <v>0.11459254045262313</v>
      </c>
      <c r="BZ47" s="17">
        <v>-0.12804213262667927</v>
      </c>
      <c r="CA47" s="17">
        <v>-0.05038385588795552</v>
      </c>
      <c r="CC47" s="34">
        <f t="shared" ref="CC47:CE47" si="236">BY47*BT47</f>
        <v>0.01527724122</v>
      </c>
      <c r="CD47" s="34">
        <f t="shared" si="236"/>
        <v>-0.02480688555</v>
      </c>
      <c r="CE47" s="34">
        <f t="shared" si="236"/>
        <v>-0.008977920905</v>
      </c>
    </row>
    <row r="48" ht="18.0" customHeight="1">
      <c r="B48" s="6">
        <v>0.0</v>
      </c>
      <c r="C48" s="6">
        <v>0.0</v>
      </c>
      <c r="D48" s="6">
        <v>1.0</v>
      </c>
      <c r="E48" s="22" t="str">
        <f t="shared" si="179"/>
        <v>virginica</v>
      </c>
      <c r="F48" s="22">
        <f t="shared" ref="F48:H48" si="237">AQ48</f>
        <v>0.2956519563</v>
      </c>
      <c r="G48" s="22">
        <f t="shared" si="237"/>
        <v>0.3676507284</v>
      </c>
      <c r="H48" s="22">
        <f t="shared" si="237"/>
        <v>0.3366973153</v>
      </c>
      <c r="I48" s="64" t="str">
        <f t="shared" si="181"/>
        <v>versicolor</v>
      </c>
      <c r="K48" s="24" t="str">
        <f t="shared" si="182"/>
        <v>NG</v>
      </c>
      <c r="L48" s="29">
        <f t="shared" si="183"/>
        <v>0.1209523252</v>
      </c>
      <c r="N48" s="29">
        <v>1.0</v>
      </c>
      <c r="O48" s="27">
        <v>8.3</v>
      </c>
      <c r="P48" s="27">
        <v>5.8</v>
      </c>
      <c r="U48" s="27">
        <v>1.6810416932618204</v>
      </c>
      <c r="V48" s="27">
        <v>0.873951115498551</v>
      </c>
      <c r="W48" s="27">
        <v>-1.0856867356813427</v>
      </c>
      <c r="Z48" s="17">
        <f t="shared" ref="Z48:AB48" si="238">1/(1+EXP(-U48))</f>
        <v>0.8430424192</v>
      </c>
      <c r="AA48" s="17">
        <f t="shared" si="238"/>
        <v>0.7055671773</v>
      </c>
      <c r="AB48" s="17">
        <f t="shared" si="238"/>
        <v>0.252431364</v>
      </c>
      <c r="AE48" s="29">
        <v>1.0</v>
      </c>
      <c r="AF48" s="17">
        <f t="shared" ref="AF48:AH48" si="239">Z48</f>
        <v>0.8430424192</v>
      </c>
      <c r="AG48" s="17">
        <f t="shared" si="239"/>
        <v>0.7055671773</v>
      </c>
      <c r="AH48" s="17">
        <f t="shared" si="239"/>
        <v>0.252431364</v>
      </c>
      <c r="AM48" s="27">
        <v>0.6298584047283986</v>
      </c>
      <c r="AN48" s="27">
        <v>0.8478088453177767</v>
      </c>
      <c r="AO48" s="27">
        <v>0.7598598179698751</v>
      </c>
      <c r="AQ48" s="17">
        <f t="shared" ref="AQ48:AS48" si="240">EXP(AM48)/(EXP($AM48)+EXP($AN48)+EXP($AO48))</f>
        <v>0.2956519563</v>
      </c>
      <c r="AR48" s="17">
        <f t="shared" si="240"/>
        <v>0.3676507284</v>
      </c>
      <c r="AS48" s="17">
        <f t="shared" si="240"/>
        <v>0.3366973153</v>
      </c>
      <c r="AU48" s="40" t="str">
        <f t="shared" si="199"/>
        <v>versicolor</v>
      </c>
      <c r="AW48" s="41">
        <v>0.0</v>
      </c>
      <c r="AX48" s="41">
        <v>0.0</v>
      </c>
      <c r="AY48" s="41">
        <v>1.0</v>
      </c>
      <c r="BB48" s="74">
        <f t="shared" ref="BB48:BD48" si="241">AQ48-AW48</f>
        <v>0.2956519563</v>
      </c>
      <c r="BC48" s="74">
        <f t="shared" si="241"/>
        <v>0.3676507284</v>
      </c>
      <c r="BD48" s="74">
        <f t="shared" si="241"/>
        <v>-0.6633026847</v>
      </c>
      <c r="BF48" s="5">
        <v>1.0</v>
      </c>
      <c r="BG48" s="5">
        <v>1.0</v>
      </c>
      <c r="BH48" s="5">
        <v>1.0</v>
      </c>
      <c r="BJ48" s="34">
        <f t="shared" ref="BJ48:BL48" si="242">BB48*BF48</f>
        <v>0.2956519563</v>
      </c>
      <c r="BK48" s="34">
        <f t="shared" si="242"/>
        <v>0.3676507284</v>
      </c>
      <c r="BL48" s="34">
        <f t="shared" si="242"/>
        <v>-0.6633026847</v>
      </c>
      <c r="BT48" s="5">
        <f t="shared" ref="BT48:BV48" si="243">Z48*(1-Z48)</f>
        <v>0.1323218986</v>
      </c>
      <c r="BU48" s="5">
        <f t="shared" si="243"/>
        <v>0.2077421356</v>
      </c>
      <c r="BV48" s="5">
        <f t="shared" si="243"/>
        <v>0.1887097705</v>
      </c>
      <c r="BY48" s="17">
        <v>0.11494410706148844</v>
      </c>
      <c r="BZ48" s="17">
        <v>-0.12824966224308057</v>
      </c>
      <c r="CA48" s="17">
        <v>-0.05033458235946828</v>
      </c>
      <c r="CC48" s="34">
        <f t="shared" ref="CC48:CE48" si="244">BY48*BT48</f>
        <v>0.01520962248</v>
      </c>
      <c r="CD48" s="34">
        <f t="shared" si="244"/>
        <v>-0.02664285873</v>
      </c>
      <c r="CE48" s="34">
        <f t="shared" si="244"/>
        <v>-0.009498627484</v>
      </c>
    </row>
    <row r="49" ht="18.0" customHeight="1">
      <c r="B49" s="6">
        <v>0.0</v>
      </c>
      <c r="C49" s="6">
        <v>0.0</v>
      </c>
      <c r="D49" s="6">
        <v>1.0</v>
      </c>
      <c r="E49" s="22" t="str">
        <f t="shared" si="179"/>
        <v>virginica</v>
      </c>
      <c r="F49" s="22">
        <f t="shared" ref="F49:H49" si="245">AQ49</f>
        <v>0.2955357048</v>
      </c>
      <c r="G49" s="22">
        <f t="shared" si="245"/>
        <v>0.3676475487</v>
      </c>
      <c r="H49" s="22">
        <f t="shared" si="245"/>
        <v>0.3368167465</v>
      </c>
      <c r="I49" s="64" t="str">
        <f t="shared" si="181"/>
        <v>versicolor</v>
      </c>
      <c r="J49" s="30"/>
      <c r="K49" s="24" t="str">
        <f t="shared" si="182"/>
        <v>NG</v>
      </c>
      <c r="L49" s="31">
        <f t="shared" si="183"/>
        <v>0.1209129195</v>
      </c>
      <c r="N49" s="31">
        <v>1.0</v>
      </c>
      <c r="O49" s="27">
        <v>7.7</v>
      </c>
      <c r="P49" s="27">
        <v>5.2</v>
      </c>
      <c r="U49" s="27">
        <v>1.5475172250277915</v>
      </c>
      <c r="V49" s="27">
        <v>0.7619815507735819</v>
      </c>
      <c r="W49" s="27">
        <v>-0.9551086546090591</v>
      </c>
      <c r="Z49" s="17">
        <f t="shared" ref="Z49:AB49" si="246">1/(1+EXP(-U49))</f>
        <v>0.8245548527</v>
      </c>
      <c r="AA49" s="17">
        <f t="shared" si="246"/>
        <v>0.6817837952</v>
      </c>
      <c r="AB49" s="17">
        <f t="shared" si="246"/>
        <v>0.2778585917</v>
      </c>
      <c r="AE49" s="31">
        <v>1.0</v>
      </c>
      <c r="AF49" s="17">
        <f t="shared" ref="AF49:AH49" si="247">Z49</f>
        <v>0.8245548527</v>
      </c>
      <c r="AG49" s="17">
        <f t="shared" si="247"/>
        <v>0.6817837952</v>
      </c>
      <c r="AH49" s="17">
        <f t="shared" si="247"/>
        <v>0.2778585917</v>
      </c>
      <c r="AM49" s="27">
        <v>0.6197999552340896</v>
      </c>
      <c r="AN49" s="27">
        <v>0.8381350284772382</v>
      </c>
      <c r="AO49" s="27">
        <v>0.750549300722618</v>
      </c>
      <c r="AQ49" s="17">
        <f t="shared" ref="AQ49:AS49" si="248">EXP(AM49)/(EXP($AM49)+EXP($AN49)+EXP($AO49))</f>
        <v>0.2955357048</v>
      </c>
      <c r="AR49" s="17">
        <f t="shared" si="248"/>
        <v>0.3676475487</v>
      </c>
      <c r="AS49" s="17">
        <f t="shared" si="248"/>
        <v>0.3368167465</v>
      </c>
      <c r="AU49" s="40" t="str">
        <f t="shared" si="199"/>
        <v>versicolor</v>
      </c>
      <c r="AW49" s="41">
        <v>0.0</v>
      </c>
      <c r="AX49" s="41">
        <v>0.0</v>
      </c>
      <c r="AY49" s="41">
        <v>1.0</v>
      </c>
      <c r="BB49" s="74">
        <f t="shared" ref="BB49:BD49" si="249">AQ49-AW49</f>
        <v>0.2955357048</v>
      </c>
      <c r="BC49" s="74">
        <f t="shared" si="249"/>
        <v>0.3676475487</v>
      </c>
      <c r="BD49" s="74">
        <f t="shared" si="249"/>
        <v>-0.6631832535</v>
      </c>
      <c r="BF49" s="5">
        <v>1.0</v>
      </c>
      <c r="BG49" s="5">
        <v>1.0</v>
      </c>
      <c r="BH49" s="5">
        <v>1.0</v>
      </c>
      <c r="BJ49" s="34">
        <f t="shared" ref="BJ49:BL49" si="250">BB49*BF49</f>
        <v>0.2955357048</v>
      </c>
      <c r="BK49" s="34">
        <f t="shared" si="250"/>
        <v>0.3676475487</v>
      </c>
      <c r="BL49" s="34">
        <f t="shared" si="250"/>
        <v>-0.6631832535</v>
      </c>
      <c r="BT49" s="5">
        <f t="shared" ref="BT49:BV49" si="251">Z49*(1-Z49)</f>
        <v>0.1446641476</v>
      </c>
      <c r="BU49" s="5">
        <f t="shared" si="251"/>
        <v>0.2169546518</v>
      </c>
      <c r="BV49" s="5">
        <f t="shared" si="251"/>
        <v>0.2006531947</v>
      </c>
      <c r="BY49" s="17">
        <v>0.11493852484600259</v>
      </c>
      <c r="BZ49" s="17">
        <v>-0.12822651501468607</v>
      </c>
      <c r="CA49" s="17">
        <v>-0.05031352535547384</v>
      </c>
      <c r="CC49" s="34">
        <f t="shared" ref="CC49:CE49" si="252">BY49*BT49</f>
        <v>0.01662748372</v>
      </c>
      <c r="CD49" s="34">
        <f t="shared" si="252"/>
        <v>-0.02781933892</v>
      </c>
      <c r="CE49" s="34">
        <f t="shared" si="252"/>
        <v>-0.0100955696</v>
      </c>
    </row>
    <row r="50" ht="18.0" customHeight="1">
      <c r="K50" s="32" t="s">
        <v>29</v>
      </c>
      <c r="L50" s="31">
        <f>SUM(L41:L49)</f>
        <v>1.100525111</v>
      </c>
      <c r="R50" s="9"/>
      <c r="AM50" s="7"/>
    </row>
    <row r="51" ht="18.0" customHeight="1">
      <c r="K51" s="2"/>
      <c r="R51" s="9"/>
      <c r="AM51" s="43" t="s">
        <v>388</v>
      </c>
      <c r="AN51" s="27"/>
      <c r="AO51" s="27"/>
    </row>
    <row r="52" ht="18.0" customHeight="1">
      <c r="B52" s="11" t="s">
        <v>11</v>
      </c>
      <c r="C52" s="12"/>
      <c r="D52" s="12"/>
      <c r="E52" s="13"/>
      <c r="G52" s="2"/>
      <c r="H52" s="2"/>
      <c r="I52" s="2"/>
      <c r="J52" s="9"/>
      <c r="K52" s="2"/>
      <c r="L52" s="9"/>
      <c r="Q52" s="7"/>
      <c r="U52" s="43" t="s">
        <v>12</v>
      </c>
      <c r="V52" s="27"/>
      <c r="W52" s="27"/>
      <c r="Z52" s="16" t="s">
        <v>389</v>
      </c>
      <c r="AA52" s="17"/>
      <c r="AF52" s="16" t="s">
        <v>390</v>
      </c>
      <c r="AI52" s="7"/>
      <c r="AM52" s="43" t="s">
        <v>391</v>
      </c>
      <c r="AQ52" s="10" t="s">
        <v>392</v>
      </c>
      <c r="AR52" s="17"/>
      <c r="AW52" s="1" t="s">
        <v>41</v>
      </c>
      <c r="BB52" s="36" t="s">
        <v>93</v>
      </c>
      <c r="BF52" s="4" t="s">
        <v>393</v>
      </c>
      <c r="BH52" s="9" t="s">
        <v>418</v>
      </c>
      <c r="BJ52" s="33" t="s">
        <v>395</v>
      </c>
      <c r="BN52" s="33" t="s">
        <v>396</v>
      </c>
      <c r="BO52" s="34"/>
      <c r="BP52" s="34"/>
      <c r="BQ52" s="34"/>
      <c r="BT52" s="4" t="s">
        <v>397</v>
      </c>
      <c r="BX52" s="16" t="s">
        <v>398</v>
      </c>
      <c r="BY52" s="17"/>
      <c r="BZ52" s="17"/>
      <c r="CA52" s="17"/>
      <c r="CB52" s="17"/>
      <c r="CC52" s="33" t="s">
        <v>399</v>
      </c>
      <c r="CG52" s="4" t="s">
        <v>138</v>
      </c>
      <c r="CH52" s="5"/>
      <c r="CI52" s="5"/>
      <c r="CJ52" s="5"/>
    </row>
    <row r="53" ht="18.0" customHeight="1">
      <c r="B53" s="18" t="s">
        <v>14</v>
      </c>
      <c r="C53" s="18" t="s">
        <v>15</v>
      </c>
      <c r="D53" s="18" t="s">
        <v>16</v>
      </c>
      <c r="E53" s="19"/>
      <c r="F53" s="6" t="s">
        <v>14</v>
      </c>
      <c r="G53" s="6" t="s">
        <v>15</v>
      </c>
      <c r="H53" s="6" t="s">
        <v>16</v>
      </c>
      <c r="I53" s="19"/>
      <c r="J53" s="20" t="s">
        <v>18</v>
      </c>
      <c r="K53" s="18" t="s">
        <v>19</v>
      </c>
      <c r="L53" s="21" t="s">
        <v>20</v>
      </c>
      <c r="N53" s="1" t="s">
        <v>21</v>
      </c>
      <c r="O53" s="1" t="s">
        <v>22</v>
      </c>
      <c r="P53" s="1" t="s">
        <v>23</v>
      </c>
      <c r="Q53" s="1" t="s">
        <v>419</v>
      </c>
      <c r="U53" s="1" t="s">
        <v>420</v>
      </c>
      <c r="AE53" s="1" t="s">
        <v>21</v>
      </c>
      <c r="AF53" s="2" t="s">
        <v>421</v>
      </c>
      <c r="AI53" s="2" t="s">
        <v>422</v>
      </c>
      <c r="AK53" s="2"/>
      <c r="AM53" s="2" t="s">
        <v>423</v>
      </c>
      <c r="AO53" s="2"/>
      <c r="AQ53" s="2" t="s">
        <v>47</v>
      </c>
      <c r="AW53" s="6" t="s">
        <v>14</v>
      </c>
      <c r="AX53" s="6" t="s">
        <v>15</v>
      </c>
      <c r="AY53" s="6" t="s">
        <v>16</v>
      </c>
      <c r="BB53" s="2" t="s">
        <v>101</v>
      </c>
      <c r="BF53" s="1" t="s">
        <v>251</v>
      </c>
      <c r="BJ53" s="2" t="s">
        <v>424</v>
      </c>
      <c r="BO53" s="2" t="s">
        <v>104</v>
      </c>
      <c r="BP53" s="2"/>
      <c r="BT53" s="1" t="s">
        <v>145</v>
      </c>
      <c r="BY53" s="2" t="s">
        <v>146</v>
      </c>
      <c r="CC53" s="2" t="s">
        <v>425</v>
      </c>
      <c r="CH53" s="2" t="s">
        <v>148</v>
      </c>
    </row>
    <row r="54" ht="18.0" customHeight="1">
      <c r="A54" s="1">
        <f>A41+1</f>
        <v>4</v>
      </c>
      <c r="B54" s="6">
        <v>1.0</v>
      </c>
      <c r="C54" s="6">
        <v>0.0</v>
      </c>
      <c r="D54" s="6">
        <v>0.0</v>
      </c>
      <c r="E54" s="22" t="str">
        <f t="shared" ref="E54:E62" si="263">IF(MAX(B54:D54)=B54,"setosa",IF(MAX(B54:D54)=C54,"versicolor","virginica"))</f>
        <v>setosa</v>
      </c>
      <c r="F54" s="22">
        <f t="shared" ref="F54:H54" si="253">AQ54</f>
        <v>0.3027834769</v>
      </c>
      <c r="G54" s="22">
        <f t="shared" si="253"/>
        <v>0.3546137876</v>
      </c>
      <c r="H54" s="22">
        <f t="shared" si="253"/>
        <v>0.3426027355</v>
      </c>
      <c r="I54" s="64" t="str">
        <f t="shared" ref="I54:I62" si="265">IF(MAX(F54:H54)=F54,"setosa",IF(MAX(F54:H54)=G54,"versicolor","virginica"))</f>
        <v>versicolor</v>
      </c>
      <c r="J54" s="22">
        <f>COUNTIF(K54:K62,"OK")/9</f>
        <v>0.3333333333</v>
      </c>
      <c r="K54" s="24" t="str">
        <f t="shared" ref="K54:K62" si="266">IF(E54=I54,"OK","NG")</f>
        <v>NG</v>
      </c>
      <c r="L54" s="25">
        <f t="shared" ref="L54:L62" si="267">-(B54*LN(F54)+C54*LN(G54)+D54*LN(H54))/9</f>
        <v>0.1327485918</v>
      </c>
      <c r="M54" s="9" t="s">
        <v>26</v>
      </c>
      <c r="N54" s="25">
        <v>1.0</v>
      </c>
      <c r="O54" s="27">
        <v>5.1</v>
      </c>
      <c r="P54" s="27">
        <v>7.0</v>
      </c>
      <c r="Q54" s="72">
        <f t="shared" ref="Q54:S54" si="254">Q41-$C$10*CH41</f>
        <v>0.05089842476</v>
      </c>
      <c r="R54" s="72">
        <f t="shared" si="254"/>
        <v>-0.03014244813</v>
      </c>
      <c r="S54" s="72">
        <f t="shared" si="254"/>
        <v>0.1700516393</v>
      </c>
      <c r="T54" s="28" t="s">
        <v>27</v>
      </c>
      <c r="U54" s="27">
        <f t="array" ref="U54:W62">MMULT(N54:P62,Q54:S56)</f>
        <v>1.319106653</v>
      </c>
      <c r="V54" s="27">
        <v>1.4412683979317453</v>
      </c>
      <c r="W54" s="27">
        <v>-1.3604670478653802</v>
      </c>
      <c r="Y54" s="9" t="s">
        <v>426</v>
      </c>
      <c r="Z54" s="17">
        <f t="shared" ref="Z54:AB54" si="255">1/(1+EXP(-U54))</f>
        <v>0.7890330384</v>
      </c>
      <c r="AA54" s="17">
        <f t="shared" si="255"/>
        <v>0.8086509933</v>
      </c>
      <c r="AB54" s="17">
        <f t="shared" si="255"/>
        <v>0.2041644053</v>
      </c>
      <c r="AD54" s="9" t="s">
        <v>427</v>
      </c>
      <c r="AE54" s="25">
        <v>1.0</v>
      </c>
      <c r="AF54" s="17">
        <f t="shared" ref="AF54:AH54" si="256">Z54</f>
        <v>0.7890330384</v>
      </c>
      <c r="AG54" s="17">
        <f t="shared" si="256"/>
        <v>0.8086509933</v>
      </c>
      <c r="AH54" s="17">
        <f t="shared" si="256"/>
        <v>0.2041644053</v>
      </c>
      <c r="AI54" s="38">
        <f t="shared" ref="AI54:AK54" si="257">AI41-$C$10*BO41</f>
        <v>0.02389510952</v>
      </c>
      <c r="AJ54" s="38">
        <f t="shared" si="257"/>
        <v>-0.0215469039</v>
      </c>
      <c r="AK54" s="38">
        <f t="shared" si="257"/>
        <v>-0.002348205618</v>
      </c>
      <c r="AL54" s="28" t="s">
        <v>27</v>
      </c>
      <c r="AM54" s="27">
        <f t="array" ref="AM54:AO62">MMULT(AE54:AH62,AI54:AK57)</f>
        <v>0.6308071148</v>
      </c>
      <c r="AN54" s="27">
        <v>0.7888184373084184</v>
      </c>
      <c r="AO54" s="27">
        <v>0.7543607325618938</v>
      </c>
      <c r="AP54" s="9" t="s">
        <v>428</v>
      </c>
      <c r="AQ54" s="17">
        <f t="shared" ref="AQ54:AS54" si="258">EXP(AM54)/(EXP($AM54)+EXP($AN54)+EXP($AO54))</f>
        <v>0.3027834769</v>
      </c>
      <c r="AR54" s="17">
        <f t="shared" si="258"/>
        <v>0.3546137876</v>
      </c>
      <c r="AS54" s="17">
        <f t="shared" si="258"/>
        <v>0.3426027355</v>
      </c>
      <c r="AT54" s="39" t="s">
        <v>51</v>
      </c>
      <c r="AU54" s="40" t="str">
        <f>IF(MAX(B54:D54)=MAX(AQ54:AS54)=AQ54,"setosa",IF(MAX(AQ54:AS54)=AR54,"versicolor","virginica"))</f>
        <v>versicolor</v>
      </c>
      <c r="AW54" s="41">
        <v>1.0</v>
      </c>
      <c r="AX54" s="41">
        <v>0.0</v>
      </c>
      <c r="AY54" s="41">
        <v>0.0</v>
      </c>
      <c r="BA54" s="59" t="s">
        <v>108</v>
      </c>
      <c r="BB54" s="74">
        <f t="shared" ref="BB54:BD54" si="259">AQ54-AW54</f>
        <v>-0.6972165231</v>
      </c>
      <c r="BC54" s="74">
        <f t="shared" si="259"/>
        <v>0.3546137876</v>
      </c>
      <c r="BD54" s="74">
        <f t="shared" si="259"/>
        <v>0.3426027355</v>
      </c>
      <c r="BE54" s="9" t="s">
        <v>429</v>
      </c>
      <c r="BF54" s="5">
        <v>1.0</v>
      </c>
      <c r="BG54" s="5">
        <v>1.0</v>
      </c>
      <c r="BH54" s="5">
        <v>1.0</v>
      </c>
      <c r="BI54" s="9" t="s">
        <v>430</v>
      </c>
      <c r="BJ54" s="34">
        <f t="shared" ref="BJ54:BL54" si="260">BB54*BF54</f>
        <v>-0.6972165231</v>
      </c>
      <c r="BK54" s="34">
        <f t="shared" si="260"/>
        <v>0.3546137876</v>
      </c>
      <c r="BL54" s="34">
        <f t="shared" si="260"/>
        <v>0.3426027355</v>
      </c>
      <c r="BN54" s="61" t="s">
        <v>431</v>
      </c>
      <c r="BO54" s="62">
        <f t="array" ref="BO54:BQ57">MMULT(TRANSPOSE(AE54:AH62),BJ54:BL62)</f>
        <v>-0.2869465933</v>
      </c>
      <c r="BP54" s="62">
        <v>0.2330980324090905</v>
      </c>
      <c r="BQ54" s="62">
        <v>0.05384856092891843</v>
      </c>
      <c r="BS54" s="9" t="s">
        <v>432</v>
      </c>
      <c r="BT54" s="5">
        <f t="shared" ref="BT54:BV54" si="261">Z54*(1-Z54)</f>
        <v>0.1664599027</v>
      </c>
      <c r="BU54" s="5">
        <f t="shared" si="261"/>
        <v>0.1547345643</v>
      </c>
      <c r="BV54" s="5">
        <f t="shared" si="261"/>
        <v>0.1624813009</v>
      </c>
      <c r="BX54" s="9" t="s">
        <v>433</v>
      </c>
      <c r="BY54" s="17">
        <f t="array" ref="BY54:CA62">MMULT(BJ54:BL62,TRANSPOSE(AI55:AK57))</f>
        <v>0.06584800217</v>
      </c>
      <c r="BZ54" s="17">
        <v>0.055012812556529234</v>
      </c>
      <c r="CA54" s="17">
        <v>0.13237264477381777</v>
      </c>
      <c r="CB54" s="9"/>
      <c r="CC54" s="34">
        <f t="shared" ref="CC54:CE54" si="262">BY54*BT54</f>
        <v>0.01096105204</v>
      </c>
      <c r="CD54" s="34">
        <f t="shared" si="262"/>
        <v>0.008512383584</v>
      </c>
      <c r="CE54" s="34">
        <f t="shared" si="262"/>
        <v>0.02150807952</v>
      </c>
      <c r="CG54" s="61" t="s">
        <v>434</v>
      </c>
      <c r="CH54" s="65">
        <f t="array" ref="CH54:CJ56">MMULT(TRANSPOSE(N54:P62),CC54:CE62)</f>
        <v>-0.00674120938</v>
      </c>
      <c r="CI54" s="65">
        <v>2.735172614540954E-4</v>
      </c>
      <c r="CJ54" s="65">
        <v>-0.010115129769928824</v>
      </c>
    </row>
    <row r="55" ht="18.0" customHeight="1">
      <c r="B55" s="6">
        <v>1.0</v>
      </c>
      <c r="C55" s="6">
        <v>0.0</v>
      </c>
      <c r="D55" s="6">
        <v>0.0</v>
      </c>
      <c r="E55" s="22" t="str">
        <f t="shared" si="263"/>
        <v>setosa</v>
      </c>
      <c r="F55" s="22">
        <f t="shared" ref="F55:H55" si="264">AQ55</f>
        <v>0.3030764557</v>
      </c>
      <c r="G55" s="22">
        <f t="shared" si="264"/>
        <v>0.3542472704</v>
      </c>
      <c r="H55" s="22">
        <f t="shared" si="264"/>
        <v>0.3426762739</v>
      </c>
      <c r="I55" s="64" t="str">
        <f t="shared" si="265"/>
        <v>versicolor</v>
      </c>
      <c r="K55" s="24" t="str">
        <f t="shared" si="266"/>
        <v>NG</v>
      </c>
      <c r="L55" s="29">
        <f t="shared" si="267"/>
        <v>0.1326411307</v>
      </c>
      <c r="N55" s="29">
        <v>1.0</v>
      </c>
      <c r="O55" s="27">
        <v>5.4</v>
      </c>
      <c r="P55" s="27">
        <v>7.8</v>
      </c>
      <c r="Q55" s="72">
        <f t="shared" ref="Q55:S55" si="268">Q42-$C$10*CH42</f>
        <v>0.1358553982</v>
      </c>
      <c r="R55" s="72">
        <f t="shared" si="268"/>
        <v>-0.06763525863</v>
      </c>
      <c r="S55" s="72">
        <f t="shared" si="268"/>
        <v>0.006177363479</v>
      </c>
      <c r="U55" s="27">
        <v>1.4256170659187517</v>
      </c>
      <c r="V55" s="27">
        <v>1.6285607534956228</v>
      </c>
      <c r="W55" s="27">
        <v>-1.537130780634962</v>
      </c>
      <c r="Z55" s="17">
        <f t="shared" ref="Z55:AB55" si="269">1/(1+EXP(-U55))</f>
        <v>0.8062174851</v>
      </c>
      <c r="AA55" s="17">
        <f t="shared" si="269"/>
        <v>0.835972381</v>
      </c>
      <c r="AB55" s="17">
        <f t="shared" si="269"/>
        <v>0.176952762</v>
      </c>
      <c r="AE55" s="29">
        <v>1.0</v>
      </c>
      <c r="AF55" s="17">
        <f t="shared" ref="AF55:AH55" si="270">Z55</f>
        <v>0.8062174851</v>
      </c>
      <c r="AG55" s="17">
        <f t="shared" si="270"/>
        <v>0.835972381</v>
      </c>
      <c r="AH55" s="17">
        <f t="shared" si="270"/>
        <v>0.176952762</v>
      </c>
      <c r="AI55" s="38">
        <f t="shared" ref="AI55:AK55" si="271">AI42-$C$10*BO42</f>
        <v>0.5386010059</v>
      </c>
      <c r="AJ55" s="38">
        <f t="shared" si="271"/>
        <v>0.7668584592</v>
      </c>
      <c r="AK55" s="38">
        <f t="shared" si="271"/>
        <v>0.4945405349</v>
      </c>
      <c r="AM55" s="27">
        <v>0.6409735820842122</v>
      </c>
      <c r="AN55" s="27">
        <v>0.7969836525652355</v>
      </c>
      <c r="AO55" s="27">
        <v>0.7637746730157441</v>
      </c>
      <c r="AQ55" s="17">
        <f t="shared" ref="AQ55:AS55" si="272">EXP(AM55)/(EXP($AM55)+EXP($AN55)+EXP($AO55))</f>
        <v>0.3030764557</v>
      </c>
      <c r="AR55" s="17">
        <f t="shared" si="272"/>
        <v>0.3542472704</v>
      </c>
      <c r="AS55" s="17">
        <f t="shared" si="272"/>
        <v>0.3426762739</v>
      </c>
      <c r="AU55" s="40" t="str">
        <f t="shared" ref="AU55:AU62" si="283">IF(MAX(AQ55:AS55)=AQ55,"setosa",IF(MAX(AQ55:AS55)=AR55,"versicolor","virginica"))</f>
        <v>versicolor</v>
      </c>
      <c r="AW55" s="41">
        <v>1.0</v>
      </c>
      <c r="AX55" s="41">
        <v>0.0</v>
      </c>
      <c r="AY55" s="41">
        <v>0.0</v>
      </c>
      <c r="BB55" s="74">
        <f t="shared" ref="BB55:BD55" si="273">AQ55-AW55</f>
        <v>-0.6969235443</v>
      </c>
      <c r="BC55" s="74">
        <f t="shared" si="273"/>
        <v>0.3542472704</v>
      </c>
      <c r="BD55" s="74">
        <f t="shared" si="273"/>
        <v>0.3426762739</v>
      </c>
      <c r="BF55" s="5">
        <v>1.0</v>
      </c>
      <c r="BG55" s="5">
        <v>1.0</v>
      </c>
      <c r="BH55" s="5">
        <v>1.0</v>
      </c>
      <c r="BJ55" s="34">
        <f t="shared" ref="BJ55:BL55" si="274">BB55*BF55</f>
        <v>-0.6969235443</v>
      </c>
      <c r="BK55" s="34">
        <f t="shared" si="274"/>
        <v>0.3542472704</v>
      </c>
      <c r="BL55" s="34">
        <f t="shared" si="274"/>
        <v>0.3426762739</v>
      </c>
      <c r="BN55" s="61" t="s">
        <v>435</v>
      </c>
      <c r="BO55" s="34">
        <v>-0.20875588694215957</v>
      </c>
      <c r="BP55" s="34">
        <v>0.2748905602558904</v>
      </c>
      <c r="BQ55" s="34">
        <v>-0.06613467331373091</v>
      </c>
      <c r="BT55" s="5">
        <f t="shared" ref="BT55:BV55" si="275">Z55*(1-Z55)</f>
        <v>0.1562308518</v>
      </c>
      <c r="BU55" s="5">
        <f t="shared" si="275"/>
        <v>0.1371225592</v>
      </c>
      <c r="BV55" s="5">
        <f t="shared" si="275"/>
        <v>0.145640482</v>
      </c>
      <c r="BY55" s="17">
        <v>0.06576110174151434</v>
      </c>
      <c r="BZ55" s="17">
        <v>0.05503383218665614</v>
      </c>
      <c r="CA55" s="17">
        <v>0.1323139491663704</v>
      </c>
      <c r="CC55" s="34">
        <f t="shared" ref="CC55:CE55" si="276">BY55*BT55</f>
        <v>0.01027391294</v>
      </c>
      <c r="CD55" s="34">
        <f t="shared" si="276"/>
        <v>0.007546379911</v>
      </c>
      <c r="CE55" s="34">
        <f t="shared" si="276"/>
        <v>0.01927026734</v>
      </c>
      <c r="CG55" s="61" t="s">
        <v>436</v>
      </c>
      <c r="CH55" s="66">
        <v>-0.009362984198701962</v>
      </c>
      <c r="CI55" s="66">
        <v>-0.15777511327075244</v>
      </c>
      <c r="CJ55" s="66">
        <v>-0.1932640939255908</v>
      </c>
    </row>
    <row r="56" ht="18.0" customHeight="1">
      <c r="B56" s="6">
        <v>1.0</v>
      </c>
      <c r="C56" s="6">
        <v>0.0</v>
      </c>
      <c r="D56" s="6">
        <v>0.0</v>
      </c>
      <c r="E56" s="22" t="str">
        <f t="shared" si="263"/>
        <v>setosa</v>
      </c>
      <c r="F56" s="22">
        <f t="shared" ref="F56:H56" si="277">AQ56</f>
        <v>0.3028430266</v>
      </c>
      <c r="G56" s="22">
        <f t="shared" si="277"/>
        <v>0.3540171702</v>
      </c>
      <c r="H56" s="22">
        <f t="shared" si="277"/>
        <v>0.3431398032</v>
      </c>
      <c r="I56" s="64" t="str">
        <f t="shared" si="265"/>
        <v>versicolor</v>
      </c>
      <c r="K56" s="24" t="str">
        <f t="shared" si="266"/>
        <v>NG</v>
      </c>
      <c r="L56" s="29">
        <f t="shared" si="267"/>
        <v>0.1327267413</v>
      </c>
      <c r="N56" s="29">
        <v>1.0</v>
      </c>
      <c r="O56" s="27">
        <v>4.6</v>
      </c>
      <c r="P56" s="27">
        <v>6.8</v>
      </c>
      <c r="Q56" s="72">
        <f t="shared" ref="Q56:S56" si="278">Q43-$C$10*CH43</f>
        <v>0.08219224243</v>
      </c>
      <c r="R56" s="72">
        <f t="shared" si="278"/>
        <v>0.2594786664</v>
      </c>
      <c r="S56" s="72">
        <f t="shared" si="278"/>
        <v>-0.2231461773</v>
      </c>
      <c r="U56" s="27">
        <v>1.2347405049409932</v>
      </c>
      <c r="V56" s="27">
        <v>1.4231902939604</v>
      </c>
      <c r="W56" s="27">
        <v>-1.3189264941514074</v>
      </c>
      <c r="Z56" s="17">
        <f t="shared" ref="Z56:AB56" si="279">1/(1+EXP(-U56))</f>
        <v>0.7746471964</v>
      </c>
      <c r="AA56" s="17">
        <f t="shared" si="279"/>
        <v>0.8058380667</v>
      </c>
      <c r="AB56" s="17">
        <f t="shared" si="279"/>
        <v>0.2109969523</v>
      </c>
      <c r="AE56" s="29">
        <v>1.0</v>
      </c>
      <c r="AF56" s="17">
        <f t="shared" ref="AF56:AH56" si="280">Z56</f>
        <v>0.7746471964</v>
      </c>
      <c r="AG56" s="17">
        <f t="shared" si="280"/>
        <v>0.8058380667</v>
      </c>
      <c r="AH56" s="17">
        <f t="shared" si="280"/>
        <v>0.2109969523</v>
      </c>
      <c r="AI56" s="38">
        <f t="shared" ref="AI56:AK56" si="281">AI43-$C$10*BO43</f>
        <v>0.1862324144</v>
      </c>
      <c r="AJ56" s="38">
        <f t="shared" si="281"/>
        <v>0.1654221499</v>
      </c>
      <c r="AK56" s="38">
        <f t="shared" si="281"/>
        <v>0.3683454358</v>
      </c>
      <c r="AM56" s="27">
        <v>0.6235838823861013</v>
      </c>
      <c r="AN56" s="27">
        <v>0.7797146904974512</v>
      </c>
      <c r="AO56" s="27">
        <v>0.7485072285667155</v>
      </c>
      <c r="AQ56" s="17">
        <f t="shared" ref="AQ56:AS56" si="282">EXP(AM56)/(EXP($AM56)+EXP($AN56)+EXP($AO56))</f>
        <v>0.3028430266</v>
      </c>
      <c r="AR56" s="17">
        <f t="shared" si="282"/>
        <v>0.3540171702</v>
      </c>
      <c r="AS56" s="17">
        <f t="shared" si="282"/>
        <v>0.3431398032</v>
      </c>
      <c r="AU56" s="40" t="str">
        <f t="shared" si="283"/>
        <v>versicolor</v>
      </c>
      <c r="AW56" s="41">
        <v>1.0</v>
      </c>
      <c r="AX56" s="41">
        <v>0.0</v>
      </c>
      <c r="AY56" s="41">
        <v>0.0</v>
      </c>
      <c r="BB56" s="74">
        <f t="shared" ref="BB56:BD56" si="284">AQ56-AW56</f>
        <v>-0.6971569734</v>
      </c>
      <c r="BC56" s="74">
        <f t="shared" si="284"/>
        <v>0.3540171702</v>
      </c>
      <c r="BD56" s="74">
        <f t="shared" si="284"/>
        <v>0.3431398032</v>
      </c>
      <c r="BF56" s="5">
        <v>1.0</v>
      </c>
      <c r="BG56" s="5">
        <v>1.0</v>
      </c>
      <c r="BH56" s="5">
        <v>1.0</v>
      </c>
      <c r="BJ56" s="34">
        <f t="shared" ref="BJ56:BL56" si="285">BB56*BF56</f>
        <v>-0.6971569734</v>
      </c>
      <c r="BK56" s="34">
        <f t="shared" si="285"/>
        <v>0.3540171702</v>
      </c>
      <c r="BL56" s="34">
        <f t="shared" si="285"/>
        <v>0.3431398032</v>
      </c>
      <c r="BO56" s="34">
        <v>-0.5168427499702554</v>
      </c>
      <c r="BP56" s="34">
        <v>0.48757506043626675</v>
      </c>
      <c r="BQ56" s="34">
        <v>0.029267689533988617</v>
      </c>
      <c r="BT56" s="5">
        <f t="shared" ref="BT56:BV56" si="286">Z56*(1-Z56)</f>
        <v>0.1745689175</v>
      </c>
      <c r="BU56" s="5">
        <f t="shared" si="286"/>
        <v>0.156463077</v>
      </c>
      <c r="BV56" s="5">
        <f t="shared" si="286"/>
        <v>0.1664772384</v>
      </c>
      <c r="BY56" s="17">
        <v>0.06568815634822589</v>
      </c>
      <c r="BZ56" s="17">
        <v>0.05512303534249664</v>
      </c>
      <c r="CA56" s="17">
        <v>0.13235334250815795</v>
      </c>
      <c r="CC56" s="34">
        <f t="shared" ref="CC56:CE56" si="287">BY56*BT56</f>
        <v>0.01146711035</v>
      </c>
      <c r="CD56" s="34">
        <f t="shared" si="287"/>
        <v>0.008624719721</v>
      </c>
      <c r="CE56" s="34">
        <f t="shared" si="287"/>
        <v>0.02203381896</v>
      </c>
      <c r="CH56" s="66">
        <v>0.21015972004491937</v>
      </c>
      <c r="CI56" s="66">
        <v>-0.08877390022372267</v>
      </c>
      <c r="CJ56" s="66">
        <v>0.13594165128971034</v>
      </c>
    </row>
    <row r="57" ht="18.0" customHeight="1">
      <c r="B57" s="6">
        <v>0.0</v>
      </c>
      <c r="C57" s="6">
        <v>1.0</v>
      </c>
      <c r="D57" s="6">
        <v>0.0</v>
      </c>
      <c r="E57" s="22" t="str">
        <f t="shared" si="263"/>
        <v>versicolor</v>
      </c>
      <c r="F57" s="22">
        <f t="shared" ref="F57:H57" si="288">AQ57</f>
        <v>0.300244019</v>
      </c>
      <c r="G57" s="22">
        <f t="shared" si="288"/>
        <v>0.3622869784</v>
      </c>
      <c r="H57" s="22">
        <f t="shared" si="288"/>
        <v>0.3374690026</v>
      </c>
      <c r="I57" s="64" t="str">
        <f t="shared" si="265"/>
        <v>versicolor</v>
      </c>
      <c r="K57" s="24" t="str">
        <f t="shared" si="266"/>
        <v>OK</v>
      </c>
      <c r="L57" s="29">
        <f t="shared" si="267"/>
        <v>0.1128131804</v>
      </c>
      <c r="N57" s="29">
        <v>1.0</v>
      </c>
      <c r="O57" s="27">
        <v>6.4</v>
      </c>
      <c r="P57" s="27">
        <v>3.6</v>
      </c>
      <c r="U57" s="27">
        <v>1.2162650458835067</v>
      </c>
      <c r="V57" s="27">
        <v>0.4711150958016605</v>
      </c>
      <c r="W57" s="27">
        <v>-0.5937394726371539</v>
      </c>
      <c r="Z57" s="17">
        <f t="shared" ref="Z57:AB57" si="289">1/(1+EXP(-U57))</f>
        <v>0.7714055991</v>
      </c>
      <c r="AA57" s="17">
        <f t="shared" si="289"/>
        <v>0.6156476506</v>
      </c>
      <c r="AB57" s="17">
        <f t="shared" si="289"/>
        <v>0.3557773064</v>
      </c>
      <c r="AE57" s="29">
        <v>1.0</v>
      </c>
      <c r="AF57" s="17">
        <f t="shared" ref="AF57:AH57" si="290">Z57</f>
        <v>0.7714055991</v>
      </c>
      <c r="AG57" s="17">
        <f t="shared" si="290"/>
        <v>0.6156476506</v>
      </c>
      <c r="AH57" s="17">
        <f t="shared" si="290"/>
        <v>0.3557773064</v>
      </c>
      <c r="AI57" s="38">
        <f t="shared" ref="AI57:AK57" si="291">AI44-$C$10*BO44</f>
        <v>0.1535085913</v>
      </c>
      <c r="AJ57" s="38">
        <f t="shared" si="291"/>
        <v>0.3503054083</v>
      </c>
      <c r="AK57" s="38">
        <f t="shared" si="291"/>
        <v>0.3361860005</v>
      </c>
      <c r="AM57" s="27">
        <v>0.6086433626323444</v>
      </c>
      <c r="AN57" s="27">
        <v>0.7964844777127305</v>
      </c>
      <c r="AO57" s="27">
        <v>0.725521483795891</v>
      </c>
      <c r="AQ57" s="17">
        <f t="shared" ref="AQ57:AS57" si="292">EXP(AM57)/(EXP($AM57)+EXP($AN57)+EXP($AO57))</f>
        <v>0.300244019</v>
      </c>
      <c r="AR57" s="17">
        <f t="shared" si="292"/>
        <v>0.3622869784</v>
      </c>
      <c r="AS57" s="17">
        <f t="shared" si="292"/>
        <v>0.3374690026</v>
      </c>
      <c r="AU57" s="40" t="str">
        <f t="shared" si="283"/>
        <v>versicolor</v>
      </c>
      <c r="AW57" s="41">
        <v>0.0</v>
      </c>
      <c r="AX57" s="41">
        <v>1.0</v>
      </c>
      <c r="AY57" s="41">
        <v>0.0</v>
      </c>
      <c r="BB57" s="74">
        <f t="shared" ref="BB57:BD57" si="293">AQ57-AW57</f>
        <v>0.300244019</v>
      </c>
      <c r="BC57" s="74">
        <f t="shared" si="293"/>
        <v>-0.6377130216</v>
      </c>
      <c r="BD57" s="74">
        <f t="shared" si="293"/>
        <v>0.3374690026</v>
      </c>
      <c r="BF57" s="5">
        <v>1.0</v>
      </c>
      <c r="BG57" s="5">
        <v>1.0</v>
      </c>
      <c r="BH57" s="5">
        <v>1.0</v>
      </c>
      <c r="BJ57" s="34">
        <f t="shared" ref="BJ57:BL57" si="294">BB57*BF57</f>
        <v>0.300244019</v>
      </c>
      <c r="BK57" s="34">
        <f t="shared" si="294"/>
        <v>-0.6377130216</v>
      </c>
      <c r="BL57" s="34">
        <f t="shared" si="294"/>
        <v>0.3374690026</v>
      </c>
      <c r="BO57" s="34">
        <v>0.14848121341406395</v>
      </c>
      <c r="BP57" s="34">
        <v>-0.21262087531258625</v>
      </c>
      <c r="BQ57" s="34">
        <v>0.06413966189852227</v>
      </c>
      <c r="BT57" s="5">
        <f t="shared" ref="BT57:BV57" si="295">Z57*(1-Z57)</f>
        <v>0.1763390008</v>
      </c>
      <c r="BU57" s="5">
        <f t="shared" si="295"/>
        <v>0.2366256209</v>
      </c>
      <c r="BV57" s="5">
        <f t="shared" si="295"/>
        <v>0.2291998146</v>
      </c>
      <c r="BY57" s="17">
        <v>-0.16043179345934433</v>
      </c>
      <c r="BZ57" s="17">
        <v>0.07472847635479304</v>
      </c>
      <c r="CA57" s="17">
        <v>-0.06385192972342825</v>
      </c>
      <c r="CC57" s="34">
        <f t="shared" ref="CC57:CE57" si="296">BY57*BT57</f>
        <v>-0.02829038215</v>
      </c>
      <c r="CD57" s="34">
        <f t="shared" si="296"/>
        <v>0.01768267212</v>
      </c>
      <c r="CE57" s="34">
        <f t="shared" si="296"/>
        <v>-0.01463485046</v>
      </c>
    </row>
    <row r="58" ht="18.0" customHeight="1">
      <c r="B58" s="6">
        <v>0.0</v>
      </c>
      <c r="C58" s="6">
        <v>1.0</v>
      </c>
      <c r="D58" s="6">
        <v>0.0</v>
      </c>
      <c r="E58" s="22" t="str">
        <f t="shared" si="263"/>
        <v>versicolor</v>
      </c>
      <c r="F58" s="22">
        <f t="shared" ref="F58:H58" si="297">AQ58</f>
        <v>0.3002407477</v>
      </c>
      <c r="G58" s="22">
        <f t="shared" si="297"/>
        <v>0.3617402601</v>
      </c>
      <c r="H58" s="22">
        <f t="shared" si="297"/>
        <v>0.3380189922</v>
      </c>
      <c r="I58" s="64" t="str">
        <f t="shared" si="265"/>
        <v>versicolor</v>
      </c>
      <c r="K58" s="24" t="str">
        <f t="shared" si="266"/>
        <v>OK</v>
      </c>
      <c r="L58" s="29">
        <f t="shared" si="267"/>
        <v>0.112980982</v>
      </c>
      <c r="N58" s="29">
        <v>1.0</v>
      </c>
      <c r="O58" s="27">
        <v>5.9</v>
      </c>
      <c r="P58" s="27">
        <v>3.4</v>
      </c>
      <c r="U58" s="27">
        <v>1.131898898306245</v>
      </c>
      <c r="V58" s="27">
        <v>0.4530369918303151</v>
      </c>
      <c r="W58" s="27">
        <v>-0.5521989189231812</v>
      </c>
      <c r="Z58" s="17">
        <f t="shared" ref="Z58:AB58" si="298">1/(1+EXP(-U58))</f>
        <v>0.7561891638</v>
      </c>
      <c r="AA58" s="17">
        <f t="shared" si="298"/>
        <v>0.6113610629</v>
      </c>
      <c r="AB58" s="17">
        <f t="shared" si="298"/>
        <v>0.3653543936</v>
      </c>
      <c r="AE58" s="29">
        <v>1.0</v>
      </c>
      <c r="AF58" s="17">
        <f t="shared" ref="AF58:AH58" si="299">Z58</f>
        <v>0.7561891638</v>
      </c>
      <c r="AG58" s="17">
        <f t="shared" si="299"/>
        <v>0.6113610629</v>
      </c>
      <c r="AH58" s="17">
        <f t="shared" si="299"/>
        <v>0.3653543936</v>
      </c>
      <c r="AI58" s="2"/>
      <c r="AM58" s="27">
        <v>0.6011196388636906</v>
      </c>
      <c r="AN58" s="27">
        <v>0.7874614344887747</v>
      </c>
      <c r="AO58" s="27">
        <v>0.719637077371529</v>
      </c>
      <c r="AQ58" s="17">
        <f t="shared" ref="AQ58:AS58" si="300">EXP(AM58)/(EXP($AM58)+EXP($AN58)+EXP($AO58))</f>
        <v>0.3002407477</v>
      </c>
      <c r="AR58" s="17">
        <f t="shared" si="300"/>
        <v>0.3617402601</v>
      </c>
      <c r="AS58" s="17">
        <f t="shared" si="300"/>
        <v>0.3380189922</v>
      </c>
      <c r="AU58" s="40" t="str">
        <f t="shared" si="283"/>
        <v>versicolor</v>
      </c>
      <c r="AW58" s="41">
        <v>0.0</v>
      </c>
      <c r="AX58" s="41">
        <v>1.0</v>
      </c>
      <c r="AY58" s="41">
        <v>0.0</v>
      </c>
      <c r="BB58" s="74">
        <f t="shared" ref="BB58:BD58" si="301">AQ58-AW58</f>
        <v>0.3002407477</v>
      </c>
      <c r="BC58" s="74">
        <f t="shared" si="301"/>
        <v>-0.6382597399</v>
      </c>
      <c r="BD58" s="74">
        <f t="shared" si="301"/>
        <v>0.3380189922</v>
      </c>
      <c r="BF58" s="5">
        <v>1.0</v>
      </c>
      <c r="BG58" s="5">
        <v>1.0</v>
      </c>
      <c r="BH58" s="5">
        <v>1.0</v>
      </c>
      <c r="BJ58" s="34">
        <f t="shared" ref="BJ58:BL58" si="302">BB58*BF58</f>
        <v>0.3002407477</v>
      </c>
      <c r="BK58" s="34">
        <f t="shared" si="302"/>
        <v>-0.6382597399</v>
      </c>
      <c r="BL58" s="34">
        <f t="shared" si="302"/>
        <v>0.3380189922</v>
      </c>
      <c r="BT58" s="5">
        <f t="shared" ref="BT58:BV58" si="303">Z58*(1-Z58)</f>
        <v>0.1843671124</v>
      </c>
      <c r="BU58" s="5">
        <f t="shared" si="303"/>
        <v>0.2375987137</v>
      </c>
      <c r="BV58" s="5">
        <f t="shared" si="303"/>
        <v>0.2318705607</v>
      </c>
      <c r="BY58" s="17">
        <v>-0.1605808187820283</v>
      </c>
      <c r="BZ58" s="17">
        <v>0.07484001397051476</v>
      </c>
      <c r="CA58" s="17">
        <v>-0.06385905147015426</v>
      </c>
      <c r="CC58" s="34">
        <f t="shared" ref="CC58:CE58" si="304">BY58*BT58</f>
        <v>-0.02960582186</v>
      </c>
      <c r="CD58" s="34">
        <f t="shared" si="304"/>
        <v>0.01778189105</v>
      </c>
      <c r="CE58" s="34">
        <f t="shared" si="304"/>
        <v>-0.01480703407</v>
      </c>
    </row>
    <row r="59" ht="18.0" customHeight="1">
      <c r="B59" s="6">
        <v>0.0</v>
      </c>
      <c r="C59" s="6">
        <v>1.0</v>
      </c>
      <c r="D59" s="6">
        <v>0.0</v>
      </c>
      <c r="E59" s="22" t="str">
        <f t="shared" si="263"/>
        <v>versicolor</v>
      </c>
      <c r="F59" s="22">
        <f t="shared" ref="F59:H59" si="305">AQ59</f>
        <v>0.2998522921</v>
      </c>
      <c r="G59" s="22">
        <f t="shared" si="305"/>
        <v>0.3636631997</v>
      </c>
      <c r="H59" s="22">
        <f t="shared" si="305"/>
        <v>0.3364845082</v>
      </c>
      <c r="I59" s="64" t="str">
        <f t="shared" si="265"/>
        <v>versicolor</v>
      </c>
      <c r="K59" s="24" t="str">
        <f t="shared" si="266"/>
        <v>OK</v>
      </c>
      <c r="L59" s="29">
        <f t="shared" si="267"/>
        <v>0.1123919017</v>
      </c>
      <c r="N59" s="29">
        <v>1.0</v>
      </c>
      <c r="O59" s="27">
        <v>6.7</v>
      </c>
      <c r="P59" s="27">
        <v>3.2</v>
      </c>
      <c r="U59" s="27">
        <v>1.2241447683649334</v>
      </c>
      <c r="V59" s="27">
        <v>0.3470330516342374</v>
      </c>
      <c r="W59" s="27">
        <v>-0.502627792686974</v>
      </c>
      <c r="Z59" s="17">
        <f t="shared" ref="Z59:AB59" si="306">1/(1+EXP(-U59))</f>
        <v>0.7727921291</v>
      </c>
      <c r="AA59" s="17">
        <f t="shared" si="306"/>
        <v>0.5858979172</v>
      </c>
      <c r="AB59" s="17">
        <f t="shared" si="306"/>
        <v>0.3769233268</v>
      </c>
      <c r="AE59" s="29">
        <v>1.0</v>
      </c>
      <c r="AF59" s="17">
        <f t="shared" ref="AF59:AH59" si="307">Z59</f>
        <v>0.7727921291</v>
      </c>
      <c r="AG59" s="17">
        <f t="shared" si="307"/>
        <v>0.5858979172</v>
      </c>
      <c r="AH59" s="17">
        <f t="shared" si="307"/>
        <v>0.3769233268</v>
      </c>
      <c r="AJ59" s="2"/>
      <c r="AK59" s="2"/>
      <c r="AM59" s="27">
        <v>0.6070958802012874</v>
      </c>
      <c r="AN59" s="27">
        <v>0.8000340504118465</v>
      </c>
      <c r="AO59" s="27">
        <v>0.722357996591219</v>
      </c>
      <c r="AQ59" s="17">
        <f t="shared" ref="AQ59:AS59" si="308">EXP(AM59)/(EXP($AM59)+EXP($AN59)+EXP($AO59))</f>
        <v>0.2998522921</v>
      </c>
      <c r="AR59" s="17">
        <f t="shared" si="308"/>
        <v>0.3636631997</v>
      </c>
      <c r="AS59" s="17">
        <f t="shared" si="308"/>
        <v>0.3364845082</v>
      </c>
      <c r="AU59" s="40" t="str">
        <f t="shared" si="283"/>
        <v>versicolor</v>
      </c>
      <c r="AW59" s="41">
        <v>0.0</v>
      </c>
      <c r="AX59" s="41">
        <v>1.0</v>
      </c>
      <c r="AY59" s="41">
        <v>0.0</v>
      </c>
      <c r="BB59" s="74">
        <f t="shared" ref="BB59:BD59" si="309">AQ59-AW59</f>
        <v>0.2998522921</v>
      </c>
      <c r="BC59" s="74">
        <f t="shared" si="309"/>
        <v>-0.6363368003</v>
      </c>
      <c r="BD59" s="74">
        <f t="shared" si="309"/>
        <v>0.3364845082</v>
      </c>
      <c r="BF59" s="5">
        <v>1.0</v>
      </c>
      <c r="BG59" s="5">
        <v>1.0</v>
      </c>
      <c r="BH59" s="5">
        <v>1.0</v>
      </c>
      <c r="BJ59" s="34">
        <f t="shared" ref="BJ59:BL59" si="310">BB59*BF59</f>
        <v>0.2998522921</v>
      </c>
      <c r="BK59" s="34">
        <f t="shared" si="310"/>
        <v>-0.6363368003</v>
      </c>
      <c r="BL59" s="34">
        <f t="shared" si="310"/>
        <v>0.3364845082</v>
      </c>
      <c r="BT59" s="5">
        <f t="shared" ref="BT59:BV59" si="311">Z59*(1-Z59)</f>
        <v>0.1755844543</v>
      </c>
      <c r="BU59" s="5">
        <f t="shared" si="311"/>
        <v>0.2426215478</v>
      </c>
      <c r="BV59" s="5">
        <f t="shared" si="311"/>
        <v>0.2348521325</v>
      </c>
      <c r="BY59" s="17">
        <v>-0.160074283400918</v>
      </c>
      <c r="BZ59" s="17">
        <v>0.07452054758065335</v>
      </c>
      <c r="CA59" s="17">
        <v>-0.06376093863019035</v>
      </c>
      <c r="CC59" s="34">
        <f t="shared" ref="CC59:CE59" si="312">BY59*BT59</f>
        <v>-0.0281065557</v>
      </c>
      <c r="CD59" s="34">
        <f t="shared" si="312"/>
        <v>0.0180802906</v>
      </c>
      <c r="CE59" s="34">
        <f t="shared" si="312"/>
        <v>-0.01497439241</v>
      </c>
    </row>
    <row r="60" ht="18.0" customHeight="1">
      <c r="B60" s="6">
        <v>0.0</v>
      </c>
      <c r="C60" s="6">
        <v>0.0</v>
      </c>
      <c r="D60" s="6">
        <v>1.0</v>
      </c>
      <c r="E60" s="22" t="str">
        <f t="shared" si="263"/>
        <v>virginica</v>
      </c>
      <c r="F60" s="22">
        <f t="shared" ref="F60:H60" si="313">AQ60</f>
        <v>0.3016717743</v>
      </c>
      <c r="G60" s="22">
        <f t="shared" si="313"/>
        <v>0.3598356404</v>
      </c>
      <c r="H60" s="22">
        <f t="shared" si="313"/>
        <v>0.3384925853</v>
      </c>
      <c r="I60" s="64" t="str">
        <f t="shared" si="265"/>
        <v>versicolor</v>
      </c>
      <c r="K60" s="24" t="str">
        <f t="shared" si="266"/>
        <v>NG</v>
      </c>
      <c r="L60" s="29">
        <f t="shared" si="267"/>
        <v>0.1203614546</v>
      </c>
      <c r="N60" s="29">
        <v>1.0</v>
      </c>
      <c r="O60" s="27">
        <v>7.9</v>
      </c>
      <c r="P60" s="27">
        <v>6.3</v>
      </c>
      <c r="U60" s="27">
        <v>1.6419671977236638</v>
      </c>
      <c r="V60" s="27">
        <v>1.070254607245473</v>
      </c>
      <c r="W60" s="27">
        <v>-1.186968106038655</v>
      </c>
      <c r="Z60" s="17">
        <f t="shared" ref="Z60:AB60" si="314">1/(1+EXP(-U60))</f>
        <v>0.8378024366</v>
      </c>
      <c r="AA60" s="17">
        <f t="shared" si="314"/>
        <v>0.7446453321</v>
      </c>
      <c r="AB60" s="17">
        <f t="shared" si="314"/>
        <v>0.2338016261</v>
      </c>
      <c r="AE60" s="29">
        <v>1.0</v>
      </c>
      <c r="AF60" s="17">
        <f t="shared" ref="AF60:AH60" si="315">Z60</f>
        <v>0.8378024366</v>
      </c>
      <c r="AG60" s="17">
        <f t="shared" si="315"/>
        <v>0.7446453321</v>
      </c>
      <c r="AH60" s="17">
        <f t="shared" si="315"/>
        <v>0.2338016261</v>
      </c>
      <c r="AM60" s="27">
        <v>0.6497040009462365</v>
      </c>
      <c r="AN60" s="27">
        <v>0.8260117875649198</v>
      </c>
      <c r="AO60" s="27">
        <v>0.7648666024205674</v>
      </c>
      <c r="AQ60" s="17">
        <f t="shared" ref="AQ60:AS60" si="316">EXP(AM60)/(EXP($AM60)+EXP($AN60)+EXP($AO60))</f>
        <v>0.3016717743</v>
      </c>
      <c r="AR60" s="17">
        <f t="shared" si="316"/>
        <v>0.3598356404</v>
      </c>
      <c r="AS60" s="17">
        <f t="shared" si="316"/>
        <v>0.3384925853</v>
      </c>
      <c r="AU60" s="40" t="str">
        <f t="shared" si="283"/>
        <v>versicolor</v>
      </c>
      <c r="AW60" s="41">
        <v>0.0</v>
      </c>
      <c r="AX60" s="41">
        <v>0.0</v>
      </c>
      <c r="AY60" s="41">
        <v>1.0</v>
      </c>
      <c r="BB60" s="74">
        <f t="shared" ref="BB60:BD60" si="317">AQ60-AW60</f>
        <v>0.3016717743</v>
      </c>
      <c r="BC60" s="74">
        <f t="shared" si="317"/>
        <v>0.3598356404</v>
      </c>
      <c r="BD60" s="74">
        <f t="shared" si="317"/>
        <v>-0.6615074147</v>
      </c>
      <c r="BF60" s="5">
        <v>1.0</v>
      </c>
      <c r="BG60" s="5">
        <v>1.0</v>
      </c>
      <c r="BH60" s="5">
        <v>1.0</v>
      </c>
      <c r="BJ60" s="34">
        <f t="shared" ref="BJ60:BL60" si="318">BB60*BF60</f>
        <v>0.3016717743</v>
      </c>
      <c r="BK60" s="34">
        <f t="shared" si="318"/>
        <v>0.3598356404</v>
      </c>
      <c r="BL60" s="34">
        <f t="shared" si="318"/>
        <v>-0.6615074147</v>
      </c>
      <c r="BT60" s="5">
        <f t="shared" ref="BT60:BV60" si="319">Z60*(1-Z60)</f>
        <v>0.1358895138</v>
      </c>
      <c r="BU60" s="5">
        <f t="shared" si="319"/>
        <v>0.1901486615</v>
      </c>
      <c r="BV60" s="5">
        <f t="shared" si="319"/>
        <v>0.1791384257</v>
      </c>
      <c r="BY60" s="17">
        <v>0.11128149516613556</v>
      </c>
      <c r="BZ60" s="17">
        <v>-0.12795738880997204</v>
      </c>
      <c r="CA60" s="17">
        <v>-0.05002795202154686</v>
      </c>
      <c r="CC60" s="34">
        <f t="shared" ref="CC60:CE60" si="320">BY60*BT60</f>
        <v>0.01512198827</v>
      </c>
      <c r="CD60" s="34">
        <f t="shared" si="320"/>
        <v>-0.02433092621</v>
      </c>
      <c r="CE60" s="34">
        <f t="shared" si="320"/>
        <v>-0.008961928567</v>
      </c>
    </row>
    <row r="61" ht="18.0" customHeight="1">
      <c r="B61" s="6">
        <v>0.0</v>
      </c>
      <c r="C61" s="6">
        <v>0.0</v>
      </c>
      <c r="D61" s="6">
        <v>1.0</v>
      </c>
      <c r="E61" s="22" t="str">
        <f t="shared" si="263"/>
        <v>virginica</v>
      </c>
      <c r="F61" s="22">
        <f t="shared" ref="F61:H61" si="321">AQ61</f>
        <v>0.3012975068</v>
      </c>
      <c r="G61" s="22">
        <f t="shared" si="321"/>
        <v>0.3612609473</v>
      </c>
      <c r="H61" s="22">
        <f t="shared" si="321"/>
        <v>0.3374415459</v>
      </c>
      <c r="I61" s="64" t="str">
        <f t="shared" si="265"/>
        <v>versicolor</v>
      </c>
      <c r="K61" s="24" t="str">
        <f t="shared" si="266"/>
        <v>NG</v>
      </c>
      <c r="L61" s="29">
        <f t="shared" si="267"/>
        <v>0.1207069979</v>
      </c>
      <c r="N61" s="29">
        <v>1.0</v>
      </c>
      <c r="O61" s="27">
        <v>8.3</v>
      </c>
      <c r="P61" s="27">
        <v>5.8</v>
      </c>
      <c r="U61" s="27">
        <v>1.6552132357799847</v>
      </c>
      <c r="V61" s="27">
        <v>0.9134611705703337</v>
      </c>
      <c r="W61" s="27">
        <v>-1.0729240720139641</v>
      </c>
      <c r="Z61" s="17">
        <f t="shared" ref="Z61:AB61" si="322">1/(1+EXP(-U61))</f>
        <v>0.8395943899</v>
      </c>
      <c r="AA61" s="17">
        <f t="shared" si="322"/>
        <v>0.7137079028</v>
      </c>
      <c r="AB61" s="17">
        <f t="shared" si="322"/>
        <v>0.2548474044</v>
      </c>
      <c r="AE61" s="29">
        <v>1.0</v>
      </c>
      <c r="AF61" s="17">
        <f t="shared" ref="AF61:AH61" si="323">Z61</f>
        <v>0.8395943899</v>
      </c>
      <c r="AG61" s="17">
        <f t="shared" si="323"/>
        <v>0.7137079028</v>
      </c>
      <c r="AH61" s="17">
        <f t="shared" si="323"/>
        <v>0.2548474044</v>
      </c>
      <c r="AM61" s="27">
        <v>0.6481383044297082</v>
      </c>
      <c r="AN61" s="27">
        <v>0.8296406760093249</v>
      </c>
      <c r="AO61" s="27">
        <v>0.7614324311390736</v>
      </c>
      <c r="AQ61" s="17">
        <f t="shared" ref="AQ61:AS61" si="324">EXP(AM61)/(EXP($AM61)+EXP($AN61)+EXP($AO61))</f>
        <v>0.3012975068</v>
      </c>
      <c r="AR61" s="17">
        <f t="shared" si="324"/>
        <v>0.3612609473</v>
      </c>
      <c r="AS61" s="17">
        <f t="shared" si="324"/>
        <v>0.3374415459</v>
      </c>
      <c r="AU61" s="40" t="str">
        <f t="shared" si="283"/>
        <v>versicolor</v>
      </c>
      <c r="AW61" s="41">
        <v>0.0</v>
      </c>
      <c r="AX61" s="41">
        <v>0.0</v>
      </c>
      <c r="AY61" s="41">
        <v>1.0</v>
      </c>
      <c r="BB61" s="74">
        <f t="shared" ref="BB61:BD61" si="325">AQ61-AW61</f>
        <v>0.3012975068</v>
      </c>
      <c r="BC61" s="74">
        <f t="shared" si="325"/>
        <v>0.3612609473</v>
      </c>
      <c r="BD61" s="74">
        <f t="shared" si="325"/>
        <v>-0.6625584541</v>
      </c>
      <c r="BF61" s="5">
        <v>1.0</v>
      </c>
      <c r="BG61" s="5">
        <v>1.0</v>
      </c>
      <c r="BH61" s="5">
        <v>1.0</v>
      </c>
      <c r="BJ61" s="34">
        <f t="shared" ref="BJ61:BL61" si="326">BB61*BF61</f>
        <v>0.3012975068</v>
      </c>
      <c r="BK61" s="34">
        <f t="shared" si="326"/>
        <v>0.3612609473</v>
      </c>
      <c r="BL61" s="34">
        <f t="shared" si="326"/>
        <v>-0.6625584541</v>
      </c>
      <c r="BT61" s="5">
        <f t="shared" ref="BT61:BV61" si="327">Z61*(1-Z61)</f>
        <v>0.1346756503</v>
      </c>
      <c r="BU61" s="5">
        <f t="shared" si="327"/>
        <v>0.2043289323</v>
      </c>
      <c r="BV61" s="5">
        <f t="shared" si="327"/>
        <v>0.1899002049</v>
      </c>
      <c r="BY61" s="17">
        <v>0.11165314137725046</v>
      </c>
      <c r="BZ61" s="17">
        <v>-0.12817845778770676</v>
      </c>
      <c r="CA61" s="17">
        <v>-0.04993945732218</v>
      </c>
      <c r="CC61" s="34">
        <f t="shared" ref="CC61:CE61" si="328">BY61*BT61</f>
        <v>0.01503695943</v>
      </c>
      <c r="CD61" s="34">
        <f t="shared" si="328"/>
        <v>-0.02619056742</v>
      </c>
      <c r="CE61" s="34">
        <f t="shared" si="328"/>
        <v>-0.009483513176</v>
      </c>
    </row>
    <row r="62" ht="18.0" customHeight="1">
      <c r="B62" s="6">
        <v>0.0</v>
      </c>
      <c r="C62" s="6">
        <v>0.0</v>
      </c>
      <c r="D62" s="6">
        <v>1.0</v>
      </c>
      <c r="E62" s="22" t="str">
        <f t="shared" si="263"/>
        <v>virginica</v>
      </c>
      <c r="F62" s="22">
        <f t="shared" ref="F62:H62" si="329">AQ62</f>
        <v>0.3010441075</v>
      </c>
      <c r="G62" s="22">
        <f t="shared" si="329"/>
        <v>0.3614327782</v>
      </c>
      <c r="H62" s="22">
        <f t="shared" si="329"/>
        <v>0.3375231142</v>
      </c>
      <c r="I62" s="64" t="str">
        <f t="shared" si="265"/>
        <v>versicolor</v>
      </c>
      <c r="J62" s="30"/>
      <c r="K62" s="24" t="str">
        <f t="shared" si="266"/>
        <v>NG</v>
      </c>
      <c r="L62" s="31">
        <f t="shared" si="267"/>
        <v>0.1206801427</v>
      </c>
      <c r="N62" s="31">
        <v>1.0</v>
      </c>
      <c r="O62" s="27">
        <v>7.7</v>
      </c>
      <c r="P62" s="27">
        <v>5.2</v>
      </c>
      <c r="U62" s="27">
        <v>1.5243846514115498</v>
      </c>
      <c r="V62" s="27">
        <v>0.7983551258853292</v>
      </c>
      <c r="W62" s="27">
        <v>-0.9427427837412683</v>
      </c>
      <c r="Z62" s="17">
        <f t="shared" ref="Z62:AB62" si="330">1/(1+EXP(-U62))</f>
        <v>0.8211832356</v>
      </c>
      <c r="AA62" s="17">
        <f t="shared" si="330"/>
        <v>0.6896225167</v>
      </c>
      <c r="AB62" s="17">
        <f t="shared" si="330"/>
        <v>0.2803466461</v>
      </c>
      <c r="AE62" s="31">
        <v>1.0</v>
      </c>
      <c r="AF62" s="17">
        <f t="shared" ref="AF62:AH62" si="331">Z62</f>
        <v>0.8211832356</v>
      </c>
      <c r="AG62" s="17">
        <f t="shared" si="331"/>
        <v>0.6896225167</v>
      </c>
      <c r="AH62" s="17">
        <f t="shared" si="331"/>
        <v>0.2803466461</v>
      </c>
      <c r="AM62" s="27">
        <v>0.6376509112561757</v>
      </c>
      <c r="AN62" s="27">
        <v>0.8204701925089587</v>
      </c>
      <c r="AO62" s="27">
        <v>0.7520281150835542</v>
      </c>
      <c r="AQ62" s="17">
        <f t="shared" ref="AQ62:AS62" si="332">EXP(AM62)/(EXP($AM62)+EXP($AN62)+EXP($AO62))</f>
        <v>0.3010441075</v>
      </c>
      <c r="AR62" s="17">
        <f t="shared" si="332"/>
        <v>0.3614327782</v>
      </c>
      <c r="AS62" s="17">
        <f t="shared" si="332"/>
        <v>0.3375231142</v>
      </c>
      <c r="AU62" s="40" t="str">
        <f t="shared" si="283"/>
        <v>versicolor</v>
      </c>
      <c r="AW62" s="41">
        <v>0.0</v>
      </c>
      <c r="AX62" s="41">
        <v>0.0</v>
      </c>
      <c r="AY62" s="41">
        <v>1.0</v>
      </c>
      <c r="BB62" s="74">
        <f t="shared" ref="BB62:BD62" si="333">AQ62-AW62</f>
        <v>0.3010441075</v>
      </c>
      <c r="BC62" s="74">
        <f t="shared" si="333"/>
        <v>0.3614327782</v>
      </c>
      <c r="BD62" s="74">
        <f t="shared" si="333"/>
        <v>-0.6624768858</v>
      </c>
      <c r="BF62" s="5">
        <v>1.0</v>
      </c>
      <c r="BG62" s="5">
        <v>1.0</v>
      </c>
      <c r="BH62" s="5">
        <v>1.0</v>
      </c>
      <c r="BJ62" s="34">
        <f t="shared" ref="BJ62:BL62" si="334">BB62*BF62</f>
        <v>0.3010441075</v>
      </c>
      <c r="BK62" s="34">
        <f t="shared" si="334"/>
        <v>0.3614327782</v>
      </c>
      <c r="BL62" s="34">
        <f t="shared" si="334"/>
        <v>-0.6624768858</v>
      </c>
      <c r="BT62" s="5">
        <f t="shared" ref="BT62:BV62" si="335">Z62*(1-Z62)</f>
        <v>0.1468413292</v>
      </c>
      <c r="BU62" s="5">
        <f t="shared" si="335"/>
        <v>0.2140433012</v>
      </c>
      <c r="BV62" s="5">
        <f t="shared" si="335"/>
        <v>0.2017524041</v>
      </c>
      <c r="BY62" s="17">
        <v>0.11168876913248099</v>
      </c>
      <c r="BZ62" s="17">
        <v>-0.12816717898360402</v>
      </c>
      <c r="CA62" s="17">
        <v>-0.04989074085192283</v>
      </c>
      <c r="CC62" s="34">
        <f t="shared" ref="CC62:CE62" si="336">BY62*BT62</f>
        <v>0.01640052731</v>
      </c>
      <c r="CD62" s="34">
        <f t="shared" si="336"/>
        <v>-0.02743332609</v>
      </c>
      <c r="CE62" s="34">
        <f t="shared" si="336"/>
        <v>-0.01006557691</v>
      </c>
    </row>
    <row r="63" ht="18.0" customHeight="1">
      <c r="K63" s="32" t="s">
        <v>29</v>
      </c>
      <c r="L63" s="31">
        <f>SUM(L54:L62)</f>
        <v>1.098051123</v>
      </c>
      <c r="R63" s="9"/>
      <c r="AM63" s="7"/>
    </row>
    <row r="64" ht="18.0" customHeight="1">
      <c r="K64" s="2"/>
      <c r="R64" s="9"/>
      <c r="AM64" s="43" t="s">
        <v>388</v>
      </c>
      <c r="AN64" s="27"/>
      <c r="AO64" s="27"/>
    </row>
    <row r="65" ht="18.0" customHeight="1">
      <c r="B65" s="11" t="s">
        <v>11</v>
      </c>
      <c r="C65" s="12"/>
      <c r="D65" s="12"/>
      <c r="E65" s="13"/>
      <c r="G65" s="2"/>
      <c r="H65" s="2"/>
      <c r="I65" s="2"/>
      <c r="J65" s="9"/>
      <c r="K65" s="2"/>
      <c r="L65" s="9"/>
      <c r="Q65" s="7"/>
      <c r="U65" s="43" t="s">
        <v>12</v>
      </c>
      <c r="V65" s="27"/>
      <c r="W65" s="27"/>
      <c r="Z65" s="16" t="s">
        <v>389</v>
      </c>
      <c r="AA65" s="17"/>
      <c r="AF65" s="16" t="s">
        <v>390</v>
      </c>
      <c r="AI65" s="7"/>
      <c r="AM65" s="43" t="s">
        <v>391</v>
      </c>
      <c r="AQ65" s="10" t="s">
        <v>392</v>
      </c>
      <c r="AR65" s="17"/>
      <c r="AW65" s="1" t="s">
        <v>41</v>
      </c>
      <c r="BB65" s="36" t="s">
        <v>93</v>
      </c>
      <c r="BF65" s="4" t="s">
        <v>393</v>
      </c>
      <c r="BH65" s="9" t="s">
        <v>437</v>
      </c>
      <c r="BJ65" s="33" t="s">
        <v>395</v>
      </c>
      <c r="BN65" s="33" t="s">
        <v>396</v>
      </c>
      <c r="BO65" s="34"/>
      <c r="BP65" s="34"/>
      <c r="BQ65" s="34"/>
      <c r="BT65" s="4" t="s">
        <v>397</v>
      </c>
      <c r="BX65" s="16" t="s">
        <v>398</v>
      </c>
      <c r="BY65" s="17"/>
      <c r="BZ65" s="17"/>
      <c r="CA65" s="17"/>
      <c r="CB65" s="17"/>
      <c r="CC65" s="33" t="s">
        <v>399</v>
      </c>
      <c r="CG65" s="4" t="s">
        <v>138</v>
      </c>
      <c r="CH65" s="5"/>
      <c r="CI65" s="5"/>
      <c r="CJ65" s="5"/>
    </row>
    <row r="66" ht="18.0" customHeight="1">
      <c r="B66" s="18" t="s">
        <v>14</v>
      </c>
      <c r="C66" s="18" t="s">
        <v>15</v>
      </c>
      <c r="D66" s="18" t="s">
        <v>16</v>
      </c>
      <c r="E66" s="19"/>
      <c r="F66" s="6" t="s">
        <v>14</v>
      </c>
      <c r="G66" s="6" t="s">
        <v>15</v>
      </c>
      <c r="H66" s="6" t="s">
        <v>16</v>
      </c>
      <c r="I66" s="19"/>
      <c r="J66" s="20" t="s">
        <v>18</v>
      </c>
      <c r="K66" s="18" t="s">
        <v>19</v>
      </c>
      <c r="L66" s="21" t="s">
        <v>20</v>
      </c>
      <c r="N66" s="1" t="s">
        <v>21</v>
      </c>
      <c r="O66" s="1" t="s">
        <v>22</v>
      </c>
      <c r="P66" s="1" t="s">
        <v>23</v>
      </c>
      <c r="Q66" s="1" t="s">
        <v>438</v>
      </c>
      <c r="U66" s="1" t="s">
        <v>439</v>
      </c>
      <c r="AE66" s="1" t="s">
        <v>21</v>
      </c>
      <c r="AF66" s="2" t="s">
        <v>440</v>
      </c>
      <c r="AI66" s="2" t="s">
        <v>441</v>
      </c>
      <c r="AK66" s="2"/>
      <c r="AM66" s="2" t="s">
        <v>442</v>
      </c>
      <c r="AO66" s="2"/>
      <c r="AQ66" s="2" t="s">
        <v>47</v>
      </c>
      <c r="AW66" s="6" t="s">
        <v>14</v>
      </c>
      <c r="AX66" s="6" t="s">
        <v>15</v>
      </c>
      <c r="AY66" s="6" t="s">
        <v>16</v>
      </c>
      <c r="BB66" s="2" t="s">
        <v>101</v>
      </c>
      <c r="BF66" s="1" t="s">
        <v>251</v>
      </c>
      <c r="BJ66" s="2" t="s">
        <v>443</v>
      </c>
      <c r="BO66" s="2" t="s">
        <v>104</v>
      </c>
      <c r="BP66" s="2"/>
      <c r="BT66" s="1" t="s">
        <v>145</v>
      </c>
      <c r="BY66" s="2" t="s">
        <v>146</v>
      </c>
      <c r="CC66" s="2" t="s">
        <v>444</v>
      </c>
      <c r="CH66" s="2" t="s">
        <v>148</v>
      </c>
    </row>
    <row r="67" ht="18.0" customHeight="1">
      <c r="A67" s="1">
        <f>A54+1</f>
        <v>5</v>
      </c>
      <c r="B67" s="6">
        <v>1.0</v>
      </c>
      <c r="C67" s="6">
        <v>0.0</v>
      </c>
      <c r="D67" s="6">
        <v>0.0</v>
      </c>
      <c r="E67" s="22" t="str">
        <f t="shared" ref="E67:E75" si="347">IF(MAX(B67:D67)=B67,"setosa",IF(MAX(B67:D67)=C67,"versicolor","virginica"))</f>
        <v>setosa</v>
      </c>
      <c r="F67" s="22">
        <f t="shared" ref="F67:H67" si="337">AQ67</f>
        <v>0.3081693448</v>
      </c>
      <c r="G67" s="22">
        <f t="shared" si="337"/>
        <v>0.3488593101</v>
      </c>
      <c r="H67" s="22">
        <f t="shared" si="337"/>
        <v>0.3429713451</v>
      </c>
      <c r="I67" s="64" t="str">
        <f t="shared" ref="I67:I75" si="349">IF(MAX(F67:H67)=F67,"setosa",IF(MAX(F67:H67)=G67,"versicolor","virginica"))</f>
        <v>versicolor</v>
      </c>
      <c r="J67" s="22">
        <f>COUNTIF(K67:K75,"OK")/9</f>
        <v>0.3333333333</v>
      </c>
      <c r="K67" s="24" t="str">
        <f t="shared" ref="K67:K75" si="350">IF(E67=I67,"OK","NG")</f>
        <v>NG</v>
      </c>
      <c r="L67" s="25">
        <f t="shared" ref="L67:L75" si="351">-(B67*LN(F67)+C67*LN(G67)+D67*LN(H67))/9</f>
        <v>0.1307895363</v>
      </c>
      <c r="M67" s="9" t="s">
        <v>26</v>
      </c>
      <c r="N67" s="25">
        <v>1.0</v>
      </c>
      <c r="O67" s="27">
        <v>5.1</v>
      </c>
      <c r="P67" s="27">
        <v>7.0</v>
      </c>
      <c r="Q67" s="72">
        <f t="shared" ref="Q67:S67" si="338">Q54-$C$10*CH54</f>
        <v>0.05103324895</v>
      </c>
      <c r="R67" s="72">
        <f t="shared" si="338"/>
        <v>-0.03014791848</v>
      </c>
      <c r="S67" s="72">
        <f t="shared" si="338"/>
        <v>0.1702539419</v>
      </c>
      <c r="T67" s="28" t="s">
        <v>27</v>
      </c>
      <c r="U67" s="27">
        <f t="array" ref="U67:W75">MMULT(N67:P75,Q67:S69)</f>
        <v>1.29077414</v>
      </c>
      <c r="V67" s="27">
        <v>1.4697843351714543</v>
      </c>
      <c r="W67" s="27">
        <v>-1.3595836388701306</v>
      </c>
      <c r="Y67" s="9" t="s">
        <v>445</v>
      </c>
      <c r="Z67" s="17">
        <f t="shared" ref="Z67:AB67" si="339">1/(1+EXP(-U67))</f>
        <v>0.7842781916</v>
      </c>
      <c r="AA67" s="17">
        <f t="shared" si="339"/>
        <v>0.8130246038</v>
      </c>
      <c r="AB67" s="17">
        <f t="shared" si="339"/>
        <v>0.2043079802</v>
      </c>
      <c r="AD67" s="9" t="s">
        <v>446</v>
      </c>
      <c r="AE67" s="25">
        <v>1.0</v>
      </c>
      <c r="AF67" s="17">
        <f t="shared" ref="AF67:AH67" si="340">Z67</f>
        <v>0.7842781916</v>
      </c>
      <c r="AG67" s="17">
        <f t="shared" si="340"/>
        <v>0.8130246038</v>
      </c>
      <c r="AH67" s="17">
        <f t="shared" si="340"/>
        <v>0.2043079802</v>
      </c>
      <c r="AI67" s="38">
        <f t="shared" ref="AI67:AK67" si="341">AI54-$C$10*BO54</f>
        <v>0.02963404139</v>
      </c>
      <c r="AJ67" s="38">
        <f t="shared" si="341"/>
        <v>-0.02620886455</v>
      </c>
      <c r="AK67" s="38">
        <f t="shared" si="341"/>
        <v>-0.003425176837</v>
      </c>
      <c r="AL67" s="28" t="s">
        <v>27</v>
      </c>
      <c r="AM67" s="27">
        <f t="array" ref="AM67:AO75">MMULT(AE67:AH75,AI67:AK70)</f>
        <v>0.6458934828</v>
      </c>
      <c r="AN67" s="27">
        <v>0.7699127483419487</v>
      </c>
      <c r="AO67" s="27">
        <v>0.75289093196968</v>
      </c>
      <c r="AP67" s="9" t="s">
        <v>447</v>
      </c>
      <c r="AQ67" s="17">
        <f t="shared" ref="AQ67:AS67" si="342">EXP(AM67)/(EXP($AM67)+EXP($AN67)+EXP($AO67))</f>
        <v>0.3081693448</v>
      </c>
      <c r="AR67" s="17">
        <f t="shared" si="342"/>
        <v>0.3488593101</v>
      </c>
      <c r="AS67" s="17">
        <f t="shared" si="342"/>
        <v>0.3429713451</v>
      </c>
      <c r="AT67" s="39" t="s">
        <v>51</v>
      </c>
      <c r="AU67" s="40" t="str">
        <f>IF(MAX(B67:D67)=MAX(AQ67:AS67)=AQ67,"setosa",IF(MAX(AQ67:AS67)=AR67,"versicolor","virginica"))</f>
        <v>versicolor</v>
      </c>
      <c r="AW67" s="41">
        <v>1.0</v>
      </c>
      <c r="AX67" s="41">
        <v>0.0</v>
      </c>
      <c r="AY67" s="41">
        <v>0.0</v>
      </c>
      <c r="BA67" s="59" t="s">
        <v>108</v>
      </c>
      <c r="BB67" s="74">
        <f t="shared" ref="BB67:BD67" si="343">AQ67-AW67</f>
        <v>-0.6918306552</v>
      </c>
      <c r="BC67" s="74">
        <f t="shared" si="343"/>
        <v>0.3488593101</v>
      </c>
      <c r="BD67" s="74">
        <f t="shared" si="343"/>
        <v>0.3429713451</v>
      </c>
      <c r="BE67" s="9" t="s">
        <v>448</v>
      </c>
      <c r="BF67" s="5">
        <v>1.0</v>
      </c>
      <c r="BG67" s="5">
        <v>1.0</v>
      </c>
      <c r="BH67" s="5">
        <v>1.0</v>
      </c>
      <c r="BI67" s="9" t="s">
        <v>449</v>
      </c>
      <c r="BJ67" s="34">
        <f t="shared" ref="BJ67:BL67" si="344">BB67*BF67</f>
        <v>-0.6918306552</v>
      </c>
      <c r="BK67" s="34">
        <f t="shared" si="344"/>
        <v>0.3488593101</v>
      </c>
      <c r="BL67" s="34">
        <f t="shared" si="344"/>
        <v>0.3429713451</v>
      </c>
      <c r="BN67" s="61" t="s">
        <v>450</v>
      </c>
      <c r="BO67" s="62">
        <f t="array" ref="BO67:BQ70">MMULT(TRANSPOSE(AE67:AH75),BJ67:BL75)</f>
        <v>-0.2429391005</v>
      </c>
      <c r="BP67" s="62">
        <v>0.18530149284875386</v>
      </c>
      <c r="BQ67" s="62">
        <v>0.0576376076538917</v>
      </c>
      <c r="BS67" s="9" t="s">
        <v>451</v>
      </c>
      <c r="BT67" s="5">
        <f t="shared" ref="BT67:BV67" si="345">Z67*(1-Z67)</f>
        <v>0.1691859098</v>
      </c>
      <c r="BU67" s="5">
        <f t="shared" si="345"/>
        <v>0.1520155974</v>
      </c>
      <c r="BV67" s="5">
        <f t="shared" si="345"/>
        <v>0.1625662294</v>
      </c>
      <c r="BX67" s="9" t="s">
        <v>452</v>
      </c>
      <c r="BY67" s="17">
        <f t="array" ref="BY67:CA75">MMULT(BJ67:BL75,TRANSPOSE(AI68:AK70))</f>
        <v>0.06016546757</v>
      </c>
      <c r="BZ67" s="17">
        <v>0.04444567864377094</v>
      </c>
      <c r="CA67" s="17">
        <v>0.13440552979941256</v>
      </c>
      <c r="CB67" s="9"/>
      <c r="CC67" s="34">
        <f t="shared" ref="CC67:CE67" si="346">BY67*BT67</f>
        <v>0.01017914937</v>
      </c>
      <c r="CD67" s="34">
        <f t="shared" si="346"/>
        <v>0.006756436391</v>
      </c>
      <c r="CE67" s="34">
        <f t="shared" si="346"/>
        <v>0.02184980019</v>
      </c>
      <c r="CG67" s="61" t="s">
        <v>453</v>
      </c>
      <c r="CH67" s="65">
        <f t="array" ref="CH67:CJ69">MMULT(TRANSPOSE(N67:P75),CC67:CE75)</f>
        <v>-0.007904337596</v>
      </c>
      <c r="CI67" s="65">
        <v>0.0029393655294407614</v>
      </c>
      <c r="CJ67" s="65">
        <v>-0.012709967721805422</v>
      </c>
    </row>
    <row r="68" ht="18.0" customHeight="1">
      <c r="B68" s="6">
        <v>1.0</v>
      </c>
      <c r="C68" s="6">
        <v>0.0</v>
      </c>
      <c r="D68" s="6">
        <v>0.0</v>
      </c>
      <c r="E68" s="22" t="str">
        <f t="shared" si="347"/>
        <v>setosa</v>
      </c>
      <c r="F68" s="22">
        <f t="shared" ref="F68:H68" si="348">AQ68</f>
        <v>0.3086173239</v>
      </c>
      <c r="G68" s="22">
        <f t="shared" si="348"/>
        <v>0.3483233293</v>
      </c>
      <c r="H68" s="22">
        <f t="shared" si="348"/>
        <v>0.3430593468</v>
      </c>
      <c r="I68" s="64" t="str">
        <f t="shared" si="349"/>
        <v>versicolor</v>
      </c>
      <c r="K68" s="24" t="str">
        <f t="shared" si="350"/>
        <v>NG</v>
      </c>
      <c r="L68" s="29">
        <f t="shared" si="351"/>
        <v>0.1306281337</v>
      </c>
      <c r="N68" s="29">
        <v>1.0</v>
      </c>
      <c r="O68" s="27">
        <v>5.4</v>
      </c>
      <c r="P68" s="27">
        <v>7.8</v>
      </c>
      <c r="Q68" s="72">
        <f t="shared" ref="Q68:S68" si="352">Q55-$C$10*CH55</f>
        <v>0.1360426579</v>
      </c>
      <c r="R68" s="72">
        <f t="shared" si="352"/>
        <v>-0.06447975637</v>
      </c>
      <c r="S68" s="72">
        <f t="shared" si="352"/>
        <v>0.01004264536</v>
      </c>
      <c r="U68" s="27">
        <v>1.3939781760728032</v>
      </c>
      <c r="V68" s="27">
        <v>1.6594437238185362</v>
      </c>
      <c r="W68" s="27">
        <v>-1.5372628534967943</v>
      </c>
      <c r="Z68" s="17">
        <f t="shared" ref="Z68:AB68" si="353">1/(1+EXP(-U68))</f>
        <v>0.8012265769</v>
      </c>
      <c r="AA68" s="17">
        <f t="shared" si="353"/>
        <v>0.8401633155</v>
      </c>
      <c r="AB68" s="17">
        <f t="shared" si="353"/>
        <v>0.1769335277</v>
      </c>
      <c r="AE68" s="29">
        <v>1.0</v>
      </c>
      <c r="AF68" s="17">
        <f t="shared" ref="AF68:AH68" si="354">Z68</f>
        <v>0.8012265769</v>
      </c>
      <c r="AG68" s="17">
        <f t="shared" si="354"/>
        <v>0.8401633155</v>
      </c>
      <c r="AH68" s="17">
        <f t="shared" si="354"/>
        <v>0.1769335277</v>
      </c>
      <c r="AI68" s="38">
        <f t="shared" ref="AI68:AK68" si="355">AI55-$C$10*BO55</f>
        <v>0.5427761236</v>
      </c>
      <c r="AJ68" s="38">
        <f t="shared" si="355"/>
        <v>0.761360648</v>
      </c>
      <c r="AK68" s="38">
        <f t="shared" si="355"/>
        <v>0.4958632283</v>
      </c>
      <c r="AM68" s="27">
        <v>0.6563063765374427</v>
      </c>
      <c r="AN68" s="27">
        <v>0.7773354564242488</v>
      </c>
      <c r="AO68" s="27">
        <v>0.7621077558834657</v>
      </c>
      <c r="AQ68" s="17">
        <f t="shared" ref="AQ68:AS68" si="356">EXP(AM68)/(EXP($AM68)+EXP($AN68)+EXP($AO68))</f>
        <v>0.3086173239</v>
      </c>
      <c r="AR68" s="17">
        <f t="shared" si="356"/>
        <v>0.3483233293</v>
      </c>
      <c r="AS68" s="17">
        <f t="shared" si="356"/>
        <v>0.3430593468</v>
      </c>
      <c r="AU68" s="40" t="str">
        <f t="shared" ref="AU68:AU75" si="367">IF(MAX(AQ68:AS68)=AQ68,"setosa",IF(MAX(AQ68:AS68)=AR68,"versicolor","virginica"))</f>
        <v>versicolor</v>
      </c>
      <c r="AW68" s="41">
        <v>1.0</v>
      </c>
      <c r="AX68" s="41">
        <v>0.0</v>
      </c>
      <c r="AY68" s="41">
        <v>0.0</v>
      </c>
      <c r="BB68" s="74">
        <f t="shared" ref="BB68:BD68" si="357">AQ68-AW68</f>
        <v>-0.6913826761</v>
      </c>
      <c r="BC68" s="74">
        <f t="shared" si="357"/>
        <v>0.3483233293</v>
      </c>
      <c r="BD68" s="74">
        <f t="shared" si="357"/>
        <v>0.3430593468</v>
      </c>
      <c r="BF68" s="5">
        <v>1.0</v>
      </c>
      <c r="BG68" s="5">
        <v>1.0</v>
      </c>
      <c r="BH68" s="5">
        <v>1.0</v>
      </c>
      <c r="BJ68" s="34">
        <f t="shared" ref="BJ68:BL68" si="358">BB68*BF68</f>
        <v>-0.6913826761</v>
      </c>
      <c r="BK68" s="34">
        <f t="shared" si="358"/>
        <v>0.3483233293</v>
      </c>
      <c r="BL68" s="34">
        <f t="shared" si="358"/>
        <v>0.3430593468</v>
      </c>
      <c r="BN68" s="61" t="s">
        <v>454</v>
      </c>
      <c r="BO68" s="34">
        <v>-0.16858733502208828</v>
      </c>
      <c r="BP68" s="34">
        <v>0.23278017033919646</v>
      </c>
      <c r="BQ68" s="34">
        <v>-0.06419283531710829</v>
      </c>
      <c r="BT68" s="5">
        <f t="shared" ref="BT68:BV68" si="359">Z68*(1-Z68)</f>
        <v>0.1592625494</v>
      </c>
      <c r="BU68" s="5">
        <f t="shared" si="359"/>
        <v>0.1342889188</v>
      </c>
      <c r="BV68" s="5">
        <f t="shared" si="359"/>
        <v>0.1456280545</v>
      </c>
      <c r="BY68" s="17">
        <v>0.06004418203202558</v>
      </c>
      <c r="BZ68" s="17">
        <v>0.044482664602547545</v>
      </c>
      <c r="CA68" s="17">
        <v>0.13431240395585076</v>
      </c>
      <c r="CC68" s="34">
        <f t="shared" ref="CC68:CE68" si="360">BY68*BT68</f>
        <v>0.009562789504</v>
      </c>
      <c r="CD68" s="34">
        <f t="shared" si="360"/>
        <v>0.005973528935</v>
      </c>
      <c r="CE68" s="34">
        <f t="shared" si="360"/>
        <v>0.01955965408</v>
      </c>
      <c r="CG68" s="61" t="s">
        <v>455</v>
      </c>
      <c r="CH68" s="66">
        <v>-0.014463371552651094</v>
      </c>
      <c r="CI68" s="66">
        <v>-0.1319183976947833</v>
      </c>
      <c r="CJ68" s="66">
        <v>-0.21087338736659633</v>
      </c>
    </row>
    <row r="69" ht="18.0" customHeight="1">
      <c r="B69" s="6">
        <v>1.0</v>
      </c>
      <c r="C69" s="6">
        <v>0.0</v>
      </c>
      <c r="D69" s="6">
        <v>0.0</v>
      </c>
      <c r="E69" s="22" t="str">
        <f t="shared" si="347"/>
        <v>setosa</v>
      </c>
      <c r="F69" s="22">
        <f t="shared" ref="F69:H69" si="361">AQ69</f>
        <v>0.3082059838</v>
      </c>
      <c r="G69" s="22">
        <f t="shared" si="361"/>
        <v>0.3483105766</v>
      </c>
      <c r="H69" s="22">
        <f t="shared" si="361"/>
        <v>0.3434834396</v>
      </c>
      <c r="I69" s="64" t="str">
        <f t="shared" si="349"/>
        <v>versicolor</v>
      </c>
      <c r="K69" s="24" t="str">
        <f t="shared" si="350"/>
        <v>NG</v>
      </c>
      <c r="L69" s="29">
        <f t="shared" si="351"/>
        <v>0.1307763268</v>
      </c>
      <c r="N69" s="29">
        <v>1.0</v>
      </c>
      <c r="O69" s="27">
        <v>4.6</v>
      </c>
      <c r="P69" s="27">
        <v>6.8</v>
      </c>
      <c r="Q69" s="72">
        <f t="shared" ref="Q69:S69" si="362">Q56-$C$10*CH56</f>
        <v>0.07798904803</v>
      </c>
      <c r="R69" s="72">
        <f t="shared" si="362"/>
        <v>0.2612541444</v>
      </c>
      <c r="S69" s="72">
        <f t="shared" si="362"/>
        <v>-0.2258650103</v>
      </c>
      <c r="U69" s="27">
        <v>1.207155001748764</v>
      </c>
      <c r="V69" s="27">
        <v>1.4497733844665066</v>
      </c>
      <c r="W69" s="27">
        <v>-1.319431959490255</v>
      </c>
      <c r="Z69" s="17">
        <f t="shared" ref="Z69:AB69" si="363">1/(1+EXP(-U69))</f>
        <v>0.7697951723</v>
      </c>
      <c r="AA69" s="17">
        <f t="shared" si="363"/>
        <v>0.8099635552</v>
      </c>
      <c r="AB69" s="17">
        <f t="shared" si="363"/>
        <v>0.2109128161</v>
      </c>
      <c r="AE69" s="29">
        <v>1.0</v>
      </c>
      <c r="AF69" s="17">
        <f t="shared" ref="AF69:AH69" si="364">Z69</f>
        <v>0.7697951723</v>
      </c>
      <c r="AG69" s="17">
        <f t="shared" si="364"/>
        <v>0.8099635552</v>
      </c>
      <c r="AH69" s="17">
        <f t="shared" si="364"/>
        <v>0.2109128161</v>
      </c>
      <c r="AI69" s="38">
        <f t="shared" ref="AI69:AK69" si="365">AI56-$C$10*BO56</f>
        <v>0.1965692694</v>
      </c>
      <c r="AJ69" s="38">
        <f t="shared" si="365"/>
        <v>0.1556706486</v>
      </c>
      <c r="AK69" s="38">
        <f t="shared" si="365"/>
        <v>0.367760082</v>
      </c>
      <c r="AM69" s="27">
        <v>0.6384250227576048</v>
      </c>
      <c r="AN69" s="27">
        <v>0.7607512282152028</v>
      </c>
      <c r="AO69" s="27">
        <v>0.7467955844955231</v>
      </c>
      <c r="AQ69" s="17">
        <f t="shared" ref="AQ69:AS69" si="366">EXP(AM69)/(EXP($AM69)+EXP($AN69)+EXP($AO69))</f>
        <v>0.3082059838</v>
      </c>
      <c r="AR69" s="17">
        <f t="shared" si="366"/>
        <v>0.3483105766</v>
      </c>
      <c r="AS69" s="17">
        <f t="shared" si="366"/>
        <v>0.3434834396</v>
      </c>
      <c r="AU69" s="40" t="str">
        <f t="shared" si="367"/>
        <v>versicolor</v>
      </c>
      <c r="AW69" s="41">
        <v>1.0</v>
      </c>
      <c r="AX69" s="41">
        <v>0.0</v>
      </c>
      <c r="AY69" s="41">
        <v>0.0</v>
      </c>
      <c r="BB69" s="74">
        <f t="shared" ref="BB69:BD69" si="368">AQ69-AW69</f>
        <v>-0.6917940162</v>
      </c>
      <c r="BC69" s="74">
        <f t="shared" si="368"/>
        <v>0.3483105766</v>
      </c>
      <c r="BD69" s="74">
        <f t="shared" si="368"/>
        <v>0.3434834396</v>
      </c>
      <c r="BF69" s="5">
        <v>1.0</v>
      </c>
      <c r="BG69" s="5">
        <v>1.0</v>
      </c>
      <c r="BH69" s="5">
        <v>1.0</v>
      </c>
      <c r="BJ69" s="34">
        <f t="shared" ref="BJ69:BL69" si="369">BB69*BF69</f>
        <v>-0.6917940162</v>
      </c>
      <c r="BK69" s="34">
        <f t="shared" si="369"/>
        <v>0.3483105766</v>
      </c>
      <c r="BL69" s="34">
        <f t="shared" si="369"/>
        <v>0.3434834396</v>
      </c>
      <c r="BO69" s="34">
        <v>-0.48170661262237524</v>
      </c>
      <c r="BP69" s="34">
        <v>0.45322163018847084</v>
      </c>
      <c r="BQ69" s="34">
        <v>0.028484982433904404</v>
      </c>
      <c r="BT69" s="5">
        <f t="shared" ref="BT69:BV69" si="370">Z69*(1-Z69)</f>
        <v>0.177210565</v>
      </c>
      <c r="BU69" s="5">
        <f t="shared" si="370"/>
        <v>0.1539225945</v>
      </c>
      <c r="BV69" s="5">
        <f t="shared" si="370"/>
        <v>0.1664286001</v>
      </c>
      <c r="BY69" s="17">
        <v>0.06002149908878762</v>
      </c>
      <c r="BZ69" s="17">
        <v>0.04455578695478124</v>
      </c>
      <c r="CA69" s="17">
        <v>0.1343879897269029</v>
      </c>
      <c r="CC69" s="34">
        <f t="shared" ref="CC69:CE69" si="371">BY69*BT69</f>
        <v>0.01063644377</v>
      </c>
      <c r="CD69" s="34">
        <f t="shared" si="371"/>
        <v>0.006858142326</v>
      </c>
      <c r="CE69" s="34">
        <f t="shared" si="371"/>
        <v>0.022366005</v>
      </c>
      <c r="CH69" s="66">
        <v>0.19630609144868122</v>
      </c>
      <c r="CI69" s="66">
        <v>-0.09568066279508619</v>
      </c>
      <c r="CJ69" s="66">
        <v>0.13089359625586627</v>
      </c>
    </row>
    <row r="70" ht="18.0" customHeight="1">
      <c r="B70" s="6">
        <v>0.0</v>
      </c>
      <c r="C70" s="6">
        <v>1.0</v>
      </c>
      <c r="D70" s="6">
        <v>0.0</v>
      </c>
      <c r="E70" s="22" t="str">
        <f t="shared" si="347"/>
        <v>versicolor</v>
      </c>
      <c r="F70" s="22">
        <f t="shared" ref="F70:H70" si="372">AQ70</f>
        <v>0.3046227251</v>
      </c>
      <c r="G70" s="22">
        <f t="shared" si="372"/>
        <v>0.3575139546</v>
      </c>
      <c r="H70" s="22">
        <f t="shared" si="372"/>
        <v>0.3378633204</v>
      </c>
      <c r="I70" s="64" t="str">
        <f t="shared" si="349"/>
        <v>versicolor</v>
      </c>
      <c r="K70" s="24" t="str">
        <f t="shared" si="350"/>
        <v>OK</v>
      </c>
      <c r="L70" s="29">
        <f t="shared" si="351"/>
        <v>0.1142867649</v>
      </c>
      <c r="N70" s="29">
        <v>1.0</v>
      </c>
      <c r="O70" s="27">
        <v>6.4</v>
      </c>
      <c r="P70" s="27">
        <v>3.6</v>
      </c>
      <c r="U70" s="27">
        <v>1.2024668322053054</v>
      </c>
      <c r="V70" s="27">
        <v>0.49769656077119584</v>
      </c>
      <c r="W70" s="27">
        <v>-0.5785871649121388</v>
      </c>
      <c r="Z70" s="17">
        <f t="shared" ref="Z70:AB70" si="373">1/(1+EXP(-U70))</f>
        <v>0.7689633285</v>
      </c>
      <c r="AA70" s="17">
        <f t="shared" si="373"/>
        <v>0.6219178619</v>
      </c>
      <c r="AB70" s="17">
        <f t="shared" si="373"/>
        <v>0.3592577518</v>
      </c>
      <c r="AE70" s="29">
        <v>1.0</v>
      </c>
      <c r="AF70" s="17">
        <f t="shared" ref="AF70:AH70" si="374">Z70</f>
        <v>0.7689633285</v>
      </c>
      <c r="AG70" s="17">
        <f t="shared" si="374"/>
        <v>0.6219178619</v>
      </c>
      <c r="AH70" s="17">
        <f t="shared" si="374"/>
        <v>0.3592577518</v>
      </c>
      <c r="AI70" s="38">
        <f t="shared" ref="AI70:AK70" si="375">AI57-$C$10*BO57</f>
        <v>0.150538967</v>
      </c>
      <c r="AJ70" s="38">
        <f t="shared" si="375"/>
        <v>0.3545578258</v>
      </c>
      <c r="AK70" s="38">
        <f t="shared" si="375"/>
        <v>0.3349032072</v>
      </c>
      <c r="AM70" s="27">
        <v>0.6233412066337772</v>
      </c>
      <c r="AN70" s="27">
        <v>0.7834415578684676</v>
      </c>
      <c r="AO70" s="27">
        <v>0.7269085988938846</v>
      </c>
      <c r="AQ70" s="17">
        <f t="shared" ref="AQ70:AS70" si="376">EXP(AM70)/(EXP($AM70)+EXP($AN70)+EXP($AO70))</f>
        <v>0.3046227251</v>
      </c>
      <c r="AR70" s="17">
        <f t="shared" si="376"/>
        <v>0.3575139546</v>
      </c>
      <c r="AS70" s="17">
        <f t="shared" si="376"/>
        <v>0.3378633204</v>
      </c>
      <c r="AU70" s="40" t="str">
        <f t="shared" si="367"/>
        <v>versicolor</v>
      </c>
      <c r="AW70" s="41">
        <v>0.0</v>
      </c>
      <c r="AX70" s="41">
        <v>1.0</v>
      </c>
      <c r="AY70" s="41">
        <v>0.0</v>
      </c>
      <c r="BB70" s="74">
        <f t="shared" ref="BB70:BD70" si="377">AQ70-AW70</f>
        <v>0.3046227251</v>
      </c>
      <c r="BC70" s="74">
        <f t="shared" si="377"/>
        <v>-0.6424860454</v>
      </c>
      <c r="BD70" s="74">
        <f t="shared" si="377"/>
        <v>0.3378633204</v>
      </c>
      <c r="BF70" s="5">
        <v>1.0</v>
      </c>
      <c r="BG70" s="5">
        <v>1.0</v>
      </c>
      <c r="BH70" s="5">
        <v>1.0</v>
      </c>
      <c r="BJ70" s="34">
        <f t="shared" ref="BJ70:BL70" si="378">BB70*BF70</f>
        <v>0.3046227251</v>
      </c>
      <c r="BK70" s="34">
        <f t="shared" si="378"/>
        <v>-0.6424860454</v>
      </c>
      <c r="BL70" s="34">
        <f t="shared" si="378"/>
        <v>0.3378633204</v>
      </c>
      <c r="BO70" s="34">
        <v>0.16615676148529587</v>
      </c>
      <c r="BP70" s="34">
        <v>-0.22915641398244424</v>
      </c>
      <c r="BQ70" s="34">
        <v>0.0629996524971485</v>
      </c>
      <c r="BT70" s="5">
        <f t="shared" ref="BT70:BV70" si="379">Z70*(1-Z70)</f>
        <v>0.1776587279</v>
      </c>
      <c r="BU70" s="5">
        <f t="shared" si="379"/>
        <v>0.2351360349</v>
      </c>
      <c r="BV70" s="5">
        <f t="shared" si="379"/>
        <v>0.2301916196</v>
      </c>
      <c r="BY70" s="17">
        <v>-0.15628765322659163</v>
      </c>
      <c r="BZ70" s="17">
        <v>0.0841158894624425</v>
      </c>
      <c r="CA70" s="17">
        <v>-0.06878935539579946</v>
      </c>
      <c r="CC70" s="34">
        <f t="shared" ref="CC70:CE70" si="380">BY70*BT70</f>
        <v>-0.02776586566</v>
      </c>
      <c r="CD70" s="34">
        <f t="shared" si="380"/>
        <v>0.01977867672</v>
      </c>
      <c r="CE70" s="34">
        <f t="shared" si="380"/>
        <v>-0.01583473313</v>
      </c>
    </row>
    <row r="71" ht="18.0" customHeight="1">
      <c r="B71" s="6">
        <v>0.0</v>
      </c>
      <c r="C71" s="6">
        <v>1.0</v>
      </c>
      <c r="D71" s="6">
        <v>0.0</v>
      </c>
      <c r="E71" s="22" t="str">
        <f t="shared" si="347"/>
        <v>versicolor</v>
      </c>
      <c r="F71" s="22">
        <f t="shared" ref="F71:H71" si="381">AQ71</f>
        <v>0.3045899862</v>
      </c>
      <c r="G71" s="22">
        <f t="shared" si="381"/>
        <v>0.3570357756</v>
      </c>
      <c r="H71" s="22">
        <f t="shared" si="381"/>
        <v>0.3383742383</v>
      </c>
      <c r="I71" s="64" t="str">
        <f t="shared" si="349"/>
        <v>versicolor</v>
      </c>
      <c r="K71" s="24" t="str">
        <f t="shared" si="350"/>
        <v>OK</v>
      </c>
      <c r="L71" s="29">
        <f t="shared" si="351"/>
        <v>0.1144354767</v>
      </c>
      <c r="N71" s="29">
        <v>1.0</v>
      </c>
      <c r="O71" s="27">
        <v>5.9</v>
      </c>
      <c r="P71" s="27">
        <v>3.4</v>
      </c>
      <c r="U71" s="27">
        <v>1.1188476936662362</v>
      </c>
      <c r="V71" s="27">
        <v>0.47768561006624816</v>
      </c>
      <c r="W71" s="27">
        <v>-0.5384354855322632</v>
      </c>
      <c r="Z71" s="17">
        <f t="shared" ref="Z71:AB71" si="382">1/(1+EXP(-U71))</f>
        <v>0.7537749129</v>
      </c>
      <c r="AA71" s="17">
        <f t="shared" si="382"/>
        <v>0.6172012166</v>
      </c>
      <c r="AB71" s="17">
        <f t="shared" si="382"/>
        <v>0.3685516032</v>
      </c>
      <c r="AE71" s="29">
        <v>1.0</v>
      </c>
      <c r="AF71" s="17">
        <f t="shared" ref="AF71:AH71" si="383">Z71</f>
        <v>0.7537749129</v>
      </c>
      <c r="AG71" s="17">
        <f t="shared" si="383"/>
        <v>0.6172012166</v>
      </c>
      <c r="AH71" s="17">
        <f t="shared" si="383"/>
        <v>0.3685516032</v>
      </c>
      <c r="AI71" s="2"/>
      <c r="AM71" s="27">
        <v>0.6155692365442649</v>
      </c>
      <c r="AN71" s="27">
        <v>0.7744386604326293</v>
      </c>
      <c r="AO71" s="27">
        <v>0.7207551688623167</v>
      </c>
      <c r="AQ71" s="17">
        <f t="shared" ref="AQ71:AS71" si="384">EXP(AM71)/(EXP($AM71)+EXP($AN71)+EXP($AO71))</f>
        <v>0.3045899862</v>
      </c>
      <c r="AR71" s="17">
        <f t="shared" si="384"/>
        <v>0.3570357756</v>
      </c>
      <c r="AS71" s="17">
        <f t="shared" si="384"/>
        <v>0.3383742383</v>
      </c>
      <c r="AU71" s="40" t="str">
        <f t="shared" si="367"/>
        <v>versicolor</v>
      </c>
      <c r="AW71" s="41">
        <v>0.0</v>
      </c>
      <c r="AX71" s="41">
        <v>1.0</v>
      </c>
      <c r="AY71" s="41">
        <v>0.0</v>
      </c>
      <c r="BB71" s="74">
        <f t="shared" ref="BB71:BD71" si="385">AQ71-AW71</f>
        <v>0.3045899862</v>
      </c>
      <c r="BC71" s="74">
        <f t="shared" si="385"/>
        <v>-0.6429642244</v>
      </c>
      <c r="BD71" s="74">
        <f t="shared" si="385"/>
        <v>0.3383742383</v>
      </c>
      <c r="BF71" s="5">
        <v>1.0</v>
      </c>
      <c r="BG71" s="5">
        <v>1.0</v>
      </c>
      <c r="BH71" s="5">
        <v>1.0</v>
      </c>
      <c r="BJ71" s="34">
        <f t="shared" ref="BJ71:BL71" si="386">BB71*BF71</f>
        <v>0.3045899862</v>
      </c>
      <c r="BK71" s="34">
        <f t="shared" si="386"/>
        <v>-0.6429642244</v>
      </c>
      <c r="BL71" s="34">
        <f t="shared" si="386"/>
        <v>0.3383742383</v>
      </c>
      <c r="BT71" s="5">
        <f t="shared" ref="BT71:BV71" si="387">Z71*(1-Z71)</f>
        <v>0.1855982936</v>
      </c>
      <c r="BU71" s="5">
        <f t="shared" si="387"/>
        <v>0.2362638748</v>
      </c>
      <c r="BV71" s="5">
        <f t="shared" si="387"/>
        <v>0.232721319</v>
      </c>
      <c r="BY71" s="17">
        <v>-0.1564161443948474</v>
      </c>
      <c r="BZ71" s="17">
        <v>0.08422291077483263</v>
      </c>
      <c r="CA71" s="17">
        <v>-0.06879271793993087</v>
      </c>
      <c r="CC71" s="34">
        <f t="shared" ref="CC71:CE71" si="388">BY71*BT71</f>
        <v>-0.02903056949</v>
      </c>
      <c r="CD71" s="34">
        <f t="shared" si="388"/>
        <v>0.01989883125</v>
      </c>
      <c r="CE71" s="34">
        <f t="shared" si="388"/>
        <v>-0.01600953206</v>
      </c>
    </row>
    <row r="72" ht="18.0" customHeight="1">
      <c r="B72" s="6">
        <v>0.0</v>
      </c>
      <c r="C72" s="6">
        <v>1.0</v>
      </c>
      <c r="D72" s="6">
        <v>0.0</v>
      </c>
      <c r="E72" s="22" t="str">
        <f t="shared" si="347"/>
        <v>versicolor</v>
      </c>
      <c r="F72" s="22">
        <f t="shared" ref="F72:H72" si="389">AQ72</f>
        <v>0.3040816469</v>
      </c>
      <c r="G72" s="22">
        <f t="shared" si="389"/>
        <v>0.3590337285</v>
      </c>
      <c r="H72" s="22">
        <f t="shared" si="389"/>
        <v>0.3368846246</v>
      </c>
      <c r="I72" s="64" t="str">
        <f t="shared" si="349"/>
        <v>versicolor</v>
      </c>
      <c r="K72" s="24" t="str">
        <f t="shared" si="350"/>
        <v>OK</v>
      </c>
      <c r="L72" s="29">
        <f t="shared" si="351"/>
        <v>0.1138154382</v>
      </c>
      <c r="N72" s="29">
        <v>1.0</v>
      </c>
      <c r="O72" s="27">
        <v>6.7</v>
      </c>
      <c r="P72" s="27">
        <v>3.2</v>
      </c>
      <c r="U72" s="27">
        <v>1.2120840103522834</v>
      </c>
      <c r="V72" s="27">
        <v>0.37385097608160756</v>
      </c>
      <c r="W72" s="27">
        <v>-0.48522836718808776</v>
      </c>
      <c r="Z72" s="17">
        <f t="shared" ref="Z72:AB72" si="390">1/(1+EXP(-U72))</f>
        <v>0.7706674829</v>
      </c>
      <c r="AA72" s="17">
        <f t="shared" si="390"/>
        <v>0.5923891812</v>
      </c>
      <c r="AB72" s="17">
        <f t="shared" si="390"/>
        <v>0.3810182849</v>
      </c>
      <c r="AE72" s="29">
        <v>1.0</v>
      </c>
      <c r="AF72" s="17">
        <f t="shared" ref="AF72:AH72" si="391">Z72</f>
        <v>0.7706674829</v>
      </c>
      <c r="AG72" s="17">
        <f t="shared" si="391"/>
        <v>0.5923891812</v>
      </c>
      <c r="AH72" s="17">
        <f t="shared" si="391"/>
        <v>0.3810182849</v>
      </c>
      <c r="AJ72" s="2"/>
      <c r="AK72" s="2"/>
      <c r="AM72" s="27">
        <v>0.6217375579489439</v>
      </c>
      <c r="AN72" s="27">
        <v>0.7878576524089438</v>
      </c>
      <c r="AO72" s="27">
        <v>0.724181828702939</v>
      </c>
      <c r="AQ72" s="17">
        <f t="shared" ref="AQ72:AS72" si="392">EXP(AM72)/(EXP($AM72)+EXP($AN72)+EXP($AO72))</f>
        <v>0.3040816469</v>
      </c>
      <c r="AR72" s="17">
        <f t="shared" si="392"/>
        <v>0.3590337285</v>
      </c>
      <c r="AS72" s="17">
        <f t="shared" si="392"/>
        <v>0.3368846246</v>
      </c>
      <c r="AU72" s="40" t="str">
        <f t="shared" si="367"/>
        <v>versicolor</v>
      </c>
      <c r="AW72" s="41">
        <v>0.0</v>
      </c>
      <c r="AX72" s="41">
        <v>1.0</v>
      </c>
      <c r="AY72" s="41">
        <v>0.0</v>
      </c>
      <c r="BB72" s="74">
        <f t="shared" ref="BB72:BD72" si="393">AQ72-AW72</f>
        <v>0.3040816469</v>
      </c>
      <c r="BC72" s="74">
        <f t="shared" si="393"/>
        <v>-0.6409662715</v>
      </c>
      <c r="BD72" s="74">
        <f t="shared" si="393"/>
        <v>0.3368846246</v>
      </c>
      <c r="BF72" s="5">
        <v>1.0</v>
      </c>
      <c r="BG72" s="5">
        <v>1.0</v>
      </c>
      <c r="BH72" s="5">
        <v>1.0</v>
      </c>
      <c r="BJ72" s="34">
        <f t="shared" ref="BJ72:BL72" si="394">BB72*BF72</f>
        <v>0.3040816469</v>
      </c>
      <c r="BK72" s="34">
        <f t="shared" si="394"/>
        <v>-0.6409662715</v>
      </c>
      <c r="BL72" s="34">
        <f t="shared" si="394"/>
        <v>0.3368846246</v>
      </c>
      <c r="BT72" s="5">
        <f t="shared" ref="BT72:BV72" si="395">Z72*(1-Z72)</f>
        <v>0.1767391137</v>
      </c>
      <c r="BU72" s="5">
        <f t="shared" si="395"/>
        <v>0.2414642392</v>
      </c>
      <c r="BV72" s="5">
        <f t="shared" si="395"/>
        <v>0.2358433515</v>
      </c>
      <c r="BY72" s="17">
        <v>-0.1559095407190968</v>
      </c>
      <c r="BZ72" s="17">
        <v>0.08388618908071674</v>
      </c>
      <c r="CA72" s="17">
        <v>-0.06865972936266386</v>
      </c>
      <c r="CC72" s="34">
        <f t="shared" ref="CC72:CE72" si="396">BY72*BT72</f>
        <v>-0.02755531404</v>
      </c>
      <c r="CD72" s="34">
        <f t="shared" si="396"/>
        <v>0.02025551482</v>
      </c>
      <c r="CE72" s="34">
        <f t="shared" si="396"/>
        <v>-0.01619294068</v>
      </c>
    </row>
    <row r="73" ht="18.0" customHeight="1">
      <c r="B73" s="6">
        <v>0.0</v>
      </c>
      <c r="C73" s="6">
        <v>0.0</v>
      </c>
      <c r="D73" s="6">
        <v>1.0</v>
      </c>
      <c r="E73" s="22" t="str">
        <f t="shared" si="347"/>
        <v>virginica</v>
      </c>
      <c r="F73" s="22">
        <f t="shared" ref="F73:H73" si="397">AQ73</f>
        <v>0.3067429524</v>
      </c>
      <c r="G73" s="22">
        <f t="shared" si="397"/>
        <v>0.3542556666</v>
      </c>
      <c r="H73" s="22">
        <f t="shared" si="397"/>
        <v>0.339001381</v>
      </c>
      <c r="I73" s="64" t="str">
        <f t="shared" si="349"/>
        <v>versicolor</v>
      </c>
      <c r="K73" s="24" t="str">
        <f t="shared" si="350"/>
        <v>NG</v>
      </c>
      <c r="L73" s="29">
        <f t="shared" si="351"/>
        <v>0.1201945664</v>
      </c>
      <c r="N73" s="29">
        <v>1.0</v>
      </c>
      <c r="O73" s="27">
        <v>7.9</v>
      </c>
      <c r="P73" s="27">
        <v>6.3</v>
      </c>
      <c r="U73" s="27">
        <v>1.6171012486889977</v>
      </c>
      <c r="V73" s="27">
        <v>1.106363116225212</v>
      </c>
      <c r="W73" s="27">
        <v>-1.1733587246655164</v>
      </c>
      <c r="Z73" s="17">
        <f t="shared" ref="Z73:AB73" si="398">1/(1+EXP(-U73))</f>
        <v>0.8343949685</v>
      </c>
      <c r="AA73" s="17">
        <f t="shared" si="398"/>
        <v>0.7514504623</v>
      </c>
      <c r="AB73" s="17">
        <f t="shared" si="398"/>
        <v>0.2362484157</v>
      </c>
      <c r="AE73" s="29">
        <v>1.0</v>
      </c>
      <c r="AF73" s="17">
        <f t="shared" ref="AF73:AH73" si="399">Z73</f>
        <v>0.8343949685</v>
      </c>
      <c r="AG73" s="17">
        <f t="shared" si="399"/>
        <v>0.7514504623</v>
      </c>
      <c r="AH73" s="17">
        <f t="shared" si="399"/>
        <v>0.2362484157</v>
      </c>
      <c r="AM73" s="27">
        <v>0.6658003687904418</v>
      </c>
      <c r="AN73" s="27">
        <v>0.8098091348678604</v>
      </c>
      <c r="AO73" s="27">
        <v>0.7657944417021219</v>
      </c>
      <c r="AQ73" s="17">
        <f t="shared" ref="AQ73:AS73" si="400">EXP(AM73)/(EXP($AM73)+EXP($AN73)+EXP($AO73))</f>
        <v>0.3067429524</v>
      </c>
      <c r="AR73" s="17">
        <f t="shared" si="400"/>
        <v>0.3542556666</v>
      </c>
      <c r="AS73" s="17">
        <f t="shared" si="400"/>
        <v>0.339001381</v>
      </c>
      <c r="AU73" s="40" t="str">
        <f t="shared" si="367"/>
        <v>versicolor</v>
      </c>
      <c r="AW73" s="41">
        <v>0.0</v>
      </c>
      <c r="AX73" s="41">
        <v>0.0</v>
      </c>
      <c r="AY73" s="41">
        <v>1.0</v>
      </c>
      <c r="BB73" s="74">
        <f t="shared" ref="BB73:BD73" si="401">AQ73-AW73</f>
        <v>0.3067429524</v>
      </c>
      <c r="BC73" s="74">
        <f t="shared" si="401"/>
        <v>0.3542556666</v>
      </c>
      <c r="BD73" s="74">
        <f t="shared" si="401"/>
        <v>-0.660998619</v>
      </c>
      <c r="BF73" s="5">
        <v>1.0</v>
      </c>
      <c r="BG73" s="5">
        <v>1.0</v>
      </c>
      <c r="BH73" s="5">
        <v>1.0</v>
      </c>
      <c r="BJ73" s="34">
        <f t="shared" ref="BJ73:BL73" si="402">BB73*BF73</f>
        <v>0.3067429524</v>
      </c>
      <c r="BK73" s="34">
        <f t="shared" si="402"/>
        <v>0.3542556666</v>
      </c>
      <c r="BL73" s="34">
        <f t="shared" si="402"/>
        <v>-0.660998619</v>
      </c>
      <c r="BT73" s="5">
        <f t="shared" ref="BT73:BV73" si="403">Z73*(1-Z73)</f>
        <v>0.138180005</v>
      </c>
      <c r="BU73" s="5">
        <f t="shared" si="403"/>
        <v>0.186772665</v>
      </c>
      <c r="BV73" s="5">
        <f t="shared" si="403"/>
        <v>0.1804351018</v>
      </c>
      <c r="BY73" s="17">
        <v>0.10844416538248741</v>
      </c>
      <c r="BZ73" s="17">
        <v>-0.1276454588481454</v>
      </c>
      <c r="CA73" s="17">
        <v>-0.04958967139182885</v>
      </c>
      <c r="CC73" s="34">
        <f t="shared" ref="CC73:CE73" si="404">BY73*BT73</f>
        <v>0.01498481532</v>
      </c>
      <c r="CD73" s="34">
        <f t="shared" si="404"/>
        <v>-0.02384068252</v>
      </c>
      <c r="CE73" s="34">
        <f t="shared" si="404"/>
        <v>-0.008947717404</v>
      </c>
    </row>
    <row r="74" ht="18.0" customHeight="1">
      <c r="B74" s="6">
        <v>0.0</v>
      </c>
      <c r="C74" s="6">
        <v>0.0</v>
      </c>
      <c r="D74" s="6">
        <v>1.0</v>
      </c>
      <c r="E74" s="22" t="str">
        <f t="shared" si="347"/>
        <v>virginica</v>
      </c>
      <c r="F74" s="22">
        <f t="shared" ref="F74:H74" si="405">AQ74</f>
        <v>0.3062079964</v>
      </c>
      <c r="G74" s="22">
        <f t="shared" si="405"/>
        <v>0.3558164079</v>
      </c>
      <c r="H74" s="22">
        <f t="shared" si="405"/>
        <v>0.3379755958</v>
      </c>
      <c r="I74" s="64" t="str">
        <f t="shared" si="349"/>
        <v>versicolor</v>
      </c>
      <c r="K74" s="24" t="str">
        <f t="shared" si="350"/>
        <v>NG</v>
      </c>
      <c r="L74" s="29">
        <f t="shared" si="351"/>
        <v>0.1205312876</v>
      </c>
      <c r="N74" s="29">
        <v>1.0</v>
      </c>
      <c r="O74" s="27">
        <v>8.3</v>
      </c>
      <c r="P74" s="27">
        <v>5.8</v>
      </c>
      <c r="U74" s="27">
        <v>1.6325237878193577</v>
      </c>
      <c r="V74" s="27">
        <v>0.9499441414540016</v>
      </c>
      <c r="W74" s="27">
        <v>-1.0564091613765236</v>
      </c>
      <c r="Z74" s="17">
        <f t="shared" ref="Z74:AB74" si="406">1/(1+EXP(-U74))</f>
        <v>0.8365150791</v>
      </c>
      <c r="AA74" s="17">
        <f t="shared" si="406"/>
        <v>0.7211039443</v>
      </c>
      <c r="AB74" s="17">
        <f t="shared" si="406"/>
        <v>0.2579962664</v>
      </c>
      <c r="AE74" s="29">
        <v>1.0</v>
      </c>
      <c r="AF74" s="17">
        <f t="shared" ref="AF74:AH74" si="407">Z74</f>
        <v>0.8365150791</v>
      </c>
      <c r="AG74" s="17">
        <f t="shared" si="407"/>
        <v>0.7211039443</v>
      </c>
      <c r="AH74" s="17">
        <f t="shared" si="407"/>
        <v>0.2579962664</v>
      </c>
      <c r="AM74" s="27">
        <v>0.6642598203250557</v>
      </c>
      <c r="AN74" s="27">
        <v>0.8144101121990422</v>
      </c>
      <c r="AO74" s="27">
        <v>0.7629689136025277</v>
      </c>
      <c r="AQ74" s="17">
        <f t="shared" ref="AQ74:AS74" si="408">EXP(AM74)/(EXP($AM74)+EXP($AN74)+EXP($AO74))</f>
        <v>0.3062079964</v>
      </c>
      <c r="AR74" s="17">
        <f t="shared" si="408"/>
        <v>0.3558164079</v>
      </c>
      <c r="AS74" s="17">
        <f t="shared" si="408"/>
        <v>0.3379755958</v>
      </c>
      <c r="AU74" s="40" t="str">
        <f t="shared" si="367"/>
        <v>versicolor</v>
      </c>
      <c r="AW74" s="41">
        <v>0.0</v>
      </c>
      <c r="AX74" s="41">
        <v>0.0</v>
      </c>
      <c r="AY74" s="41">
        <v>1.0</v>
      </c>
      <c r="BB74" s="74">
        <f t="shared" ref="BB74:BD74" si="409">AQ74-AW74</f>
        <v>0.3062079964</v>
      </c>
      <c r="BC74" s="74">
        <f t="shared" si="409"/>
        <v>0.3558164079</v>
      </c>
      <c r="BD74" s="74">
        <f t="shared" si="409"/>
        <v>-0.6620244042</v>
      </c>
      <c r="BF74" s="5">
        <v>1.0</v>
      </c>
      <c r="BG74" s="5">
        <v>1.0</v>
      </c>
      <c r="BH74" s="5">
        <v>1.0</v>
      </c>
      <c r="BJ74" s="34">
        <f t="shared" ref="BJ74:BL74" si="410">BB74*BF74</f>
        <v>0.3062079964</v>
      </c>
      <c r="BK74" s="34">
        <f t="shared" si="410"/>
        <v>0.3558164079</v>
      </c>
      <c r="BL74" s="34">
        <f t="shared" si="410"/>
        <v>-0.6620244042</v>
      </c>
      <c r="BT74" s="5">
        <f t="shared" ref="BT74:BV74" si="411">Z74*(1-Z74)</f>
        <v>0.1367576015</v>
      </c>
      <c r="BU74" s="5">
        <f t="shared" si="411"/>
        <v>0.2011130458</v>
      </c>
      <c r="BV74" s="5">
        <f t="shared" si="411"/>
        <v>0.1914341929</v>
      </c>
      <c r="BY74" s="17">
        <v>0.1088334418362209</v>
      </c>
      <c r="BZ74" s="17">
        <v>-0.12788489602810418</v>
      </c>
      <c r="CA74" s="17">
        <v>-0.04946036885184624</v>
      </c>
      <c r="CC74" s="34">
        <f t="shared" ref="CC74:CE74" si="412">BY74*BT74</f>
        <v>0.01488380047</v>
      </c>
      <c r="CD74" s="34">
        <f t="shared" si="412"/>
        <v>-0.02571932096</v>
      </c>
      <c r="CE74" s="34">
        <f t="shared" si="412"/>
        <v>-0.009468405793</v>
      </c>
    </row>
    <row r="75" ht="18.0" customHeight="1">
      <c r="B75" s="6">
        <v>0.0</v>
      </c>
      <c r="C75" s="6">
        <v>0.0</v>
      </c>
      <c r="D75" s="6">
        <v>1.0</v>
      </c>
      <c r="E75" s="22" t="str">
        <f t="shared" si="347"/>
        <v>virginica</v>
      </c>
      <c r="F75" s="22">
        <f t="shared" ref="F75:H75" si="413">AQ75</f>
        <v>0.3058229401</v>
      </c>
      <c r="G75" s="22">
        <f t="shared" si="413"/>
        <v>0.3561527438</v>
      </c>
      <c r="H75" s="22">
        <f t="shared" si="413"/>
        <v>0.3380243161</v>
      </c>
      <c r="I75" s="64" t="str">
        <f t="shared" si="349"/>
        <v>versicolor</v>
      </c>
      <c r="J75" s="30"/>
      <c r="K75" s="24" t="str">
        <f t="shared" si="350"/>
        <v>NG</v>
      </c>
      <c r="L75" s="31">
        <f t="shared" si="351"/>
        <v>0.1205152717</v>
      </c>
      <c r="N75" s="31">
        <v>1.0</v>
      </c>
      <c r="O75" s="27">
        <v>7.7</v>
      </c>
      <c r="P75" s="27">
        <v>5.2</v>
      </c>
      <c r="U75" s="27">
        <v>1.504104764281077</v>
      </c>
      <c r="V75" s="27">
        <v>0.8318795086070632</v>
      </c>
      <c r="W75" s="27">
        <v>-0.9269157424154587</v>
      </c>
      <c r="Z75" s="17">
        <f t="shared" ref="Z75:AB75" si="414">1/(1+EXP(-U75))</f>
        <v>0.8181858893</v>
      </c>
      <c r="AA75" s="17">
        <f t="shared" si="414"/>
        <v>0.6967521953</v>
      </c>
      <c r="AB75" s="17">
        <f t="shared" si="414"/>
        <v>0.2835508622</v>
      </c>
      <c r="AE75" s="31">
        <v>1.0</v>
      </c>
      <c r="AF75" s="17">
        <f t="shared" ref="AF75:AH75" si="415">Z75</f>
        <v>0.8181858893</v>
      </c>
      <c r="AG75" s="17">
        <f t="shared" si="415"/>
        <v>0.6967521953</v>
      </c>
      <c r="AH75" s="17">
        <f t="shared" si="415"/>
        <v>0.2835508622</v>
      </c>
      <c r="AM75" s="27">
        <v>0.6533713306887858</v>
      </c>
      <c r="AN75" s="27">
        <v>0.8057247177481432</v>
      </c>
      <c r="AO75" s="27">
        <v>0.7534828572752933</v>
      </c>
      <c r="AQ75" s="17">
        <f t="shared" ref="AQ75:AS75" si="416">EXP(AM75)/(EXP($AM75)+EXP($AN75)+EXP($AO75))</f>
        <v>0.3058229401</v>
      </c>
      <c r="AR75" s="17">
        <f t="shared" si="416"/>
        <v>0.3561527438</v>
      </c>
      <c r="AS75" s="17">
        <f t="shared" si="416"/>
        <v>0.3380243161</v>
      </c>
      <c r="AU75" s="40" t="str">
        <f t="shared" si="367"/>
        <v>versicolor</v>
      </c>
      <c r="AW75" s="41">
        <v>0.0</v>
      </c>
      <c r="AX75" s="41">
        <v>0.0</v>
      </c>
      <c r="AY75" s="41">
        <v>1.0</v>
      </c>
      <c r="BB75" s="74">
        <f t="shared" ref="BB75:BD75" si="417">AQ75-AW75</f>
        <v>0.3058229401</v>
      </c>
      <c r="BC75" s="74">
        <f t="shared" si="417"/>
        <v>0.3561527438</v>
      </c>
      <c r="BD75" s="74">
        <f t="shared" si="417"/>
        <v>-0.6619756839</v>
      </c>
      <c r="BF75" s="5">
        <v>1.0</v>
      </c>
      <c r="BG75" s="5">
        <v>1.0</v>
      </c>
      <c r="BH75" s="5">
        <v>1.0</v>
      </c>
      <c r="BJ75" s="34">
        <f t="shared" ref="BJ75:BL75" si="418">BB75*BF75</f>
        <v>0.3058229401</v>
      </c>
      <c r="BK75" s="34">
        <f t="shared" si="418"/>
        <v>0.3561527438</v>
      </c>
      <c r="BL75" s="34">
        <f t="shared" si="418"/>
        <v>-0.6619756839</v>
      </c>
      <c r="BT75" s="5">
        <f t="shared" ref="BT75:BV75" si="419">Z75*(1-Z75)</f>
        <v>0.1487577398</v>
      </c>
      <c r="BU75" s="5">
        <f t="shared" si="419"/>
        <v>0.2112885736</v>
      </c>
      <c r="BV75" s="5">
        <f t="shared" si="419"/>
        <v>0.2031497708</v>
      </c>
      <c r="BY75" s="17">
        <v>0.10890467405451765</v>
      </c>
      <c r="BZ75" s="17">
        <v>-0.12789031123241193</v>
      </c>
      <c r="CA75" s="17">
        <v>-0.04938276769388969</v>
      </c>
      <c r="CC75" s="34">
        <f t="shared" ref="CC75:CE75" si="420">BY75*BT75</f>
        <v>0.01620041317</v>
      </c>
      <c r="CD75" s="34">
        <f t="shared" si="420"/>
        <v>-0.02702176144</v>
      </c>
      <c r="CE75" s="34">
        <f t="shared" si="420"/>
        <v>-0.01003209794</v>
      </c>
    </row>
    <row r="76" ht="18.0" customHeight="1">
      <c r="K76" s="32" t="s">
        <v>29</v>
      </c>
      <c r="L76" s="31">
        <f>SUM(L67:L75)</f>
        <v>1.095972802</v>
      </c>
      <c r="R76" s="9"/>
      <c r="AM76" s="7"/>
    </row>
    <row r="77" ht="18.0" customHeight="1">
      <c r="K77" s="2"/>
      <c r="R77" s="9"/>
      <c r="AM77" s="43" t="s">
        <v>388</v>
      </c>
      <c r="AN77" s="27"/>
      <c r="AO77" s="27"/>
    </row>
    <row r="78" ht="18.0" customHeight="1">
      <c r="B78" s="11" t="s">
        <v>11</v>
      </c>
      <c r="C78" s="12"/>
      <c r="D78" s="12"/>
      <c r="E78" s="13"/>
      <c r="G78" s="2"/>
      <c r="H78" s="2"/>
      <c r="I78" s="2"/>
      <c r="J78" s="9"/>
      <c r="K78" s="2"/>
      <c r="L78" s="9"/>
      <c r="Q78" s="7"/>
      <c r="U78" s="43" t="s">
        <v>12</v>
      </c>
      <c r="V78" s="27"/>
      <c r="W78" s="27"/>
      <c r="Z78" s="16" t="s">
        <v>389</v>
      </c>
      <c r="AA78" s="17"/>
      <c r="AF78" s="16" t="s">
        <v>390</v>
      </c>
      <c r="AI78" s="7"/>
      <c r="AM78" s="43" t="s">
        <v>391</v>
      </c>
      <c r="AQ78" s="10" t="s">
        <v>392</v>
      </c>
      <c r="AR78" s="17"/>
      <c r="AW78" s="1" t="s">
        <v>41</v>
      </c>
      <c r="BB78" s="36" t="s">
        <v>93</v>
      </c>
      <c r="BF78" s="4" t="s">
        <v>393</v>
      </c>
      <c r="BH78" s="9" t="s">
        <v>456</v>
      </c>
      <c r="BJ78" s="33" t="s">
        <v>395</v>
      </c>
      <c r="BN78" s="33" t="s">
        <v>396</v>
      </c>
      <c r="BO78" s="34"/>
      <c r="BP78" s="34"/>
      <c r="BQ78" s="34"/>
      <c r="BT78" s="4" t="s">
        <v>397</v>
      </c>
      <c r="BX78" s="16" t="s">
        <v>398</v>
      </c>
      <c r="BY78" s="17"/>
      <c r="BZ78" s="17"/>
      <c r="CA78" s="17"/>
      <c r="CB78" s="17"/>
      <c r="CC78" s="33" t="s">
        <v>399</v>
      </c>
      <c r="CG78" s="4" t="s">
        <v>138</v>
      </c>
      <c r="CH78" s="5"/>
      <c r="CI78" s="5"/>
      <c r="CJ78" s="5"/>
    </row>
    <row r="79" ht="18.0" customHeight="1">
      <c r="B79" s="18" t="s">
        <v>14</v>
      </c>
      <c r="C79" s="18" t="s">
        <v>15</v>
      </c>
      <c r="D79" s="18" t="s">
        <v>16</v>
      </c>
      <c r="E79" s="19"/>
      <c r="F79" s="6" t="s">
        <v>14</v>
      </c>
      <c r="G79" s="6" t="s">
        <v>15</v>
      </c>
      <c r="H79" s="6" t="s">
        <v>16</v>
      </c>
      <c r="I79" s="19"/>
      <c r="J79" s="20" t="s">
        <v>18</v>
      </c>
      <c r="K79" s="18" t="s">
        <v>19</v>
      </c>
      <c r="L79" s="21" t="s">
        <v>20</v>
      </c>
      <c r="N79" s="1" t="s">
        <v>21</v>
      </c>
      <c r="O79" s="1" t="s">
        <v>22</v>
      </c>
      <c r="P79" s="1" t="s">
        <v>23</v>
      </c>
      <c r="Q79" s="1" t="s">
        <v>457</v>
      </c>
      <c r="U79" s="1" t="s">
        <v>458</v>
      </c>
      <c r="AE79" s="1" t="s">
        <v>21</v>
      </c>
      <c r="AF79" s="2" t="s">
        <v>459</v>
      </c>
      <c r="AI79" s="2" t="s">
        <v>460</v>
      </c>
      <c r="AK79" s="2"/>
      <c r="AM79" s="2" t="s">
        <v>461</v>
      </c>
      <c r="AO79" s="2"/>
      <c r="AQ79" s="2" t="s">
        <v>47</v>
      </c>
      <c r="AW79" s="6" t="s">
        <v>14</v>
      </c>
      <c r="AX79" s="6" t="s">
        <v>15</v>
      </c>
      <c r="AY79" s="6" t="s">
        <v>16</v>
      </c>
      <c r="BB79" s="2" t="s">
        <v>101</v>
      </c>
      <c r="BF79" s="1" t="s">
        <v>251</v>
      </c>
      <c r="BJ79" s="57" t="s">
        <v>462</v>
      </c>
      <c r="BK79" s="58"/>
      <c r="BO79" s="2" t="s">
        <v>104</v>
      </c>
      <c r="BP79" s="2"/>
      <c r="BT79" s="1" t="s">
        <v>145</v>
      </c>
      <c r="BY79" s="2" t="s">
        <v>146</v>
      </c>
      <c r="CC79" s="2" t="s">
        <v>463</v>
      </c>
      <c r="CH79" s="2" t="s">
        <v>148</v>
      </c>
    </row>
    <row r="80" ht="18.0" customHeight="1">
      <c r="A80" s="1">
        <f>A67+1</f>
        <v>6</v>
      </c>
      <c r="B80" s="6">
        <v>1.0</v>
      </c>
      <c r="C80" s="6">
        <v>0.0</v>
      </c>
      <c r="D80" s="6">
        <v>0.0</v>
      </c>
      <c r="E80" s="22" t="str">
        <f t="shared" ref="E80:E88" si="431">IF(MAX(B80:D80)=B80,"setosa",IF(MAX(B80:D80)=C80,"versicolor","virginica"))</f>
        <v>setosa</v>
      </c>
      <c r="F80" s="22">
        <f t="shared" ref="F80:H80" si="421">AQ80</f>
        <v>0.3128925441</v>
      </c>
      <c r="G80" s="22">
        <f t="shared" si="421"/>
        <v>0.3439106158</v>
      </c>
      <c r="H80" s="22">
        <f t="shared" si="421"/>
        <v>0.3431968401</v>
      </c>
      <c r="I80" s="64" t="str">
        <f t="shared" ref="I80:I88" si="433">IF(MAX(F80:H80)=F80,"setosa",IF(MAX(F80:H80)=G80,"versicolor","virginica"))</f>
        <v>versicolor</v>
      </c>
      <c r="J80" s="22">
        <f>COUNTIF(K80:K88,"OK")/9</f>
        <v>0.3333333333</v>
      </c>
      <c r="K80" s="24" t="str">
        <f t="shared" ref="K80:K88" si="434">IF(E80=I80,"OK","NG")</f>
        <v>NG</v>
      </c>
      <c r="L80" s="25">
        <f t="shared" ref="L80:L88" si="435">-(B80*LN(F80)+C80*LN(G80)+D80*LN(H80))/9</f>
        <v>0.1290994952</v>
      </c>
      <c r="M80" s="9" t="s">
        <v>26</v>
      </c>
      <c r="N80" s="25">
        <v>1.0</v>
      </c>
      <c r="O80" s="27">
        <v>5.1</v>
      </c>
      <c r="P80" s="27">
        <v>7.0</v>
      </c>
      <c r="Q80" s="72">
        <f t="shared" ref="Q80:S80" si="422">Q67-$C$10*CH67</f>
        <v>0.0511913357</v>
      </c>
      <c r="R80" s="72">
        <f t="shared" si="422"/>
        <v>-0.03020670579</v>
      </c>
      <c r="S80" s="72">
        <f t="shared" si="422"/>
        <v>0.1705081412</v>
      </c>
      <c r="T80" s="28" t="s">
        <v>27</v>
      </c>
      <c r="U80" s="27">
        <f t="array" ref="U80:W88">MMULT(N80:P88,Q80:S82)</f>
        <v>1.264924638</v>
      </c>
      <c r="V80" s="27">
        <v>1.4965765172170455</v>
      </c>
      <c r="W80" s="27">
        <v>-1.356145457480123</v>
      </c>
      <c r="Y80" s="9" t="s">
        <v>464</v>
      </c>
      <c r="Z80" s="17">
        <f t="shared" ref="Z80:AB80" si="423">1/(1+EXP(-U80))</f>
        <v>0.7798726918</v>
      </c>
      <c r="AA80" s="17">
        <f t="shared" si="423"/>
        <v>0.8170633206</v>
      </c>
      <c r="AB80" s="17">
        <f t="shared" si="423"/>
        <v>0.2048674807</v>
      </c>
      <c r="AD80" s="9" t="s">
        <v>465</v>
      </c>
      <c r="AE80" s="25">
        <v>1.0</v>
      </c>
      <c r="AF80" s="17">
        <f t="shared" ref="AF80:AH80" si="424">Z80</f>
        <v>0.7798726918</v>
      </c>
      <c r="AG80" s="17">
        <f t="shared" si="424"/>
        <v>0.8170633206</v>
      </c>
      <c r="AH80" s="17">
        <f t="shared" si="424"/>
        <v>0.2048674807</v>
      </c>
      <c r="AI80" s="38">
        <f t="shared" ref="AI80:AK80" si="425">AI67-$C$10*BO67</f>
        <v>0.0344928234</v>
      </c>
      <c r="AJ80" s="38">
        <f t="shared" si="425"/>
        <v>-0.02991489441</v>
      </c>
      <c r="AK80" s="38">
        <f t="shared" si="425"/>
        <v>-0.00457792899</v>
      </c>
      <c r="AL80" s="28" t="s">
        <v>27</v>
      </c>
      <c r="AM80" s="27">
        <f t="array" ref="AM80:AO88">MMULT(AE80:AH88,AI80:AK83)</f>
        <v>0.6590596058</v>
      </c>
      <c r="AN80" s="27">
        <v>0.753581569793505</v>
      </c>
      <c r="AO80" s="27">
        <v>0.7515039442713398</v>
      </c>
      <c r="AP80" s="9" t="s">
        <v>466</v>
      </c>
      <c r="AQ80" s="17">
        <f t="shared" ref="AQ80:AS80" si="426">EXP(AM80)/(EXP($AM80)+EXP($AN80)+EXP($AO80))</f>
        <v>0.3128925441</v>
      </c>
      <c r="AR80" s="17">
        <f t="shared" si="426"/>
        <v>0.3439106158</v>
      </c>
      <c r="AS80" s="17">
        <f t="shared" si="426"/>
        <v>0.3431968401</v>
      </c>
      <c r="AT80" s="39" t="s">
        <v>51</v>
      </c>
      <c r="AU80" s="40" t="str">
        <f>IF(MAX(B80:D80)=MAX(AQ80:AS80)=AQ80,"setosa",IF(MAX(AQ80:AS80)=AR80,"versicolor","virginica"))</f>
        <v>versicolor</v>
      </c>
      <c r="AW80" s="41">
        <v>1.0</v>
      </c>
      <c r="AX80" s="41">
        <v>0.0</v>
      </c>
      <c r="AY80" s="41">
        <v>0.0</v>
      </c>
      <c r="BA80" s="59" t="s">
        <v>108</v>
      </c>
      <c r="BB80" s="74">
        <f t="shared" ref="BB80:BD80" si="427">AQ80-AW80</f>
        <v>-0.6871074559</v>
      </c>
      <c r="BC80" s="74">
        <f t="shared" si="427"/>
        <v>0.3439106158</v>
      </c>
      <c r="BD80" s="74">
        <f t="shared" si="427"/>
        <v>0.3431968401</v>
      </c>
      <c r="BE80" s="9" t="s">
        <v>467</v>
      </c>
      <c r="BF80" s="5">
        <v>1.0</v>
      </c>
      <c r="BG80" s="5">
        <v>1.0</v>
      </c>
      <c r="BH80" s="5">
        <v>1.0</v>
      </c>
      <c r="BI80" s="9" t="s">
        <v>468</v>
      </c>
      <c r="BJ80" s="34">
        <f t="shared" ref="BJ80:BL80" si="428">BB80*BF80</f>
        <v>-0.6871074559</v>
      </c>
      <c r="BK80" s="34">
        <f t="shared" si="428"/>
        <v>0.3439106158</v>
      </c>
      <c r="BL80" s="34">
        <f t="shared" si="428"/>
        <v>0.3431968401</v>
      </c>
      <c r="BN80" s="61" t="s">
        <v>469</v>
      </c>
      <c r="BO80" s="62">
        <f t="array" ref="BO80:BQ83">MMULT(TRANSPOSE(AE80:AH88),BJ80:BL88)</f>
        <v>-0.2048076901</v>
      </c>
      <c r="BP80" s="62">
        <v>0.1446911118003842</v>
      </c>
      <c r="BQ80" s="62">
        <v>0.060116578327007564</v>
      </c>
      <c r="BS80" s="75" t="s">
        <v>470</v>
      </c>
      <c r="BT80" s="5">
        <f t="shared" ref="BT80:BV80" si="429">Z80*(1-Z80)</f>
        <v>0.1716712764</v>
      </c>
      <c r="BU80" s="5">
        <f t="shared" si="429"/>
        <v>0.1494708507</v>
      </c>
      <c r="BV80" s="5">
        <f t="shared" si="429"/>
        <v>0.162896796</v>
      </c>
      <c r="BX80" s="9" t="s">
        <v>471</v>
      </c>
      <c r="BY80" s="17">
        <f t="array" ref="BY80:CA88">MMULT(BJ80:BL88,TRANSPOSE(AI81:AK83))</f>
        <v>0.05559593279</v>
      </c>
      <c r="BZ80" s="17">
        <v>0.03475411826449527</v>
      </c>
      <c r="CA80" s="17">
        <v>0.13686458787626823</v>
      </c>
      <c r="CB80" s="9"/>
      <c r="CC80" s="34">
        <f t="shared" ref="CC80:CE80" si="430">BY80*BT80</f>
        <v>0.009544224744</v>
      </c>
      <c r="CD80" s="34">
        <f t="shared" si="430"/>
        <v>0.005194727622</v>
      </c>
      <c r="CE80" s="34">
        <f t="shared" si="430"/>
        <v>0.02229480285</v>
      </c>
      <c r="CG80" s="61" t="s">
        <v>472</v>
      </c>
      <c r="CH80" s="65">
        <f t="array" ref="CH80:CJ82">MMULT(TRANSPOSE(N80:P88),CC80:CE88)</f>
        <v>-0.008779987188</v>
      </c>
      <c r="CI80" s="65">
        <v>0.005719579577401719</v>
      </c>
      <c r="CJ80" s="65">
        <v>-0.01523878337122109</v>
      </c>
    </row>
    <row r="81" ht="18.0" customHeight="1">
      <c r="B81" s="6">
        <v>1.0</v>
      </c>
      <c r="C81" s="6">
        <v>0.0</v>
      </c>
      <c r="D81" s="6">
        <v>0.0</v>
      </c>
      <c r="E81" s="22" t="str">
        <f t="shared" si="431"/>
        <v>setosa</v>
      </c>
      <c r="F81" s="22">
        <f t="shared" ref="F81:H81" si="432">AQ81</f>
        <v>0.3134886836</v>
      </c>
      <c r="G81" s="22">
        <f t="shared" si="432"/>
        <v>0.3432149839</v>
      </c>
      <c r="H81" s="22">
        <f t="shared" si="432"/>
        <v>0.3432963325</v>
      </c>
      <c r="I81" s="64" t="str">
        <f t="shared" si="433"/>
        <v>virginica</v>
      </c>
      <c r="K81" s="24" t="str">
        <f t="shared" si="434"/>
        <v>NG</v>
      </c>
      <c r="L81" s="29">
        <f t="shared" si="435"/>
        <v>0.1288880018</v>
      </c>
      <c r="N81" s="29">
        <v>1.0</v>
      </c>
      <c r="O81" s="27">
        <v>5.4</v>
      </c>
      <c r="P81" s="27">
        <v>7.8</v>
      </c>
      <c r="Q81" s="72">
        <f t="shared" ref="Q81:S81" si="436">Q68-$C$10*CH68</f>
        <v>0.1363319253</v>
      </c>
      <c r="R81" s="72">
        <f t="shared" si="436"/>
        <v>-0.06184138842</v>
      </c>
      <c r="S81" s="72">
        <f t="shared" si="436"/>
        <v>0.0142601131</v>
      </c>
      <c r="U81" s="27">
        <v>1.3650745566864142</v>
      </c>
      <c r="V81" s="27">
        <v>1.6885583068550174</v>
      </c>
      <c r="W81" s="27">
        <v>-1.534653729322681</v>
      </c>
      <c r="Z81" s="17">
        <f t="shared" ref="Z81:AB81" si="437">1/(1+EXP(-U81))</f>
        <v>0.7965832084</v>
      </c>
      <c r="AA81" s="17">
        <f t="shared" si="437"/>
        <v>0.8440344691</v>
      </c>
      <c r="AB81" s="17">
        <f t="shared" si="437"/>
        <v>0.1773138097</v>
      </c>
      <c r="AE81" s="29">
        <v>1.0</v>
      </c>
      <c r="AF81" s="17">
        <f t="shared" ref="AF81:AH81" si="438">Z81</f>
        <v>0.7965832084</v>
      </c>
      <c r="AG81" s="17">
        <f t="shared" si="438"/>
        <v>0.8440344691</v>
      </c>
      <c r="AH81" s="17">
        <f t="shared" si="438"/>
        <v>0.1773138097</v>
      </c>
      <c r="AI81" s="38">
        <f t="shared" ref="AI81:AK81" si="439">AI68-$C$10*BO68</f>
        <v>0.5461478703</v>
      </c>
      <c r="AJ81" s="38">
        <f t="shared" si="439"/>
        <v>0.7567050446</v>
      </c>
      <c r="AK81" s="38">
        <f t="shared" si="439"/>
        <v>0.4971470851</v>
      </c>
      <c r="AM81" s="27">
        <v>0.6696912248238974</v>
      </c>
      <c r="AN81" s="27">
        <v>0.7602849883407983</v>
      </c>
      <c r="AO81" s="27">
        <v>0.7605219798560277</v>
      </c>
      <c r="AQ81" s="17">
        <f t="shared" ref="AQ81:AS81" si="440">EXP(AM81)/(EXP($AM81)+EXP($AN81)+EXP($AO81))</f>
        <v>0.3134886836</v>
      </c>
      <c r="AR81" s="17">
        <f t="shared" si="440"/>
        <v>0.3432149839</v>
      </c>
      <c r="AS81" s="17">
        <f t="shared" si="440"/>
        <v>0.3432963325</v>
      </c>
      <c r="AU81" s="40" t="str">
        <f t="shared" ref="AU81:AU88" si="451">IF(MAX(AQ81:AS81)=AQ81,"setosa",IF(MAX(AQ81:AS81)=AR81,"versicolor","virginica"))</f>
        <v>virginica</v>
      </c>
      <c r="AW81" s="41">
        <v>1.0</v>
      </c>
      <c r="AX81" s="41">
        <v>0.0</v>
      </c>
      <c r="AY81" s="41">
        <v>0.0</v>
      </c>
      <c r="BB81" s="74">
        <f t="shared" ref="BB81:BD81" si="441">AQ81-AW81</f>
        <v>-0.6865113164</v>
      </c>
      <c r="BC81" s="74">
        <f t="shared" si="441"/>
        <v>0.3432149839</v>
      </c>
      <c r="BD81" s="74">
        <f t="shared" si="441"/>
        <v>0.3432963325</v>
      </c>
      <c r="BF81" s="5">
        <v>1.0</v>
      </c>
      <c r="BG81" s="5">
        <v>1.0</v>
      </c>
      <c r="BH81" s="5">
        <v>1.0</v>
      </c>
      <c r="BJ81" s="34">
        <f t="shared" ref="BJ81:BL81" si="442">BB81*BF81</f>
        <v>-0.6865113164</v>
      </c>
      <c r="BK81" s="34">
        <f t="shared" si="442"/>
        <v>0.3432149839</v>
      </c>
      <c r="BL81" s="34">
        <f t="shared" si="442"/>
        <v>0.3432963325</v>
      </c>
      <c r="BN81" s="61" t="s">
        <v>473</v>
      </c>
      <c r="BO81" s="34">
        <v>-0.13356078743684618</v>
      </c>
      <c r="BP81" s="34">
        <v>0.19682851649144445</v>
      </c>
      <c r="BQ81" s="34">
        <v>-0.06326772905459821</v>
      </c>
      <c r="BT81" s="5">
        <f t="shared" ref="BT81:BV81" si="443">Z81*(1-Z81)</f>
        <v>0.1620384005</v>
      </c>
      <c r="BU81" s="5">
        <f t="shared" si="443"/>
        <v>0.1316402841</v>
      </c>
      <c r="BV81" s="5">
        <f t="shared" si="443"/>
        <v>0.1458736226</v>
      </c>
      <c r="BY81" s="17">
        <v>0.055444587282284935</v>
      </c>
      <c r="BZ81" s="17">
        <v>0.03481159296071962</v>
      </c>
      <c r="CA81" s="17">
        <v>0.13673571410320834</v>
      </c>
      <c r="CC81" s="34">
        <f t="shared" ref="CC81:CE81" si="444">BY81*BT81</f>
        <v>0.008984152239</v>
      </c>
      <c r="CD81" s="34">
        <f t="shared" si="444"/>
        <v>0.004582607986</v>
      </c>
      <c r="CE81" s="34">
        <f t="shared" si="444"/>
        <v>0.01994613395</v>
      </c>
      <c r="CG81" s="61" t="s">
        <v>474</v>
      </c>
      <c r="CH81" s="66">
        <v>-0.018242450628241577</v>
      </c>
      <c r="CI81" s="66">
        <v>-0.10610887281746928</v>
      </c>
      <c r="CJ81" s="66">
        <v>-0.22847273794650363</v>
      </c>
    </row>
    <row r="82" ht="18.0" customHeight="1">
      <c r="B82" s="6">
        <v>1.0</v>
      </c>
      <c r="C82" s="6">
        <v>0.0</v>
      </c>
      <c r="D82" s="6">
        <v>0.0</v>
      </c>
      <c r="E82" s="22" t="str">
        <f t="shared" si="431"/>
        <v>setosa</v>
      </c>
      <c r="F82" s="22">
        <f t="shared" ref="F82:H82" si="445">AQ82</f>
        <v>0.3129092976</v>
      </c>
      <c r="G82" s="22">
        <f t="shared" si="445"/>
        <v>0.3434040449</v>
      </c>
      <c r="H82" s="22">
        <f t="shared" si="445"/>
        <v>0.3436866575</v>
      </c>
      <c r="I82" s="64" t="str">
        <f t="shared" si="433"/>
        <v>virginica</v>
      </c>
      <c r="K82" s="24" t="str">
        <f t="shared" si="434"/>
        <v>NG</v>
      </c>
      <c r="L82" s="29">
        <f t="shared" si="435"/>
        <v>0.129093546</v>
      </c>
      <c r="N82" s="29">
        <v>1.0</v>
      </c>
      <c r="O82" s="27">
        <v>4.6</v>
      </c>
      <c r="P82" s="27">
        <v>6.8</v>
      </c>
      <c r="Q82" s="72">
        <f t="shared" ref="Q82:S82" si="446">Q69-$C$10*CH69</f>
        <v>0.0740629262</v>
      </c>
      <c r="R82" s="72">
        <f t="shared" si="446"/>
        <v>0.2631677577</v>
      </c>
      <c r="S82" s="72">
        <f t="shared" si="446"/>
        <v>-0.2284828822</v>
      </c>
      <c r="U82" s="27">
        <v>1.1819460902465062</v>
      </c>
      <c r="V82" s="27">
        <v>1.4748636598839695</v>
      </c>
      <c r="W82" s="27">
        <v>-1.3175789375888898</v>
      </c>
      <c r="Z82" s="17">
        <f t="shared" ref="Z82:AB82" si="447">1/(1+EXP(-U82))</f>
        <v>0.7652975355</v>
      </c>
      <c r="AA82" s="17">
        <f t="shared" si="447"/>
        <v>0.813795513</v>
      </c>
      <c r="AB82" s="17">
        <f t="shared" si="447"/>
        <v>0.2112213772</v>
      </c>
      <c r="AE82" s="29">
        <v>1.0</v>
      </c>
      <c r="AF82" s="17">
        <f t="shared" ref="AF82:AH82" si="448">Z82</f>
        <v>0.7652975355</v>
      </c>
      <c r="AG82" s="17">
        <f t="shared" si="448"/>
        <v>0.813795513</v>
      </c>
      <c r="AH82" s="17">
        <f t="shared" si="448"/>
        <v>0.2112213772</v>
      </c>
      <c r="AI82" s="38">
        <f t="shared" ref="AI82:AK82" si="449">AI69-$C$10*BO69</f>
        <v>0.2062034016</v>
      </c>
      <c r="AJ82" s="38">
        <f t="shared" si="449"/>
        <v>0.146606216</v>
      </c>
      <c r="AK82" s="38">
        <f t="shared" si="449"/>
        <v>0.3671903823</v>
      </c>
      <c r="AM82" s="27">
        <v>0.6513609763627395</v>
      </c>
      <c r="AN82" s="27">
        <v>0.7443553390688067</v>
      </c>
      <c r="AO82" s="27">
        <v>0.7451779747516633</v>
      </c>
      <c r="AQ82" s="17">
        <f t="shared" ref="AQ82:AS82" si="450">EXP(AM82)/(EXP($AM82)+EXP($AN82)+EXP($AO82))</f>
        <v>0.3129092976</v>
      </c>
      <c r="AR82" s="17">
        <f t="shared" si="450"/>
        <v>0.3434040449</v>
      </c>
      <c r="AS82" s="17">
        <f t="shared" si="450"/>
        <v>0.3436866575</v>
      </c>
      <c r="AU82" s="40" t="str">
        <f t="shared" si="451"/>
        <v>virginica</v>
      </c>
      <c r="AW82" s="41">
        <v>1.0</v>
      </c>
      <c r="AX82" s="41">
        <v>0.0</v>
      </c>
      <c r="AY82" s="41">
        <v>0.0</v>
      </c>
      <c r="BB82" s="74">
        <f t="shared" ref="BB82:BD82" si="452">AQ82-AW82</f>
        <v>-0.6870907024</v>
      </c>
      <c r="BC82" s="74">
        <f t="shared" si="452"/>
        <v>0.3434040449</v>
      </c>
      <c r="BD82" s="74">
        <f t="shared" si="452"/>
        <v>0.3436866575</v>
      </c>
      <c r="BF82" s="5">
        <v>1.0</v>
      </c>
      <c r="BG82" s="5">
        <v>1.0</v>
      </c>
      <c r="BH82" s="5">
        <v>1.0</v>
      </c>
      <c r="BJ82" s="34">
        <f t="shared" ref="BJ82:BL82" si="453">BB82*BF82</f>
        <v>-0.6870907024</v>
      </c>
      <c r="BK82" s="34">
        <f t="shared" si="453"/>
        <v>0.3434040449</v>
      </c>
      <c r="BL82" s="34">
        <f t="shared" si="453"/>
        <v>0.3436866575</v>
      </c>
      <c r="BO82" s="34">
        <v>-0.45105518383224313</v>
      </c>
      <c r="BP82" s="34">
        <v>0.4237647731299944</v>
      </c>
      <c r="BQ82" s="34">
        <v>0.02729041070224869</v>
      </c>
      <c r="BT82" s="5">
        <f t="shared" ref="BT82:BV82" si="454">Z82*(1-Z82)</f>
        <v>0.1796172176</v>
      </c>
      <c r="BU82" s="5">
        <f t="shared" si="454"/>
        <v>0.151532376</v>
      </c>
      <c r="BV82" s="5">
        <f t="shared" si="454"/>
        <v>0.166606907</v>
      </c>
      <c r="BY82" s="17">
        <v>0.05546526920256656</v>
      </c>
      <c r="BZ82" s="17">
        <v>0.034863162695962846</v>
      </c>
      <c r="CA82" s="17">
        <v>0.13684854814236175</v>
      </c>
      <c r="CC82" s="34">
        <f t="shared" ref="CC82:CE82" si="455">BY82*BT82</f>
        <v>0.00996251733</v>
      </c>
      <c r="CD82" s="34">
        <f t="shared" si="455"/>
        <v>0.005282897878</v>
      </c>
      <c r="CE82" s="34">
        <f t="shared" si="455"/>
        <v>0.02279991333</v>
      </c>
      <c r="CH82" s="66">
        <v>0.1851820324134642</v>
      </c>
      <c r="CI82" s="66">
        <v>-0.1000940918850814</v>
      </c>
      <c r="CJ82" s="66">
        <v>0.12719337601813413</v>
      </c>
    </row>
    <row r="83" ht="18.0" customHeight="1">
      <c r="B83" s="6">
        <v>0.0</v>
      </c>
      <c r="C83" s="6">
        <v>1.0</v>
      </c>
      <c r="D83" s="6">
        <v>0.0</v>
      </c>
      <c r="E83" s="22" t="str">
        <f t="shared" si="431"/>
        <v>versicolor</v>
      </c>
      <c r="F83" s="22">
        <f t="shared" ref="F83:H83" si="456">AQ83</f>
        <v>0.3083634359</v>
      </c>
      <c r="G83" s="22">
        <f t="shared" si="456"/>
        <v>0.3535194339</v>
      </c>
      <c r="H83" s="22">
        <f t="shared" si="456"/>
        <v>0.3381171302</v>
      </c>
      <c r="I83" s="64" t="str">
        <f t="shared" si="433"/>
        <v>versicolor</v>
      </c>
      <c r="K83" s="24" t="str">
        <f t="shared" si="434"/>
        <v>OK</v>
      </c>
      <c r="L83" s="29">
        <f t="shared" si="435"/>
        <v>0.1155352022</v>
      </c>
      <c r="N83" s="29">
        <v>1.0</v>
      </c>
      <c r="O83" s="27">
        <v>6.4</v>
      </c>
      <c r="P83" s="27">
        <v>3.6</v>
      </c>
      <c r="U83" s="27">
        <v>1.1903421919316588</v>
      </c>
      <c r="V83" s="27">
        <v>0.5214123360867855</v>
      </c>
      <c r="W83" s="27">
        <v>-0.5607655109052008</v>
      </c>
      <c r="Z83" s="17">
        <f t="shared" ref="Z83:AB83" si="457">1/(1+EXP(-U83))</f>
        <v>0.7668022594</v>
      </c>
      <c r="AA83" s="17">
        <f t="shared" si="457"/>
        <v>0.6274779584</v>
      </c>
      <c r="AB83" s="17">
        <f t="shared" si="457"/>
        <v>0.3633703538</v>
      </c>
      <c r="AE83" s="29">
        <v>1.0</v>
      </c>
      <c r="AF83" s="17">
        <f t="shared" ref="AF83:AH83" si="458">Z83</f>
        <v>0.7668022594</v>
      </c>
      <c r="AG83" s="17">
        <f t="shared" si="458"/>
        <v>0.6274779584</v>
      </c>
      <c r="AH83" s="17">
        <f t="shared" si="458"/>
        <v>0.3633703538</v>
      </c>
      <c r="AI83" s="38">
        <f t="shared" ref="AI83:AK83" si="459">AI70-$C$10*BO70</f>
        <v>0.1472158318</v>
      </c>
      <c r="AJ83" s="38">
        <f t="shared" si="459"/>
        <v>0.359140954</v>
      </c>
      <c r="AK83" s="38">
        <f t="shared" si="459"/>
        <v>0.3336432142</v>
      </c>
      <c r="AM83" s="27">
        <v>0.6361622026797373</v>
      </c>
      <c r="AN83" s="27">
        <v>0.7728215881458917</v>
      </c>
      <c r="AO83" s="27">
        <v>0.7282755032913644</v>
      </c>
      <c r="AQ83" s="17">
        <f t="shared" ref="AQ83:AS83" si="460">EXP(AM83)/(EXP($AM83)+EXP($AN83)+EXP($AO83))</f>
        <v>0.3083634359</v>
      </c>
      <c r="AR83" s="17">
        <f t="shared" si="460"/>
        <v>0.3535194339</v>
      </c>
      <c r="AS83" s="17">
        <f t="shared" si="460"/>
        <v>0.3381171302</v>
      </c>
      <c r="AU83" s="40" t="str">
        <f t="shared" si="451"/>
        <v>versicolor</v>
      </c>
      <c r="AW83" s="41">
        <v>0.0</v>
      </c>
      <c r="AX83" s="41">
        <v>1.0</v>
      </c>
      <c r="AY83" s="41">
        <v>0.0</v>
      </c>
      <c r="BB83" s="74">
        <f t="shared" ref="BB83:BD83" si="461">AQ83-AW83</f>
        <v>0.3083634359</v>
      </c>
      <c r="BC83" s="74">
        <f t="shared" si="461"/>
        <v>-0.6464805661</v>
      </c>
      <c r="BD83" s="74">
        <f t="shared" si="461"/>
        <v>0.3381171302</v>
      </c>
      <c r="BF83" s="5">
        <v>1.0</v>
      </c>
      <c r="BG83" s="5">
        <v>1.0</v>
      </c>
      <c r="BH83" s="5">
        <v>1.0</v>
      </c>
      <c r="BJ83" s="34">
        <f t="shared" ref="BJ83:BL83" si="462">BB83*BF83</f>
        <v>0.3083634359</v>
      </c>
      <c r="BK83" s="34">
        <f t="shared" si="462"/>
        <v>-0.6464805661</v>
      </c>
      <c r="BL83" s="34">
        <f t="shared" si="462"/>
        <v>0.3381171302</v>
      </c>
      <c r="BO83" s="34">
        <v>0.1827789881246021</v>
      </c>
      <c r="BP83" s="34">
        <v>-0.24398607787912382</v>
      </c>
      <c r="BQ83" s="34">
        <v>0.06120708975452174</v>
      </c>
      <c r="BT83" s="5">
        <f t="shared" ref="BT83:BV83" si="463">Z83*(1-Z83)</f>
        <v>0.1788165544</v>
      </c>
      <c r="BU83" s="5">
        <f t="shared" si="463"/>
        <v>0.2337493701</v>
      </c>
      <c r="BV83" s="5">
        <f t="shared" si="463"/>
        <v>0.2313323398</v>
      </c>
      <c r="BY83" s="17">
        <v>-0.15268912611571528</v>
      </c>
      <c r="BZ83" s="17">
        <v>0.09296087819638459</v>
      </c>
      <c r="CA83" s="17">
        <v>-0.07397118148375585</v>
      </c>
      <c r="CC83" s="34">
        <f t="shared" ref="CC83:CE83" si="464">BY83*BT83</f>
        <v>-0.02730334342</v>
      </c>
      <c r="CD83" s="34">
        <f t="shared" si="464"/>
        <v>0.02172954672</v>
      </c>
      <c r="CE83" s="34">
        <f t="shared" si="464"/>
        <v>-0.01711192649</v>
      </c>
    </row>
    <row r="84" ht="18.0" customHeight="1">
      <c r="B84" s="6">
        <v>0.0</v>
      </c>
      <c r="C84" s="6">
        <v>1.0</v>
      </c>
      <c r="D84" s="6">
        <v>0.0</v>
      </c>
      <c r="E84" s="22" t="str">
        <f t="shared" si="431"/>
        <v>versicolor</v>
      </c>
      <c r="F84" s="22">
        <f t="shared" ref="F84:H84" si="465">AQ84</f>
        <v>0.3083047387</v>
      </c>
      <c r="G84" s="22">
        <f t="shared" si="465"/>
        <v>0.3531026506</v>
      </c>
      <c r="H84" s="22">
        <f t="shared" si="465"/>
        <v>0.3385926107</v>
      </c>
      <c r="I84" s="64" t="str">
        <f t="shared" si="433"/>
        <v>versicolor</v>
      </c>
      <c r="K84" s="24" t="str">
        <f t="shared" si="434"/>
        <v>OK</v>
      </c>
      <c r="L84" s="29">
        <f t="shared" si="435"/>
        <v>0.1156662744</v>
      </c>
      <c r="N84" s="29">
        <v>1.0</v>
      </c>
      <c r="O84" s="27">
        <v>5.9</v>
      </c>
      <c r="P84" s="27">
        <v>3.4</v>
      </c>
      <c r="U84" s="27">
        <v>1.107363644042858</v>
      </c>
      <c r="V84" s="27">
        <v>0.4996994787537095</v>
      </c>
      <c r="W84" s="27">
        <v>-0.5221989910139676</v>
      </c>
      <c r="Z84" s="17">
        <f t="shared" ref="Z84:AB84" si="466">1/(1+EXP(-U84))</f>
        <v>0.7516372866</v>
      </c>
      <c r="AA84" s="17">
        <f t="shared" si="466"/>
        <v>0.622388705</v>
      </c>
      <c r="AB84" s="17">
        <f t="shared" si="466"/>
        <v>0.37233818</v>
      </c>
      <c r="AE84" s="29">
        <v>1.0</v>
      </c>
      <c r="AF84" s="17">
        <f t="shared" ref="AF84:AH84" si="467">Z84</f>
        <v>0.7516372866</v>
      </c>
      <c r="AG84" s="17">
        <f t="shared" si="467"/>
        <v>0.622388705</v>
      </c>
      <c r="AH84" s="17">
        <f t="shared" si="467"/>
        <v>0.37233818</v>
      </c>
      <c r="AI84" s="2"/>
      <c r="AM84" s="27">
        <v>0.6281506696972556</v>
      </c>
      <c r="AN84" s="27">
        <v>0.7638207741788925</v>
      </c>
      <c r="AO84" s="27">
        <v>0.7218596107156309</v>
      </c>
      <c r="AQ84" s="17">
        <f t="shared" ref="AQ84:AS84" si="468">EXP(AM84)/(EXP($AM84)+EXP($AN84)+EXP($AO84))</f>
        <v>0.3083047387</v>
      </c>
      <c r="AR84" s="17">
        <f t="shared" si="468"/>
        <v>0.3531026506</v>
      </c>
      <c r="AS84" s="17">
        <f t="shared" si="468"/>
        <v>0.3385926107</v>
      </c>
      <c r="AU84" s="40" t="str">
        <f t="shared" si="451"/>
        <v>versicolor</v>
      </c>
      <c r="AW84" s="41">
        <v>0.0</v>
      </c>
      <c r="AX84" s="41">
        <v>1.0</v>
      </c>
      <c r="AY84" s="41">
        <v>0.0</v>
      </c>
      <c r="BB84" s="74">
        <f t="shared" ref="BB84:BD84" si="469">AQ84-AW84</f>
        <v>0.3083047387</v>
      </c>
      <c r="BC84" s="74">
        <f t="shared" si="469"/>
        <v>-0.6468973494</v>
      </c>
      <c r="BD84" s="74">
        <f t="shared" si="469"/>
        <v>0.3385926107</v>
      </c>
      <c r="BF84" s="5">
        <v>1.0</v>
      </c>
      <c r="BG84" s="5">
        <v>1.0</v>
      </c>
      <c r="BH84" s="5">
        <v>1.0</v>
      </c>
      <c r="BJ84" s="34">
        <f t="shared" ref="BJ84:BL84" si="470">BB84*BF84</f>
        <v>0.3083047387</v>
      </c>
      <c r="BK84" s="34">
        <f t="shared" si="470"/>
        <v>-0.6468973494</v>
      </c>
      <c r="BL84" s="34">
        <f t="shared" si="470"/>
        <v>0.3385926107</v>
      </c>
      <c r="BT84" s="5">
        <f t="shared" ref="BT84:BV84" si="471">Z84*(1-Z84)</f>
        <v>0.186678676</v>
      </c>
      <c r="BU84" s="5">
        <f t="shared" si="471"/>
        <v>0.2350210049</v>
      </c>
      <c r="BV84" s="5">
        <f t="shared" si="471"/>
        <v>0.2337024597</v>
      </c>
      <c r="BY84" s="17">
        <v>-0.15280018173077783</v>
      </c>
      <c r="BZ84" s="17">
        <v>0.09306226346188286</v>
      </c>
      <c r="CA84" s="17">
        <v>-0.07397086575214162</v>
      </c>
      <c r="CC84" s="34">
        <f t="shared" ref="CC84:CE84" si="472">BY84*BT84</f>
        <v>-0.02852453562</v>
      </c>
      <c r="CD84" s="34">
        <f t="shared" si="472"/>
        <v>0.02187158668</v>
      </c>
      <c r="CE84" s="34">
        <f t="shared" si="472"/>
        <v>-0.01728717327</v>
      </c>
    </row>
    <row r="85" ht="18.0" customHeight="1">
      <c r="B85" s="6">
        <v>0.0</v>
      </c>
      <c r="C85" s="6">
        <v>1.0</v>
      </c>
      <c r="D85" s="6">
        <v>0.0</v>
      </c>
      <c r="E85" s="22" t="str">
        <f t="shared" si="431"/>
        <v>versicolor</v>
      </c>
      <c r="F85" s="22">
        <f t="shared" ref="F85:H85" si="473">AQ85</f>
        <v>0.3076753976</v>
      </c>
      <c r="G85" s="22">
        <f t="shared" si="473"/>
        <v>0.355180804</v>
      </c>
      <c r="H85" s="22">
        <f t="shared" si="473"/>
        <v>0.3371437984</v>
      </c>
      <c r="I85" s="64" t="str">
        <f t="shared" si="433"/>
        <v>versicolor</v>
      </c>
      <c r="K85" s="24" t="str">
        <f t="shared" si="434"/>
        <v>OK</v>
      </c>
      <c r="L85" s="29">
        <f t="shared" si="435"/>
        <v>0.1150142569</v>
      </c>
      <c r="N85" s="29">
        <v>1.0</v>
      </c>
      <c r="O85" s="27">
        <v>6.7</v>
      </c>
      <c r="P85" s="27">
        <v>3.2</v>
      </c>
      <c r="U85" s="27">
        <v>1.2016165990395424</v>
      </c>
      <c r="V85" s="27">
        <v>0.39759281648100514</v>
      </c>
      <c r="W85" s="27">
        <v>-0.46509432408690327</v>
      </c>
      <c r="Z85" s="17">
        <f t="shared" ref="Z85:AB85" si="474">1/(1+EXP(-U85))</f>
        <v>0.7688122426</v>
      </c>
      <c r="AA85" s="17">
        <f t="shared" si="474"/>
        <v>0.5981091713</v>
      </c>
      <c r="AB85" s="17">
        <f t="shared" si="474"/>
        <v>0.3857780066</v>
      </c>
      <c r="AE85" s="29">
        <v>1.0</v>
      </c>
      <c r="AF85" s="17">
        <f t="shared" ref="AF85:AH85" si="475">Z85</f>
        <v>0.7688122426</v>
      </c>
      <c r="AG85" s="17">
        <f t="shared" si="475"/>
        <v>0.5981091713</v>
      </c>
      <c r="AH85" s="17">
        <f t="shared" si="475"/>
        <v>0.3857780066</v>
      </c>
      <c r="AJ85" s="2"/>
      <c r="AK85" s="2"/>
      <c r="AM85" s="27">
        <v>0.6345027681825318</v>
      </c>
      <c r="AN85" s="27">
        <v>0.7780844116558417</v>
      </c>
      <c r="AO85" s="27">
        <v>0.7259669857310145</v>
      </c>
      <c r="AQ85" s="17">
        <f t="shared" ref="AQ85:AS85" si="476">EXP(AM85)/(EXP($AM85)+EXP($AN85)+EXP($AO85))</f>
        <v>0.3076753976</v>
      </c>
      <c r="AR85" s="17">
        <f t="shared" si="476"/>
        <v>0.355180804</v>
      </c>
      <c r="AS85" s="17">
        <f t="shared" si="476"/>
        <v>0.3371437984</v>
      </c>
      <c r="AU85" s="40" t="str">
        <f t="shared" si="451"/>
        <v>versicolor</v>
      </c>
      <c r="AW85" s="41">
        <v>0.0</v>
      </c>
      <c r="AX85" s="41">
        <v>1.0</v>
      </c>
      <c r="AY85" s="41">
        <v>0.0</v>
      </c>
      <c r="BB85" s="74">
        <f t="shared" ref="BB85:BD85" si="477">AQ85-AW85</f>
        <v>0.3076753976</v>
      </c>
      <c r="BC85" s="74">
        <f t="shared" si="477"/>
        <v>-0.644819196</v>
      </c>
      <c r="BD85" s="74">
        <f t="shared" si="477"/>
        <v>0.3371437984</v>
      </c>
      <c r="BF85" s="5">
        <v>1.0</v>
      </c>
      <c r="BG85" s="5">
        <v>1.0</v>
      </c>
      <c r="BH85" s="5">
        <v>1.0</v>
      </c>
      <c r="BJ85" s="34">
        <f t="shared" ref="BJ85:BL85" si="478">BB85*BF85</f>
        <v>0.3076753976</v>
      </c>
      <c r="BK85" s="34">
        <f t="shared" si="478"/>
        <v>-0.644819196</v>
      </c>
      <c r="BL85" s="34">
        <f t="shared" si="478"/>
        <v>0.3371437984</v>
      </c>
      <c r="BT85" s="5">
        <f t="shared" ref="BT85:BV85" si="479">Z85*(1-Z85)</f>
        <v>0.1777399782</v>
      </c>
      <c r="BU85" s="5">
        <f t="shared" si="479"/>
        <v>0.2403745905</v>
      </c>
      <c r="BV85" s="5">
        <f t="shared" si="479"/>
        <v>0.2369533362</v>
      </c>
      <c r="BY85" s="17">
        <v>-0.1522916186996998</v>
      </c>
      <c r="BZ85" s="17">
        <v>0.09270517146498636</v>
      </c>
      <c r="CA85" s="17">
        <v>-0.07380055112457454</v>
      </c>
      <c r="CC85" s="34">
        <f t="shared" ref="CC85:CE85" si="480">BY85*BT85</f>
        <v>-0.02706830899</v>
      </c>
      <c r="CD85" s="34">
        <f t="shared" si="480"/>
        <v>0.02228396763</v>
      </c>
      <c r="CE85" s="34">
        <f t="shared" si="480"/>
        <v>-0.0174872868</v>
      </c>
    </row>
    <row r="86" ht="18.0" customHeight="1">
      <c r="B86" s="6">
        <v>0.0</v>
      </c>
      <c r="C86" s="6">
        <v>0.0</v>
      </c>
      <c r="D86" s="6">
        <v>1.0</v>
      </c>
      <c r="E86" s="22" t="str">
        <f t="shared" si="431"/>
        <v>virginica</v>
      </c>
      <c r="F86" s="22">
        <f t="shared" ref="F86:H86" si="481">AQ86</f>
        <v>0.3111515474</v>
      </c>
      <c r="G86" s="22">
        <f t="shared" si="481"/>
        <v>0.3494928041</v>
      </c>
      <c r="H86" s="22">
        <f t="shared" si="481"/>
        <v>0.3393556485</v>
      </c>
      <c r="I86" s="64" t="str">
        <f t="shared" si="433"/>
        <v>versicolor</v>
      </c>
      <c r="K86" s="24" t="str">
        <f t="shared" si="434"/>
        <v>NG</v>
      </c>
      <c r="L86" s="29">
        <f t="shared" si="435"/>
        <v>0.1200785123</v>
      </c>
      <c r="N86" s="29">
        <v>1.0</v>
      </c>
      <c r="O86" s="27">
        <v>7.9</v>
      </c>
      <c r="P86" s="27">
        <v>6.3</v>
      </c>
      <c r="U86" s="27">
        <v>1.594809980623702</v>
      </c>
      <c r="V86" s="27">
        <v>1.13920319926258</v>
      </c>
      <c r="W86" s="27">
        <v>-1.1562791232353973</v>
      </c>
      <c r="Z86" s="17">
        <f t="shared" ref="Z86:AB86" si="482">1/(1+EXP(-U86))</f>
        <v>0.8312917579</v>
      </c>
      <c r="AA86" s="17">
        <f t="shared" si="482"/>
        <v>0.7575333154</v>
      </c>
      <c r="AB86" s="17">
        <f t="shared" si="482"/>
        <v>0.2393440452</v>
      </c>
      <c r="AE86" s="29">
        <v>1.0</v>
      </c>
      <c r="AF86" s="17">
        <f t="shared" ref="AF86:AH86" si="483">Z86</f>
        <v>0.8312917579</v>
      </c>
      <c r="AG86" s="17">
        <f t="shared" si="483"/>
        <v>0.7575333154</v>
      </c>
      <c r="AH86" s="17">
        <f t="shared" si="483"/>
        <v>0.2393440452</v>
      </c>
      <c r="AM86" s="27">
        <v>0.679942225762456</v>
      </c>
      <c r="AN86" s="27">
        <v>0.7961451139233382</v>
      </c>
      <c r="AO86" s="27">
        <v>0.7667108094828881</v>
      </c>
      <c r="AQ86" s="17">
        <f t="shared" ref="AQ86:AS86" si="484">EXP(AM86)/(EXP($AM86)+EXP($AN86)+EXP($AO86))</f>
        <v>0.3111515474</v>
      </c>
      <c r="AR86" s="17">
        <f t="shared" si="484"/>
        <v>0.3494928041</v>
      </c>
      <c r="AS86" s="17">
        <f t="shared" si="484"/>
        <v>0.3393556485</v>
      </c>
      <c r="AU86" s="40" t="str">
        <f t="shared" si="451"/>
        <v>versicolor</v>
      </c>
      <c r="AW86" s="41">
        <v>0.0</v>
      </c>
      <c r="AX86" s="41">
        <v>0.0</v>
      </c>
      <c r="AY86" s="41">
        <v>1.0</v>
      </c>
      <c r="BB86" s="74">
        <f t="shared" ref="BB86:BD86" si="485">AQ86-AW86</f>
        <v>0.3111515474</v>
      </c>
      <c r="BC86" s="74">
        <f t="shared" si="485"/>
        <v>0.3494928041</v>
      </c>
      <c r="BD86" s="74">
        <f t="shared" si="485"/>
        <v>-0.6606443515</v>
      </c>
      <c r="BF86" s="5">
        <v>1.0</v>
      </c>
      <c r="BG86" s="5">
        <v>1.0</v>
      </c>
      <c r="BH86" s="5">
        <v>1.0</v>
      </c>
      <c r="BJ86" s="34">
        <f t="shared" ref="BJ86:BL86" si="486">BB86*BF86</f>
        <v>0.3111515474</v>
      </c>
      <c r="BK86" s="34">
        <f t="shared" si="486"/>
        <v>0.3494928041</v>
      </c>
      <c r="BL86" s="34">
        <f t="shared" si="486"/>
        <v>-0.6606443515</v>
      </c>
      <c r="BT86" s="5">
        <f t="shared" ref="BT86:BV86" si="487">Z86*(1-Z86)</f>
        <v>0.1402457712</v>
      </c>
      <c r="BU86" s="5">
        <f t="shared" si="487"/>
        <v>0.1836765915</v>
      </c>
      <c r="BV86" s="5">
        <f t="shared" si="487"/>
        <v>0.1820584732</v>
      </c>
      <c r="BY86" s="17">
        <v>0.10596030928337874</v>
      </c>
      <c r="BZ86" s="17">
        <v>-0.1271839269695709</v>
      </c>
      <c r="CA86" s="17">
        <v>-0.04909589192923314</v>
      </c>
      <c r="CC86" s="34">
        <f t="shared" ref="CC86:CE86" si="488">BY86*BT86</f>
        <v>0.01486048529</v>
      </c>
      <c r="CD86" s="34">
        <f t="shared" si="488"/>
        <v>-0.02336071019</v>
      </c>
      <c r="CE86" s="34">
        <f t="shared" si="488"/>
        <v>-0.008938323125</v>
      </c>
    </row>
    <row r="87" ht="18.0" customHeight="1">
      <c r="B87" s="6">
        <v>0.0</v>
      </c>
      <c r="C87" s="6">
        <v>0.0</v>
      </c>
      <c r="D87" s="6">
        <v>1.0</v>
      </c>
      <c r="E87" s="22" t="str">
        <f t="shared" si="431"/>
        <v>virginica</v>
      </c>
      <c r="F87" s="22">
        <f t="shared" ref="F87:H87" si="489">AQ87</f>
        <v>0.3104590468</v>
      </c>
      <c r="G87" s="22">
        <f t="shared" si="489"/>
        <v>0.3511871132</v>
      </c>
      <c r="H87" s="22">
        <f t="shared" si="489"/>
        <v>0.33835384</v>
      </c>
      <c r="I87" s="64" t="str">
        <f t="shared" si="433"/>
        <v>versicolor</v>
      </c>
      <c r="K87" s="24" t="str">
        <f t="shared" si="434"/>
        <v>NG</v>
      </c>
      <c r="L87" s="29">
        <f t="shared" si="435"/>
        <v>0.1204070075</v>
      </c>
      <c r="N87" s="29">
        <v>1.0</v>
      </c>
      <c r="O87" s="27">
        <v>8.3</v>
      </c>
      <c r="P87" s="27">
        <v>5.8</v>
      </c>
      <c r="U87" s="27">
        <v>1.6123112876409698</v>
      </c>
      <c r="V87" s="27">
        <v>0.9828827650449767</v>
      </c>
      <c r="W87" s="27">
        <v>-1.0363336368849132</v>
      </c>
      <c r="Z87" s="17">
        <f t="shared" ref="Z87:AB87" si="490">1/(1+EXP(-U87))</f>
        <v>0.8337320311</v>
      </c>
      <c r="AA87" s="17">
        <f t="shared" si="490"/>
        <v>0.7276798453</v>
      </c>
      <c r="AB87" s="17">
        <f t="shared" si="490"/>
        <v>0.2618580404</v>
      </c>
      <c r="AE87" s="29">
        <v>1.0</v>
      </c>
      <c r="AF87" s="17">
        <f t="shared" ref="AF87:AH87" si="491">Z87</f>
        <v>0.8337320311</v>
      </c>
      <c r="AG87" s="17">
        <f t="shared" si="491"/>
        <v>0.7276798453</v>
      </c>
      <c r="AH87" s="17">
        <f t="shared" si="491"/>
        <v>0.2618580404</v>
      </c>
      <c r="AM87" s="27">
        <v>0.6784335052335846</v>
      </c>
      <c r="AN87" s="27">
        <v>0.8017006744218962</v>
      </c>
      <c r="AO87" s="27">
        <v>0.7644737188395816</v>
      </c>
      <c r="AQ87" s="17">
        <f t="shared" ref="AQ87:AS87" si="492">EXP(AM87)/(EXP($AM87)+EXP($AN87)+EXP($AO87))</f>
        <v>0.3104590468</v>
      </c>
      <c r="AR87" s="17">
        <f t="shared" si="492"/>
        <v>0.3511871132</v>
      </c>
      <c r="AS87" s="17">
        <f t="shared" si="492"/>
        <v>0.33835384</v>
      </c>
      <c r="AU87" s="40" t="str">
        <f t="shared" si="451"/>
        <v>versicolor</v>
      </c>
      <c r="AW87" s="41">
        <v>0.0</v>
      </c>
      <c r="AX87" s="41">
        <v>0.0</v>
      </c>
      <c r="AY87" s="41">
        <v>1.0</v>
      </c>
      <c r="BB87" s="74">
        <f t="shared" ref="BB87:BD87" si="493">AQ87-AW87</f>
        <v>0.3104590468</v>
      </c>
      <c r="BC87" s="74">
        <f t="shared" si="493"/>
        <v>0.3511871132</v>
      </c>
      <c r="BD87" s="74">
        <f t="shared" si="493"/>
        <v>-0.66164616</v>
      </c>
      <c r="BF87" s="5">
        <v>1.0</v>
      </c>
      <c r="BG87" s="5">
        <v>1.0</v>
      </c>
      <c r="BH87" s="5">
        <v>1.0</v>
      </c>
      <c r="BJ87" s="34">
        <f t="shared" ref="BJ87:BL87" si="494">BB87*BF87</f>
        <v>0.3104590468</v>
      </c>
      <c r="BK87" s="34">
        <f t="shared" si="494"/>
        <v>0.3511871132</v>
      </c>
      <c r="BL87" s="34">
        <f t="shared" si="494"/>
        <v>-0.66164616</v>
      </c>
      <c r="BT87" s="5">
        <f t="shared" ref="BT87:BV87" si="495">Z87*(1-Z87)</f>
        <v>0.1386229314</v>
      </c>
      <c r="BU87" s="5">
        <f t="shared" si="495"/>
        <v>0.198161888</v>
      </c>
      <c r="BV87" s="5">
        <f t="shared" si="495"/>
        <v>0.1932884071</v>
      </c>
      <c r="BY87" s="17">
        <v>0.10636614761476326</v>
      </c>
      <c r="BZ87" s="17">
        <v>-0.12744618113794035</v>
      </c>
      <c r="CA87" s="17">
        <v>-0.048923589796537464</v>
      </c>
      <c r="CC87" s="34">
        <f t="shared" ref="CC87:CE87" si="496">BY87*BT87</f>
        <v>0.01474478719</v>
      </c>
      <c r="CD87" s="34">
        <f t="shared" si="496"/>
        <v>-0.02525497588</v>
      </c>
      <c r="CE87" s="34">
        <f t="shared" si="496"/>
        <v>-0.00945636274</v>
      </c>
    </row>
    <row r="88" ht="18.0" customHeight="1">
      <c r="B88" s="6">
        <v>0.0</v>
      </c>
      <c r="C88" s="6">
        <v>0.0</v>
      </c>
      <c r="D88" s="6">
        <v>1.0</v>
      </c>
      <c r="E88" s="22" t="str">
        <f t="shared" si="431"/>
        <v>virginica</v>
      </c>
      <c r="F88" s="22">
        <f t="shared" ref="F88:H88" si="497">AQ88</f>
        <v>0.3099476182</v>
      </c>
      <c r="G88" s="22">
        <f t="shared" si="497"/>
        <v>0.3516786614</v>
      </c>
      <c r="H88" s="22">
        <f t="shared" si="497"/>
        <v>0.3383737204</v>
      </c>
      <c r="I88" s="64" t="str">
        <f t="shared" si="433"/>
        <v>versicolor</v>
      </c>
      <c r="J88" s="30"/>
      <c r="K88" s="24" t="str">
        <f t="shared" si="434"/>
        <v>NG</v>
      </c>
      <c r="L88" s="31">
        <f t="shared" si="435"/>
        <v>0.1204004792</v>
      </c>
      <c r="N88" s="31">
        <v>1.0</v>
      </c>
      <c r="O88" s="27">
        <v>7.7</v>
      </c>
      <c r="P88" s="27">
        <v>5.2</v>
      </c>
      <c r="U88" s="27">
        <v>1.4860743767414417</v>
      </c>
      <c r="V88" s="27">
        <v>0.8620869434721602</v>
      </c>
      <c r="W88" s="27">
        <v>-0.9077999754171769</v>
      </c>
      <c r="Z88" s="17">
        <f t="shared" ref="Z88:AB88" si="498">1/(1+EXP(-U88))</f>
        <v>0.8154883268</v>
      </c>
      <c r="AA88" s="17">
        <f t="shared" si="498"/>
        <v>0.7030964922</v>
      </c>
      <c r="AB88" s="17">
        <f t="shared" si="498"/>
        <v>0.2874502412</v>
      </c>
      <c r="AE88" s="31">
        <v>1.0</v>
      </c>
      <c r="AF88" s="17">
        <f t="shared" ref="AF88:AH88" si="499">Z88</f>
        <v>0.8154883268</v>
      </c>
      <c r="AG88" s="17">
        <f t="shared" si="499"/>
        <v>0.7030964922</v>
      </c>
      <c r="AH88" s="17">
        <f t="shared" si="499"/>
        <v>0.2874502412</v>
      </c>
      <c r="AM88" s="27">
        <v>0.6671681510638696</v>
      </c>
      <c r="AN88" s="27">
        <v>0.7934827063694272</v>
      </c>
      <c r="AO88" s="27">
        <v>0.7549158077168211</v>
      </c>
      <c r="AQ88" s="17">
        <f t="shared" ref="AQ88:AS88" si="500">EXP(AM88)/(EXP($AM88)+EXP($AN88)+EXP($AO88))</f>
        <v>0.3099476182</v>
      </c>
      <c r="AR88" s="17">
        <f t="shared" si="500"/>
        <v>0.3516786614</v>
      </c>
      <c r="AS88" s="17">
        <f t="shared" si="500"/>
        <v>0.3383737204</v>
      </c>
      <c r="AU88" s="40" t="str">
        <f t="shared" si="451"/>
        <v>versicolor</v>
      </c>
      <c r="AW88" s="41">
        <v>0.0</v>
      </c>
      <c r="AX88" s="41">
        <v>0.0</v>
      </c>
      <c r="AY88" s="41">
        <v>1.0</v>
      </c>
      <c r="BB88" s="74">
        <f t="shared" ref="BB88:BD88" si="501">AQ88-AW88</f>
        <v>0.3099476182</v>
      </c>
      <c r="BC88" s="74">
        <f t="shared" si="501"/>
        <v>0.3516786614</v>
      </c>
      <c r="BD88" s="74">
        <f t="shared" si="501"/>
        <v>-0.6616262796</v>
      </c>
      <c r="BF88" s="5">
        <v>1.0</v>
      </c>
      <c r="BG88" s="5">
        <v>1.0</v>
      </c>
      <c r="BH88" s="5">
        <v>1.0</v>
      </c>
      <c r="BJ88" s="34">
        <f t="shared" ref="BJ88:BL88" si="502">BB88*BF88</f>
        <v>0.3099476182</v>
      </c>
      <c r="BK88" s="34">
        <f t="shared" si="502"/>
        <v>0.3516786614</v>
      </c>
      <c r="BL88" s="34">
        <f t="shared" si="502"/>
        <v>-0.6616262796</v>
      </c>
      <c r="BT88" s="5">
        <f t="shared" ref="BT88:BV88" si="503">Z88*(1-Z88)</f>
        <v>0.1504671157</v>
      </c>
      <c r="BU88" s="5">
        <f t="shared" si="503"/>
        <v>0.2087518149</v>
      </c>
      <c r="BV88" s="5">
        <f t="shared" si="503"/>
        <v>0.2048226</v>
      </c>
      <c r="BY88" s="17">
        <v>0.10646867246510561</v>
      </c>
      <c r="BZ88" s="17">
        <v>-0.1274722755477334</v>
      </c>
      <c r="CA88" s="17">
        <v>-0.048815712134810424</v>
      </c>
      <c r="CC88" s="34">
        <f t="shared" ref="CC88:CE88" si="504">BY88*BT88</f>
        <v>0.01602003406</v>
      </c>
      <c r="CD88" s="34">
        <f t="shared" si="504"/>
        <v>-0.02661006887</v>
      </c>
      <c r="CE88" s="34">
        <f t="shared" si="504"/>
        <v>-0.009998561082</v>
      </c>
    </row>
    <row r="89" ht="18.0" customHeight="1">
      <c r="K89" s="32" t="s">
        <v>29</v>
      </c>
      <c r="L89" s="31">
        <f>SUM(L80:L88)</f>
        <v>1.094182776</v>
      </c>
      <c r="R89" s="9"/>
      <c r="AM89" s="7"/>
    </row>
    <row r="90" ht="18.0" customHeight="1">
      <c r="K90" s="2"/>
      <c r="R90" s="9"/>
      <c r="AM90" s="43" t="s">
        <v>388</v>
      </c>
      <c r="AN90" s="27"/>
      <c r="AO90" s="27"/>
    </row>
    <row r="91" ht="18.0" customHeight="1">
      <c r="B91" s="11" t="s">
        <v>11</v>
      </c>
      <c r="C91" s="12"/>
      <c r="D91" s="12"/>
      <c r="E91" s="13"/>
      <c r="G91" s="2"/>
      <c r="H91" s="2"/>
      <c r="I91" s="2"/>
      <c r="J91" s="9"/>
      <c r="K91" s="2"/>
      <c r="L91" s="9"/>
      <c r="Q91" s="7"/>
      <c r="U91" s="43" t="s">
        <v>12</v>
      </c>
      <c r="V91" s="27"/>
      <c r="W91" s="27"/>
      <c r="Z91" s="16" t="s">
        <v>389</v>
      </c>
      <c r="AA91" s="17"/>
      <c r="AF91" s="16" t="s">
        <v>390</v>
      </c>
      <c r="AI91" s="7"/>
      <c r="AM91" s="43" t="s">
        <v>391</v>
      </c>
      <c r="AQ91" s="10" t="s">
        <v>392</v>
      </c>
      <c r="AR91" s="17"/>
      <c r="AW91" s="1" t="s">
        <v>41</v>
      </c>
      <c r="BB91" s="36" t="s">
        <v>93</v>
      </c>
      <c r="BF91" s="4" t="s">
        <v>393</v>
      </c>
      <c r="BH91" s="9" t="s">
        <v>475</v>
      </c>
      <c r="BJ91" s="33" t="s">
        <v>395</v>
      </c>
      <c r="BN91" s="33" t="s">
        <v>396</v>
      </c>
      <c r="BO91" s="34"/>
      <c r="BP91" s="34"/>
      <c r="BQ91" s="34"/>
      <c r="BT91" s="4" t="s">
        <v>397</v>
      </c>
      <c r="BX91" s="16" t="s">
        <v>398</v>
      </c>
      <c r="BY91" s="17"/>
      <c r="BZ91" s="17"/>
      <c r="CA91" s="17"/>
      <c r="CB91" s="17"/>
      <c r="CC91" s="33" t="s">
        <v>399</v>
      </c>
      <c r="CG91" s="4" t="s">
        <v>138</v>
      </c>
      <c r="CH91" s="5"/>
      <c r="CI91" s="5"/>
      <c r="CJ91" s="5"/>
    </row>
    <row r="92" ht="18.0" customHeight="1">
      <c r="B92" s="18" t="s">
        <v>14</v>
      </c>
      <c r="C92" s="18" t="s">
        <v>15</v>
      </c>
      <c r="D92" s="18" t="s">
        <v>16</v>
      </c>
      <c r="E92" s="19"/>
      <c r="F92" s="6" t="s">
        <v>14</v>
      </c>
      <c r="G92" s="6" t="s">
        <v>15</v>
      </c>
      <c r="H92" s="6" t="s">
        <v>16</v>
      </c>
      <c r="I92" s="19"/>
      <c r="J92" s="20" t="s">
        <v>18</v>
      </c>
      <c r="K92" s="18" t="s">
        <v>19</v>
      </c>
      <c r="L92" s="21" t="s">
        <v>20</v>
      </c>
      <c r="N92" s="1" t="s">
        <v>21</v>
      </c>
      <c r="O92" s="1" t="s">
        <v>22</v>
      </c>
      <c r="P92" s="1" t="s">
        <v>23</v>
      </c>
      <c r="Q92" s="1" t="s">
        <v>476</v>
      </c>
      <c r="U92" s="1" t="s">
        <v>477</v>
      </c>
      <c r="AE92" s="1" t="s">
        <v>21</v>
      </c>
      <c r="AF92" s="2" t="s">
        <v>478</v>
      </c>
      <c r="AI92" s="2" t="s">
        <v>479</v>
      </c>
      <c r="AK92" s="2"/>
      <c r="AM92" s="2" t="s">
        <v>480</v>
      </c>
      <c r="AO92" s="2"/>
      <c r="AQ92" s="2" t="s">
        <v>47</v>
      </c>
      <c r="AW92" s="6" t="s">
        <v>14</v>
      </c>
      <c r="AX92" s="6" t="s">
        <v>15</v>
      </c>
      <c r="AY92" s="6" t="s">
        <v>16</v>
      </c>
      <c r="BB92" s="2" t="s">
        <v>101</v>
      </c>
      <c r="BF92" s="1" t="s">
        <v>251</v>
      </c>
      <c r="BJ92" s="57" t="s">
        <v>481</v>
      </c>
      <c r="BK92" s="58"/>
      <c r="BO92" s="2" t="s">
        <v>104</v>
      </c>
      <c r="BP92" s="2"/>
      <c r="BT92" s="1" t="s">
        <v>145</v>
      </c>
      <c r="BY92" s="2" t="s">
        <v>146</v>
      </c>
      <c r="CC92" s="2" t="s">
        <v>482</v>
      </c>
      <c r="CH92" s="2" t="s">
        <v>148</v>
      </c>
    </row>
    <row r="93" ht="18.0" customHeight="1">
      <c r="A93" s="1">
        <f>A80+1</f>
        <v>7</v>
      </c>
      <c r="B93" s="6">
        <v>1.0</v>
      </c>
      <c r="C93" s="6">
        <v>0.0</v>
      </c>
      <c r="D93" s="6">
        <v>0.0</v>
      </c>
      <c r="E93" s="22" t="str">
        <f t="shared" ref="E93:E101" si="515">IF(MAX(B93:D93)=B93,"setosa",IF(MAX(B93:D93)=C93,"versicolor","virginica"))</f>
        <v>setosa</v>
      </c>
      <c r="F93" s="22">
        <f t="shared" ref="F93:H93" si="505">AQ93</f>
        <v>0.3170296906</v>
      </c>
      <c r="G93" s="22">
        <f t="shared" si="505"/>
        <v>0.339648478</v>
      </c>
      <c r="H93" s="22">
        <f t="shared" si="505"/>
        <v>0.3433218313</v>
      </c>
      <c r="I93" s="64" t="str">
        <f t="shared" ref="I93:I101" si="517">IF(MAX(F93:H93)=F93,"setosa",IF(MAX(F93:H93)=G93,"versicolor","virginica"))</f>
        <v>virginica</v>
      </c>
      <c r="J93" s="22">
        <f>COUNTIF(K93:K101,"OK")/9</f>
        <v>0.3333333333</v>
      </c>
      <c r="K93" s="24" t="str">
        <f t="shared" ref="K93:K101" si="518">IF(E93=I93,"OK","NG")</f>
        <v>NG</v>
      </c>
      <c r="L93" s="25">
        <f t="shared" ref="L93:L101" si="519">-(B93*LN(F93)+C93*LN(G93)+D93*LN(H93))/9</f>
        <v>0.1276399831</v>
      </c>
      <c r="M93" s="9" t="s">
        <v>26</v>
      </c>
      <c r="N93" s="25">
        <v>1.0</v>
      </c>
      <c r="O93" s="27">
        <v>5.1</v>
      </c>
      <c r="P93" s="27">
        <v>7.0</v>
      </c>
      <c r="Q93" s="72">
        <f t="shared" ref="Q93:S93" si="506">Q80-$C$10*CH80</f>
        <v>0.05136693545</v>
      </c>
      <c r="R93" s="72">
        <f t="shared" si="506"/>
        <v>-0.03032109738</v>
      </c>
      <c r="S93" s="72">
        <f t="shared" si="506"/>
        <v>0.1708129169</v>
      </c>
      <c r="T93" s="28" t="s">
        <v>27</v>
      </c>
      <c r="U93" s="27">
        <f t="array" ref="U93:W101">MMULT(N93:P101,Q93:S95)</f>
        <v>1.241035483</v>
      </c>
      <c r="V93" s="27">
        <v>1.5212984035167907</v>
      </c>
      <c r="W93" s="27">
        <v>-1.350343535184694</v>
      </c>
      <c r="Y93" s="9" t="s">
        <v>483</v>
      </c>
      <c r="Z93" s="17">
        <f t="shared" ref="Z93:AB93" si="507">1/(1+EXP(-U93))</f>
        <v>0.7757442037</v>
      </c>
      <c r="AA93" s="17">
        <f t="shared" si="507"/>
        <v>0.8207295975</v>
      </c>
      <c r="AB93" s="17">
        <f t="shared" si="507"/>
        <v>0.2058142137</v>
      </c>
      <c r="AD93" s="9" t="s">
        <v>484</v>
      </c>
      <c r="AE93" s="25">
        <v>1.0</v>
      </c>
      <c r="AF93" s="17">
        <f t="shared" ref="AF93:AH93" si="508">Z93</f>
        <v>0.7757442037</v>
      </c>
      <c r="AG93" s="17">
        <f t="shared" si="508"/>
        <v>0.8207295975</v>
      </c>
      <c r="AH93" s="17">
        <f t="shared" si="508"/>
        <v>0.2058142137</v>
      </c>
      <c r="AI93" s="38">
        <f t="shared" ref="AI93:AK93" si="509">AI80-$C$10*BO80</f>
        <v>0.0385889772</v>
      </c>
      <c r="AJ93" s="38">
        <f t="shared" si="509"/>
        <v>-0.03280871664</v>
      </c>
      <c r="AK93" s="38">
        <f t="shared" si="509"/>
        <v>-0.005780260557</v>
      </c>
      <c r="AL93" s="28" t="s">
        <v>27</v>
      </c>
      <c r="AM93" s="27">
        <f t="array" ref="AM93:AO101">MMULT(AE93:AH101,AI93:AK96)</f>
        <v>0.6705200641</v>
      </c>
      <c r="AN93" s="27">
        <v>0.7394358279652626</v>
      </c>
      <c r="AO93" s="27">
        <v>0.7501929242821622</v>
      </c>
      <c r="AP93" s="9" t="s">
        <v>485</v>
      </c>
      <c r="AQ93" s="17">
        <f t="shared" ref="AQ93:AS93" si="510">EXP(AM93)/(EXP($AM93)+EXP($AN93)+EXP($AO93))</f>
        <v>0.3170296906</v>
      </c>
      <c r="AR93" s="17">
        <f t="shared" si="510"/>
        <v>0.339648478</v>
      </c>
      <c r="AS93" s="17">
        <f t="shared" si="510"/>
        <v>0.3433218313</v>
      </c>
      <c r="AT93" s="39" t="s">
        <v>51</v>
      </c>
      <c r="AU93" s="40" t="str">
        <f>IF(MAX(B93:D93)=MAX(AQ93:AS93)=AQ93,"setosa",IF(MAX(AQ93:AS93)=AR93,"versicolor","virginica"))</f>
        <v>virginica</v>
      </c>
      <c r="AW93" s="41">
        <v>1.0</v>
      </c>
      <c r="AX93" s="41">
        <v>0.0</v>
      </c>
      <c r="AY93" s="41">
        <v>0.0</v>
      </c>
      <c r="BA93" s="59" t="s">
        <v>108</v>
      </c>
      <c r="BB93" s="74">
        <f t="shared" ref="BB93:BD93" si="511">AQ93-AW93</f>
        <v>-0.6829703094</v>
      </c>
      <c r="BC93" s="74">
        <f t="shared" si="511"/>
        <v>0.339648478</v>
      </c>
      <c r="BD93" s="74">
        <f t="shared" si="511"/>
        <v>0.3433218313</v>
      </c>
      <c r="BE93" s="9" t="s">
        <v>486</v>
      </c>
      <c r="BF93" s="5">
        <v>1.0</v>
      </c>
      <c r="BG93" s="5">
        <v>1.0</v>
      </c>
      <c r="BH93" s="5">
        <v>1.0</v>
      </c>
      <c r="BI93" s="9" t="s">
        <v>487</v>
      </c>
      <c r="BJ93" s="34">
        <f t="shared" ref="BJ93:BL93" si="512">BB93*BF93</f>
        <v>-0.6829703094</v>
      </c>
      <c r="BK93" s="34">
        <f t="shared" si="512"/>
        <v>0.339648478</v>
      </c>
      <c r="BL93" s="34">
        <f t="shared" si="512"/>
        <v>0.3433218313</v>
      </c>
      <c r="BN93" s="61" t="s">
        <v>488</v>
      </c>
      <c r="BO93" s="62">
        <f t="array" ref="BO93:BQ96">MMULT(TRANSPOSE(AE93:AH101),BJ93:BL101)</f>
        <v>-0.1719200134</v>
      </c>
      <c r="BP93" s="62">
        <v>0.11026816315394761</v>
      </c>
      <c r="BQ93" s="62">
        <v>0.061651850221696725</v>
      </c>
      <c r="BS93" s="75" t="s">
        <v>489</v>
      </c>
      <c r="BT93" s="5">
        <f t="shared" ref="BT93:BV93" si="513">Z93*(1-Z93)</f>
        <v>0.1739651341</v>
      </c>
      <c r="BU93" s="5">
        <f t="shared" si="513"/>
        <v>0.1471325253</v>
      </c>
      <c r="BV93" s="5">
        <f t="shared" si="513"/>
        <v>0.1634547231</v>
      </c>
      <c r="BX93" s="9" t="s">
        <v>490</v>
      </c>
      <c r="BY93" s="17">
        <f t="array" ref="BY93:CA101">MMULT(BJ93:BL101,TRANSPOSE(AI94:AK96))</f>
        <v>0.05196539712</v>
      </c>
      <c r="BZ93" s="17">
        <v>0.025801096591890893</v>
      </c>
      <c r="CA93" s="17">
        <v>0.13971840342876624</v>
      </c>
      <c r="CB93" s="9"/>
      <c r="CC93" s="34">
        <f t="shared" ref="CC93:CE93" si="514">BY93*BT93</f>
        <v>0.00904016728</v>
      </c>
      <c r="CD93" s="34">
        <f t="shared" si="514"/>
        <v>0.003796180496</v>
      </c>
      <c r="CE93" s="34">
        <f t="shared" si="514"/>
        <v>0.02283763295</v>
      </c>
      <c r="CG93" s="61" t="s">
        <v>491</v>
      </c>
      <c r="CH93" s="65">
        <f t="array" ref="CH93:CJ95">MMULT(TRANSPOSE(N93:P101),CC93:CE101)</f>
        <v>-0.009422513208</v>
      </c>
      <c r="CI93" s="65">
        <v>0.008531879985943732</v>
      </c>
      <c r="CJ93" s="65">
        <v>-0.017709619218699166</v>
      </c>
    </row>
    <row r="94" ht="18.0" customHeight="1">
      <c r="B94" s="6">
        <v>1.0</v>
      </c>
      <c r="C94" s="6">
        <v>0.0</v>
      </c>
      <c r="D94" s="6">
        <v>0.0</v>
      </c>
      <c r="E94" s="22" t="str">
        <f t="shared" si="515"/>
        <v>setosa</v>
      </c>
      <c r="F94" s="22">
        <f t="shared" ref="F94:H94" si="516">AQ94</f>
        <v>0.31776836</v>
      </c>
      <c r="G94" s="22">
        <f t="shared" si="516"/>
        <v>0.3388007979</v>
      </c>
      <c r="H94" s="22">
        <f t="shared" si="516"/>
        <v>0.3434308421</v>
      </c>
      <c r="I94" s="64" t="str">
        <f t="shared" si="517"/>
        <v>virginica</v>
      </c>
      <c r="K94" s="24" t="str">
        <f t="shared" si="518"/>
        <v>NG</v>
      </c>
      <c r="L94" s="29">
        <f t="shared" si="519"/>
        <v>0.1273813988</v>
      </c>
      <c r="N94" s="29">
        <v>1.0</v>
      </c>
      <c r="O94" s="27">
        <v>5.4</v>
      </c>
      <c r="P94" s="27">
        <v>7.8</v>
      </c>
      <c r="Q94" s="72">
        <f t="shared" ref="Q94:S94" si="520">Q81-$C$10*CH81</f>
        <v>0.1366967743</v>
      </c>
      <c r="R94" s="72">
        <f t="shared" si="520"/>
        <v>-0.05971921096</v>
      </c>
      <c r="S94" s="72">
        <f t="shared" si="520"/>
        <v>0.01882956786</v>
      </c>
      <c r="U94" s="27">
        <v>1.3383319440415218</v>
      </c>
      <c r="V94" s="27">
        <v>1.7155183518618284</v>
      </c>
      <c r="W94" s="27">
        <v>-1.529516064615863</v>
      </c>
      <c r="Z94" s="17">
        <f t="shared" ref="Z94:AB94" si="521">1/(1+EXP(-U94))</f>
        <v>0.7922154964</v>
      </c>
      <c r="AA94" s="17">
        <f t="shared" si="521"/>
        <v>0.8475506707</v>
      </c>
      <c r="AB94" s="17">
        <f t="shared" si="521"/>
        <v>0.1780645023</v>
      </c>
      <c r="AE94" s="29">
        <v>1.0</v>
      </c>
      <c r="AF94" s="17">
        <f t="shared" ref="AF94:AH94" si="522">Z94</f>
        <v>0.7922154964</v>
      </c>
      <c r="AG94" s="17">
        <f t="shared" si="522"/>
        <v>0.8475506707</v>
      </c>
      <c r="AH94" s="17">
        <f t="shared" si="522"/>
        <v>0.1780645023</v>
      </c>
      <c r="AI94" s="38">
        <f t="shared" ref="AI94:AK94" si="523">AI81-$C$10*BO81</f>
        <v>0.5488190861</v>
      </c>
      <c r="AJ94" s="38">
        <f t="shared" si="523"/>
        <v>0.7527684743</v>
      </c>
      <c r="AK94" s="38">
        <f t="shared" si="523"/>
        <v>0.4984124396</v>
      </c>
      <c r="AM94" s="27">
        <v>0.6813486205861307</v>
      </c>
      <c r="AN94" s="27">
        <v>0.7454382487108706</v>
      </c>
      <c r="AO94" s="27">
        <v>0.7590116891090735</v>
      </c>
      <c r="AQ94" s="17">
        <f t="shared" ref="AQ94:AS94" si="524">EXP(AM94)/(EXP($AM94)+EXP($AN94)+EXP($AO94))</f>
        <v>0.31776836</v>
      </c>
      <c r="AR94" s="17">
        <f t="shared" si="524"/>
        <v>0.3388007979</v>
      </c>
      <c r="AS94" s="17">
        <f t="shared" si="524"/>
        <v>0.3434308421</v>
      </c>
      <c r="AU94" s="40" t="str">
        <f t="shared" ref="AU94:AU101" si="535">IF(MAX(AQ94:AS94)=AQ94,"setosa",IF(MAX(AQ94:AS94)=AR94,"versicolor","virginica"))</f>
        <v>virginica</v>
      </c>
      <c r="AW94" s="41">
        <v>1.0</v>
      </c>
      <c r="AX94" s="41">
        <v>0.0</v>
      </c>
      <c r="AY94" s="41">
        <v>0.0</v>
      </c>
      <c r="BB94" s="74">
        <f t="shared" ref="BB94:BD94" si="525">AQ94-AW94</f>
        <v>-0.68223164</v>
      </c>
      <c r="BC94" s="74">
        <f t="shared" si="525"/>
        <v>0.3388007979</v>
      </c>
      <c r="BD94" s="74">
        <f t="shared" si="525"/>
        <v>0.3434308421</v>
      </c>
      <c r="BF94" s="5">
        <v>1.0</v>
      </c>
      <c r="BG94" s="5">
        <v>1.0</v>
      </c>
      <c r="BH94" s="5">
        <v>1.0</v>
      </c>
      <c r="BJ94" s="34">
        <f t="shared" ref="BJ94:BL94" si="526">BB94*BF94</f>
        <v>-0.68223164</v>
      </c>
      <c r="BK94" s="34">
        <f t="shared" si="526"/>
        <v>0.3388007979</v>
      </c>
      <c r="BL94" s="34">
        <f t="shared" si="526"/>
        <v>0.3434308421</v>
      </c>
      <c r="BN94" s="61" t="s">
        <v>492</v>
      </c>
      <c r="BO94" s="34">
        <v>-0.10305427468016098</v>
      </c>
      <c r="BP94" s="34">
        <v>0.16612064475593297</v>
      </c>
      <c r="BQ94" s="34">
        <v>-0.06306637007577232</v>
      </c>
      <c r="BT94" s="5">
        <f t="shared" ref="BT94:BV94" si="527">Z94*(1-Z94)</f>
        <v>0.1646101037</v>
      </c>
      <c r="BU94" s="5">
        <f t="shared" si="527"/>
        <v>0.1292085313</v>
      </c>
      <c r="BV94" s="5">
        <f t="shared" si="527"/>
        <v>0.1463575353</v>
      </c>
      <c r="BY94" s="17">
        <v>0.05178701840710645</v>
      </c>
      <c r="BZ94" s="17">
        <v>0.025882953707946493</v>
      </c>
      <c r="CA94" s="17">
        <v>0.1395521111495147</v>
      </c>
      <c r="CC94" s="34">
        <f t="shared" ref="CC94:CE94" si="528">BY94*BT94</f>
        <v>0.008524666468</v>
      </c>
      <c r="CD94" s="34">
        <f t="shared" si="528"/>
        <v>0.003344298434</v>
      </c>
      <c r="CE94" s="34">
        <f t="shared" si="528"/>
        <v>0.02042450304</v>
      </c>
      <c r="CG94" s="61" t="s">
        <v>493</v>
      </c>
      <c r="CH94" s="66">
        <v>-0.02100313297981103</v>
      </c>
      <c r="CI94" s="66">
        <v>-0.08083350513938056</v>
      </c>
      <c r="CJ94" s="66">
        <v>-0.24610221102017338</v>
      </c>
    </row>
    <row r="95" ht="18.0" customHeight="1">
      <c r="B95" s="6">
        <v>1.0</v>
      </c>
      <c r="C95" s="6">
        <v>0.0</v>
      </c>
      <c r="D95" s="6">
        <v>0.0</v>
      </c>
      <c r="E95" s="22" t="str">
        <f t="shared" si="515"/>
        <v>setosa</v>
      </c>
      <c r="F95" s="22">
        <f t="shared" ref="F95:H95" si="529">AQ95</f>
        <v>0.3170298983</v>
      </c>
      <c r="G95" s="22">
        <f t="shared" si="529"/>
        <v>0.3391784037</v>
      </c>
      <c r="H95" s="22">
        <f t="shared" si="529"/>
        <v>0.343791698</v>
      </c>
      <c r="I95" s="64" t="str">
        <f t="shared" si="517"/>
        <v>virginica</v>
      </c>
      <c r="K95" s="24" t="str">
        <f t="shared" si="518"/>
        <v>NG</v>
      </c>
      <c r="L95" s="29">
        <f t="shared" si="519"/>
        <v>0.1276399104</v>
      </c>
      <c r="N95" s="29">
        <v>1.0</v>
      </c>
      <c r="O95" s="27">
        <v>4.6</v>
      </c>
      <c r="P95" s="27">
        <v>6.8</v>
      </c>
      <c r="Q95" s="72">
        <f t="shared" ref="Q95:S95" si="530">Q82-$C$10*CH82</f>
        <v>0.07035928555</v>
      </c>
      <c r="R95" s="72">
        <f t="shared" si="530"/>
        <v>0.2651696395</v>
      </c>
      <c r="S95" s="72">
        <f t="shared" si="530"/>
        <v>-0.2310267497</v>
      </c>
      <c r="U95" s="27">
        <v>1.1586152390398312</v>
      </c>
      <c r="V95" s="27">
        <v>1.4981240810879997</v>
      </c>
      <c r="W95" s="27">
        <v>-1.3135529691688532</v>
      </c>
      <c r="Z95" s="17">
        <f t="shared" ref="Z95:AB95" si="531">1/(1+EXP(-U95))</f>
        <v>0.7610810055</v>
      </c>
      <c r="AA95" s="17">
        <f t="shared" si="531"/>
        <v>0.8172945228</v>
      </c>
      <c r="AB95" s="17">
        <f t="shared" si="531"/>
        <v>0.2118929112</v>
      </c>
      <c r="AE95" s="29">
        <v>1.0</v>
      </c>
      <c r="AF95" s="17">
        <f t="shared" ref="AF95:AH95" si="532">Z95</f>
        <v>0.7610810055</v>
      </c>
      <c r="AG95" s="17">
        <f t="shared" si="532"/>
        <v>0.8172945228</v>
      </c>
      <c r="AH95" s="17">
        <f t="shared" si="532"/>
        <v>0.2118929112</v>
      </c>
      <c r="AI95" s="38">
        <f t="shared" ref="AI95:AK95" si="533">AI82-$C$10*BO82</f>
        <v>0.2152245053</v>
      </c>
      <c r="AJ95" s="38">
        <f t="shared" si="533"/>
        <v>0.1381309206</v>
      </c>
      <c r="AK95" s="38">
        <f t="shared" si="533"/>
        <v>0.3666445741</v>
      </c>
      <c r="AM95" s="27">
        <v>0.6626059681845308</v>
      </c>
      <c r="AN95" s="27">
        <v>0.7301361161734036</v>
      </c>
      <c r="AO95" s="27">
        <v>0.7436458273807605</v>
      </c>
      <c r="AQ95" s="17">
        <f t="shared" ref="AQ95:AS95" si="534">EXP(AM95)/(EXP($AM95)+EXP($AN95)+EXP($AO95))</f>
        <v>0.3170298983</v>
      </c>
      <c r="AR95" s="17">
        <f t="shared" si="534"/>
        <v>0.3391784037</v>
      </c>
      <c r="AS95" s="17">
        <f t="shared" si="534"/>
        <v>0.343791698</v>
      </c>
      <c r="AU95" s="40" t="str">
        <f t="shared" si="535"/>
        <v>virginica</v>
      </c>
      <c r="AW95" s="41">
        <v>1.0</v>
      </c>
      <c r="AX95" s="41">
        <v>0.0</v>
      </c>
      <c r="AY95" s="41">
        <v>0.0</v>
      </c>
      <c r="BB95" s="74">
        <f t="shared" ref="BB95:BD95" si="536">AQ95-AW95</f>
        <v>-0.6829701017</v>
      </c>
      <c r="BC95" s="74">
        <f t="shared" si="536"/>
        <v>0.3391784037</v>
      </c>
      <c r="BD95" s="74">
        <f t="shared" si="536"/>
        <v>0.343791698</v>
      </c>
      <c r="BF95" s="5">
        <v>1.0</v>
      </c>
      <c r="BG95" s="5">
        <v>1.0</v>
      </c>
      <c r="BH95" s="5">
        <v>1.0</v>
      </c>
      <c r="BJ95" s="34">
        <f t="shared" ref="BJ95:BL95" si="537">BB95*BF95</f>
        <v>-0.6829701017</v>
      </c>
      <c r="BK95" s="34">
        <f t="shared" si="537"/>
        <v>0.3391784037</v>
      </c>
      <c r="BL95" s="34">
        <f t="shared" si="537"/>
        <v>0.343791698</v>
      </c>
      <c r="BO95" s="34">
        <v>-0.4245600408974951</v>
      </c>
      <c r="BP95" s="34">
        <v>0.39864841549893704</v>
      </c>
      <c r="BQ95" s="34">
        <v>0.02591162539855807</v>
      </c>
      <c r="BT95" s="5">
        <f t="shared" ref="BT95:BV95" si="538">Z95*(1-Z95)</f>
        <v>0.1818367086</v>
      </c>
      <c r="BU95" s="5">
        <f t="shared" si="538"/>
        <v>0.1493241858</v>
      </c>
      <c r="BV95" s="5">
        <f t="shared" si="538"/>
        <v>0.1669943054</v>
      </c>
      <c r="BY95" s="17">
        <v>0.051845841349765664</v>
      </c>
      <c r="BZ95" s="17">
        <v>0.025908483549487077</v>
      </c>
      <c r="CA95" s="17">
        <v>0.13970350911736912</v>
      </c>
      <c r="CC95" s="34">
        <f t="shared" ref="CC95:CE95" si="539">BY95*BT95</f>
        <v>0.009427477144</v>
      </c>
      <c r="CD95" s="34">
        <f t="shared" si="539"/>
        <v>0.003868763211</v>
      </c>
      <c r="CE95" s="34">
        <f t="shared" si="539"/>
        <v>0.02332969046</v>
      </c>
      <c r="CH95" s="66">
        <v>0.17639412088993017</v>
      </c>
      <c r="CI95" s="66">
        <v>-0.10275817122961711</v>
      </c>
      <c r="CJ95" s="66">
        <v>0.12473493550161</v>
      </c>
    </row>
    <row r="96" ht="18.0" customHeight="1">
      <c r="B96" s="6">
        <v>0.0</v>
      </c>
      <c r="C96" s="6">
        <v>1.0</v>
      </c>
      <c r="D96" s="6">
        <v>0.0</v>
      </c>
      <c r="E96" s="22" t="str">
        <f t="shared" si="515"/>
        <v>versicolor</v>
      </c>
      <c r="F96" s="22">
        <f t="shared" ref="F96:H96" si="540">AQ96</f>
        <v>0.3115319723</v>
      </c>
      <c r="G96" s="22">
        <f t="shared" si="540"/>
        <v>0.3501994357</v>
      </c>
      <c r="H96" s="22">
        <f t="shared" si="540"/>
        <v>0.338268592</v>
      </c>
      <c r="I96" s="64" t="str">
        <f t="shared" si="517"/>
        <v>versicolor</v>
      </c>
      <c r="K96" s="24" t="str">
        <f t="shared" si="518"/>
        <v>OK</v>
      </c>
      <c r="L96" s="29">
        <f t="shared" si="519"/>
        <v>0.1165836078</v>
      </c>
      <c r="N96" s="29">
        <v>1.0</v>
      </c>
      <c r="O96" s="27">
        <v>6.4</v>
      </c>
      <c r="P96" s="27">
        <v>3.6</v>
      </c>
      <c r="U96" s="27">
        <v>1.179519719022062</v>
      </c>
      <c r="V96" s="27">
        <v>0.5420866548315995</v>
      </c>
      <c r="W96" s="27">
        <v>-0.5403741478539296</v>
      </c>
      <c r="Z96" s="17">
        <f t="shared" ref="Z96:AB96" si="541">1/(1+EXP(-U96))</f>
        <v>0.764861437</v>
      </c>
      <c r="AA96" s="17">
        <f t="shared" si="541"/>
        <v>0.6322976932</v>
      </c>
      <c r="AB96" s="17">
        <f t="shared" si="541"/>
        <v>0.3681005502</v>
      </c>
      <c r="AE96" s="29">
        <v>1.0</v>
      </c>
      <c r="AF96" s="17">
        <f t="shared" ref="AF96:AH96" si="542">Z96</f>
        <v>0.764861437</v>
      </c>
      <c r="AG96" s="17">
        <f t="shared" si="542"/>
        <v>0.6322976932</v>
      </c>
      <c r="AH96" s="17">
        <f t="shared" si="542"/>
        <v>0.3681005502</v>
      </c>
      <c r="AI96" s="38">
        <f t="shared" ref="AI96:AK96" si="543">AI83-$C$10*BO83</f>
        <v>0.143560252</v>
      </c>
      <c r="AJ96" s="38">
        <f t="shared" si="543"/>
        <v>0.3640206756</v>
      </c>
      <c r="AK96" s="38">
        <f t="shared" si="543"/>
        <v>0.3324190724</v>
      </c>
      <c r="AM96" s="27">
        <v>0.6472900980071332</v>
      </c>
      <c r="AN96" s="27">
        <v>0.7642909337252801</v>
      </c>
      <c r="AO96" s="27">
        <v>0.7296283561113542</v>
      </c>
      <c r="AQ96" s="17">
        <f t="shared" ref="AQ96:AS96" si="544">EXP(AM96)/(EXP($AM96)+EXP($AN96)+EXP($AO96))</f>
        <v>0.3115319723</v>
      </c>
      <c r="AR96" s="17">
        <f t="shared" si="544"/>
        <v>0.3501994357</v>
      </c>
      <c r="AS96" s="17">
        <f t="shared" si="544"/>
        <v>0.338268592</v>
      </c>
      <c r="AU96" s="40" t="str">
        <f t="shared" si="535"/>
        <v>versicolor</v>
      </c>
      <c r="AW96" s="41">
        <v>0.0</v>
      </c>
      <c r="AX96" s="41">
        <v>1.0</v>
      </c>
      <c r="AY96" s="41">
        <v>0.0</v>
      </c>
      <c r="BB96" s="74">
        <f t="shared" ref="BB96:BD96" si="545">AQ96-AW96</f>
        <v>0.3115319723</v>
      </c>
      <c r="BC96" s="74">
        <f t="shared" si="545"/>
        <v>-0.6498005643</v>
      </c>
      <c r="BD96" s="74">
        <f t="shared" si="545"/>
        <v>0.338268592</v>
      </c>
      <c r="BF96" s="5">
        <v>1.0</v>
      </c>
      <c r="BG96" s="5">
        <v>1.0</v>
      </c>
      <c r="BH96" s="5">
        <v>1.0</v>
      </c>
      <c r="BJ96" s="34">
        <f t="shared" ref="BJ96:BL96" si="546">BB96*BF96</f>
        <v>0.3115319723</v>
      </c>
      <c r="BK96" s="34">
        <f t="shared" si="546"/>
        <v>-0.6498005643</v>
      </c>
      <c r="BL96" s="34">
        <f t="shared" si="546"/>
        <v>0.338268592</v>
      </c>
      <c r="BO96" s="34">
        <v>0.19857296833532376</v>
      </c>
      <c r="BP96" s="34">
        <v>-0.2574120811382878</v>
      </c>
      <c r="BQ96" s="34">
        <v>0.05883911280296383</v>
      </c>
      <c r="BT96" s="5">
        <f t="shared" ref="BT96:BV96" si="547">Z96*(1-Z96)</f>
        <v>0.1798484192</v>
      </c>
      <c r="BU96" s="5">
        <f t="shared" si="547"/>
        <v>0.2324973204</v>
      </c>
      <c r="BV96" s="5">
        <f t="shared" si="547"/>
        <v>0.2326025352</v>
      </c>
      <c r="BY96" s="17">
        <v>-0.14957741285484163</v>
      </c>
      <c r="BZ96" s="17">
        <v>0.1013161083391193</v>
      </c>
      <c r="CA96" s="17">
        <v>-0.07937030039870174</v>
      </c>
      <c r="CC96" s="34">
        <f t="shared" ref="CC96:CE96" si="548">BY96*BT96</f>
        <v>-0.02690126125</v>
      </c>
      <c r="CD96" s="34">
        <f t="shared" si="548"/>
        <v>0.0235557237</v>
      </c>
      <c r="CE96" s="34">
        <f t="shared" si="548"/>
        <v>-0.01846173309</v>
      </c>
    </row>
    <row r="97" ht="18.0" customHeight="1">
      <c r="B97" s="6">
        <v>0.0</v>
      </c>
      <c r="C97" s="6">
        <v>1.0</v>
      </c>
      <c r="D97" s="6">
        <v>0.0</v>
      </c>
      <c r="E97" s="22" t="str">
        <f t="shared" si="515"/>
        <v>versicolor</v>
      </c>
      <c r="F97" s="22">
        <f t="shared" ref="F97:H97" si="549">AQ97</f>
        <v>0.3114512185</v>
      </c>
      <c r="G97" s="22">
        <f t="shared" si="549"/>
        <v>0.3498368612</v>
      </c>
      <c r="H97" s="22">
        <f t="shared" si="549"/>
        <v>0.3387119202</v>
      </c>
      <c r="I97" s="64" t="str">
        <f t="shared" si="517"/>
        <v>versicolor</v>
      </c>
      <c r="K97" s="24" t="str">
        <f t="shared" si="518"/>
        <v>OK</v>
      </c>
      <c r="L97" s="29">
        <f t="shared" si="519"/>
        <v>0.1166987049</v>
      </c>
      <c r="N97" s="29">
        <v>1.0</v>
      </c>
      <c r="O97" s="27">
        <v>5.9</v>
      </c>
      <c r="P97" s="27">
        <v>3.4</v>
      </c>
      <c r="U97" s="27">
        <v>1.097099474756633</v>
      </c>
      <c r="V97" s="27">
        <v>0.5189123324028084</v>
      </c>
      <c r="W97" s="27">
        <v>-0.5035835818380889</v>
      </c>
      <c r="Z97" s="17">
        <f t="shared" ref="Z97:AB97" si="550">1/(1+EXP(-U97))</f>
        <v>0.7497162401</v>
      </c>
      <c r="AA97" s="17">
        <f t="shared" si="550"/>
        <v>0.6268933981</v>
      </c>
      <c r="AB97" s="17">
        <f t="shared" si="550"/>
        <v>0.3766988841</v>
      </c>
      <c r="AE97" s="29">
        <v>1.0</v>
      </c>
      <c r="AF97" s="17">
        <f t="shared" ref="AF97:AH97" si="551">Z97</f>
        <v>0.7497162401</v>
      </c>
      <c r="AG97" s="17">
        <f t="shared" si="551"/>
        <v>0.6268933981</v>
      </c>
      <c r="AH97" s="17">
        <f t="shared" si="551"/>
        <v>0.3766988841</v>
      </c>
      <c r="AI97" s="2"/>
      <c r="AM97" s="27">
        <v>0.6390493671505446</v>
      </c>
      <c r="AN97" s="27">
        <v>0.7552735780398828</v>
      </c>
      <c r="AO97" s="27">
        <v>0.7229565962921503</v>
      </c>
      <c r="AQ97" s="17">
        <f t="shared" ref="AQ97:AS97" si="552">EXP(AM97)/(EXP($AM97)+EXP($AN97)+EXP($AO97))</f>
        <v>0.3114512185</v>
      </c>
      <c r="AR97" s="17">
        <f t="shared" si="552"/>
        <v>0.3498368612</v>
      </c>
      <c r="AS97" s="17">
        <f t="shared" si="552"/>
        <v>0.3387119202</v>
      </c>
      <c r="AU97" s="40" t="str">
        <f t="shared" si="535"/>
        <v>versicolor</v>
      </c>
      <c r="AW97" s="41">
        <v>0.0</v>
      </c>
      <c r="AX97" s="41">
        <v>1.0</v>
      </c>
      <c r="AY97" s="41">
        <v>0.0</v>
      </c>
      <c r="BB97" s="74">
        <f t="shared" ref="BB97:BD97" si="553">AQ97-AW97</f>
        <v>0.3114512185</v>
      </c>
      <c r="BC97" s="74">
        <f t="shared" si="553"/>
        <v>-0.6501631388</v>
      </c>
      <c r="BD97" s="74">
        <f t="shared" si="553"/>
        <v>0.3387119202</v>
      </c>
      <c r="BF97" s="5">
        <v>1.0</v>
      </c>
      <c r="BG97" s="5">
        <v>1.0</v>
      </c>
      <c r="BH97" s="5">
        <v>1.0</v>
      </c>
      <c r="BJ97" s="34">
        <f t="shared" ref="BJ97:BL97" si="554">BB97*BF97</f>
        <v>0.3114512185</v>
      </c>
      <c r="BK97" s="34">
        <f t="shared" si="554"/>
        <v>-0.6501631388</v>
      </c>
      <c r="BL97" s="34">
        <f t="shared" si="554"/>
        <v>0.3387119202</v>
      </c>
      <c r="BT97" s="5">
        <f t="shared" ref="BT97:BV97" si="555">Z97*(1-Z97)</f>
        <v>0.1876417994</v>
      </c>
      <c r="BU97" s="5">
        <f t="shared" si="555"/>
        <v>0.2338980655</v>
      </c>
      <c r="BV97" s="5">
        <f t="shared" si="555"/>
        <v>0.2347968348</v>
      </c>
      <c r="BY97" s="17">
        <v>-0.14967370638406613</v>
      </c>
      <c r="BZ97" s="17">
        <v>0.10141118929424839</v>
      </c>
      <c r="CA97" s="17">
        <v>-0.07936650727369406</v>
      </c>
      <c r="CC97" s="34">
        <f t="shared" ref="CC97:CE97" si="556">BY97*BT97</f>
        <v>-0.02808504359</v>
      </c>
      <c r="CD97" s="34">
        <f t="shared" si="556"/>
        <v>0.023719881</v>
      </c>
      <c r="CE97" s="34">
        <f t="shared" si="556"/>
        <v>-0.0186350047</v>
      </c>
    </row>
    <row r="98" ht="18.0" customHeight="1">
      <c r="B98" s="6">
        <v>0.0</v>
      </c>
      <c r="C98" s="6">
        <v>1.0</v>
      </c>
      <c r="D98" s="6">
        <v>0.0</v>
      </c>
      <c r="E98" s="22" t="str">
        <f t="shared" si="515"/>
        <v>versicolor</v>
      </c>
      <c r="F98" s="22">
        <f t="shared" ref="F98:H98" si="557">AQ98</f>
        <v>0.3106978139</v>
      </c>
      <c r="G98" s="22">
        <f t="shared" si="557"/>
        <v>0.352002591</v>
      </c>
      <c r="H98" s="22">
        <f t="shared" si="557"/>
        <v>0.3372995951</v>
      </c>
      <c r="I98" s="64" t="str">
        <f t="shared" si="517"/>
        <v>versicolor</v>
      </c>
      <c r="K98" s="24" t="str">
        <f t="shared" si="518"/>
        <v>OK</v>
      </c>
      <c r="L98" s="29">
        <f t="shared" si="519"/>
        <v>0.1160129714</v>
      </c>
      <c r="N98" s="29">
        <v>1.0</v>
      </c>
      <c r="O98" s="27">
        <v>6.7</v>
      </c>
      <c r="P98" s="27">
        <v>3.2</v>
      </c>
      <c r="U98" s="27">
        <v>1.192385037093023</v>
      </c>
      <c r="V98" s="27">
        <v>0.4181030357276432</v>
      </c>
      <c r="W98" s="27">
        <v>-0.44231457759980786</v>
      </c>
      <c r="Z98" s="17">
        <f t="shared" ref="Z98:AB98" si="558">1/(1+EXP(-U98))</f>
        <v>0.7671673548</v>
      </c>
      <c r="AA98" s="17">
        <f t="shared" si="558"/>
        <v>0.603029234</v>
      </c>
      <c r="AB98" s="17">
        <f t="shared" si="558"/>
        <v>0.3911895902</v>
      </c>
      <c r="AE98" s="29">
        <v>1.0</v>
      </c>
      <c r="AF98" s="17">
        <f t="shared" ref="AF98:AH98" si="559">Z98</f>
        <v>0.7671673548</v>
      </c>
      <c r="AG98" s="17">
        <f t="shared" si="559"/>
        <v>0.603029234</v>
      </c>
      <c r="AH98" s="17">
        <f t="shared" si="559"/>
        <v>0.3911895902</v>
      </c>
      <c r="AJ98" s="2"/>
      <c r="AK98" s="2"/>
      <c r="AM98" s="27">
        <v>0.6455710084639581</v>
      </c>
      <c r="AN98" s="27">
        <v>0.7703887646746417</v>
      </c>
      <c r="AO98" s="27">
        <v>0.7277217697221365</v>
      </c>
      <c r="AQ98" s="17">
        <f t="shared" ref="AQ98:AS98" si="560">EXP(AM98)/(EXP($AM98)+EXP($AN98)+EXP($AO98))</f>
        <v>0.3106978139</v>
      </c>
      <c r="AR98" s="17">
        <f t="shared" si="560"/>
        <v>0.352002591</v>
      </c>
      <c r="AS98" s="17">
        <f t="shared" si="560"/>
        <v>0.3372995951</v>
      </c>
      <c r="AU98" s="40" t="str">
        <f t="shared" si="535"/>
        <v>versicolor</v>
      </c>
      <c r="AW98" s="41">
        <v>0.0</v>
      </c>
      <c r="AX98" s="41">
        <v>1.0</v>
      </c>
      <c r="AY98" s="41">
        <v>0.0</v>
      </c>
      <c r="BB98" s="74">
        <f t="shared" ref="BB98:BD98" si="561">AQ98-AW98</f>
        <v>0.3106978139</v>
      </c>
      <c r="BC98" s="74">
        <f t="shared" si="561"/>
        <v>-0.647997409</v>
      </c>
      <c r="BD98" s="74">
        <f t="shared" si="561"/>
        <v>0.3372995951</v>
      </c>
      <c r="BF98" s="5">
        <v>1.0</v>
      </c>
      <c r="BG98" s="5">
        <v>1.0</v>
      </c>
      <c r="BH98" s="5">
        <v>1.0</v>
      </c>
      <c r="BJ98" s="34">
        <f t="shared" ref="BJ98:BL98" si="562">BB98*BF98</f>
        <v>0.3106978139</v>
      </c>
      <c r="BK98" s="34">
        <f t="shared" si="562"/>
        <v>-0.647997409</v>
      </c>
      <c r="BL98" s="34">
        <f t="shared" si="562"/>
        <v>0.3372995951</v>
      </c>
      <c r="BT98" s="5">
        <f t="shared" ref="BT98:BV98" si="563">Z98*(1-Z98)</f>
        <v>0.1786216045</v>
      </c>
      <c r="BU98" s="5">
        <f t="shared" si="563"/>
        <v>0.2393849769</v>
      </c>
      <c r="BV98" s="5">
        <f t="shared" si="563"/>
        <v>0.2381602947</v>
      </c>
      <c r="BY98" s="17">
        <v>-0.14916081653667546</v>
      </c>
      <c r="BZ98" s="17">
        <v>0.1010303710440262</v>
      </c>
      <c r="CA98" s="17">
        <v>-0.07915577962639234</v>
      </c>
      <c r="CC98" s="34">
        <f t="shared" ref="CC98:CE98" si="564">BY98*BT98</f>
        <v>-0.02664334438</v>
      </c>
      <c r="CD98" s="34">
        <f t="shared" si="564"/>
        <v>0.02418515304</v>
      </c>
      <c r="CE98" s="34">
        <f t="shared" si="564"/>
        <v>-0.0188517638</v>
      </c>
    </row>
    <row r="99" ht="18.0" customHeight="1">
      <c r="B99" s="6">
        <v>0.0</v>
      </c>
      <c r="C99" s="6">
        <v>0.0</v>
      </c>
      <c r="D99" s="6">
        <v>1.0</v>
      </c>
      <c r="E99" s="22" t="str">
        <f t="shared" si="515"/>
        <v>virginica</v>
      </c>
      <c r="F99" s="22">
        <f t="shared" ref="F99:H99" si="565">AQ99</f>
        <v>0.3149673241</v>
      </c>
      <c r="G99" s="22">
        <f t="shared" si="565"/>
        <v>0.3454350795</v>
      </c>
      <c r="H99" s="22">
        <f t="shared" si="565"/>
        <v>0.3395975963</v>
      </c>
      <c r="I99" s="64" t="str">
        <f t="shared" si="517"/>
        <v>versicolor</v>
      </c>
      <c r="K99" s="24" t="str">
        <f t="shared" si="518"/>
        <v>NG</v>
      </c>
      <c r="L99" s="29">
        <f t="shared" si="519"/>
        <v>0.1199993225</v>
      </c>
      <c r="N99" s="29">
        <v>1.0</v>
      </c>
      <c r="O99" s="27">
        <v>7.9</v>
      </c>
      <c r="P99" s="27">
        <v>6.3</v>
      </c>
      <c r="U99" s="27">
        <v>1.574534951482626</v>
      </c>
      <c r="V99" s="27">
        <v>1.168465865153712</v>
      </c>
      <c r="W99" s="27">
        <v>-1.1359020203507102</v>
      </c>
      <c r="Z99" s="17">
        <f t="shared" ref="Z99:AB99" si="566">1/(1+EXP(-U99))</f>
        <v>0.8284291408</v>
      </c>
      <c r="AA99" s="17">
        <f t="shared" si="566"/>
        <v>0.7628676017</v>
      </c>
      <c r="AB99" s="17">
        <f t="shared" si="566"/>
        <v>0.2430735493</v>
      </c>
      <c r="AE99" s="29">
        <v>1.0</v>
      </c>
      <c r="AF99" s="17">
        <f t="shared" ref="AF99:AH99" si="567">Z99</f>
        <v>0.8284291408</v>
      </c>
      <c r="AG99" s="17">
        <f t="shared" si="567"/>
        <v>0.7628676017</v>
      </c>
      <c r="AH99" s="17">
        <f t="shared" si="567"/>
        <v>0.2430735493</v>
      </c>
      <c r="AM99" s="27">
        <v>0.6923302033185021</v>
      </c>
      <c r="AN99" s="27">
        <v>0.7846660254351788</v>
      </c>
      <c r="AO99" s="27">
        <v>0.7676226792626769</v>
      </c>
      <c r="AQ99" s="17">
        <f t="shared" ref="AQ99:AS99" si="568">EXP(AM99)/(EXP($AM99)+EXP($AN99)+EXP($AO99))</f>
        <v>0.3149673241</v>
      </c>
      <c r="AR99" s="17">
        <f t="shared" si="568"/>
        <v>0.3454350795</v>
      </c>
      <c r="AS99" s="17">
        <f t="shared" si="568"/>
        <v>0.3395975963</v>
      </c>
      <c r="AU99" s="40" t="str">
        <f t="shared" si="535"/>
        <v>versicolor</v>
      </c>
      <c r="AW99" s="41">
        <v>0.0</v>
      </c>
      <c r="AX99" s="41">
        <v>0.0</v>
      </c>
      <c r="AY99" s="41">
        <v>1.0</v>
      </c>
      <c r="BB99" s="74">
        <f t="shared" ref="BB99:BD99" si="569">AQ99-AW99</f>
        <v>0.3149673241</v>
      </c>
      <c r="BC99" s="74">
        <f t="shared" si="569"/>
        <v>0.3454350795</v>
      </c>
      <c r="BD99" s="74">
        <f t="shared" si="569"/>
        <v>-0.6604024037</v>
      </c>
      <c r="BF99" s="5">
        <v>1.0</v>
      </c>
      <c r="BG99" s="5">
        <v>1.0</v>
      </c>
      <c r="BH99" s="5">
        <v>1.0</v>
      </c>
      <c r="BJ99" s="34">
        <f t="shared" ref="BJ99:BL99" si="570">BB99*BF99</f>
        <v>0.3149673241</v>
      </c>
      <c r="BK99" s="34">
        <f t="shared" si="570"/>
        <v>0.3454350795</v>
      </c>
      <c r="BL99" s="34">
        <f t="shared" si="570"/>
        <v>-0.6604024037</v>
      </c>
      <c r="BT99" s="5">
        <f t="shared" ref="BT99:BV99" si="571">Z99*(1-Z99)</f>
        <v>0.1421342995</v>
      </c>
      <c r="BU99" s="5">
        <f t="shared" si="571"/>
        <v>0.180900624</v>
      </c>
      <c r="BV99" s="5">
        <f t="shared" si="571"/>
        <v>0.1839887989</v>
      </c>
      <c r="BY99" s="17">
        <v>0.10373994361163746</v>
      </c>
      <c r="BZ99" s="17">
        <v>-0.1266290059680692</v>
      </c>
      <c r="CA99" s="17">
        <v>-0.04856805498628067</v>
      </c>
      <c r="CC99" s="34">
        <f t="shared" ref="CC99:CE99" si="572">BY99*BT99</f>
        <v>0.01474500421</v>
      </c>
      <c r="CD99" s="34">
        <f t="shared" si="572"/>
        <v>-0.02290726619</v>
      </c>
      <c r="CE99" s="34">
        <f t="shared" si="572"/>
        <v>-0.008935978103</v>
      </c>
    </row>
    <row r="100" ht="18.0" customHeight="1">
      <c r="B100" s="6">
        <v>0.0</v>
      </c>
      <c r="C100" s="6">
        <v>0.0</v>
      </c>
      <c r="D100" s="6">
        <v>1.0</v>
      </c>
      <c r="E100" s="22" t="str">
        <f t="shared" si="515"/>
        <v>virginica</v>
      </c>
      <c r="F100" s="22">
        <f t="shared" ref="F100:H100" si="573">AQ100</f>
        <v>0.3141182409</v>
      </c>
      <c r="G100" s="22">
        <f t="shared" si="573"/>
        <v>0.3472639436</v>
      </c>
      <c r="H100" s="22">
        <f t="shared" si="573"/>
        <v>0.3386178155</v>
      </c>
      <c r="I100" s="64" t="str">
        <f t="shared" si="517"/>
        <v>versicolor</v>
      </c>
      <c r="K100" s="24" t="str">
        <f t="shared" si="518"/>
        <v>NG</v>
      </c>
      <c r="L100" s="29">
        <f t="shared" si="519"/>
        <v>0.1203203551</v>
      </c>
      <c r="N100" s="29">
        <v>1.0</v>
      </c>
      <c r="O100" s="27">
        <v>8.3</v>
      </c>
      <c r="P100" s="27">
        <v>5.8</v>
      </c>
      <c r="U100" s="27">
        <v>1.594034018429054</v>
      </c>
      <c r="V100" s="27">
        <v>1.011993360999798</v>
      </c>
      <c r="W100" s="27">
        <v>-1.0128568183364726</v>
      </c>
      <c r="Z100" s="17">
        <f t="shared" ref="Z100:AB100" si="574">1/(1+EXP(-U100))</f>
        <v>0.8311829045</v>
      </c>
      <c r="AA100" s="17">
        <f t="shared" si="574"/>
        <v>0.733410072</v>
      </c>
      <c r="AB100" s="17">
        <f t="shared" si="574"/>
        <v>0.2664211391</v>
      </c>
      <c r="AE100" s="29">
        <v>1.0</v>
      </c>
      <c r="AF100" s="17">
        <f t="shared" ref="AF100:AH100" si="575">Z100</f>
        <v>0.8311829045</v>
      </c>
      <c r="AG100" s="17">
        <f t="shared" si="575"/>
        <v>0.733410072</v>
      </c>
      <c r="AH100" s="17">
        <f t="shared" si="575"/>
        <v>0.2664211391</v>
      </c>
      <c r="AM100" s="27">
        <v>0.6908533250067597</v>
      </c>
      <c r="AN100" s="27">
        <v>0.7911689816585282</v>
      </c>
      <c r="AO100" s="27">
        <v>0.765955930053742</v>
      </c>
      <c r="AQ100" s="17">
        <f t="shared" ref="AQ100:AS100" si="576">EXP(AM100)/(EXP($AM100)+EXP($AN100)+EXP($AO100))</f>
        <v>0.3141182409</v>
      </c>
      <c r="AR100" s="17">
        <f t="shared" si="576"/>
        <v>0.3472639436</v>
      </c>
      <c r="AS100" s="17">
        <f t="shared" si="576"/>
        <v>0.3386178155</v>
      </c>
      <c r="AU100" s="40" t="str">
        <f t="shared" si="535"/>
        <v>versicolor</v>
      </c>
      <c r="AW100" s="41">
        <v>0.0</v>
      </c>
      <c r="AX100" s="41">
        <v>0.0</v>
      </c>
      <c r="AY100" s="41">
        <v>1.0</v>
      </c>
      <c r="BB100" s="74">
        <f t="shared" ref="BB100:BD100" si="577">AQ100-AW100</f>
        <v>0.3141182409</v>
      </c>
      <c r="BC100" s="74">
        <f t="shared" si="577"/>
        <v>0.3472639436</v>
      </c>
      <c r="BD100" s="74">
        <f t="shared" si="577"/>
        <v>-0.6613821845</v>
      </c>
      <c r="BF100" s="5">
        <v>1.0</v>
      </c>
      <c r="BG100" s="5">
        <v>1.0</v>
      </c>
      <c r="BH100" s="5">
        <v>1.0</v>
      </c>
      <c r="BJ100" s="34">
        <f t="shared" ref="BJ100:BL100" si="578">BB100*BF100</f>
        <v>0.3141182409</v>
      </c>
      <c r="BK100" s="34">
        <f t="shared" si="578"/>
        <v>0.3472639436</v>
      </c>
      <c r="BL100" s="34">
        <f t="shared" si="578"/>
        <v>-0.6613821845</v>
      </c>
      <c r="BT100" s="5">
        <f t="shared" ref="BT100:BV100" si="579">Z100*(1-Z100)</f>
        <v>0.1403178838</v>
      </c>
      <c r="BU100" s="5">
        <f t="shared" si="579"/>
        <v>0.1955197383</v>
      </c>
      <c r="BV100" s="5">
        <f t="shared" si="579"/>
        <v>0.1954409158</v>
      </c>
      <c r="BY100" s="17">
        <v>0.1041623267778572</v>
      </c>
      <c r="BZ100" s="17">
        <v>-0.12691835813211955</v>
      </c>
      <c r="CA100" s="17">
        <v>-0.04834990309744505</v>
      </c>
      <c r="CC100" s="34">
        <f t="shared" ref="CC100:CE100" si="580">BY100*BT100</f>
        <v>0.01461583726</v>
      </c>
      <c r="CD100" s="34">
        <f t="shared" si="580"/>
        <v>-0.02481504417</v>
      </c>
      <c r="CE100" s="34">
        <f t="shared" si="580"/>
        <v>-0.009449549338</v>
      </c>
    </row>
    <row r="101" ht="18.0" customHeight="1">
      <c r="B101" s="6">
        <v>0.0</v>
      </c>
      <c r="C101" s="6">
        <v>0.0</v>
      </c>
      <c r="D101" s="6">
        <v>1.0</v>
      </c>
      <c r="E101" s="22" t="str">
        <f t="shared" si="515"/>
        <v>virginica</v>
      </c>
      <c r="F101" s="22">
        <f t="shared" ref="F101:H101" si="581">AQ101</f>
        <v>0.3134854679</v>
      </c>
      <c r="G101" s="22">
        <f t="shared" si="581"/>
        <v>0.3479025724</v>
      </c>
      <c r="H101" s="22">
        <f t="shared" si="581"/>
        <v>0.3386119597</v>
      </c>
      <c r="I101" s="64" t="str">
        <f t="shared" si="517"/>
        <v>versicolor</v>
      </c>
      <c r="J101" s="30"/>
      <c r="K101" s="24" t="str">
        <f t="shared" si="518"/>
        <v>NG</v>
      </c>
      <c r="L101" s="31">
        <f t="shared" si="519"/>
        <v>0.1203222765</v>
      </c>
      <c r="N101" s="31">
        <v>1.0</v>
      </c>
      <c r="O101" s="27">
        <v>7.7</v>
      </c>
      <c r="P101" s="27">
        <v>5.2</v>
      </c>
      <c r="U101" s="27">
        <v>1.469800382510949</v>
      </c>
      <c r="V101" s="27">
        <v>0.8887231038505508</v>
      </c>
      <c r="W101" s="27">
        <v>-0.8855385092118768</v>
      </c>
      <c r="Z101" s="17">
        <f t="shared" ref="Z101:AB101" si="582">1/(1+EXP(-U101))</f>
        <v>0.8130270433</v>
      </c>
      <c r="AA101" s="17">
        <f t="shared" si="582"/>
        <v>0.7086265958</v>
      </c>
      <c r="AB101" s="17">
        <f t="shared" si="582"/>
        <v>0.2920313798</v>
      </c>
      <c r="AE101" s="31">
        <v>1.0</v>
      </c>
      <c r="AF101" s="17">
        <f t="shared" ref="AF101:AH101" si="583">Z101</f>
        <v>0.8130270433</v>
      </c>
      <c r="AG101" s="17">
        <f t="shared" si="583"/>
        <v>0.7086265958</v>
      </c>
      <c r="AH101" s="17">
        <f t="shared" si="583"/>
        <v>0.2920313798</v>
      </c>
      <c r="AM101" s="27">
        <v>0.6792316430564239</v>
      </c>
      <c r="AN101" s="27">
        <v>0.7834011144606583</v>
      </c>
      <c r="AO101" s="27">
        <v>0.7563334283620274</v>
      </c>
      <c r="AQ101" s="17">
        <f t="shared" ref="AQ101:AS101" si="584">EXP(AM101)/(EXP($AM101)+EXP($AN101)+EXP($AO101))</f>
        <v>0.3134854679</v>
      </c>
      <c r="AR101" s="17">
        <f t="shared" si="584"/>
        <v>0.3479025724</v>
      </c>
      <c r="AS101" s="17">
        <f t="shared" si="584"/>
        <v>0.3386119597</v>
      </c>
      <c r="AU101" s="40" t="str">
        <f t="shared" si="535"/>
        <v>versicolor</v>
      </c>
      <c r="AW101" s="41">
        <v>0.0</v>
      </c>
      <c r="AX101" s="41">
        <v>0.0</v>
      </c>
      <c r="AY101" s="41">
        <v>1.0</v>
      </c>
      <c r="BB101" s="74">
        <f t="shared" ref="BB101:BD101" si="585">AQ101-AW101</f>
        <v>0.3134854679</v>
      </c>
      <c r="BC101" s="74">
        <f t="shared" si="585"/>
        <v>0.3479025724</v>
      </c>
      <c r="BD101" s="74">
        <f t="shared" si="585"/>
        <v>-0.6613880403</v>
      </c>
      <c r="BF101" s="5">
        <v>1.0</v>
      </c>
      <c r="BG101" s="5">
        <v>1.0</v>
      </c>
      <c r="BH101" s="5">
        <v>1.0</v>
      </c>
      <c r="BJ101" s="34">
        <f t="shared" ref="BJ101:BL101" si="586">BB101*BF101</f>
        <v>0.3134854679</v>
      </c>
      <c r="BK101" s="34">
        <f t="shared" si="586"/>
        <v>0.3479025724</v>
      </c>
      <c r="BL101" s="34">
        <f t="shared" si="586"/>
        <v>-0.6613880403</v>
      </c>
      <c r="BT101" s="5">
        <f t="shared" ref="BT101:BV101" si="587">Z101*(1-Z101)</f>
        <v>0.1520140702</v>
      </c>
      <c r="BU101" s="5">
        <f t="shared" si="587"/>
        <v>0.2064749435</v>
      </c>
      <c r="BV101" s="5">
        <f t="shared" si="587"/>
        <v>0.206749053</v>
      </c>
      <c r="BY101" s="17">
        <v>0.10429286990377501</v>
      </c>
      <c r="BZ101" s="17">
        <v>-0.1269684790050242</v>
      </c>
      <c r="CA101" s="17">
        <v>-0.04821021664513647</v>
      </c>
      <c r="CC101" s="34">
        <f t="shared" ref="CC101:CE101" si="588">BY101*BT101</f>
        <v>0.01585398365</v>
      </c>
      <c r="CD101" s="34">
        <f t="shared" si="588"/>
        <v>-0.02621580953</v>
      </c>
      <c r="CE101" s="34">
        <f t="shared" si="588"/>
        <v>-0.009967416638</v>
      </c>
    </row>
    <row r="102" ht="18.0" customHeight="1">
      <c r="K102" s="32" t="s">
        <v>29</v>
      </c>
      <c r="L102" s="31">
        <f>SUM(L93:L101)</f>
        <v>1.092598531</v>
      </c>
      <c r="R102" s="9"/>
      <c r="AM102" s="7"/>
    </row>
    <row r="103" ht="18.0" customHeight="1">
      <c r="K103" s="2"/>
      <c r="R103" s="9"/>
      <c r="AM103" s="43" t="s">
        <v>388</v>
      </c>
      <c r="AN103" s="27"/>
      <c r="AO103" s="27"/>
    </row>
    <row r="104" ht="18.0" customHeight="1">
      <c r="B104" s="11" t="s">
        <v>11</v>
      </c>
      <c r="C104" s="12"/>
      <c r="D104" s="12"/>
      <c r="E104" s="13"/>
      <c r="G104" s="2"/>
      <c r="H104" s="2"/>
      <c r="I104" s="2"/>
      <c r="J104" s="9"/>
      <c r="K104" s="2"/>
      <c r="L104" s="9"/>
      <c r="Q104" s="7"/>
      <c r="U104" s="43" t="s">
        <v>12</v>
      </c>
      <c r="V104" s="27"/>
      <c r="W104" s="27"/>
      <c r="Z104" s="16" t="s">
        <v>389</v>
      </c>
      <c r="AA104" s="17"/>
      <c r="AF104" s="16" t="s">
        <v>390</v>
      </c>
      <c r="AI104" s="7"/>
      <c r="AM104" s="43" t="s">
        <v>391</v>
      </c>
      <c r="AQ104" s="10" t="s">
        <v>392</v>
      </c>
      <c r="AR104" s="17"/>
      <c r="AW104" s="1" t="s">
        <v>41</v>
      </c>
      <c r="BB104" s="36" t="s">
        <v>93</v>
      </c>
      <c r="BF104" s="4" t="s">
        <v>393</v>
      </c>
      <c r="BH104" s="9" t="s">
        <v>494</v>
      </c>
      <c r="BJ104" s="33" t="s">
        <v>395</v>
      </c>
      <c r="BN104" s="33" t="s">
        <v>396</v>
      </c>
      <c r="BO104" s="34"/>
      <c r="BP104" s="34"/>
      <c r="BQ104" s="34"/>
      <c r="BT104" s="4" t="s">
        <v>397</v>
      </c>
      <c r="BX104" s="16" t="s">
        <v>398</v>
      </c>
      <c r="BY104" s="17"/>
      <c r="BZ104" s="17"/>
      <c r="CA104" s="17"/>
      <c r="CB104" s="17"/>
      <c r="CC104" s="33" t="s">
        <v>399</v>
      </c>
      <c r="CG104" s="4" t="s">
        <v>138</v>
      </c>
      <c r="CH104" s="5"/>
      <c r="CI104" s="5"/>
      <c r="CJ104" s="5"/>
    </row>
    <row r="105" ht="18.0" customHeight="1">
      <c r="B105" s="18" t="s">
        <v>14</v>
      </c>
      <c r="C105" s="18" t="s">
        <v>15</v>
      </c>
      <c r="D105" s="18" t="s">
        <v>16</v>
      </c>
      <c r="E105" s="19"/>
      <c r="F105" s="6" t="s">
        <v>14</v>
      </c>
      <c r="G105" s="6" t="s">
        <v>15</v>
      </c>
      <c r="H105" s="6" t="s">
        <v>16</v>
      </c>
      <c r="I105" s="19"/>
      <c r="J105" s="20" t="s">
        <v>18</v>
      </c>
      <c r="K105" s="18" t="s">
        <v>19</v>
      </c>
      <c r="L105" s="21" t="s">
        <v>20</v>
      </c>
      <c r="N105" s="1" t="s">
        <v>21</v>
      </c>
      <c r="O105" s="1" t="s">
        <v>22</v>
      </c>
      <c r="P105" s="1" t="s">
        <v>23</v>
      </c>
      <c r="Q105" s="1" t="s">
        <v>495</v>
      </c>
      <c r="U105" s="1" t="s">
        <v>496</v>
      </c>
      <c r="AE105" s="1" t="s">
        <v>21</v>
      </c>
      <c r="AF105" s="2" t="s">
        <v>497</v>
      </c>
      <c r="AI105" s="2" t="s">
        <v>498</v>
      </c>
      <c r="AK105" s="2"/>
      <c r="AM105" s="2" t="s">
        <v>499</v>
      </c>
      <c r="AO105" s="2"/>
      <c r="AQ105" s="2" t="s">
        <v>47</v>
      </c>
      <c r="AW105" s="6" t="s">
        <v>14</v>
      </c>
      <c r="AX105" s="6" t="s">
        <v>15</v>
      </c>
      <c r="AY105" s="6" t="s">
        <v>16</v>
      </c>
      <c r="BB105" s="2" t="s">
        <v>101</v>
      </c>
      <c r="BF105" s="1" t="s">
        <v>251</v>
      </c>
      <c r="BJ105" s="57" t="s">
        <v>500</v>
      </c>
      <c r="BK105" s="58"/>
      <c r="BO105" s="2" t="s">
        <v>104</v>
      </c>
      <c r="BP105" s="2"/>
      <c r="BT105" s="1" t="s">
        <v>145</v>
      </c>
      <c r="BY105" s="2" t="s">
        <v>146</v>
      </c>
      <c r="CC105" s="2" t="s">
        <v>501</v>
      </c>
      <c r="CH105" s="2" t="s">
        <v>148</v>
      </c>
    </row>
    <row r="106" ht="18.0" customHeight="1">
      <c r="A106" s="1">
        <f>A93+1</f>
        <v>8</v>
      </c>
      <c r="B106" s="6">
        <v>1.0</v>
      </c>
      <c r="C106" s="6">
        <v>0.0</v>
      </c>
      <c r="D106" s="6">
        <v>0.0</v>
      </c>
      <c r="E106" s="22" t="str">
        <f t="shared" ref="E106:E114" si="599">IF(MAX(B106:D106)=B106,"setosa",IF(MAX(B106:D106)=C106,"versicolor","virginica"))</f>
        <v>setosa</v>
      </c>
      <c r="F106" s="22">
        <f t="shared" ref="F106:H106" si="589">AQ106</f>
        <v>0.3206502413</v>
      </c>
      <c r="G106" s="22">
        <f t="shared" si="589"/>
        <v>0.3359718817</v>
      </c>
      <c r="H106" s="22">
        <f t="shared" si="589"/>
        <v>0.343377877</v>
      </c>
      <c r="I106" s="64" t="str">
        <f t="shared" ref="I106:I114" si="601">IF(MAX(F106:H106)=F106,"setosa",IF(MAX(F106:H106)=G106,"versicolor","virginica"))</f>
        <v>virginica</v>
      </c>
      <c r="J106" s="22">
        <f>COUNTIF(K106:K114,"OK")/9</f>
        <v>0.3333333333</v>
      </c>
      <c r="K106" s="24" t="str">
        <f t="shared" ref="K106:K114" si="602">IF(E106=I106,"OK","NG")</f>
        <v>NG</v>
      </c>
      <c r="L106" s="25">
        <f t="shared" ref="L106:L114" si="603">-(B106*LN(F106)+C106*LN(G106)+D106*LN(H106))/9</f>
        <v>0.1263782601</v>
      </c>
      <c r="M106" s="9" t="s">
        <v>26</v>
      </c>
      <c r="N106" s="25">
        <v>1.0</v>
      </c>
      <c r="O106" s="27">
        <v>5.1</v>
      </c>
      <c r="P106" s="27">
        <v>7.0</v>
      </c>
      <c r="Q106" s="72">
        <f t="shared" ref="Q106:S106" si="590">Q93-$C$10*CH93</f>
        <v>0.05155538571</v>
      </c>
      <c r="R106" s="72">
        <f t="shared" si="590"/>
        <v>-0.03049173498</v>
      </c>
      <c r="S106" s="72">
        <f t="shared" si="590"/>
        <v>0.1711671093</v>
      </c>
      <c r="T106" s="28" t="s">
        <v>27</v>
      </c>
      <c r="U106" s="27">
        <f t="array" ref="U106:W114">MMULT(N106:P114,Q106:S108)</f>
        <v>1.218671076</v>
      </c>
      <c r="V106" s="27">
        <v>1.543758927413435</v>
      </c>
      <c r="W106" s="27">
        <v>-1.3423498082464875</v>
      </c>
      <c r="Y106" s="9" t="s">
        <v>502</v>
      </c>
      <c r="Z106" s="17">
        <f t="shared" ref="Z106:AB106" si="591">1/(1+EXP(-U106))</f>
        <v>0.771829599</v>
      </c>
      <c r="AA106" s="17">
        <f t="shared" si="591"/>
        <v>0.8240104984</v>
      </c>
      <c r="AB106" s="17">
        <f t="shared" si="591"/>
        <v>0.207123899</v>
      </c>
      <c r="AD106" s="9" t="s">
        <v>503</v>
      </c>
      <c r="AE106" s="25">
        <v>1.0</v>
      </c>
      <c r="AF106" s="17">
        <f t="shared" ref="AF106:AH106" si="592">Z106</f>
        <v>0.771829599</v>
      </c>
      <c r="AG106" s="17">
        <f t="shared" si="592"/>
        <v>0.8240104984</v>
      </c>
      <c r="AH106" s="17">
        <f t="shared" si="592"/>
        <v>0.207123899</v>
      </c>
      <c r="AI106" s="38">
        <f t="shared" ref="AI106:AK106" si="593">AI93-$C$10*BO93</f>
        <v>0.04202737747</v>
      </c>
      <c r="AJ106" s="38">
        <f t="shared" si="593"/>
        <v>-0.0350140799</v>
      </c>
      <c r="AK106" s="38">
        <f t="shared" si="593"/>
        <v>-0.007013297561</v>
      </c>
      <c r="AL106" s="28" t="s">
        <v>27</v>
      </c>
      <c r="AM106" s="27">
        <f t="array" ref="AM106:AO114">MMULT(AE106:AH114,AI106:AK109)</f>
        <v>0.6804692649</v>
      </c>
      <c r="AN106" s="27">
        <v>0.7271457977601853</v>
      </c>
      <c r="AO106" s="27">
        <v>0.7489498495481928</v>
      </c>
      <c r="AP106" s="9" t="s">
        <v>504</v>
      </c>
      <c r="AQ106" s="17">
        <f t="shared" ref="AQ106:AS106" si="594">EXP(AM106)/(EXP($AM106)+EXP($AN106)+EXP($AO106))</f>
        <v>0.3206502413</v>
      </c>
      <c r="AR106" s="17">
        <f t="shared" si="594"/>
        <v>0.3359718817</v>
      </c>
      <c r="AS106" s="17">
        <f t="shared" si="594"/>
        <v>0.343377877</v>
      </c>
      <c r="AT106" s="39" t="s">
        <v>51</v>
      </c>
      <c r="AU106" s="40" t="str">
        <f>IF(MAX(B106:D106)=MAX(AQ106:AS106)=AQ106,"setosa",IF(MAX(AQ106:AS106)=AR106,"versicolor","virginica"))</f>
        <v>virginica</v>
      </c>
      <c r="AW106" s="41">
        <v>1.0</v>
      </c>
      <c r="AX106" s="41">
        <v>0.0</v>
      </c>
      <c r="AY106" s="41">
        <v>0.0</v>
      </c>
      <c r="BA106" s="59" t="s">
        <v>108</v>
      </c>
      <c r="BB106" s="74">
        <f t="shared" ref="BB106:BD106" si="595">AQ106-AW106</f>
        <v>-0.6793497587</v>
      </c>
      <c r="BC106" s="74">
        <f t="shared" si="595"/>
        <v>0.3359718817</v>
      </c>
      <c r="BD106" s="74">
        <f t="shared" si="595"/>
        <v>0.343377877</v>
      </c>
      <c r="BE106" s="9" t="s">
        <v>505</v>
      </c>
      <c r="BF106" s="5">
        <v>1.0</v>
      </c>
      <c r="BG106" s="5">
        <v>1.0</v>
      </c>
      <c r="BH106" s="5">
        <v>1.0</v>
      </c>
      <c r="BI106" s="9" t="s">
        <v>506</v>
      </c>
      <c r="BJ106" s="34">
        <f t="shared" ref="BJ106:BL106" si="596">BB106*BF106</f>
        <v>-0.6793497587</v>
      </c>
      <c r="BK106" s="34">
        <f t="shared" si="596"/>
        <v>0.3359718817</v>
      </c>
      <c r="BL106" s="34">
        <f t="shared" si="596"/>
        <v>0.343377877</v>
      </c>
      <c r="BN106" s="61" t="s">
        <v>507</v>
      </c>
      <c r="BO106" s="62">
        <f t="array" ref="BO106:BQ109">MMULT(TRANSPOSE(AE106:AH114),BJ106:BL114)</f>
        <v>-0.1437064015</v>
      </c>
      <c r="BP106" s="62">
        <v>0.0811878796535167</v>
      </c>
      <c r="BQ106" s="62">
        <v>0.06251852180581263</v>
      </c>
      <c r="BS106" s="75" t="s">
        <v>508</v>
      </c>
      <c r="BT106" s="5">
        <f t="shared" ref="BT106:BV106" si="597">Z106*(1-Z106)</f>
        <v>0.1761086691</v>
      </c>
      <c r="BU106" s="5">
        <f t="shared" si="597"/>
        <v>0.1450171969</v>
      </c>
      <c r="BV106" s="5">
        <f t="shared" si="597"/>
        <v>0.1642235895</v>
      </c>
      <c r="BX106" s="9" t="s">
        <v>509</v>
      </c>
      <c r="BY106" s="17">
        <f t="array" ref="BY106:CA114">MMULT(BJ106:BL114,TRANSPOSE(AI107:AK109))</f>
        <v>0.04912940915</v>
      </c>
      <c r="BZ106" s="17">
        <v>0.01746788704704788</v>
      </c>
      <c r="CA106" s="17">
        <v>0.1429420375540757</v>
      </c>
      <c r="CB106" s="9"/>
      <c r="CC106" s="34">
        <f t="shared" ref="CC106:CE106" si="598">BY106*BT106</f>
        <v>0.008652114861</v>
      </c>
      <c r="CD106" s="34">
        <f t="shared" si="598"/>
        <v>0.002533144016</v>
      </c>
      <c r="CE106" s="34">
        <f t="shared" si="598"/>
        <v>0.0234744545</v>
      </c>
      <c r="CG106" s="61" t="s">
        <v>510</v>
      </c>
      <c r="CH106" s="65">
        <f t="array" ref="CH106:CJ108">MMULT(TRANSPOSE(N106:P114),CC106:CE114)</f>
        <v>-0.009874805923</v>
      </c>
      <c r="CI106" s="65">
        <v>0.0113204520297508</v>
      </c>
      <c r="CJ106" s="65">
        <v>-0.02012526481038309</v>
      </c>
    </row>
    <row r="107" ht="18.0" customHeight="1">
      <c r="B107" s="6">
        <v>1.0</v>
      </c>
      <c r="C107" s="6">
        <v>0.0</v>
      </c>
      <c r="D107" s="6">
        <v>0.0</v>
      </c>
      <c r="E107" s="22" t="str">
        <f t="shared" si="599"/>
        <v>setosa</v>
      </c>
      <c r="F107" s="22">
        <f t="shared" ref="F107:H107" si="600">AQ107</f>
        <v>0.3215270551</v>
      </c>
      <c r="G107" s="22">
        <f t="shared" si="600"/>
        <v>0.3349777967</v>
      </c>
      <c r="H107" s="22">
        <f t="shared" si="600"/>
        <v>0.3434951482</v>
      </c>
      <c r="I107" s="64" t="str">
        <f t="shared" si="601"/>
        <v>virginica</v>
      </c>
      <c r="K107" s="24" t="str">
        <f t="shared" si="602"/>
        <v>NG</v>
      </c>
      <c r="L107" s="29">
        <f t="shared" si="603"/>
        <v>0.1260748429</v>
      </c>
      <c r="N107" s="29">
        <v>1.0</v>
      </c>
      <c r="O107" s="27">
        <v>5.4</v>
      </c>
      <c r="P107" s="27">
        <v>7.8</v>
      </c>
      <c r="Q107" s="72">
        <f t="shared" ref="Q107:S107" si="604">Q94-$C$10*CH94</f>
        <v>0.137116837</v>
      </c>
      <c r="R107" s="72">
        <f t="shared" si="604"/>
        <v>-0.05810254086</v>
      </c>
      <c r="S107" s="72">
        <f t="shared" si="604"/>
        <v>0.02375161208</v>
      </c>
      <c r="U107" s="27">
        <v>1.3132712498086758</v>
      </c>
      <c r="V107" s="27">
        <v>1.7401080075289832</v>
      </c>
      <c r="W107" s="27">
        <v>-1.5220414833795615</v>
      </c>
      <c r="Z107" s="17">
        <f t="shared" ref="Z107:AB107" si="605">1/(1+EXP(-U107))</f>
        <v>0.7880600395</v>
      </c>
      <c r="AA107" s="17">
        <f t="shared" si="605"/>
        <v>0.8507007839</v>
      </c>
      <c r="AB107" s="17">
        <f t="shared" si="605"/>
        <v>0.1791610973</v>
      </c>
      <c r="AE107" s="29">
        <v>1.0</v>
      </c>
      <c r="AF107" s="17">
        <f t="shared" ref="AF107:AH107" si="606">Z107</f>
        <v>0.7880600395</v>
      </c>
      <c r="AG107" s="17">
        <f t="shared" si="606"/>
        <v>0.8507007839</v>
      </c>
      <c r="AH107" s="17">
        <f t="shared" si="606"/>
        <v>0.1791610973</v>
      </c>
      <c r="AI107" s="38">
        <f t="shared" ref="AI107:AK107" si="607">AI94-$C$10*BO94</f>
        <v>0.5508801716</v>
      </c>
      <c r="AJ107" s="38">
        <f t="shared" si="607"/>
        <v>0.7494460614</v>
      </c>
      <c r="AK107" s="38">
        <f t="shared" si="607"/>
        <v>0.499673767</v>
      </c>
      <c r="AM107" s="27">
        <v>0.6914780350835504</v>
      </c>
      <c r="AN107" s="27">
        <v>0.7324605931488495</v>
      </c>
      <c r="AO107" s="27">
        <v>0.7575693290042194</v>
      </c>
      <c r="AQ107" s="17">
        <f t="shared" ref="AQ107:AS107" si="608">EXP(AM107)/(EXP($AM107)+EXP($AN107)+EXP($AO107))</f>
        <v>0.3215270551</v>
      </c>
      <c r="AR107" s="17">
        <f t="shared" si="608"/>
        <v>0.3349777967</v>
      </c>
      <c r="AS107" s="17">
        <f t="shared" si="608"/>
        <v>0.3434951482</v>
      </c>
      <c r="AU107" s="40" t="str">
        <f t="shared" ref="AU107:AU114" si="619">IF(MAX(AQ107:AS107)=AQ107,"setosa",IF(MAX(AQ107:AS107)=AR107,"versicolor","virginica"))</f>
        <v>virginica</v>
      </c>
      <c r="AW107" s="41">
        <v>1.0</v>
      </c>
      <c r="AX107" s="41">
        <v>0.0</v>
      </c>
      <c r="AY107" s="41">
        <v>0.0</v>
      </c>
      <c r="BB107" s="74">
        <f t="shared" ref="BB107:BD107" si="609">AQ107-AW107</f>
        <v>-0.6784729449</v>
      </c>
      <c r="BC107" s="74">
        <f t="shared" si="609"/>
        <v>0.3349777967</v>
      </c>
      <c r="BD107" s="74">
        <f t="shared" si="609"/>
        <v>0.3434951482</v>
      </c>
      <c r="BF107" s="5">
        <v>1.0</v>
      </c>
      <c r="BG107" s="5">
        <v>1.0</v>
      </c>
      <c r="BH107" s="5">
        <v>1.0</v>
      </c>
      <c r="BJ107" s="34">
        <f t="shared" ref="BJ107:BL107" si="610">BB107*BF107</f>
        <v>-0.6784729449</v>
      </c>
      <c r="BK107" s="34">
        <f t="shared" si="610"/>
        <v>0.3349777967</v>
      </c>
      <c r="BL107" s="34">
        <f t="shared" si="610"/>
        <v>0.3434951482</v>
      </c>
      <c r="BN107" s="61" t="s">
        <v>511</v>
      </c>
      <c r="BO107" s="34">
        <v>-0.07652013367033678</v>
      </c>
      <c r="BP107" s="34">
        <v>0.13989230933919478</v>
      </c>
      <c r="BQ107" s="34">
        <v>-0.06337217566885789</v>
      </c>
      <c r="BT107" s="5">
        <f t="shared" ref="BT107:BV107" si="611">Z107*(1-Z107)</f>
        <v>0.1670214136</v>
      </c>
      <c r="BU107" s="5">
        <f t="shared" si="611"/>
        <v>0.1270089602</v>
      </c>
      <c r="BV107" s="5">
        <f t="shared" si="611"/>
        <v>0.1470623985</v>
      </c>
      <c r="BY107" s="17">
        <v>0.04892601273714456</v>
      </c>
      <c r="BZ107" s="17">
        <v>0.017577592078744347</v>
      </c>
      <c r="CA107" s="17">
        <v>0.14273629082720218</v>
      </c>
      <c r="CC107" s="34">
        <f t="shared" ref="CC107:CE107" si="612">BY107*BT107</f>
        <v>0.008171691811</v>
      </c>
      <c r="CD107" s="34">
        <f t="shared" si="612"/>
        <v>0.002232511692</v>
      </c>
      <c r="CE107" s="34">
        <f t="shared" si="612"/>
        <v>0.02099114128</v>
      </c>
      <c r="CG107" s="61" t="s">
        <v>512</v>
      </c>
      <c r="CH107" s="66">
        <v>-0.022975065566457703</v>
      </c>
      <c r="CI107" s="66">
        <v>-0.056394363607033066</v>
      </c>
      <c r="CJ107" s="66">
        <v>-0.2637718641951836</v>
      </c>
    </row>
    <row r="108" ht="18.0" customHeight="1">
      <c r="B108" s="6">
        <v>1.0</v>
      </c>
      <c r="C108" s="6">
        <v>0.0</v>
      </c>
      <c r="D108" s="6">
        <v>0.0</v>
      </c>
      <c r="E108" s="22" t="str">
        <f t="shared" si="599"/>
        <v>setosa</v>
      </c>
      <c r="F108" s="22">
        <f t="shared" ref="F108:H108" si="613">AQ108</f>
        <v>0.3206375209</v>
      </c>
      <c r="G108" s="22">
        <f t="shared" si="613"/>
        <v>0.3355327213</v>
      </c>
      <c r="H108" s="22">
        <f t="shared" si="613"/>
        <v>0.3438297578</v>
      </c>
      <c r="I108" s="64" t="str">
        <f t="shared" si="601"/>
        <v>virginica</v>
      </c>
      <c r="K108" s="24" t="str">
        <f t="shared" si="602"/>
        <v>NG</v>
      </c>
      <c r="L108" s="29">
        <f t="shared" si="603"/>
        <v>0.126382668</v>
      </c>
      <c r="N108" s="29">
        <v>1.0</v>
      </c>
      <c r="O108" s="27">
        <v>4.6</v>
      </c>
      <c r="P108" s="27">
        <v>6.8</v>
      </c>
      <c r="Q108" s="72">
        <f t="shared" ref="Q108:S108" si="614">Q95-$C$10*CH95</f>
        <v>0.06683140314</v>
      </c>
      <c r="R108" s="72">
        <f t="shared" si="614"/>
        <v>0.267224803</v>
      </c>
      <c r="S108" s="72">
        <f t="shared" si="614"/>
        <v>-0.2335214484</v>
      </c>
      <c r="U108" s="27">
        <v>1.1367463770971071</v>
      </c>
      <c r="V108" s="27">
        <v>1.5193652372483317</v>
      </c>
      <c r="W108" s="27">
        <v>-1.3075213245988424</v>
      </c>
      <c r="Z108" s="17">
        <f t="shared" ref="Z108:AB108" si="615">1/(1+EXP(-U108))</f>
        <v>0.7570817692</v>
      </c>
      <c r="AA108" s="17">
        <f t="shared" si="615"/>
        <v>0.8204449895</v>
      </c>
      <c r="AB108" s="17">
        <f t="shared" si="615"/>
        <v>0.2129019118</v>
      </c>
      <c r="AE108" s="29">
        <v>1.0</v>
      </c>
      <c r="AF108" s="17">
        <f t="shared" ref="AF108:AH108" si="616">Z108</f>
        <v>0.7570817692</v>
      </c>
      <c r="AG108" s="17">
        <f t="shared" si="616"/>
        <v>0.8204449895</v>
      </c>
      <c r="AH108" s="17">
        <f t="shared" si="616"/>
        <v>0.2129019118</v>
      </c>
      <c r="AI108" s="38">
        <f t="shared" ref="AI108:AK108" si="617">AI95-$C$10*BO95</f>
        <v>0.2237157061</v>
      </c>
      <c r="AJ108" s="38">
        <f t="shared" si="617"/>
        <v>0.1301579523</v>
      </c>
      <c r="AK108" s="38">
        <f t="shared" si="617"/>
        <v>0.3661263416</v>
      </c>
      <c r="AM108" s="27">
        <v>0.6723538633820442</v>
      </c>
      <c r="AN108" s="27">
        <v>0.7177620782023629</v>
      </c>
      <c r="AO108" s="27">
        <v>0.7421892413472166</v>
      </c>
      <c r="AQ108" s="17">
        <f t="shared" ref="AQ108:AS108" si="618">EXP(AM108)/(EXP($AM108)+EXP($AN108)+EXP($AO108))</f>
        <v>0.3206375209</v>
      </c>
      <c r="AR108" s="17">
        <f t="shared" si="618"/>
        <v>0.3355327213</v>
      </c>
      <c r="AS108" s="17">
        <f t="shared" si="618"/>
        <v>0.3438297578</v>
      </c>
      <c r="AU108" s="40" t="str">
        <f t="shared" si="619"/>
        <v>virginica</v>
      </c>
      <c r="AW108" s="41">
        <v>1.0</v>
      </c>
      <c r="AX108" s="41">
        <v>0.0</v>
      </c>
      <c r="AY108" s="41">
        <v>0.0</v>
      </c>
      <c r="BB108" s="74">
        <f t="shared" ref="BB108:BD108" si="620">AQ108-AW108</f>
        <v>-0.6793624791</v>
      </c>
      <c r="BC108" s="74">
        <f t="shared" si="620"/>
        <v>0.3355327213</v>
      </c>
      <c r="BD108" s="74">
        <f t="shared" si="620"/>
        <v>0.3438297578</v>
      </c>
      <c r="BF108" s="5">
        <v>1.0</v>
      </c>
      <c r="BG108" s="5">
        <v>1.0</v>
      </c>
      <c r="BH108" s="5">
        <v>1.0</v>
      </c>
      <c r="BJ108" s="34">
        <f t="shared" ref="BJ108:BL108" si="621">BB108*BF108</f>
        <v>-0.6793624791</v>
      </c>
      <c r="BK108" s="34">
        <f t="shared" si="621"/>
        <v>0.3355327213</v>
      </c>
      <c r="BL108" s="34">
        <f t="shared" si="621"/>
        <v>0.3438297578</v>
      </c>
      <c r="BO108" s="34">
        <v>-0.4019046263251554</v>
      </c>
      <c r="BP108" s="34">
        <v>0.3773963109594153</v>
      </c>
      <c r="BQ108" s="34">
        <v>0.02450831536574022</v>
      </c>
      <c r="BT108" s="5">
        <f t="shared" ref="BT108:BV108" si="622">Z108*(1-Z108)</f>
        <v>0.1839089639</v>
      </c>
      <c r="BU108" s="5">
        <f t="shared" si="622"/>
        <v>0.1473150087</v>
      </c>
      <c r="BV108" s="5">
        <f t="shared" si="622"/>
        <v>0.1675746877</v>
      </c>
      <c r="BY108" s="17">
        <v>0.04901906768182429</v>
      </c>
      <c r="BZ108" s="17">
        <v>0.017573326545302526</v>
      </c>
      <c r="CA108" s="17">
        <v>0.14292781959087944</v>
      </c>
      <c r="CC108" s="34">
        <f t="shared" ref="CC108:CE108" si="623">BY108*BT108</f>
        <v>0.009015045951</v>
      </c>
      <c r="CD108" s="34">
        <f t="shared" si="623"/>
        <v>0.002588814753</v>
      </c>
      <c r="CE108" s="34">
        <f t="shared" si="623"/>
        <v>0.02395108474</v>
      </c>
      <c r="CH108" s="66">
        <v>0.16960882203201</v>
      </c>
      <c r="CI108" s="66">
        <v>-0.104245492748271</v>
      </c>
      <c r="CJ108" s="66">
        <v>0.12345246352012398</v>
      </c>
    </row>
    <row r="109" ht="18.0" customHeight="1">
      <c r="B109" s="6">
        <v>0.0</v>
      </c>
      <c r="C109" s="6">
        <v>1.0</v>
      </c>
      <c r="D109" s="6">
        <v>0.0</v>
      </c>
      <c r="E109" s="22" t="str">
        <f t="shared" si="599"/>
        <v>versicolor</v>
      </c>
      <c r="F109" s="22">
        <f t="shared" ref="F109:H109" si="624">AQ109</f>
        <v>0.3141872909</v>
      </c>
      <c r="G109" s="22">
        <f t="shared" si="624"/>
        <v>0.3474662264</v>
      </c>
      <c r="H109" s="22">
        <f t="shared" si="624"/>
        <v>0.3383464827</v>
      </c>
      <c r="I109" s="64" t="str">
        <f t="shared" si="601"/>
        <v>versicolor</v>
      </c>
      <c r="K109" s="24" t="str">
        <f t="shared" si="602"/>
        <v>OK</v>
      </c>
      <c r="L109" s="29">
        <f t="shared" si="603"/>
        <v>0.117454201</v>
      </c>
      <c r="N109" s="29">
        <v>1.0</v>
      </c>
      <c r="O109" s="27">
        <v>6.4</v>
      </c>
      <c r="P109" s="27">
        <v>3.6</v>
      </c>
      <c r="U109" s="27">
        <v>1.1696961936035666</v>
      </c>
      <c r="V109" s="27">
        <v>0.5596612942182536</v>
      </c>
      <c r="W109" s="27">
        <v>-0.5174997878150891</v>
      </c>
      <c r="Z109" s="17">
        <f t="shared" ref="Z109:AB109" si="625">1/(1+EXP(-U109))</f>
        <v>0.7630900969</v>
      </c>
      <c r="AA109" s="17">
        <f t="shared" si="625"/>
        <v>0.6363741667</v>
      </c>
      <c r="AB109" s="17">
        <f t="shared" si="625"/>
        <v>0.3734370525</v>
      </c>
      <c r="AE109" s="29">
        <v>1.0</v>
      </c>
      <c r="AF109" s="17">
        <f t="shared" ref="AF109:AH109" si="626">Z109</f>
        <v>0.7630900969</v>
      </c>
      <c r="AG109" s="17">
        <f t="shared" si="626"/>
        <v>0.6363741667</v>
      </c>
      <c r="AH109" s="17">
        <f t="shared" si="626"/>
        <v>0.3734370525</v>
      </c>
      <c r="AI109" s="38">
        <f t="shared" ref="AI109:AK109" si="627">AI96-$C$10*BO96</f>
        <v>0.1395887926</v>
      </c>
      <c r="AJ109" s="38">
        <f t="shared" si="627"/>
        <v>0.3691689172</v>
      </c>
      <c r="AK109" s="38">
        <f t="shared" si="627"/>
        <v>0.3312422901</v>
      </c>
      <c r="AM109" s="27">
        <v>0.6568931043327485</v>
      </c>
      <c r="AN109" s="27">
        <v>0.7575712984384877</v>
      </c>
      <c r="AO109" s="27">
        <v>0.7309742957812214</v>
      </c>
      <c r="AQ109" s="17">
        <f t="shared" ref="AQ109:AS109" si="628">EXP(AM109)/(EXP($AM109)+EXP($AN109)+EXP($AO109))</f>
        <v>0.3141872909</v>
      </c>
      <c r="AR109" s="17">
        <f t="shared" si="628"/>
        <v>0.3474662264</v>
      </c>
      <c r="AS109" s="17">
        <f t="shared" si="628"/>
        <v>0.3383464827</v>
      </c>
      <c r="AU109" s="40" t="str">
        <f t="shared" si="619"/>
        <v>versicolor</v>
      </c>
      <c r="AW109" s="41">
        <v>0.0</v>
      </c>
      <c r="AX109" s="41">
        <v>1.0</v>
      </c>
      <c r="AY109" s="41">
        <v>0.0</v>
      </c>
      <c r="BB109" s="74">
        <f t="shared" ref="BB109:BD109" si="629">AQ109-AW109</f>
        <v>0.3141872909</v>
      </c>
      <c r="BC109" s="74">
        <f t="shared" si="629"/>
        <v>-0.6525337736</v>
      </c>
      <c r="BD109" s="74">
        <f t="shared" si="629"/>
        <v>0.3383464827</v>
      </c>
      <c r="BF109" s="5">
        <v>1.0</v>
      </c>
      <c r="BG109" s="5">
        <v>1.0</v>
      </c>
      <c r="BH109" s="5">
        <v>1.0</v>
      </c>
      <c r="BJ109" s="34">
        <f t="shared" ref="BJ109:BL109" si="630">BB109*BF109</f>
        <v>0.3141872909</v>
      </c>
      <c r="BK109" s="34">
        <f t="shared" si="630"/>
        <v>-0.6525337736</v>
      </c>
      <c r="BL109" s="34">
        <f t="shared" si="630"/>
        <v>0.3383464827</v>
      </c>
      <c r="BO109" s="34">
        <v>0.213731975270604</v>
      </c>
      <c r="BP109" s="34">
        <v>-0.2696776952263299</v>
      </c>
      <c r="BQ109" s="34">
        <v>0.05594571995572581</v>
      </c>
      <c r="BT109" s="5">
        <f t="shared" ref="BT109:BV109" si="631">Z109*(1-Z109)</f>
        <v>0.1807836009</v>
      </c>
      <c r="BU109" s="5">
        <f t="shared" si="631"/>
        <v>0.2314020867</v>
      </c>
      <c r="BV109" s="5">
        <f t="shared" si="631"/>
        <v>0.2339818203</v>
      </c>
      <c r="BY109" s="17">
        <v>-0.14689645625323747</v>
      </c>
      <c r="BZ109" s="17">
        <v>0.10923373179718796</v>
      </c>
      <c r="CA109" s="17">
        <v>-0.0849634982621098</v>
      </c>
      <c r="CC109" s="34">
        <f t="shared" ref="CC109:CE109" si="632">BY109*BT109</f>
        <v>-0.02655647032</v>
      </c>
      <c r="CD109" s="34">
        <f t="shared" si="632"/>
        <v>0.02527691347</v>
      </c>
      <c r="CE109" s="34">
        <f t="shared" si="632"/>
        <v>-0.01987991398</v>
      </c>
    </row>
    <row r="110" ht="18.0" customHeight="1">
      <c r="B110" s="6">
        <v>0.0</v>
      </c>
      <c r="C110" s="6">
        <v>1.0</v>
      </c>
      <c r="D110" s="6">
        <v>0.0</v>
      </c>
      <c r="E110" s="22" t="str">
        <f t="shared" si="599"/>
        <v>versicolor</v>
      </c>
      <c r="F110" s="22">
        <f t="shared" ref="F110:H110" si="633">AQ110</f>
        <v>0.314088784</v>
      </c>
      <c r="G110" s="22">
        <f t="shared" si="633"/>
        <v>0.3471506301</v>
      </c>
      <c r="H110" s="22">
        <f t="shared" si="633"/>
        <v>0.3387605858</v>
      </c>
      <c r="I110" s="64" t="str">
        <f t="shared" si="601"/>
        <v>versicolor</v>
      </c>
      <c r="K110" s="24" t="str">
        <f t="shared" si="602"/>
        <v>OK</v>
      </c>
      <c r="L110" s="29">
        <f t="shared" si="603"/>
        <v>0.1175551667</v>
      </c>
      <c r="N110" s="29">
        <v>1.0</v>
      </c>
      <c r="O110" s="27">
        <v>5.9</v>
      </c>
      <c r="P110" s="27">
        <v>3.4</v>
      </c>
      <c r="U110" s="27">
        <v>1.087771494491899</v>
      </c>
      <c r="V110" s="27">
        <v>0.5352676040531504</v>
      </c>
      <c r="W110" s="27">
        <v>-0.4826713041674439</v>
      </c>
      <c r="Z110" s="17">
        <f t="shared" ref="Z110:AB110" si="634">1/(1+EXP(-U110))</f>
        <v>0.7479618473</v>
      </c>
      <c r="AA110" s="17">
        <f t="shared" si="634"/>
        <v>0.6307108567</v>
      </c>
      <c r="AB110" s="17">
        <f t="shared" si="634"/>
        <v>0.3816215344</v>
      </c>
      <c r="AE110" s="29">
        <v>1.0</v>
      </c>
      <c r="AF110" s="17">
        <f t="shared" ref="AF110:AH110" si="635">Z110</f>
        <v>0.7479618473</v>
      </c>
      <c r="AG110" s="17">
        <f t="shared" si="635"/>
        <v>0.6307108567</v>
      </c>
      <c r="AH110" s="17">
        <f t="shared" si="635"/>
        <v>0.3816215344</v>
      </c>
      <c r="AI110" s="2"/>
      <c r="AM110" s="27">
        <v>0.6484347421286442</v>
      </c>
      <c r="AN110" s="27">
        <v>0.748517822801696</v>
      </c>
      <c r="AO110" s="27">
        <v>0.7240526658535817</v>
      </c>
      <c r="AQ110" s="17">
        <f t="shared" ref="AQ110:AS110" si="636">EXP(AM110)/(EXP($AM110)+EXP($AN110)+EXP($AO110))</f>
        <v>0.314088784</v>
      </c>
      <c r="AR110" s="17">
        <f t="shared" si="636"/>
        <v>0.3471506301</v>
      </c>
      <c r="AS110" s="17">
        <f t="shared" si="636"/>
        <v>0.3387605858</v>
      </c>
      <c r="AU110" s="40" t="str">
        <f t="shared" si="619"/>
        <v>versicolor</v>
      </c>
      <c r="AW110" s="41">
        <v>0.0</v>
      </c>
      <c r="AX110" s="41">
        <v>1.0</v>
      </c>
      <c r="AY110" s="41">
        <v>0.0</v>
      </c>
      <c r="BB110" s="74">
        <f t="shared" ref="BB110:BD110" si="637">AQ110-AW110</f>
        <v>0.314088784</v>
      </c>
      <c r="BC110" s="74">
        <f t="shared" si="637"/>
        <v>-0.6528493699</v>
      </c>
      <c r="BD110" s="74">
        <f t="shared" si="637"/>
        <v>0.3387605858</v>
      </c>
      <c r="BF110" s="5">
        <v>1.0</v>
      </c>
      <c r="BG110" s="5">
        <v>1.0</v>
      </c>
      <c r="BH110" s="5">
        <v>1.0</v>
      </c>
      <c r="BJ110" s="34">
        <f t="shared" ref="BJ110:BL110" si="638">BB110*BF110</f>
        <v>0.314088784</v>
      </c>
      <c r="BK110" s="34">
        <f t="shared" si="638"/>
        <v>-0.6528493699</v>
      </c>
      <c r="BL110" s="34">
        <f t="shared" si="638"/>
        <v>0.3387605858</v>
      </c>
      <c r="BT110" s="5">
        <f t="shared" ref="BT110:BV110" si="639">Z110*(1-Z110)</f>
        <v>0.1885149223</v>
      </c>
      <c r="BU110" s="5">
        <f t="shared" si="639"/>
        <v>0.2329146719</v>
      </c>
      <c r="BV110" s="5">
        <f t="shared" si="639"/>
        <v>0.2359865389</v>
      </c>
      <c r="BY110" s="17">
        <v>-0.14698032763186372</v>
      </c>
      <c r="BZ110" s="17">
        <v>0.10932223095590106</v>
      </c>
      <c r="CA110" s="17">
        <v>-0.08495658858256347</v>
      </c>
      <c r="CC110" s="34">
        <f t="shared" ref="CC110:CE110" si="640">BY110*BT110</f>
        <v>-0.02770798504</v>
      </c>
      <c r="CD110" s="34">
        <f t="shared" si="640"/>
        <v>0.02546275156</v>
      </c>
      <c r="CE110" s="34">
        <f t="shared" si="640"/>
        <v>-0.02004861129</v>
      </c>
    </row>
    <row r="111" ht="18.0" customHeight="1">
      <c r="B111" s="6">
        <v>0.0</v>
      </c>
      <c r="C111" s="6">
        <v>1.0</v>
      </c>
      <c r="D111" s="6">
        <v>0.0</v>
      </c>
      <c r="E111" s="22" t="str">
        <f t="shared" si="599"/>
        <v>versicolor</v>
      </c>
      <c r="F111" s="22">
        <f t="shared" ref="F111:H111" si="641">AQ111</f>
        <v>0.3132063703</v>
      </c>
      <c r="G111" s="22">
        <f t="shared" si="641"/>
        <v>0.3494132247</v>
      </c>
      <c r="H111" s="22">
        <f t="shared" si="641"/>
        <v>0.337380405</v>
      </c>
      <c r="I111" s="64" t="str">
        <f t="shared" si="601"/>
        <v>versicolor</v>
      </c>
      <c r="K111" s="24" t="str">
        <f t="shared" si="602"/>
        <v>OK</v>
      </c>
      <c r="L111" s="29">
        <f t="shared" si="603"/>
        <v>0.1168333369</v>
      </c>
      <c r="N111" s="29">
        <v>1.0</v>
      </c>
      <c r="O111" s="27">
        <v>6.7</v>
      </c>
      <c r="P111" s="27">
        <v>3.2</v>
      </c>
      <c r="U111" s="27">
        <v>1.1840986834395255</v>
      </c>
      <c r="V111" s="27">
        <v>0.4353406107752968</v>
      </c>
      <c r="W111" s="27">
        <v>-0.41696572481083366</v>
      </c>
      <c r="Z111" s="17">
        <f t="shared" ref="Z111:AB111" si="642">1/(1+EXP(-U111))</f>
        <v>0.7656839575</v>
      </c>
      <c r="AA111" s="17">
        <f t="shared" si="642"/>
        <v>0.6071482333</v>
      </c>
      <c r="AB111" s="17">
        <f t="shared" si="642"/>
        <v>0.397243053</v>
      </c>
      <c r="AE111" s="29">
        <v>1.0</v>
      </c>
      <c r="AF111" s="17">
        <f t="shared" ref="AF111:AH111" si="643">Z111</f>
        <v>0.7656839575</v>
      </c>
      <c r="AG111" s="17">
        <f t="shared" si="643"/>
        <v>0.6071482333</v>
      </c>
      <c r="AH111" s="17">
        <f t="shared" si="643"/>
        <v>0.397243053</v>
      </c>
      <c r="AJ111" s="2"/>
      <c r="AK111" s="2"/>
      <c r="AM111" s="27">
        <v>0.6551067612455324</v>
      </c>
      <c r="AN111" s="27">
        <v>0.7644997048389541</v>
      </c>
      <c r="AO111" s="27">
        <v>0.7294555499295768</v>
      </c>
      <c r="AQ111" s="17">
        <f t="shared" ref="AQ111:AS111" si="644">EXP(AM111)/(EXP($AM111)+EXP($AN111)+EXP($AO111))</f>
        <v>0.3132063703</v>
      </c>
      <c r="AR111" s="17">
        <f t="shared" si="644"/>
        <v>0.3494132247</v>
      </c>
      <c r="AS111" s="17">
        <f t="shared" si="644"/>
        <v>0.337380405</v>
      </c>
      <c r="AU111" s="40" t="str">
        <f t="shared" si="619"/>
        <v>versicolor</v>
      </c>
      <c r="AW111" s="41">
        <v>0.0</v>
      </c>
      <c r="AX111" s="41">
        <v>1.0</v>
      </c>
      <c r="AY111" s="41">
        <v>0.0</v>
      </c>
      <c r="BB111" s="74">
        <f t="shared" ref="BB111:BD111" si="645">AQ111-AW111</f>
        <v>0.3132063703</v>
      </c>
      <c r="BC111" s="74">
        <f t="shared" si="645"/>
        <v>-0.6505867753</v>
      </c>
      <c r="BD111" s="74">
        <f t="shared" si="645"/>
        <v>0.337380405</v>
      </c>
      <c r="BF111" s="5">
        <v>1.0</v>
      </c>
      <c r="BG111" s="5">
        <v>1.0</v>
      </c>
      <c r="BH111" s="5">
        <v>1.0</v>
      </c>
      <c r="BJ111" s="34">
        <f t="shared" ref="BJ111:BL111" si="646">BB111*BF111</f>
        <v>0.3132063703</v>
      </c>
      <c r="BK111" s="34">
        <f t="shared" si="646"/>
        <v>-0.6505867753</v>
      </c>
      <c r="BL111" s="34">
        <f t="shared" si="646"/>
        <v>0.337380405</v>
      </c>
      <c r="BT111" s="5">
        <f t="shared" ref="BT111:BV111" si="647">Z111*(1-Z111)</f>
        <v>0.1794120347</v>
      </c>
      <c r="BU111" s="5">
        <f t="shared" si="647"/>
        <v>0.2385192561</v>
      </c>
      <c r="BV111" s="5">
        <f t="shared" si="647"/>
        <v>0.2394410099</v>
      </c>
      <c r="BY111" s="17">
        <v>-0.14646037942137594</v>
      </c>
      <c r="BZ111" s="17">
        <v>0.1089139952552633</v>
      </c>
      <c r="CA111" s="17">
        <v>-0.08470165831627112</v>
      </c>
      <c r="CC111" s="34">
        <f t="shared" ref="CC111:CE111" si="648">BY111*BT111</f>
        <v>-0.02627675468</v>
      </c>
      <c r="CD111" s="34">
        <f t="shared" si="648"/>
        <v>0.02597808513</v>
      </c>
      <c r="CE111" s="34">
        <f t="shared" si="648"/>
        <v>-0.0202810506</v>
      </c>
    </row>
    <row r="112" ht="18.0" customHeight="1">
      <c r="B112" s="6">
        <v>0.0</v>
      </c>
      <c r="C112" s="6">
        <v>0.0</v>
      </c>
      <c r="D112" s="6">
        <v>1.0</v>
      </c>
      <c r="E112" s="22" t="str">
        <f t="shared" si="599"/>
        <v>virginica</v>
      </c>
      <c r="F112" s="22">
        <f t="shared" ref="F112:H112" si="649">AQ112</f>
        <v>0.3182531407</v>
      </c>
      <c r="G112" s="22">
        <f t="shared" si="649"/>
        <v>0.3419876438</v>
      </c>
      <c r="H112" s="22">
        <f t="shared" si="649"/>
        <v>0.3397592155</v>
      </c>
      <c r="I112" s="64" t="str">
        <f t="shared" si="601"/>
        <v>versicolor</v>
      </c>
      <c r="K112" s="24" t="str">
        <f t="shared" si="602"/>
        <v>NG</v>
      </c>
      <c r="L112" s="29">
        <f t="shared" si="603"/>
        <v>0.1199464558</v>
      </c>
      <c r="N112" s="29">
        <v>1.0</v>
      </c>
      <c r="O112" s="27">
        <v>7.9</v>
      </c>
      <c r="P112" s="27">
        <v>6.3</v>
      </c>
      <c r="U112" s="27">
        <v>1.5558162375254683</v>
      </c>
      <c r="V112" s="27">
        <v>1.194014450940947</v>
      </c>
      <c r="W112" s="27">
        <v>-1.1123802804983516</v>
      </c>
      <c r="Z112" s="17">
        <f t="shared" ref="Z112:AB112" si="650">1/(1+EXP(-U112))</f>
        <v>0.8257521904</v>
      </c>
      <c r="AA112" s="17">
        <f t="shared" si="650"/>
        <v>0.7674582766</v>
      </c>
      <c r="AB112" s="17">
        <f t="shared" si="650"/>
        <v>0.2474273971</v>
      </c>
      <c r="AE112" s="29">
        <v>1.0</v>
      </c>
      <c r="AF112" s="17">
        <f t="shared" ref="AF112:AH112" si="651">Z112</f>
        <v>0.8257521904</v>
      </c>
      <c r="AG112" s="17">
        <f t="shared" si="651"/>
        <v>0.7674582766</v>
      </c>
      <c r="AH112" s="17">
        <f t="shared" si="651"/>
        <v>0.2474273971</v>
      </c>
      <c r="AM112" s="27">
        <v>0.7031484476845524</v>
      </c>
      <c r="AN112" s="27">
        <v>0.7750759488403327</v>
      </c>
      <c r="AO112" s="27">
        <v>0.7685385188309652</v>
      </c>
      <c r="AQ112" s="17">
        <f t="shared" ref="AQ112:AS112" si="652">EXP(AM112)/(EXP($AM112)+EXP($AN112)+EXP($AO112))</f>
        <v>0.3182531407</v>
      </c>
      <c r="AR112" s="17">
        <f t="shared" si="652"/>
        <v>0.3419876438</v>
      </c>
      <c r="AS112" s="17">
        <f t="shared" si="652"/>
        <v>0.3397592155</v>
      </c>
      <c r="AU112" s="40" t="str">
        <f t="shared" si="619"/>
        <v>versicolor</v>
      </c>
      <c r="AW112" s="41">
        <v>0.0</v>
      </c>
      <c r="AX112" s="41">
        <v>0.0</v>
      </c>
      <c r="AY112" s="41">
        <v>1.0</v>
      </c>
      <c r="BB112" s="74">
        <f t="shared" ref="BB112:BD112" si="653">AQ112-AW112</f>
        <v>0.3182531407</v>
      </c>
      <c r="BC112" s="74">
        <f t="shared" si="653"/>
        <v>0.3419876438</v>
      </c>
      <c r="BD112" s="74">
        <f t="shared" si="653"/>
        <v>-0.6602407845</v>
      </c>
      <c r="BF112" s="5">
        <v>1.0</v>
      </c>
      <c r="BG112" s="5">
        <v>1.0</v>
      </c>
      <c r="BH112" s="5">
        <v>1.0</v>
      </c>
      <c r="BJ112" s="34">
        <f t="shared" ref="BJ112:BL112" si="654">BB112*BF112</f>
        <v>0.3182531407</v>
      </c>
      <c r="BK112" s="34">
        <f t="shared" si="654"/>
        <v>0.3419876438</v>
      </c>
      <c r="BL112" s="34">
        <f t="shared" si="654"/>
        <v>-0.6602407845</v>
      </c>
      <c r="BT112" s="5">
        <f t="shared" ref="BT112:BV112" si="655">Z112*(1-Z112)</f>
        <v>0.1438855105</v>
      </c>
      <c r="BU112" s="5">
        <f t="shared" si="655"/>
        <v>0.1784660703</v>
      </c>
      <c r="BV112" s="5">
        <f t="shared" si="655"/>
        <v>0.1862070802</v>
      </c>
      <c r="BY112" s="17">
        <v>0.10171563749708934</v>
      </c>
      <c r="BZ112" s="17">
        <v>-0.1260209054764498</v>
      </c>
      <c r="CA112" s="17">
        <v>-0.04802388967512128</v>
      </c>
      <c r="CC112" s="34">
        <f t="shared" ref="CC112:CE112" si="656">BY112*BT112</f>
        <v>0.01463540642</v>
      </c>
      <c r="CD112" s="34">
        <f t="shared" si="656"/>
        <v>-0.02249045577</v>
      </c>
      <c r="CE112" s="34">
        <f t="shared" si="656"/>
        <v>-0.008942388278</v>
      </c>
    </row>
    <row r="113" ht="18.0" customHeight="1">
      <c r="B113" s="6">
        <v>0.0</v>
      </c>
      <c r="C113" s="6">
        <v>0.0</v>
      </c>
      <c r="D113" s="6">
        <v>1.0</v>
      </c>
      <c r="E113" s="22" t="str">
        <f t="shared" si="599"/>
        <v>virginica</v>
      </c>
      <c r="F113" s="22">
        <f t="shared" ref="F113:H113" si="657">AQ113</f>
        <v>0.3172462921</v>
      </c>
      <c r="G113" s="22">
        <f t="shared" si="657"/>
        <v>0.3439545504</v>
      </c>
      <c r="H113" s="22">
        <f t="shared" si="657"/>
        <v>0.3387991575</v>
      </c>
      <c r="I113" s="64" t="str">
        <f t="shared" si="601"/>
        <v>versicolor</v>
      </c>
      <c r="K113" s="24" t="str">
        <f t="shared" si="602"/>
        <v>NG</v>
      </c>
      <c r="L113" s="29">
        <f t="shared" si="603"/>
        <v>0.120260867</v>
      </c>
      <c r="N113" s="29">
        <v>1.0</v>
      </c>
      <c r="O113" s="27">
        <v>8.3</v>
      </c>
      <c r="P113" s="27">
        <v>5.8</v>
      </c>
      <c r="U113" s="27">
        <v>1.5772472707446343</v>
      </c>
      <c r="V113" s="27">
        <v>1.0371610331158518</v>
      </c>
      <c r="W113" s="27">
        <v>-0.9861189114409366</v>
      </c>
      <c r="Z113" s="17">
        <f t="shared" ref="Z113:AB113" si="658">1/(1+EXP(-U113))</f>
        <v>0.828814311</v>
      </c>
      <c r="AA113" s="17">
        <f t="shared" si="658"/>
        <v>0.7383018542</v>
      </c>
      <c r="AB113" s="17">
        <f t="shared" si="658"/>
        <v>0.2716793465</v>
      </c>
      <c r="AE113" s="29">
        <v>1.0</v>
      </c>
      <c r="AF113" s="17">
        <f t="shared" ref="AF113:AH113" si="659">Z113</f>
        <v>0.828814311</v>
      </c>
      <c r="AG113" s="17">
        <f t="shared" si="659"/>
        <v>0.7383018542</v>
      </c>
      <c r="AH113" s="17">
        <f t="shared" si="659"/>
        <v>0.2716793465</v>
      </c>
      <c r="AM113" s="27">
        <v>0.7016978599511025</v>
      </c>
      <c r="AN113" s="27">
        <v>0.7825289687954028</v>
      </c>
      <c r="AO113" s="27">
        <v>0.7674269171987016</v>
      </c>
      <c r="AQ113" s="17">
        <f t="shared" ref="AQ113:AS113" si="660">EXP(AM113)/(EXP($AM113)+EXP($AN113)+EXP($AO113))</f>
        <v>0.3172462921</v>
      </c>
      <c r="AR113" s="17">
        <f t="shared" si="660"/>
        <v>0.3439545504</v>
      </c>
      <c r="AS113" s="17">
        <f t="shared" si="660"/>
        <v>0.3387991575</v>
      </c>
      <c r="AU113" s="40" t="str">
        <f t="shared" si="619"/>
        <v>versicolor</v>
      </c>
      <c r="AW113" s="41">
        <v>0.0</v>
      </c>
      <c r="AX113" s="41">
        <v>0.0</v>
      </c>
      <c r="AY113" s="41">
        <v>1.0</v>
      </c>
      <c r="BB113" s="74">
        <f t="shared" ref="BB113:BD113" si="661">AQ113-AW113</f>
        <v>0.3172462921</v>
      </c>
      <c r="BC113" s="74">
        <f t="shared" si="661"/>
        <v>0.3439545504</v>
      </c>
      <c r="BD113" s="74">
        <f t="shared" si="661"/>
        <v>-0.6612008425</v>
      </c>
      <c r="BF113" s="5">
        <v>1.0</v>
      </c>
      <c r="BG113" s="5">
        <v>1.0</v>
      </c>
      <c r="BH113" s="5">
        <v>1.0</v>
      </c>
      <c r="BJ113" s="34">
        <f t="shared" ref="BJ113:BL113" si="662">BB113*BF113</f>
        <v>0.3172462921</v>
      </c>
      <c r="BK113" s="34">
        <f t="shared" si="662"/>
        <v>0.3439545504</v>
      </c>
      <c r="BL113" s="34">
        <f t="shared" si="662"/>
        <v>-0.6612008425</v>
      </c>
      <c r="BT113" s="5">
        <f t="shared" ref="BT113:BV113" si="663">Z113*(1-Z113)</f>
        <v>0.1418811489</v>
      </c>
      <c r="BU113" s="5">
        <f t="shared" si="663"/>
        <v>0.1932122263</v>
      </c>
      <c r="BV113" s="5">
        <f t="shared" si="663"/>
        <v>0.1978696792</v>
      </c>
      <c r="BY113" s="17">
        <v>0.10215535917732405</v>
      </c>
      <c r="BZ113" s="17">
        <v>-0.1263416473133381</v>
      </c>
      <c r="CA113" s="17">
        <v>-0.04775632548781056</v>
      </c>
      <c r="CC113" s="34">
        <f t="shared" ref="CC113:CE113" si="664">BY113*BT113</f>
        <v>0.01449391972</v>
      </c>
      <c r="CD113" s="34">
        <f t="shared" si="664"/>
        <v>-0.02441075095</v>
      </c>
      <c r="CE113" s="34">
        <f t="shared" si="664"/>
        <v>-0.009449528804</v>
      </c>
    </row>
    <row r="114" ht="18.0" customHeight="1">
      <c r="B114" s="6">
        <v>0.0</v>
      </c>
      <c r="C114" s="6">
        <v>0.0</v>
      </c>
      <c r="D114" s="6">
        <v>1.0</v>
      </c>
      <c r="E114" s="22" t="str">
        <f t="shared" si="599"/>
        <v>virginica</v>
      </c>
      <c r="F114" s="22">
        <f t="shared" ref="F114:H114" si="665">AQ114</f>
        <v>0.3164969032</v>
      </c>
      <c r="G114" s="22">
        <f t="shared" si="665"/>
        <v>0.3447332046</v>
      </c>
      <c r="H114" s="22">
        <f t="shared" si="665"/>
        <v>0.3387698923</v>
      </c>
      <c r="I114" s="64" t="str">
        <f t="shared" si="601"/>
        <v>versicolor</v>
      </c>
      <c r="J114" s="30"/>
      <c r="K114" s="24" t="str">
        <f t="shared" si="602"/>
        <v>NG</v>
      </c>
      <c r="L114" s="31">
        <f t="shared" si="603"/>
        <v>0.1202704651</v>
      </c>
      <c r="N114" s="31">
        <v>1.0</v>
      </c>
      <c r="O114" s="27">
        <v>7.7</v>
      </c>
      <c r="P114" s="27">
        <v>5.2</v>
      </c>
      <c r="U114" s="27">
        <v>1.4548783266814505</v>
      </c>
      <c r="V114" s="27">
        <v>0.9116876758501765</v>
      </c>
      <c r="W114" s="27">
        <v>-0.8602570096225636</v>
      </c>
      <c r="Z114" s="17">
        <f t="shared" ref="Z114:AB114" si="666">1/(1+EXP(-U114))</f>
        <v>0.810748078</v>
      </c>
      <c r="AA114" s="17">
        <f t="shared" si="666"/>
        <v>0.7133453892</v>
      </c>
      <c r="AB114" s="17">
        <f t="shared" si="666"/>
        <v>0.2972856518</v>
      </c>
      <c r="AE114" s="31">
        <v>1.0</v>
      </c>
      <c r="AF114" s="17">
        <f t="shared" ref="AF114:AH114" si="667">Z114</f>
        <v>0.810748078</v>
      </c>
      <c r="AG114" s="17">
        <f t="shared" si="667"/>
        <v>0.7133453892</v>
      </c>
      <c r="AH114" s="17">
        <f t="shared" si="667"/>
        <v>0.2972856518</v>
      </c>
      <c r="AM114" s="27">
        <v>0.6897367304838357</v>
      </c>
      <c r="AN114" s="27">
        <v>0.7751940712525768</v>
      </c>
      <c r="AO114" s="27">
        <v>0.7577443664945865</v>
      </c>
      <c r="AQ114" s="17">
        <f t="shared" ref="AQ114:AS114" si="668">EXP(AM114)/(EXP($AM114)+EXP($AN114)+EXP($AO114))</f>
        <v>0.3164969032</v>
      </c>
      <c r="AR114" s="17">
        <f t="shared" si="668"/>
        <v>0.3447332046</v>
      </c>
      <c r="AS114" s="17">
        <f t="shared" si="668"/>
        <v>0.3387698923</v>
      </c>
      <c r="AU114" s="40" t="str">
        <f t="shared" si="619"/>
        <v>versicolor</v>
      </c>
      <c r="AW114" s="41">
        <v>0.0</v>
      </c>
      <c r="AX114" s="41">
        <v>0.0</v>
      </c>
      <c r="AY114" s="41">
        <v>1.0</v>
      </c>
      <c r="BB114" s="74">
        <f t="shared" ref="BB114:BD114" si="669">AQ114-AW114</f>
        <v>0.3164969032</v>
      </c>
      <c r="BC114" s="74">
        <f t="shared" si="669"/>
        <v>0.3447332046</v>
      </c>
      <c r="BD114" s="74">
        <f t="shared" si="669"/>
        <v>-0.6612301077</v>
      </c>
      <c r="BF114" s="5">
        <v>1.0</v>
      </c>
      <c r="BG114" s="5">
        <v>1.0</v>
      </c>
      <c r="BH114" s="5">
        <v>1.0</v>
      </c>
      <c r="BJ114" s="34">
        <f t="shared" ref="BJ114:BL114" si="670">BB114*BF114</f>
        <v>0.3164969032</v>
      </c>
      <c r="BK114" s="34">
        <f t="shared" si="670"/>
        <v>0.3447332046</v>
      </c>
      <c r="BL114" s="34">
        <f t="shared" si="670"/>
        <v>-0.6612301077</v>
      </c>
      <c r="BT114" s="5">
        <f t="shared" ref="BT114:BV114" si="671">Z114*(1-Z114)</f>
        <v>0.153435632</v>
      </c>
      <c r="BU114" s="5">
        <f t="shared" si="671"/>
        <v>0.2044837449</v>
      </c>
      <c r="BV114" s="5">
        <f t="shared" si="671"/>
        <v>0.208906893</v>
      </c>
      <c r="BY114" s="17">
        <v>0.10231147190300177</v>
      </c>
      <c r="BZ114" s="17">
        <v>-0.12641866413262703</v>
      </c>
      <c r="CA114" s="17">
        <v>-0.047583170758043414</v>
      </c>
      <c r="CC114" s="34">
        <f t="shared" ref="CC114:CE114" si="672">BY114*BT114</f>
        <v>0.01569822535</v>
      </c>
      <c r="CD114" s="34">
        <f t="shared" si="672"/>
        <v>-0.02585056187</v>
      </c>
      <c r="CE114" s="34">
        <f t="shared" si="672"/>
        <v>-0.009940452363</v>
      </c>
    </row>
    <row r="115" ht="18.0" customHeight="1">
      <c r="K115" s="32" t="s">
        <v>29</v>
      </c>
      <c r="L115" s="31">
        <f>SUM(L106:L114)</f>
        <v>1.091156264</v>
      </c>
      <c r="R115" s="9"/>
      <c r="AM115" s="7"/>
    </row>
    <row r="116" ht="18.0" customHeight="1">
      <c r="K116" s="2"/>
      <c r="R116" s="9"/>
      <c r="AM116" s="43" t="s">
        <v>388</v>
      </c>
      <c r="AN116" s="27"/>
      <c r="AO116" s="27"/>
    </row>
    <row r="117" ht="18.0" customHeight="1">
      <c r="B117" s="11" t="s">
        <v>11</v>
      </c>
      <c r="C117" s="12"/>
      <c r="D117" s="12"/>
      <c r="E117" s="13"/>
      <c r="G117" s="2"/>
      <c r="H117" s="2"/>
      <c r="I117" s="2"/>
      <c r="J117" s="9"/>
      <c r="K117" s="2"/>
      <c r="L117" s="9"/>
      <c r="Q117" s="7"/>
      <c r="U117" s="43" t="s">
        <v>12</v>
      </c>
      <c r="V117" s="27"/>
      <c r="W117" s="27"/>
      <c r="Z117" s="16" t="s">
        <v>389</v>
      </c>
      <c r="AA117" s="17"/>
      <c r="AF117" s="16" t="s">
        <v>390</v>
      </c>
      <c r="AI117" s="7"/>
      <c r="AM117" s="43" t="s">
        <v>391</v>
      </c>
      <c r="AQ117" s="10" t="s">
        <v>392</v>
      </c>
      <c r="AR117" s="17"/>
      <c r="AW117" s="1" t="s">
        <v>41</v>
      </c>
      <c r="BB117" s="36" t="s">
        <v>93</v>
      </c>
      <c r="BF117" s="4" t="s">
        <v>393</v>
      </c>
      <c r="BH117" s="9" t="s">
        <v>513</v>
      </c>
      <c r="BJ117" s="33" t="s">
        <v>395</v>
      </c>
      <c r="BN117" s="33" t="s">
        <v>396</v>
      </c>
      <c r="BO117" s="34"/>
      <c r="BP117" s="34"/>
      <c r="BQ117" s="34"/>
      <c r="BT117" s="4" t="s">
        <v>397</v>
      </c>
      <c r="BX117" s="16" t="s">
        <v>398</v>
      </c>
      <c r="BY117" s="17"/>
      <c r="BZ117" s="17"/>
      <c r="CA117" s="17"/>
      <c r="CB117" s="17"/>
      <c r="CC117" s="33" t="s">
        <v>399</v>
      </c>
      <c r="CG117" s="4" t="s">
        <v>138</v>
      </c>
      <c r="CH117" s="5"/>
      <c r="CI117" s="5"/>
      <c r="CJ117" s="5"/>
    </row>
    <row r="118" ht="18.0" customHeight="1">
      <c r="B118" s="18" t="s">
        <v>14</v>
      </c>
      <c r="C118" s="18" t="s">
        <v>15</v>
      </c>
      <c r="D118" s="18" t="s">
        <v>16</v>
      </c>
      <c r="E118" s="19"/>
      <c r="F118" s="6" t="s">
        <v>14</v>
      </c>
      <c r="G118" s="6" t="s">
        <v>15</v>
      </c>
      <c r="H118" s="6" t="s">
        <v>16</v>
      </c>
      <c r="I118" s="19"/>
      <c r="J118" s="20" t="s">
        <v>18</v>
      </c>
      <c r="K118" s="18" t="s">
        <v>19</v>
      </c>
      <c r="L118" s="21" t="s">
        <v>20</v>
      </c>
      <c r="N118" s="1" t="s">
        <v>21</v>
      </c>
      <c r="O118" s="1" t="s">
        <v>22</v>
      </c>
      <c r="P118" s="1" t="s">
        <v>514</v>
      </c>
      <c r="Q118" s="1" t="s">
        <v>515</v>
      </c>
      <c r="U118" s="1" t="s">
        <v>516</v>
      </c>
      <c r="AE118" s="1" t="s">
        <v>21</v>
      </c>
      <c r="AF118" s="2" t="s">
        <v>517</v>
      </c>
      <c r="AI118" s="2" t="s">
        <v>518</v>
      </c>
      <c r="AK118" s="2"/>
      <c r="AM118" s="2" t="s">
        <v>519</v>
      </c>
      <c r="AO118" s="2"/>
      <c r="AQ118" s="2" t="s">
        <v>47</v>
      </c>
      <c r="AW118" s="6" t="s">
        <v>14</v>
      </c>
      <c r="AX118" s="6" t="s">
        <v>15</v>
      </c>
      <c r="AY118" s="6" t="s">
        <v>16</v>
      </c>
      <c r="BB118" s="2" t="s">
        <v>101</v>
      </c>
      <c r="BF118" s="1" t="s">
        <v>251</v>
      </c>
      <c r="BJ118" s="57" t="s">
        <v>520</v>
      </c>
      <c r="BK118" s="58"/>
      <c r="BO118" s="2" t="s">
        <v>104</v>
      </c>
      <c r="BP118" s="2"/>
      <c r="BT118" s="1" t="s">
        <v>145</v>
      </c>
      <c r="BY118" s="2" t="s">
        <v>146</v>
      </c>
      <c r="CC118" s="2" t="s">
        <v>521</v>
      </c>
      <c r="CH118" s="2" t="s">
        <v>148</v>
      </c>
    </row>
    <row r="119" ht="18.0" customHeight="1">
      <c r="A119" s="1">
        <f>A106+1</f>
        <v>9</v>
      </c>
      <c r="B119" s="6">
        <v>1.0</v>
      </c>
      <c r="C119" s="6">
        <v>0.0</v>
      </c>
      <c r="D119" s="6">
        <v>0.0</v>
      </c>
      <c r="E119" s="22" t="str">
        <f t="shared" ref="E119:E127" si="683">IF(MAX(B119:D119)=B119,"setosa",IF(MAX(B119:D119)=C119,"versicolor","virginica"))</f>
        <v>setosa</v>
      </c>
      <c r="F119" s="22">
        <f t="shared" ref="F119:H119" si="673">AQ119</f>
        <v>0.3238171776</v>
      </c>
      <c r="G119" s="22">
        <f t="shared" si="673"/>
        <v>0.3327946523</v>
      </c>
      <c r="H119" s="22">
        <f t="shared" si="673"/>
        <v>0.34338817</v>
      </c>
      <c r="I119" s="64" t="str">
        <f t="shared" ref="I119:I127" si="685">IF(MAX(F119:H119)=F119,"setosa",IF(MAX(F119:H119)=G119,"versicolor","virginica"))</f>
        <v>virginica</v>
      </c>
      <c r="J119" s="22">
        <f>COUNTIF(K119:K127,"OK")/9</f>
        <v>0.4444444444</v>
      </c>
      <c r="K119" s="24" t="str">
        <f t="shared" ref="K119:K127" si="686">IF(E119=I119,"OK","NG")</f>
        <v>NG</v>
      </c>
      <c r="L119" s="25">
        <f t="shared" ref="L119:L127" si="687">-(B119*LN(F119)+C119*LN(G119)+D119*LN(H119))/9</f>
        <v>0.1252862432</v>
      </c>
      <c r="M119" s="9" t="s">
        <v>26</v>
      </c>
      <c r="N119" s="25">
        <v>1.0</v>
      </c>
      <c r="O119" s="27">
        <v>5.1</v>
      </c>
      <c r="P119" s="27">
        <v>7.0</v>
      </c>
      <c r="Q119" s="72">
        <f t="shared" ref="Q119:S119" si="674">Q106-$C$10*CH106</f>
        <v>0.05175288183</v>
      </c>
      <c r="R119" s="72">
        <f t="shared" si="674"/>
        <v>-0.03071814402</v>
      </c>
      <c r="S119" s="72">
        <f t="shared" si="674"/>
        <v>0.1715696146</v>
      </c>
      <c r="T119" s="28" t="s">
        <v>27</v>
      </c>
      <c r="U119" s="27">
        <f t="array" ref="U119:W127">MMULT(N119:P127,Q119:S121)</f>
        <v>1.197466794</v>
      </c>
      <c r="V119" s="27">
        <v>1.5638791124455151</v>
      </c>
      <c r="W119" s="27">
        <v>-1.3323259176951885</v>
      </c>
      <c r="Y119" s="9" t="s">
        <v>522</v>
      </c>
      <c r="Z119" s="17">
        <f t="shared" ref="Z119:AB119" si="675">1/(1+EXP(-U119))</f>
        <v>0.7680738337</v>
      </c>
      <c r="AA119" s="17">
        <f t="shared" si="675"/>
        <v>0.8269092759</v>
      </c>
      <c r="AB119" s="17">
        <f t="shared" si="675"/>
        <v>0.2087748914</v>
      </c>
      <c r="AD119" s="9" t="s">
        <v>523</v>
      </c>
      <c r="AE119" s="25">
        <v>1.0</v>
      </c>
      <c r="AF119" s="17">
        <f t="shared" ref="AF119:AH119" si="676">Z119</f>
        <v>0.7680738337</v>
      </c>
      <c r="AG119" s="17">
        <f t="shared" si="676"/>
        <v>0.8269092759</v>
      </c>
      <c r="AH119" s="17">
        <f t="shared" si="676"/>
        <v>0.2087748914</v>
      </c>
      <c r="AI119" s="38">
        <f t="shared" ref="AI119:AK119" si="677">AI106-$C$10*BO106</f>
        <v>0.04490150549</v>
      </c>
      <c r="AJ119" s="38">
        <f t="shared" si="677"/>
        <v>-0.0366378375</v>
      </c>
      <c r="AK119" s="38">
        <f t="shared" si="677"/>
        <v>-0.008263667997</v>
      </c>
      <c r="AL119" s="28" t="s">
        <v>27</v>
      </c>
      <c r="AM119" s="27">
        <f t="array" ref="AM119:AO127">MMULT(AE119:AH127,AI119:AK122)</f>
        <v>0.6890831765</v>
      </c>
      <c r="AN119" s="27">
        <v>0.7164297266744103</v>
      </c>
      <c r="AO119" s="27">
        <v>0.747765584925353</v>
      </c>
      <c r="AP119" s="9" t="s">
        <v>524</v>
      </c>
      <c r="AQ119" s="17">
        <f t="shared" ref="AQ119:AS119" si="678">EXP(AM119)/(EXP($AM119)+EXP($AN119)+EXP($AO119))</f>
        <v>0.3238171776</v>
      </c>
      <c r="AR119" s="17">
        <f t="shared" si="678"/>
        <v>0.3327946523</v>
      </c>
      <c r="AS119" s="17">
        <f t="shared" si="678"/>
        <v>0.34338817</v>
      </c>
      <c r="AT119" s="39" t="s">
        <v>51</v>
      </c>
      <c r="AU119" s="40" t="str">
        <f>IF(MAX(B119:D119)=MAX(AQ119:AS119)=AQ119,"setosa",IF(MAX(AQ119:AS119)=AR119,"versicolor","virginica"))</f>
        <v>virginica</v>
      </c>
      <c r="AW119" s="41">
        <v>1.0</v>
      </c>
      <c r="AX119" s="41">
        <v>0.0</v>
      </c>
      <c r="AY119" s="41">
        <v>0.0</v>
      </c>
      <c r="BA119" s="59" t="s">
        <v>108</v>
      </c>
      <c r="BB119" s="74">
        <f t="shared" ref="BB119:BD119" si="679">AQ119-AW119</f>
        <v>-0.6761828224</v>
      </c>
      <c r="BC119" s="74">
        <f t="shared" si="679"/>
        <v>0.3327946523</v>
      </c>
      <c r="BD119" s="74">
        <f t="shared" si="679"/>
        <v>0.34338817</v>
      </c>
      <c r="BE119" s="9" t="s">
        <v>525</v>
      </c>
      <c r="BF119" s="5">
        <v>1.0</v>
      </c>
      <c r="BG119" s="5">
        <v>1.0</v>
      </c>
      <c r="BH119" s="5">
        <v>1.0</v>
      </c>
      <c r="BI119" s="9" t="s">
        <v>526</v>
      </c>
      <c r="BJ119" s="34">
        <f t="shared" ref="BJ119:BL119" si="680">BB119*BF119</f>
        <v>-0.6761828224</v>
      </c>
      <c r="BK119" s="34">
        <f t="shared" si="680"/>
        <v>0.3327946523</v>
      </c>
      <c r="BL119" s="34">
        <f t="shared" si="680"/>
        <v>0.34338817</v>
      </c>
      <c r="BN119" s="61" t="s">
        <v>527</v>
      </c>
      <c r="BO119" s="62">
        <f t="array" ref="BO119:BQ122">MMULT(TRANSPOSE(AE119:AH127),BJ119:BL127)</f>
        <v>-0.1196532805</v>
      </c>
      <c r="BP119" s="62">
        <v>0.05673119773459934</v>
      </c>
      <c r="BQ119" s="62">
        <v>0.06292208272566335</v>
      </c>
      <c r="BS119" s="75" t="s">
        <v>528</v>
      </c>
      <c r="BT119" s="5">
        <f t="shared" ref="BT119:BV119" si="681">Z119*(1-Z119)</f>
        <v>0.1781364197</v>
      </c>
      <c r="BU119" s="5">
        <f t="shared" si="681"/>
        <v>0.1431303253</v>
      </c>
      <c r="BV119" s="5">
        <f t="shared" si="681"/>
        <v>0.1651879361</v>
      </c>
      <c r="BX119" s="9" t="s">
        <v>529</v>
      </c>
      <c r="BY119" s="17">
        <f t="array" ref="BY119:CA127">MMULT(BJ119:BL127,TRANSPOSE(AI120:AK122))</f>
        <v>0.04696727756</v>
      </c>
      <c r="BZ119" s="17">
        <v>0.009651160450293086</v>
      </c>
      <c r="CA119" s="17">
        <v>0.14651574327586242</v>
      </c>
      <c r="CB119" s="9"/>
      <c r="CC119" s="34">
        <f t="shared" ref="CC119:CE119" si="682">BY119*BT119</f>
        <v>0.008366582667</v>
      </c>
      <c r="CD119" s="34">
        <f t="shared" si="682"/>
        <v>0.001381373735</v>
      </c>
      <c r="CE119" s="34">
        <f t="shared" si="682"/>
        <v>0.02420263324</v>
      </c>
      <c r="CG119" s="61" t="s">
        <v>530</v>
      </c>
      <c r="CH119" s="65">
        <f t="array" ref="CH119:CJ121">MMULT(TRANSPOSE(N119:P127),CC119:CE127)</f>
        <v>-0.01017051247</v>
      </c>
      <c r="CI119" s="65">
        <v>0.014049579888780816</v>
      </c>
      <c r="CJ119" s="65">
        <v>-0.022484373102498123</v>
      </c>
    </row>
    <row r="120" ht="18.0" customHeight="1">
      <c r="B120" s="6">
        <v>1.0</v>
      </c>
      <c r="C120" s="6">
        <v>0.0</v>
      </c>
      <c r="D120" s="6">
        <v>0.0</v>
      </c>
      <c r="E120" s="22" t="str">
        <f t="shared" si="683"/>
        <v>setosa</v>
      </c>
      <c r="F120" s="22">
        <f t="shared" ref="F120:H120" si="684">AQ120</f>
        <v>0.3248289908</v>
      </c>
      <c r="G120" s="22">
        <f t="shared" si="684"/>
        <v>0.3316580783</v>
      </c>
      <c r="H120" s="22">
        <f t="shared" si="684"/>
        <v>0.3435129309</v>
      </c>
      <c r="I120" s="64" t="str">
        <f t="shared" si="685"/>
        <v>virginica</v>
      </c>
      <c r="K120" s="24" t="str">
        <f t="shared" si="686"/>
        <v>NG</v>
      </c>
      <c r="L120" s="29">
        <f t="shared" si="687"/>
        <v>0.1249396019</v>
      </c>
      <c r="N120" s="29">
        <v>1.0</v>
      </c>
      <c r="O120" s="27">
        <v>5.4</v>
      </c>
      <c r="P120" s="27">
        <v>7.8</v>
      </c>
      <c r="Q120" s="72">
        <f t="shared" ref="Q120:S120" si="688">Q107-$C$10*CH107</f>
        <v>0.1375763383</v>
      </c>
      <c r="R120" s="72">
        <f t="shared" si="688"/>
        <v>-0.05697465358</v>
      </c>
      <c r="S120" s="72">
        <f t="shared" si="688"/>
        <v>0.02902704937</v>
      </c>
      <c r="U120" s="27">
        <v>1.289491076771327</v>
      </c>
      <c r="V120" s="27">
        <v>1.7622344866266775</v>
      </c>
      <c r="W120" s="27">
        <v>-1.5124102010594132</v>
      </c>
      <c r="Z120" s="17">
        <f t="shared" ref="Z120:AB120" si="689">1/(1+EXP(-U120))</f>
        <v>0.7840610362</v>
      </c>
      <c r="AA120" s="17">
        <f t="shared" si="689"/>
        <v>0.853489293</v>
      </c>
      <c r="AB120" s="17">
        <f t="shared" si="689"/>
        <v>0.1805818761</v>
      </c>
      <c r="AE120" s="29">
        <v>1.0</v>
      </c>
      <c r="AF120" s="17">
        <f t="shared" ref="AF120:AH120" si="690">Z120</f>
        <v>0.7840610362</v>
      </c>
      <c r="AG120" s="17">
        <f t="shared" si="690"/>
        <v>0.853489293</v>
      </c>
      <c r="AH120" s="17">
        <f t="shared" si="690"/>
        <v>0.1805818761</v>
      </c>
      <c r="AI120" s="38">
        <f t="shared" ref="AI120:AK120" si="691">AI107-$C$10*BO107</f>
        <v>0.5524105743</v>
      </c>
      <c r="AJ120" s="38">
        <f t="shared" si="691"/>
        <v>0.7466482152</v>
      </c>
      <c r="AK120" s="38">
        <f t="shared" si="691"/>
        <v>0.5009412105</v>
      </c>
      <c r="AM120" s="27">
        <v>0.7002597821673447</v>
      </c>
      <c r="AN120" s="27">
        <v>0.7210654739870875</v>
      </c>
      <c r="AO120" s="27">
        <v>0.7561856759199962</v>
      </c>
      <c r="AQ120" s="17">
        <f t="shared" ref="AQ120:AS120" si="692">EXP(AM120)/(EXP($AM120)+EXP($AN120)+EXP($AO120))</f>
        <v>0.3248289908</v>
      </c>
      <c r="AR120" s="17">
        <f t="shared" si="692"/>
        <v>0.3316580783</v>
      </c>
      <c r="AS120" s="17">
        <f t="shared" si="692"/>
        <v>0.3435129309</v>
      </c>
      <c r="AU120" s="40" t="str">
        <f t="shared" ref="AU120:AU127" si="703">IF(MAX(AQ120:AS120)=AQ120,"setosa",IF(MAX(AQ120:AS120)=AR120,"versicolor","virginica"))</f>
        <v>virginica</v>
      </c>
      <c r="AW120" s="41">
        <v>1.0</v>
      </c>
      <c r="AX120" s="41">
        <v>0.0</v>
      </c>
      <c r="AY120" s="41">
        <v>0.0</v>
      </c>
      <c r="BB120" s="74">
        <f t="shared" ref="BB120:BD120" si="693">AQ120-AW120</f>
        <v>-0.6751710092</v>
      </c>
      <c r="BC120" s="74">
        <f t="shared" si="693"/>
        <v>0.3316580783</v>
      </c>
      <c r="BD120" s="74">
        <f t="shared" si="693"/>
        <v>0.3435129309</v>
      </c>
      <c r="BF120" s="5">
        <v>1.0</v>
      </c>
      <c r="BG120" s="5">
        <v>1.0</v>
      </c>
      <c r="BH120" s="5">
        <v>1.0</v>
      </c>
      <c r="BJ120" s="34">
        <f t="shared" ref="BJ120:BL120" si="694">BB120*BF120</f>
        <v>-0.6751710092</v>
      </c>
      <c r="BK120" s="34">
        <f t="shared" si="694"/>
        <v>0.3316580783</v>
      </c>
      <c r="BL120" s="34">
        <f t="shared" si="694"/>
        <v>0.3435129309</v>
      </c>
      <c r="BN120" s="61" t="s">
        <v>531</v>
      </c>
      <c r="BO120" s="34">
        <v>-0.05347420688131488</v>
      </c>
      <c r="BP120" s="34">
        <v>0.11750010728546462</v>
      </c>
      <c r="BQ120" s="34">
        <v>-0.06402590040415024</v>
      </c>
      <c r="BT120" s="5">
        <f t="shared" ref="BT120:BV120" si="695">Z120*(1-Z120)</f>
        <v>0.1693093277</v>
      </c>
      <c r="BU120" s="5">
        <f t="shared" si="695"/>
        <v>0.1250453197</v>
      </c>
      <c r="BV120" s="5">
        <f t="shared" si="695"/>
        <v>0.1479720621</v>
      </c>
      <c r="BY120" s="17">
        <v>0.04674009074176971</v>
      </c>
      <c r="BZ120" s="17">
        <v>0.009791913709463418</v>
      </c>
      <c r="CA120" s="17">
        <v>0.14626812441317602</v>
      </c>
      <c r="CC120" s="34">
        <f t="shared" ref="CC120:CE120" si="696">BY120*BT120</f>
        <v>0.007913533341</v>
      </c>
      <c r="CD120" s="34">
        <f t="shared" si="696"/>
        <v>0.00122443298</v>
      </c>
      <c r="CE120" s="34">
        <f t="shared" si="696"/>
        <v>0.02164359599</v>
      </c>
      <c r="CG120" s="61" t="s">
        <v>532</v>
      </c>
      <c r="CH120" s="66">
        <v>-0.024330290317999367</v>
      </c>
      <c r="CI120" s="66">
        <v>-0.03295704584817569</v>
      </c>
      <c r="CJ120" s="66">
        <v>-0.2814681710780199</v>
      </c>
    </row>
    <row r="121" ht="18.0" customHeight="1">
      <c r="B121" s="6">
        <v>1.0</v>
      </c>
      <c r="C121" s="6">
        <v>0.0</v>
      </c>
      <c r="D121" s="6">
        <v>0.0</v>
      </c>
      <c r="E121" s="22" t="str">
        <f t="shared" si="683"/>
        <v>setosa</v>
      </c>
      <c r="F121" s="22">
        <f t="shared" ref="F121:H121" si="697">AQ121</f>
        <v>0.3237953949</v>
      </c>
      <c r="G121" s="22">
        <f t="shared" si="697"/>
        <v>0.3323809085</v>
      </c>
      <c r="H121" s="22">
        <f t="shared" si="697"/>
        <v>0.3438236966</v>
      </c>
      <c r="I121" s="64" t="str">
        <f t="shared" si="685"/>
        <v>virginica</v>
      </c>
      <c r="K121" s="24" t="str">
        <f t="shared" si="686"/>
        <v>NG</v>
      </c>
      <c r="L121" s="29">
        <f t="shared" si="687"/>
        <v>0.1252937178</v>
      </c>
      <c r="N121" s="29">
        <v>1.0</v>
      </c>
      <c r="O121" s="27">
        <v>4.6</v>
      </c>
      <c r="P121" s="27">
        <v>6.8</v>
      </c>
      <c r="Q121" s="72">
        <f t="shared" ref="Q121:S121" si="698">Q108-$C$10*CH108</f>
        <v>0.0634392267</v>
      </c>
      <c r="R121" s="72">
        <f t="shared" si="698"/>
        <v>0.2693097128</v>
      </c>
      <c r="S121" s="72">
        <f t="shared" si="698"/>
        <v>-0.2359904977</v>
      </c>
      <c r="U121" s="27">
        <v>1.115990779451335</v>
      </c>
      <c r="V121" s="27">
        <v>1.5385044966733485</v>
      </c>
      <c r="W121" s="27">
        <v>-1.2996413428354145</v>
      </c>
      <c r="Z121" s="17">
        <f t="shared" ref="Z121:AB121" si="699">1/(1+EXP(-U121))</f>
        <v>0.7532442902</v>
      </c>
      <c r="AA121" s="17">
        <f t="shared" si="699"/>
        <v>0.8232472179</v>
      </c>
      <c r="AB121" s="17">
        <f t="shared" si="699"/>
        <v>0.2142253846</v>
      </c>
      <c r="AE121" s="29">
        <v>1.0</v>
      </c>
      <c r="AF121" s="17">
        <f t="shared" ref="AF121:AH121" si="700">Z121</f>
        <v>0.7532442902</v>
      </c>
      <c r="AG121" s="17">
        <f t="shared" si="700"/>
        <v>0.8232472179</v>
      </c>
      <c r="AH121" s="17">
        <f t="shared" si="700"/>
        <v>0.2142253846</v>
      </c>
      <c r="AI121" s="38">
        <f t="shared" ref="AI121:AK121" si="701">AI108-$C$10*BO108</f>
        <v>0.2317537987</v>
      </c>
      <c r="AJ121" s="38">
        <f t="shared" si="701"/>
        <v>0.122610026</v>
      </c>
      <c r="AK121" s="38">
        <f t="shared" si="701"/>
        <v>0.3656361753</v>
      </c>
      <c r="AM121" s="27">
        <v>0.6807800128454853</v>
      </c>
      <c r="AN121" s="27">
        <v>0.7069498195960496</v>
      </c>
      <c r="AO121" s="27">
        <v>0.7407972097327569</v>
      </c>
      <c r="AQ121" s="17">
        <f t="shared" ref="AQ121:AS121" si="702">EXP(AM121)/(EXP($AM121)+EXP($AN121)+EXP($AO121))</f>
        <v>0.3237953949</v>
      </c>
      <c r="AR121" s="17">
        <f t="shared" si="702"/>
        <v>0.3323809085</v>
      </c>
      <c r="AS121" s="17">
        <f t="shared" si="702"/>
        <v>0.3438236966</v>
      </c>
      <c r="AU121" s="40" t="str">
        <f t="shared" si="703"/>
        <v>virginica</v>
      </c>
      <c r="AW121" s="41">
        <v>1.0</v>
      </c>
      <c r="AX121" s="41">
        <v>0.0</v>
      </c>
      <c r="AY121" s="41">
        <v>0.0</v>
      </c>
      <c r="BB121" s="74">
        <f t="shared" ref="BB121:BD121" si="704">AQ121-AW121</f>
        <v>-0.6762046051</v>
      </c>
      <c r="BC121" s="74">
        <f t="shared" si="704"/>
        <v>0.3323809085</v>
      </c>
      <c r="BD121" s="74">
        <f t="shared" si="704"/>
        <v>0.3438236966</v>
      </c>
      <c r="BF121" s="5">
        <v>1.0</v>
      </c>
      <c r="BG121" s="5">
        <v>1.0</v>
      </c>
      <c r="BH121" s="5">
        <v>1.0</v>
      </c>
      <c r="BJ121" s="34">
        <f t="shared" ref="BJ121:BL121" si="705">BB121*BF121</f>
        <v>-0.6762046051</v>
      </c>
      <c r="BK121" s="34">
        <f t="shared" si="705"/>
        <v>0.3323809085</v>
      </c>
      <c r="BL121" s="34">
        <f t="shared" si="705"/>
        <v>0.3438236966</v>
      </c>
      <c r="BO121" s="34">
        <v>-0.382783448863881</v>
      </c>
      <c r="BP121" s="34">
        <v>0.3595924191102097</v>
      </c>
      <c r="BQ121" s="34">
        <v>0.023191029753671155</v>
      </c>
      <c r="BT121" s="5">
        <f t="shared" ref="BT121:BV121" si="706">Z121*(1-Z121)</f>
        <v>0.1858673295</v>
      </c>
      <c r="BU121" s="5">
        <f t="shared" si="706"/>
        <v>0.1455112361</v>
      </c>
      <c r="BV121" s="5">
        <f t="shared" si="706"/>
        <v>0.1683328692</v>
      </c>
      <c r="BY121" s="17">
        <v>0.04686449665961323</v>
      </c>
      <c r="BZ121" s="17">
        <v>0.009754627345424483</v>
      </c>
      <c r="CA121" s="17">
        <v>0.1465016003426559</v>
      </c>
      <c r="CC121" s="34">
        <f t="shared" ref="CC121:CE121" si="707">BY121*BT121</f>
        <v>0.008710578843</v>
      </c>
      <c r="CD121" s="34">
        <f t="shared" si="707"/>
        <v>0.001419407883</v>
      </c>
      <c r="CE121" s="34">
        <f t="shared" si="707"/>
        <v>0.02466103472</v>
      </c>
      <c r="CH121" s="66">
        <v>0.16454511370881866</v>
      </c>
      <c r="CI121" s="66">
        <v>-0.10499061423226522</v>
      </c>
      <c r="CJ121" s="66">
        <v>0.12331045172913042</v>
      </c>
    </row>
    <row r="122" ht="18.0" customHeight="1">
      <c r="B122" s="6">
        <v>0.0</v>
      </c>
      <c r="C122" s="6">
        <v>1.0</v>
      </c>
      <c r="D122" s="6">
        <v>0.0</v>
      </c>
      <c r="E122" s="22" t="str">
        <f t="shared" si="683"/>
        <v>versicolor</v>
      </c>
      <c r="F122" s="22">
        <f t="shared" ref="F122:H122" si="708">AQ122</f>
        <v>0.3163822583</v>
      </c>
      <c r="G122" s="22">
        <f t="shared" si="708"/>
        <v>0.3452453049</v>
      </c>
      <c r="H122" s="22">
        <f t="shared" si="708"/>
        <v>0.3383724368</v>
      </c>
      <c r="I122" s="64" t="str">
        <f t="shared" si="685"/>
        <v>versicolor</v>
      </c>
      <c r="K122" s="24" t="str">
        <f t="shared" si="686"/>
        <v>OK</v>
      </c>
      <c r="L122" s="29">
        <f t="shared" si="687"/>
        <v>0.1181666762</v>
      </c>
      <c r="N122" s="29">
        <v>1.0</v>
      </c>
      <c r="O122" s="27">
        <v>6.4</v>
      </c>
      <c r="P122" s="27">
        <v>3.6</v>
      </c>
      <c r="U122" s="27">
        <v>1.1606226629282355</v>
      </c>
      <c r="V122" s="27">
        <v>0.5741590391972343</v>
      </c>
      <c r="W122" s="27">
        <v>-0.49222306127534693</v>
      </c>
      <c r="Z122" s="17">
        <f t="shared" ref="Z122:AB122" si="709">1/(1+EXP(-U122))</f>
        <v>0.7614458375</v>
      </c>
      <c r="AA122" s="17">
        <f t="shared" si="709"/>
        <v>0.6397222968</v>
      </c>
      <c r="AB122" s="17">
        <f t="shared" si="709"/>
        <v>0.3793700112</v>
      </c>
      <c r="AE122" s="29">
        <v>1.0</v>
      </c>
      <c r="AF122" s="17">
        <f t="shared" ref="AF122:AH122" si="710">Z122</f>
        <v>0.7614458375</v>
      </c>
      <c r="AG122" s="17">
        <f t="shared" si="710"/>
        <v>0.6397222968</v>
      </c>
      <c r="AH122" s="17">
        <f t="shared" si="710"/>
        <v>0.3793700112</v>
      </c>
      <c r="AI122" s="38">
        <f t="shared" ref="AI122:AK122" si="711">AI109-$C$10*BO109</f>
        <v>0.1353141531</v>
      </c>
      <c r="AJ122" s="38">
        <f t="shared" si="711"/>
        <v>0.3745624711</v>
      </c>
      <c r="AK122" s="38">
        <f t="shared" si="711"/>
        <v>0.3301233757</v>
      </c>
      <c r="AM122" s="27">
        <v>0.66512444204273</v>
      </c>
      <c r="AN122" s="27">
        <v>0.7524284744194797</v>
      </c>
      <c r="AO122" s="27">
        <v>0.732320454248873</v>
      </c>
      <c r="AQ122" s="17">
        <f t="shared" ref="AQ122:AS122" si="712">EXP(AM122)/(EXP($AM122)+EXP($AN122)+EXP($AO122))</f>
        <v>0.3163822583</v>
      </c>
      <c r="AR122" s="17">
        <f t="shared" si="712"/>
        <v>0.3452453049</v>
      </c>
      <c r="AS122" s="17">
        <f t="shared" si="712"/>
        <v>0.3383724368</v>
      </c>
      <c r="AU122" s="40" t="str">
        <f t="shared" si="703"/>
        <v>versicolor</v>
      </c>
      <c r="AW122" s="41">
        <v>0.0</v>
      </c>
      <c r="AX122" s="41">
        <v>1.0</v>
      </c>
      <c r="AY122" s="41">
        <v>0.0</v>
      </c>
      <c r="BB122" s="74">
        <f t="shared" ref="BB122:BD122" si="713">AQ122-AW122</f>
        <v>0.3163822583</v>
      </c>
      <c r="BC122" s="74">
        <f t="shared" si="713"/>
        <v>-0.6547546951</v>
      </c>
      <c r="BD122" s="74">
        <f t="shared" si="713"/>
        <v>0.3383724368</v>
      </c>
      <c r="BF122" s="5">
        <v>1.0</v>
      </c>
      <c r="BG122" s="5">
        <v>1.0</v>
      </c>
      <c r="BH122" s="5">
        <v>1.0</v>
      </c>
      <c r="BJ122" s="34">
        <f t="shared" ref="BJ122:BL122" si="714">BB122*BF122</f>
        <v>0.3163822583</v>
      </c>
      <c r="BK122" s="34">
        <f t="shared" si="714"/>
        <v>-0.6547546951</v>
      </c>
      <c r="BL122" s="34">
        <f t="shared" si="714"/>
        <v>0.3383724368</v>
      </c>
      <c r="BO122" s="34">
        <v>0.22842260136132897</v>
      </c>
      <c r="BP122" s="34">
        <v>-0.2809795600706755</v>
      </c>
      <c r="BQ122" s="34">
        <v>0.05255695870934657</v>
      </c>
      <c r="BT122" s="5">
        <f t="shared" ref="BT122:BV122" si="715">Z122*(1-Z122)</f>
        <v>0.181646074</v>
      </c>
      <c r="BU122" s="5">
        <f t="shared" si="715"/>
        <v>0.2304776798</v>
      </c>
      <c r="BV122" s="5">
        <f t="shared" si="715"/>
        <v>0.2354484058</v>
      </c>
      <c r="BY122" s="17">
        <v>-0.14459382138424665</v>
      </c>
      <c r="BZ122" s="17">
        <v>0.11676450358340935</v>
      </c>
      <c r="CA122" s="17">
        <v>-0.09073088813928258</v>
      </c>
      <c r="CC122" s="34">
        <f t="shared" ref="CC122:CE122" si="716">BY122*BT122</f>
        <v>-0.02626489998</v>
      </c>
      <c r="CD122" s="34">
        <f t="shared" si="716"/>
        <v>0.02691161187</v>
      </c>
      <c r="CE122" s="34">
        <f t="shared" si="716"/>
        <v>-0.02136244297</v>
      </c>
    </row>
    <row r="123" ht="18.0" customHeight="1">
      <c r="B123" s="6">
        <v>0.0</v>
      </c>
      <c r="C123" s="6">
        <v>1.0</v>
      </c>
      <c r="D123" s="6">
        <v>0.0</v>
      </c>
      <c r="E123" s="22" t="str">
        <f t="shared" si="683"/>
        <v>versicolor</v>
      </c>
      <c r="F123" s="22">
        <f t="shared" ref="F123:H123" si="717">AQ123</f>
        <v>0.3162706952</v>
      </c>
      <c r="G123" s="22">
        <f t="shared" si="717"/>
        <v>0.3449694038</v>
      </c>
      <c r="H123" s="22">
        <f t="shared" si="717"/>
        <v>0.338759901</v>
      </c>
      <c r="I123" s="64" t="str">
        <f t="shared" si="685"/>
        <v>versicolor</v>
      </c>
      <c r="K123" s="24" t="str">
        <f t="shared" si="686"/>
        <v>OK</v>
      </c>
      <c r="L123" s="29">
        <f t="shared" si="687"/>
        <v>0.1182555056</v>
      </c>
      <c r="N123" s="29">
        <v>1.0</v>
      </c>
      <c r="O123" s="27">
        <v>5.9</v>
      </c>
      <c r="P123" s="27">
        <v>3.4</v>
      </c>
      <c r="U123" s="27">
        <v>1.0791466484490313</v>
      </c>
      <c r="V123" s="27">
        <v>0.5487844234250676</v>
      </c>
      <c r="W123" s="27">
        <v>-0.459538486415573</v>
      </c>
      <c r="Z123" s="17">
        <f t="shared" ref="Z123:AB123" si="718">1/(1+EXP(-U123))</f>
        <v>0.7463324605</v>
      </c>
      <c r="AA123" s="17">
        <f t="shared" si="718"/>
        <v>0.633853522</v>
      </c>
      <c r="AB123" s="17">
        <f t="shared" si="718"/>
        <v>0.3870953134</v>
      </c>
      <c r="AE123" s="29">
        <v>1.0</v>
      </c>
      <c r="AF123" s="17">
        <f t="shared" ref="AF123:AH123" si="719">Z123</f>
        <v>0.7463324605</v>
      </c>
      <c r="AG123" s="17">
        <f t="shared" si="719"/>
        <v>0.633853522</v>
      </c>
      <c r="AH123" s="17">
        <f t="shared" si="719"/>
        <v>0.3870953134</v>
      </c>
      <c r="AI123" s="2"/>
      <c r="AM123" s="27">
        <v>0.6564608846274096</v>
      </c>
      <c r="AN123" s="27">
        <v>0.7433181360841954</v>
      </c>
      <c r="AO123" s="27">
        <v>0.7251540073227651</v>
      </c>
      <c r="AQ123" s="17">
        <f t="shared" ref="AQ123:AS123" si="720">EXP(AM123)/(EXP($AM123)+EXP($AN123)+EXP($AO123))</f>
        <v>0.3162706952</v>
      </c>
      <c r="AR123" s="17">
        <f t="shared" si="720"/>
        <v>0.3449694038</v>
      </c>
      <c r="AS123" s="17">
        <f t="shared" si="720"/>
        <v>0.338759901</v>
      </c>
      <c r="AU123" s="40" t="str">
        <f t="shared" si="703"/>
        <v>versicolor</v>
      </c>
      <c r="AW123" s="41">
        <v>0.0</v>
      </c>
      <c r="AX123" s="41">
        <v>1.0</v>
      </c>
      <c r="AY123" s="41">
        <v>0.0</v>
      </c>
      <c r="BB123" s="74">
        <f t="shared" ref="BB123:BD123" si="721">AQ123-AW123</f>
        <v>0.3162706952</v>
      </c>
      <c r="BC123" s="74">
        <f t="shared" si="721"/>
        <v>-0.6550305962</v>
      </c>
      <c r="BD123" s="74">
        <f t="shared" si="721"/>
        <v>0.338759901</v>
      </c>
      <c r="BF123" s="5">
        <v>1.0</v>
      </c>
      <c r="BG123" s="5">
        <v>1.0</v>
      </c>
      <c r="BH123" s="5">
        <v>1.0</v>
      </c>
      <c r="BJ123" s="34">
        <f t="shared" ref="BJ123:BL123" si="722">BB123*BF123</f>
        <v>0.3162706952</v>
      </c>
      <c r="BK123" s="34">
        <f t="shared" si="722"/>
        <v>-0.6550305962</v>
      </c>
      <c r="BL123" s="34">
        <f t="shared" si="722"/>
        <v>0.338759901</v>
      </c>
      <c r="BT123" s="5">
        <f t="shared" ref="BT123:BV123" si="723">Z123*(1-Z123)</f>
        <v>0.1893203189</v>
      </c>
      <c r="BU123" s="5">
        <f t="shared" si="723"/>
        <v>0.2320832346</v>
      </c>
      <c r="BV123" s="5">
        <f t="shared" si="723"/>
        <v>0.2372525317</v>
      </c>
      <c r="BY123" s="17">
        <v>-0.14466735429019262</v>
      </c>
      <c r="BZ123" s="17">
        <v>0.11684649109344825</v>
      </c>
      <c r="CA123" s="17">
        <v>-0.0907214154029983</v>
      </c>
      <c r="CC123" s="34">
        <f t="shared" ref="CC123:CE123" si="724">BY123*BT123</f>
        <v>-0.02738846965</v>
      </c>
      <c r="CD123" s="34">
        <f t="shared" si="724"/>
        <v>0.02711811161</v>
      </c>
      <c r="CE123" s="34">
        <f t="shared" si="724"/>
        <v>-0.02152388549</v>
      </c>
    </row>
    <row r="124" ht="18.0" customHeight="1">
      <c r="B124" s="6">
        <v>0.0</v>
      </c>
      <c r="C124" s="6">
        <v>1.0</v>
      </c>
      <c r="D124" s="6">
        <v>0.0</v>
      </c>
      <c r="E124" s="22" t="str">
        <f t="shared" si="683"/>
        <v>versicolor</v>
      </c>
      <c r="F124" s="22">
        <f t="shared" ref="F124:H124" si="725">AQ124</f>
        <v>0.3152525277</v>
      </c>
      <c r="G124" s="22">
        <f t="shared" si="725"/>
        <v>0.3473398462</v>
      </c>
      <c r="H124" s="22">
        <f t="shared" si="725"/>
        <v>0.3374076261</v>
      </c>
      <c r="I124" s="64" t="str">
        <f t="shared" si="685"/>
        <v>versicolor</v>
      </c>
      <c r="K124" s="24" t="str">
        <f t="shared" si="686"/>
        <v>OK</v>
      </c>
      <c r="L124" s="29">
        <f t="shared" si="687"/>
        <v>0.1174946216</v>
      </c>
      <c r="N124" s="29">
        <v>1.0</v>
      </c>
      <c r="O124" s="27">
        <v>6.7</v>
      </c>
      <c r="P124" s="27">
        <v>3.2</v>
      </c>
      <c r="U124" s="27">
        <v>1.1765198737338494</v>
      </c>
      <c r="V124" s="27">
        <v>0.44934275799393353</v>
      </c>
      <c r="W124" s="27">
        <v>-0.38911874737775937</v>
      </c>
      <c r="Z124" s="17">
        <f t="shared" ref="Z124:AB124" si="726">1/(1+EXP(-U124))</f>
        <v>0.7643214909</v>
      </c>
      <c r="AA124" s="17">
        <f t="shared" si="726"/>
        <v>0.6104829574</v>
      </c>
      <c r="AB124" s="17">
        <f t="shared" si="726"/>
        <v>0.4039294623</v>
      </c>
      <c r="AE124" s="29">
        <v>1.0</v>
      </c>
      <c r="AF124" s="17">
        <f t="shared" ref="AF124:AH124" si="727">Z124</f>
        <v>0.7643214909</v>
      </c>
      <c r="AG124" s="17">
        <f t="shared" si="727"/>
        <v>0.6104829574</v>
      </c>
      <c r="AH124" s="17">
        <f t="shared" si="727"/>
        <v>0.4039294623</v>
      </c>
      <c r="AJ124" s="2"/>
      <c r="AK124" s="2"/>
      <c r="AM124" s="27">
        <v>0.6632598967383695</v>
      </c>
      <c r="AN124" s="27">
        <v>0.7601895884234524</v>
      </c>
      <c r="AO124" s="27">
        <v>0.73117767621513</v>
      </c>
      <c r="AQ124" s="17">
        <f t="shared" ref="AQ124:AS124" si="728">EXP(AM124)/(EXP($AM124)+EXP($AN124)+EXP($AO124))</f>
        <v>0.3152525277</v>
      </c>
      <c r="AR124" s="17">
        <f t="shared" si="728"/>
        <v>0.3473398462</v>
      </c>
      <c r="AS124" s="17">
        <f t="shared" si="728"/>
        <v>0.3374076261</v>
      </c>
      <c r="AU124" s="40" t="str">
        <f t="shared" si="703"/>
        <v>versicolor</v>
      </c>
      <c r="AW124" s="41">
        <v>0.0</v>
      </c>
      <c r="AX124" s="41">
        <v>1.0</v>
      </c>
      <c r="AY124" s="41">
        <v>0.0</v>
      </c>
      <c r="BB124" s="74">
        <f t="shared" ref="BB124:BD124" si="729">AQ124-AW124</f>
        <v>0.3152525277</v>
      </c>
      <c r="BC124" s="74">
        <f t="shared" si="729"/>
        <v>-0.6526601538</v>
      </c>
      <c r="BD124" s="74">
        <f t="shared" si="729"/>
        <v>0.3374076261</v>
      </c>
      <c r="BF124" s="5">
        <v>1.0</v>
      </c>
      <c r="BG124" s="5">
        <v>1.0</v>
      </c>
      <c r="BH124" s="5">
        <v>1.0</v>
      </c>
      <c r="BJ124" s="34">
        <f t="shared" ref="BJ124:BL124" si="730">BB124*BF124</f>
        <v>0.3152525277</v>
      </c>
      <c r="BK124" s="34">
        <f t="shared" si="730"/>
        <v>-0.6526601538</v>
      </c>
      <c r="BL124" s="34">
        <f t="shared" si="730"/>
        <v>0.3374076261</v>
      </c>
      <c r="BT124" s="5">
        <f t="shared" ref="BT124:BV124" si="731">Z124*(1-Z124)</f>
        <v>0.1801341494</v>
      </c>
      <c r="BU124" s="5">
        <f t="shared" si="731"/>
        <v>0.2377935161</v>
      </c>
      <c r="BV124" s="5">
        <f t="shared" si="731"/>
        <v>0.2407704518</v>
      </c>
      <c r="BY124" s="17">
        <v>-0.14413732442586225</v>
      </c>
      <c r="BZ124" s="17">
        <v>0.11640672629014882</v>
      </c>
      <c r="CA124" s="17">
        <v>-0.09041772667741696</v>
      </c>
      <c r="CC124" s="34">
        <f t="shared" ref="CC124:CE124" si="732">BY124*BT124</f>
        <v>-0.02596405434</v>
      </c>
      <c r="CD124" s="34">
        <f t="shared" si="732"/>
        <v>0.02768076474</v>
      </c>
      <c r="CE124" s="34">
        <f t="shared" si="732"/>
        <v>-0.0217699169</v>
      </c>
    </row>
    <row r="125" ht="18.0" customHeight="1">
      <c r="B125" s="6">
        <v>0.0</v>
      </c>
      <c r="C125" s="6">
        <v>0.0</v>
      </c>
      <c r="D125" s="6">
        <v>1.0</v>
      </c>
      <c r="E125" s="22" t="str">
        <f t="shared" si="683"/>
        <v>virginica</v>
      </c>
      <c r="F125" s="22">
        <f t="shared" ref="F125:H125" si="733">AQ125</f>
        <v>0.3210656741</v>
      </c>
      <c r="G125" s="22">
        <f t="shared" si="733"/>
        <v>0.3390697035</v>
      </c>
      <c r="H125" s="22">
        <f t="shared" si="733"/>
        <v>0.3398646224</v>
      </c>
      <c r="I125" s="64" t="str">
        <f t="shared" si="685"/>
        <v>virginica</v>
      </c>
      <c r="K125" s="24" t="str">
        <f t="shared" si="686"/>
        <v>OK</v>
      </c>
      <c r="L125" s="29">
        <f t="shared" si="687"/>
        <v>0.11991199</v>
      </c>
      <c r="N125" s="29">
        <v>1.0</v>
      </c>
      <c r="O125" s="27">
        <v>7.9</v>
      </c>
      <c r="P125" s="27">
        <v>6.3</v>
      </c>
      <c r="U125" s="27">
        <v>1.5382730824274025</v>
      </c>
      <c r="V125" s="27">
        <v>1.2158332834365453</v>
      </c>
      <c r="W125" s="27">
        <v>-1.0858568310628405</v>
      </c>
      <c r="Z125" s="17">
        <f t="shared" ref="Z125:AB125" si="734">1/(1+EXP(-U125))</f>
        <v>0.823213542</v>
      </c>
      <c r="AA125" s="17">
        <f t="shared" si="734"/>
        <v>0.7713294536</v>
      </c>
      <c r="AB125" s="17">
        <f t="shared" si="734"/>
        <v>0.2523992667</v>
      </c>
      <c r="AE125" s="29">
        <v>1.0</v>
      </c>
      <c r="AF125" s="17">
        <f t="shared" ref="AF125:AH125" si="735">Z125</f>
        <v>0.823213542</v>
      </c>
      <c r="AG125" s="17">
        <f t="shared" si="735"/>
        <v>0.7713294536</v>
      </c>
      <c r="AH125" s="17">
        <f t="shared" si="735"/>
        <v>0.2523992667</v>
      </c>
      <c r="AM125" s="27">
        <v>0.7125650948707094</v>
      </c>
      <c r="AN125" s="27">
        <v>0.7671251017878921</v>
      </c>
      <c r="AO125" s="27">
        <v>0.7694667695218206</v>
      </c>
      <c r="AQ125" s="17">
        <f t="shared" ref="AQ125:AS125" si="736">EXP(AM125)/(EXP($AM125)+EXP($AN125)+EXP($AO125))</f>
        <v>0.3210656741</v>
      </c>
      <c r="AR125" s="17">
        <f t="shared" si="736"/>
        <v>0.3390697035</v>
      </c>
      <c r="AS125" s="17">
        <f t="shared" si="736"/>
        <v>0.3398646224</v>
      </c>
      <c r="AU125" s="40" t="str">
        <f t="shared" si="703"/>
        <v>virginica</v>
      </c>
      <c r="AW125" s="41">
        <v>0.0</v>
      </c>
      <c r="AX125" s="41">
        <v>0.0</v>
      </c>
      <c r="AY125" s="41">
        <v>1.0</v>
      </c>
      <c r="BB125" s="74">
        <f t="shared" ref="BB125:BD125" si="737">AQ125-AW125</f>
        <v>0.3210656741</v>
      </c>
      <c r="BC125" s="74">
        <f t="shared" si="737"/>
        <v>0.3390697035</v>
      </c>
      <c r="BD125" s="74">
        <f t="shared" si="737"/>
        <v>-0.6601353776</v>
      </c>
      <c r="BF125" s="5">
        <v>1.0</v>
      </c>
      <c r="BG125" s="5">
        <v>1.0</v>
      </c>
      <c r="BH125" s="5">
        <v>1.0</v>
      </c>
      <c r="BJ125" s="34">
        <f t="shared" ref="BJ125:BL125" si="738">BB125*BF125</f>
        <v>0.3210656741</v>
      </c>
      <c r="BK125" s="34">
        <f t="shared" si="738"/>
        <v>0.3390697035</v>
      </c>
      <c r="BL125" s="34">
        <f t="shared" si="738"/>
        <v>-0.6601353776</v>
      </c>
      <c r="BT125" s="5">
        <f t="shared" ref="BT125:BV125" si="739">Z125*(1-Z125)</f>
        <v>0.1455330063</v>
      </c>
      <c r="BU125" s="5">
        <f t="shared" si="739"/>
        <v>0.1763803276</v>
      </c>
      <c r="BV125" s="5">
        <f t="shared" si="739"/>
        <v>0.1886938769</v>
      </c>
      <c r="BY125" s="17">
        <v>0.09983684716457453</v>
      </c>
      <c r="BZ125" s="17">
        <v>-0.12538783986296875</v>
      </c>
      <c r="CA125" s="17">
        <v>-0.04747860348326255</v>
      </c>
      <c r="CC125" s="34">
        <f t="shared" ref="CC125:CE125" si="740">BY125*BT125</f>
        <v>0.01452955651</v>
      </c>
      <c r="CD125" s="34">
        <f t="shared" si="740"/>
        <v>-0.02211594827</v>
      </c>
      <c r="CE125" s="34">
        <f t="shared" si="740"/>
        <v>-0.00895892176</v>
      </c>
    </row>
    <row r="126" ht="18.0" customHeight="1">
      <c r="B126" s="6">
        <v>0.0</v>
      </c>
      <c r="C126" s="6">
        <v>0.0</v>
      </c>
      <c r="D126" s="6">
        <v>1.0</v>
      </c>
      <c r="E126" s="22" t="str">
        <f t="shared" si="683"/>
        <v>virginica</v>
      </c>
      <c r="F126" s="22">
        <f t="shared" ref="F126:H126" si="741">AQ126</f>
        <v>0.3198977995</v>
      </c>
      <c r="G126" s="22">
        <f t="shared" si="741"/>
        <v>0.3411803556</v>
      </c>
      <c r="H126" s="22">
        <f t="shared" si="741"/>
        <v>0.3389218449</v>
      </c>
      <c r="I126" s="64" t="str">
        <f t="shared" si="685"/>
        <v>versicolor</v>
      </c>
      <c r="K126" s="24" t="str">
        <f t="shared" si="686"/>
        <v>NG</v>
      </c>
      <c r="L126" s="29">
        <f t="shared" si="687"/>
        <v>0.1202206382</v>
      </c>
      <c r="N126" s="29">
        <v>1.0</v>
      </c>
      <c r="O126" s="27">
        <v>8.3</v>
      </c>
      <c r="P126" s="27">
        <v>5.8</v>
      </c>
      <c r="U126" s="27">
        <v>1.56158400439142</v>
      </c>
      <c r="V126" s="27">
        <v>1.0583885655928236</v>
      </c>
      <c r="W126" s="27">
        <v>-0.9562507624566627</v>
      </c>
      <c r="Z126" s="17">
        <f t="shared" ref="Z126:AB126" si="742">1/(1+EXP(-U126))</f>
        <v>0.8265805298</v>
      </c>
      <c r="AA126" s="17">
        <f t="shared" si="742"/>
        <v>0.7423824777</v>
      </c>
      <c r="AB126" s="17">
        <f t="shared" si="742"/>
        <v>0.2776294823</v>
      </c>
      <c r="AE126" s="29">
        <v>1.0</v>
      </c>
      <c r="AF126" s="17">
        <f t="shared" ref="AF126:AH126" si="743">Z126</f>
        <v>0.8265805298</v>
      </c>
      <c r="AG126" s="17">
        <f t="shared" si="743"/>
        <v>0.7423824777</v>
      </c>
      <c r="AH126" s="17">
        <f t="shared" si="743"/>
        <v>0.2776294823</v>
      </c>
      <c r="AM126" s="27">
        <v>0.7111304881820247</v>
      </c>
      <c r="AN126" s="27">
        <v>0.775540159671561</v>
      </c>
      <c r="AO126" s="27">
        <v>0.7688984548658977</v>
      </c>
      <c r="AQ126" s="17">
        <f t="shared" ref="AQ126:AS126" si="744">EXP(AM126)/(EXP($AM126)+EXP($AN126)+EXP($AO126))</f>
        <v>0.3198977995</v>
      </c>
      <c r="AR126" s="17">
        <f t="shared" si="744"/>
        <v>0.3411803556</v>
      </c>
      <c r="AS126" s="17">
        <f t="shared" si="744"/>
        <v>0.3389218449</v>
      </c>
      <c r="AU126" s="40" t="str">
        <f t="shared" si="703"/>
        <v>versicolor</v>
      </c>
      <c r="AW126" s="41">
        <v>0.0</v>
      </c>
      <c r="AX126" s="41">
        <v>0.0</v>
      </c>
      <c r="AY126" s="41">
        <v>1.0</v>
      </c>
      <c r="BB126" s="74">
        <f t="shared" ref="BB126:BD126" si="745">AQ126-AW126</f>
        <v>0.3198977995</v>
      </c>
      <c r="BC126" s="74">
        <f t="shared" si="745"/>
        <v>0.3411803556</v>
      </c>
      <c r="BD126" s="74">
        <f t="shared" si="745"/>
        <v>-0.6610781551</v>
      </c>
      <c r="BF126" s="5">
        <v>1.0</v>
      </c>
      <c r="BG126" s="5">
        <v>1.0</v>
      </c>
      <c r="BH126" s="5">
        <v>1.0</v>
      </c>
      <c r="BJ126" s="34">
        <f t="shared" ref="BJ126:BL126" si="746">BB126*BF126</f>
        <v>0.3198977995</v>
      </c>
      <c r="BK126" s="34">
        <f t="shared" si="746"/>
        <v>0.3411803556</v>
      </c>
      <c r="BL126" s="34">
        <f t="shared" si="746"/>
        <v>-0.6610781551</v>
      </c>
      <c r="BT126" s="5">
        <f t="shared" ref="BT126:BV126" si="747">Z126*(1-Z126)</f>
        <v>0.1433451575</v>
      </c>
      <c r="BU126" s="5">
        <f t="shared" si="747"/>
        <v>0.1912507345</v>
      </c>
      <c r="BV126" s="5">
        <f t="shared" si="747"/>
        <v>0.2005513529</v>
      </c>
      <c r="BY126" s="17">
        <v>0.10029533941599977</v>
      </c>
      <c r="BZ126" s="17">
        <v>-0.12574442569573174</v>
      </c>
      <c r="CA126" s="17">
        <v>-0.047157295266321536</v>
      </c>
      <c r="CC126" s="34">
        <f t="shared" ref="CC126:CE126" si="748">BY126*BT126</f>
        <v>0.01437685123</v>
      </c>
      <c r="CD126" s="34">
        <f t="shared" si="748"/>
        <v>-0.02404871378</v>
      </c>
      <c r="CE126" s="34">
        <f t="shared" si="748"/>
        <v>-0.009457459363</v>
      </c>
    </row>
    <row r="127" ht="18.0" customHeight="1">
      <c r="B127" s="6">
        <v>0.0</v>
      </c>
      <c r="C127" s="6">
        <v>0.0</v>
      </c>
      <c r="D127" s="6">
        <v>1.0</v>
      </c>
      <c r="E127" s="22" t="str">
        <f t="shared" si="683"/>
        <v>virginica</v>
      </c>
      <c r="F127" s="22">
        <f t="shared" ref="F127:H127" si="749">AQ127</f>
        <v>0.3190362015</v>
      </c>
      <c r="G127" s="22">
        <f t="shared" si="749"/>
        <v>0.3420929446</v>
      </c>
      <c r="H127" s="22">
        <f t="shared" si="749"/>
        <v>0.338870854</v>
      </c>
      <c r="I127" s="64" t="str">
        <f t="shared" si="685"/>
        <v>versicolor</v>
      </c>
      <c r="J127" s="30"/>
      <c r="K127" s="24" t="str">
        <f t="shared" si="686"/>
        <v>NG</v>
      </c>
      <c r="L127" s="31">
        <f t="shared" si="687"/>
        <v>0.1202373562</v>
      </c>
      <c r="N127" s="31">
        <v>1.0</v>
      </c>
      <c r="O127" s="27">
        <v>7.7</v>
      </c>
      <c r="P127" s="27">
        <v>5.2</v>
      </c>
      <c r="U127" s="27">
        <v>1.4409746654058229</v>
      </c>
      <c r="V127" s="27">
        <v>0.9309875300508846</v>
      </c>
      <c r="W127" s="27">
        <v>-0.8320726934463906</v>
      </c>
      <c r="Z127" s="17">
        <f t="shared" ref="Z127:AB127" si="750">1/(1+EXP(-U127))</f>
        <v>0.8086055386</v>
      </c>
      <c r="AA127" s="17">
        <f t="shared" si="750"/>
        <v>0.717275591</v>
      </c>
      <c r="AB127" s="17">
        <f t="shared" si="750"/>
        <v>0.3032069885</v>
      </c>
      <c r="AE127" s="31">
        <v>1.0</v>
      </c>
      <c r="AF127" s="17">
        <f t="shared" ref="AF127:AH127" si="751">Z127</f>
        <v>0.8086055386</v>
      </c>
      <c r="AG127" s="17">
        <f t="shared" si="751"/>
        <v>0.717275591</v>
      </c>
      <c r="AH127" s="17">
        <f t="shared" si="751"/>
        <v>0.3032069885</v>
      </c>
      <c r="AM127" s="27">
        <v>0.6988432951797533</v>
      </c>
      <c r="AN127" s="27">
        <v>0.7686211824485973</v>
      </c>
      <c r="AO127" s="27">
        <v>0.759157787662624</v>
      </c>
      <c r="AQ127" s="17">
        <f t="shared" ref="AQ127:AS127" si="752">EXP(AM127)/(EXP($AM127)+EXP($AN127)+EXP($AO127))</f>
        <v>0.3190362015</v>
      </c>
      <c r="AR127" s="17">
        <f t="shared" si="752"/>
        <v>0.3420929446</v>
      </c>
      <c r="AS127" s="17">
        <f t="shared" si="752"/>
        <v>0.338870854</v>
      </c>
      <c r="AU127" s="40" t="str">
        <f t="shared" si="703"/>
        <v>versicolor</v>
      </c>
      <c r="AW127" s="41">
        <v>0.0</v>
      </c>
      <c r="AX127" s="41">
        <v>0.0</v>
      </c>
      <c r="AY127" s="41">
        <v>1.0</v>
      </c>
      <c r="BB127" s="74">
        <f t="shared" ref="BB127:BD127" si="753">AQ127-AW127</f>
        <v>0.3190362015</v>
      </c>
      <c r="BC127" s="74">
        <f t="shared" si="753"/>
        <v>0.3420929446</v>
      </c>
      <c r="BD127" s="74">
        <f t="shared" si="753"/>
        <v>-0.661129146</v>
      </c>
      <c r="BF127" s="5">
        <v>1.0</v>
      </c>
      <c r="BG127" s="5">
        <v>1.0</v>
      </c>
      <c r="BH127" s="5">
        <v>1.0</v>
      </c>
      <c r="BJ127" s="34">
        <f t="shared" ref="BJ127:BL127" si="754">BB127*BF127</f>
        <v>0.3190362015</v>
      </c>
      <c r="BK127" s="34">
        <f t="shared" si="754"/>
        <v>0.3420929446</v>
      </c>
      <c r="BL127" s="34">
        <f t="shared" si="754"/>
        <v>-0.661129146</v>
      </c>
      <c r="BT127" s="5">
        <f t="shared" ref="BT127:BV127" si="755">Z127*(1-Z127)</f>
        <v>0.1547626216</v>
      </c>
      <c r="BU127" s="5">
        <f t="shared" si="755"/>
        <v>0.2027913176</v>
      </c>
      <c r="BV127" s="5">
        <f t="shared" si="755"/>
        <v>0.2112725106</v>
      </c>
      <c r="BY127" s="17">
        <v>0.10047522300719114</v>
      </c>
      <c r="BZ127" s="17">
        <v>-0.1258508558812717</v>
      </c>
      <c r="CA127" s="17">
        <v>-0.046948893404306025</v>
      </c>
      <c r="CC127" s="34">
        <f t="shared" ref="CC127:CE127" si="756">BY127*BT127</f>
        <v>0.01554980891</v>
      </c>
      <c r="CD127" s="34">
        <f t="shared" si="756"/>
        <v>-0.02552146088</v>
      </c>
      <c r="CE127" s="34">
        <f t="shared" si="756"/>
        <v>-0.00991901058</v>
      </c>
    </row>
    <row r="128" ht="18.0" customHeight="1">
      <c r="K128" s="32" t="s">
        <v>29</v>
      </c>
      <c r="L128" s="31">
        <f>SUM(L119:L127)</f>
        <v>1.089806351</v>
      </c>
      <c r="R128" s="9"/>
      <c r="AM128" s="7"/>
    </row>
    <row r="129" ht="18.0" customHeight="1">
      <c r="K129" s="2"/>
      <c r="R129" s="9"/>
      <c r="AM129" s="43" t="s">
        <v>388</v>
      </c>
      <c r="AN129" s="27"/>
      <c r="AO129" s="27"/>
    </row>
    <row r="130" ht="18.0" customHeight="1">
      <c r="B130" s="11" t="s">
        <v>11</v>
      </c>
      <c r="C130" s="12"/>
      <c r="D130" s="12"/>
      <c r="E130" s="13"/>
      <c r="G130" s="2"/>
      <c r="H130" s="2"/>
      <c r="I130" s="2"/>
      <c r="J130" s="9"/>
      <c r="K130" s="2"/>
      <c r="L130" s="9"/>
      <c r="Q130" s="7"/>
      <c r="U130" s="43" t="s">
        <v>12</v>
      </c>
      <c r="V130" s="27"/>
      <c r="W130" s="27"/>
      <c r="Z130" s="16" t="s">
        <v>389</v>
      </c>
      <c r="AA130" s="17"/>
      <c r="AF130" s="16" t="s">
        <v>390</v>
      </c>
      <c r="AI130" s="7"/>
      <c r="AM130" s="43" t="s">
        <v>391</v>
      </c>
      <c r="AQ130" s="10" t="s">
        <v>392</v>
      </c>
      <c r="AR130" s="17"/>
      <c r="AW130" s="1" t="s">
        <v>41</v>
      </c>
      <c r="BB130" s="36" t="s">
        <v>93</v>
      </c>
      <c r="BF130" s="4" t="s">
        <v>393</v>
      </c>
      <c r="BH130" s="9" t="s">
        <v>533</v>
      </c>
      <c r="BJ130" s="33" t="s">
        <v>395</v>
      </c>
      <c r="BN130" s="33" t="s">
        <v>396</v>
      </c>
      <c r="BO130" s="34"/>
      <c r="BP130" s="34"/>
      <c r="BQ130" s="34"/>
      <c r="BT130" s="4" t="s">
        <v>397</v>
      </c>
      <c r="BX130" s="16" t="s">
        <v>398</v>
      </c>
      <c r="BY130" s="17"/>
      <c r="BZ130" s="17"/>
      <c r="CA130" s="17"/>
      <c r="CB130" s="17"/>
      <c r="CC130" s="33" t="s">
        <v>399</v>
      </c>
      <c r="CG130" s="4" t="s">
        <v>138</v>
      </c>
      <c r="CH130" s="5"/>
      <c r="CI130" s="5"/>
      <c r="CJ130" s="5"/>
    </row>
    <row r="131" ht="18.0" customHeight="1">
      <c r="B131" s="18" t="s">
        <v>14</v>
      </c>
      <c r="C131" s="18" t="s">
        <v>15</v>
      </c>
      <c r="D131" s="18" t="s">
        <v>16</v>
      </c>
      <c r="E131" s="19"/>
      <c r="F131" s="6" t="s">
        <v>14</v>
      </c>
      <c r="G131" s="6" t="s">
        <v>15</v>
      </c>
      <c r="H131" s="6" t="s">
        <v>16</v>
      </c>
      <c r="I131" s="19"/>
      <c r="J131" s="20" t="s">
        <v>18</v>
      </c>
      <c r="K131" s="18" t="s">
        <v>19</v>
      </c>
      <c r="L131" s="21" t="s">
        <v>20</v>
      </c>
      <c r="N131" s="1" t="s">
        <v>21</v>
      </c>
      <c r="O131" s="1" t="s">
        <v>22</v>
      </c>
      <c r="P131" s="1" t="s">
        <v>23</v>
      </c>
      <c r="Q131" s="1" t="s">
        <v>534</v>
      </c>
      <c r="U131" s="1" t="s">
        <v>535</v>
      </c>
      <c r="AE131" s="1" t="s">
        <v>21</v>
      </c>
      <c r="AF131" s="2" t="s">
        <v>536</v>
      </c>
      <c r="AI131" s="2" t="s">
        <v>537</v>
      </c>
      <c r="AK131" s="2"/>
      <c r="AM131" s="2" t="s">
        <v>538</v>
      </c>
      <c r="AO131" s="2"/>
      <c r="AQ131" s="2" t="s">
        <v>47</v>
      </c>
      <c r="AW131" s="6" t="s">
        <v>14</v>
      </c>
      <c r="AX131" s="6" t="s">
        <v>15</v>
      </c>
      <c r="AY131" s="6" t="s">
        <v>16</v>
      </c>
      <c r="BB131" s="2" t="s">
        <v>101</v>
      </c>
      <c r="BF131" s="1" t="s">
        <v>251</v>
      </c>
      <c r="BJ131" s="57" t="s">
        <v>539</v>
      </c>
      <c r="BK131" s="58"/>
      <c r="BO131" s="2" t="s">
        <v>104</v>
      </c>
      <c r="BP131" s="2"/>
      <c r="BT131" s="1" t="s">
        <v>145</v>
      </c>
      <c r="BY131" s="2" t="s">
        <v>146</v>
      </c>
      <c r="CC131" s="2" t="s">
        <v>540</v>
      </c>
      <c r="CH131" s="2" t="s">
        <v>148</v>
      </c>
    </row>
    <row r="132" ht="18.0" customHeight="1">
      <c r="A132" s="1">
        <f>A119+1</f>
        <v>10</v>
      </c>
      <c r="B132" s="6">
        <v>1.0</v>
      </c>
      <c r="C132" s="6">
        <v>0.0</v>
      </c>
      <c r="D132" s="6">
        <v>0.0</v>
      </c>
      <c r="E132" s="22" t="str">
        <f t="shared" ref="E132:E140" si="767">IF(MAX(B132:D132)=B132,"setosa",IF(MAX(B132:D132)=C132,"versicolor","virginica"))</f>
        <v>setosa</v>
      </c>
      <c r="F132" s="22">
        <f t="shared" ref="F132:H132" si="757">AQ132</f>
        <v>0.3265875439</v>
      </c>
      <c r="G132" s="22">
        <f t="shared" si="757"/>
        <v>0.3300428721</v>
      </c>
      <c r="H132" s="22">
        <f t="shared" si="757"/>
        <v>0.3433695839</v>
      </c>
      <c r="I132" s="64" t="str">
        <f t="shared" ref="I132:I140" si="769">IF(MAX(F132:H132)=F132,"setosa",IF(MAX(F132:H132)=G132,"versicolor","virginica"))</f>
        <v>virginica</v>
      </c>
      <c r="J132" s="22">
        <f>COUNTIF(K132:K140,"OK")/9</f>
        <v>0.5555555556</v>
      </c>
      <c r="K132" s="24" t="str">
        <f t="shared" ref="K132:K140" si="770">IF(E132=I132,"OK","NG")</f>
        <v>NG</v>
      </c>
      <c r="L132" s="25">
        <f t="shared" ref="L132:L140" si="771">-(B132*LN(F132)+C132*LN(G132)+D132*LN(H132))/9</f>
        <v>0.1243396931</v>
      </c>
      <c r="M132" s="9" t="s">
        <v>26</v>
      </c>
      <c r="N132" s="25">
        <v>1.0</v>
      </c>
      <c r="O132" s="27">
        <v>5.1</v>
      </c>
      <c r="P132" s="27">
        <v>7.0</v>
      </c>
      <c r="Q132" s="72">
        <f t="shared" ref="Q132:S132" si="758">Q119-$C$10*CH119</f>
        <v>0.05195629208</v>
      </c>
      <c r="R132" s="72">
        <f t="shared" si="758"/>
        <v>-0.03099913562</v>
      </c>
      <c r="S132" s="72">
        <f t="shared" si="758"/>
        <v>0.172019302</v>
      </c>
      <c r="T132" s="28" t="s">
        <v>27</v>
      </c>
      <c r="U132" s="27">
        <f t="array" ref="U132:W140">MMULT(N132:P140,Q132:S134)</f>
        <v>1.177115578</v>
      </c>
      <c r="V132" s="27">
        <v>1.5816584255167705</v>
      </c>
      <c r="W132" s="27">
        <v>-1.3204299400252588</v>
      </c>
      <c r="Y132" s="9" t="s">
        <v>541</v>
      </c>
      <c r="Z132" s="17">
        <f t="shared" ref="Z132:AB132" si="759">1/(1+EXP(-U132))</f>
        <v>0.7644287807</v>
      </c>
      <c r="AA132" s="17">
        <f t="shared" si="759"/>
        <v>0.8294392633</v>
      </c>
      <c r="AB132" s="17">
        <f t="shared" si="759"/>
        <v>0.2107467716</v>
      </c>
      <c r="AD132" s="9" t="s">
        <v>542</v>
      </c>
      <c r="AE132" s="25">
        <v>1.0</v>
      </c>
      <c r="AF132" s="17">
        <f t="shared" ref="AF132:AH132" si="760">Z132</f>
        <v>0.7644287807</v>
      </c>
      <c r="AG132" s="17">
        <f t="shared" si="760"/>
        <v>0.8294392633</v>
      </c>
      <c r="AH132" s="17">
        <f t="shared" si="760"/>
        <v>0.2107467716</v>
      </c>
      <c r="AI132" s="38">
        <f t="shared" ref="AI132:AK132" si="761">AI119-$C$10*BO119</f>
        <v>0.0472945711</v>
      </c>
      <c r="AJ132" s="38">
        <f t="shared" si="761"/>
        <v>-0.03777246145</v>
      </c>
      <c r="AK132" s="38">
        <f t="shared" si="761"/>
        <v>-0.009522109652</v>
      </c>
      <c r="AL132" s="28" t="s">
        <v>27</v>
      </c>
      <c r="AM132" s="27">
        <f t="array" ref="AM132:AO140">MMULT(AE132:AH140,AI132:AK135)</f>
        <v>0.6965205041</v>
      </c>
      <c r="AN132" s="27">
        <v>0.7070450245132405</v>
      </c>
      <c r="AO132" s="27">
        <v>0.7466298342555915</v>
      </c>
      <c r="AP132" s="9" t="s">
        <v>543</v>
      </c>
      <c r="AQ132" s="17">
        <f t="shared" ref="AQ132:AS132" si="762">EXP(AM132)/(EXP($AM132)+EXP($AN132)+EXP($AO132))</f>
        <v>0.3265875439</v>
      </c>
      <c r="AR132" s="17">
        <f t="shared" si="762"/>
        <v>0.3300428721</v>
      </c>
      <c r="AS132" s="17">
        <f t="shared" si="762"/>
        <v>0.3433695839</v>
      </c>
      <c r="AT132" s="39" t="s">
        <v>51</v>
      </c>
      <c r="AU132" s="40" t="str">
        <f>IF(MAX(B132:D132)=MAX(AQ132:AS132)=AQ132,"setosa",IF(MAX(AQ132:AS132)=AR132,"versicolor","virginica"))</f>
        <v>virginica</v>
      </c>
      <c r="AW132" s="41">
        <v>1.0</v>
      </c>
      <c r="AX132" s="41">
        <v>0.0</v>
      </c>
      <c r="AY132" s="41">
        <v>0.0</v>
      </c>
      <c r="BA132" s="59" t="s">
        <v>108</v>
      </c>
      <c r="BB132" s="74">
        <f t="shared" ref="BB132:BD132" si="763">AQ132-AW132</f>
        <v>-0.6734124561</v>
      </c>
      <c r="BC132" s="74">
        <f t="shared" si="763"/>
        <v>0.3300428721</v>
      </c>
      <c r="BD132" s="74">
        <f t="shared" si="763"/>
        <v>0.3433695839</v>
      </c>
      <c r="BE132" s="9" t="s">
        <v>544</v>
      </c>
      <c r="BF132" s="5">
        <v>1.0</v>
      </c>
      <c r="BG132" s="5">
        <v>1.0</v>
      </c>
      <c r="BH132" s="5">
        <v>1.0</v>
      </c>
      <c r="BI132" s="9" t="s">
        <v>545</v>
      </c>
      <c r="BJ132" s="34">
        <f t="shared" ref="BJ132:BL132" si="764">BB132*BF132</f>
        <v>-0.6734124561</v>
      </c>
      <c r="BK132" s="34">
        <f t="shared" si="764"/>
        <v>0.3300428721</v>
      </c>
      <c r="BL132" s="34">
        <f t="shared" si="764"/>
        <v>0.3433695839</v>
      </c>
      <c r="BN132" s="61" t="s">
        <v>546</v>
      </c>
      <c r="BO132" s="62">
        <f t="array" ref="BO132:BQ135">MMULT(TRANSPOSE(AE132:AH140),BJ132:BL140)</f>
        <v>-0.09929830415</v>
      </c>
      <c r="BP132" s="62">
        <v>0.03628326913527563</v>
      </c>
      <c r="BQ132" s="62">
        <v>0.06301503501384254</v>
      </c>
      <c r="BS132" s="75" t="s">
        <v>547</v>
      </c>
      <c r="BT132" s="5">
        <f t="shared" ref="BT132:BV132" si="765">Z132*(1-Z132)</f>
        <v>0.1800774199</v>
      </c>
      <c r="BU132" s="5">
        <f t="shared" si="765"/>
        <v>0.1414697718</v>
      </c>
      <c r="BV132" s="5">
        <f t="shared" si="765"/>
        <v>0.1663325698</v>
      </c>
      <c r="BX132" s="9" t="s">
        <v>548</v>
      </c>
      <c r="BY132" s="17">
        <f t="array" ref="BY132:CA140">MMULT(BJ132:BL140,TRANSPOSE(AI133:AK135))</f>
        <v>0.04537762042</v>
      </c>
      <c r="BZ132" s="17">
        <v>0.002260708744063117</v>
      </c>
      <c r="CA132" s="17">
        <v>0.1504239930470766</v>
      </c>
      <c r="CB132" s="9"/>
      <c r="CC132" s="34">
        <f t="shared" ref="CC132:CE132" si="766">BY132*BT132</f>
        <v>0.008171484808</v>
      </c>
      <c r="CD132" s="34">
        <f t="shared" si="766"/>
        <v>0.0003198219502</v>
      </c>
      <c r="CE132" s="34">
        <f t="shared" si="766"/>
        <v>0.02502040933</v>
      </c>
      <c r="CG132" s="61" t="s">
        <v>549</v>
      </c>
      <c r="CH132" s="65">
        <f t="array" ref="CH132:CJ134">MMULT(TRANSPOSE(N132:P140),CC132:CE140)</f>
        <v>-0.01033589899</v>
      </c>
      <c r="CI132" s="65">
        <v>0.01669833415210327</v>
      </c>
      <c r="CJ132" s="65">
        <v>-0.024782170002225736</v>
      </c>
    </row>
    <row r="133" ht="18.0" customHeight="1">
      <c r="B133" s="6">
        <v>1.0</v>
      </c>
      <c r="C133" s="6">
        <v>0.0</v>
      </c>
      <c r="D133" s="6">
        <v>0.0</v>
      </c>
      <c r="E133" s="22" t="str">
        <f t="shared" si="767"/>
        <v>setosa</v>
      </c>
      <c r="F133" s="22">
        <f t="shared" ref="F133:H133" si="768">AQ133</f>
        <v>0.3277324211</v>
      </c>
      <c r="G133" s="22">
        <f t="shared" si="768"/>
        <v>0.3287662077</v>
      </c>
      <c r="H133" s="22">
        <f t="shared" si="768"/>
        <v>0.3435013712</v>
      </c>
      <c r="I133" s="64" t="str">
        <f t="shared" si="769"/>
        <v>virginica</v>
      </c>
      <c r="K133" s="24" t="str">
        <f t="shared" si="770"/>
        <v>NG</v>
      </c>
      <c r="L133" s="29">
        <f t="shared" si="771"/>
        <v>0.1239508659</v>
      </c>
      <c r="N133" s="29">
        <v>1.0</v>
      </c>
      <c r="O133" s="27">
        <v>5.4</v>
      </c>
      <c r="P133" s="27">
        <v>7.8</v>
      </c>
      <c r="Q133" s="72">
        <f t="shared" ref="Q133:S133" si="772">Q120-$C$10*CH120</f>
        <v>0.1380629441</v>
      </c>
      <c r="R133" s="72">
        <f t="shared" si="772"/>
        <v>-0.05631551267</v>
      </c>
      <c r="S133" s="72">
        <f t="shared" si="772"/>
        <v>0.03465641279</v>
      </c>
      <c r="U133" s="27">
        <v>1.2666531206364664</v>
      </c>
      <c r="V133" s="27">
        <v>1.7818913918007384</v>
      </c>
      <c r="W133" s="27">
        <v>-1.5007983815906816</v>
      </c>
      <c r="Z133" s="17">
        <f t="shared" ref="Z133:AB133" si="773">1/(1+EXP(-U133))</f>
        <v>0.7801692791</v>
      </c>
      <c r="AA133" s="17">
        <f t="shared" si="773"/>
        <v>0.8559302574</v>
      </c>
      <c r="AB133" s="17">
        <f t="shared" si="773"/>
        <v>0.1823064782</v>
      </c>
      <c r="AE133" s="29">
        <v>1.0</v>
      </c>
      <c r="AF133" s="17">
        <f t="shared" ref="AF133:AH133" si="774">Z133</f>
        <v>0.7801692791</v>
      </c>
      <c r="AG133" s="17">
        <f t="shared" si="774"/>
        <v>0.8559302574</v>
      </c>
      <c r="AH133" s="17">
        <f t="shared" si="774"/>
        <v>0.1823064782</v>
      </c>
      <c r="AI133" s="38">
        <f t="shared" ref="AI133:AK133" si="775">AI120-$C$10*BO120</f>
        <v>0.5534800584</v>
      </c>
      <c r="AJ133" s="38">
        <f t="shared" si="775"/>
        <v>0.744298213</v>
      </c>
      <c r="AK133" s="38">
        <f t="shared" si="775"/>
        <v>0.5022217286</v>
      </c>
      <c r="AM133" s="27">
        <v>0.7078563048012338</v>
      </c>
      <c r="AN133" s="27">
        <v>0.7110057022021014</v>
      </c>
      <c r="AO133" s="27">
        <v>0.7548499223145656</v>
      </c>
      <c r="AQ133" s="17">
        <f t="shared" ref="AQ133:AS133" si="776">EXP(AM133)/(EXP($AM133)+EXP($AN133)+EXP($AO133))</f>
        <v>0.3277324211</v>
      </c>
      <c r="AR133" s="17">
        <f t="shared" si="776"/>
        <v>0.3287662077</v>
      </c>
      <c r="AS133" s="17">
        <f t="shared" si="776"/>
        <v>0.3435013712</v>
      </c>
      <c r="AU133" s="40" t="str">
        <f t="shared" ref="AU133:AU140" si="787">IF(MAX(AQ133:AS133)=AQ133,"setosa",IF(MAX(AQ133:AS133)=AR133,"versicolor","virginica"))</f>
        <v>virginica</v>
      </c>
      <c r="AW133" s="41">
        <v>1.0</v>
      </c>
      <c r="AX133" s="41">
        <v>0.0</v>
      </c>
      <c r="AY133" s="41">
        <v>0.0</v>
      </c>
      <c r="BB133" s="74">
        <f t="shared" ref="BB133:BD133" si="777">AQ133-AW133</f>
        <v>-0.6722675789</v>
      </c>
      <c r="BC133" s="74">
        <f t="shared" si="777"/>
        <v>0.3287662077</v>
      </c>
      <c r="BD133" s="74">
        <f t="shared" si="777"/>
        <v>0.3435013712</v>
      </c>
      <c r="BF133" s="5">
        <v>1.0</v>
      </c>
      <c r="BG133" s="5">
        <v>1.0</v>
      </c>
      <c r="BH133" s="5">
        <v>1.0</v>
      </c>
      <c r="BJ133" s="34">
        <f t="shared" ref="BJ133:BL133" si="778">BB133*BF133</f>
        <v>-0.6722675789</v>
      </c>
      <c r="BK133" s="34">
        <f t="shared" si="778"/>
        <v>0.3287662077</v>
      </c>
      <c r="BL133" s="34">
        <f t="shared" si="778"/>
        <v>0.3435013712</v>
      </c>
      <c r="BN133" s="61" t="s">
        <v>550</v>
      </c>
      <c r="BO133" s="34">
        <v>-0.03348765602816528</v>
      </c>
      <c r="BP133" s="34">
        <v>0.09839896606038873</v>
      </c>
      <c r="BQ133" s="34">
        <v>-0.06491131003222372</v>
      </c>
      <c r="BT133" s="5">
        <f t="shared" ref="BT133:BV133" si="779">Z133*(1-Z133)</f>
        <v>0.1715051751</v>
      </c>
      <c r="BU133" s="5">
        <f t="shared" si="779"/>
        <v>0.1233136519</v>
      </c>
      <c r="BV133" s="5">
        <f t="shared" si="779"/>
        <v>0.1490708262</v>
      </c>
      <c r="BY133" s="17">
        <v>0.04512725448478844</v>
      </c>
      <c r="BZ133" s="17">
        <v>0.0024355779532254096</v>
      </c>
      <c r="CA133" s="17">
        <v>0.1501316834375241</v>
      </c>
      <c r="CC133" s="34">
        <f t="shared" ref="CC133:CE133" si="780">BY133*BT133</f>
        <v>0.007739557681</v>
      </c>
      <c r="CD133" s="34">
        <f t="shared" si="780"/>
        <v>0.0003003400118</v>
      </c>
      <c r="CE133" s="34">
        <f t="shared" si="780"/>
        <v>0.02238025409</v>
      </c>
      <c r="CG133" s="61" t="s">
        <v>551</v>
      </c>
      <c r="CH133" s="66">
        <v>-0.025196062242837367</v>
      </c>
      <c r="CI133" s="66">
        <v>-0.01058993952473461</v>
      </c>
      <c r="CJ133" s="66">
        <v>-0.2991579107501027</v>
      </c>
    </row>
    <row r="134" ht="18.0" customHeight="1">
      <c r="B134" s="6">
        <v>1.0</v>
      </c>
      <c r="C134" s="6">
        <v>0.0</v>
      </c>
      <c r="D134" s="6">
        <v>0.0</v>
      </c>
      <c r="E134" s="22" t="str">
        <f t="shared" si="767"/>
        <v>setosa</v>
      </c>
      <c r="F134" s="22">
        <f t="shared" ref="F134:H134" si="781">AQ134</f>
        <v>0.3265607924</v>
      </c>
      <c r="G134" s="22">
        <f t="shared" si="781"/>
        <v>0.3296491165</v>
      </c>
      <c r="H134" s="22">
        <f t="shared" si="781"/>
        <v>0.3437900911</v>
      </c>
      <c r="I134" s="64" t="str">
        <f t="shared" si="769"/>
        <v>virginica</v>
      </c>
      <c r="K134" s="24" t="str">
        <f t="shared" si="770"/>
        <v>NG</v>
      </c>
      <c r="L134" s="29">
        <f t="shared" si="771"/>
        <v>0.1243487948</v>
      </c>
      <c r="N134" s="29">
        <v>1.0</v>
      </c>
      <c r="O134" s="27">
        <v>4.6</v>
      </c>
      <c r="P134" s="27">
        <v>6.8</v>
      </c>
      <c r="Q134" s="72">
        <f t="shared" ref="Q134:S134" si="782">Q121-$C$10*CH121</f>
        <v>0.06014832442</v>
      </c>
      <c r="R134" s="72">
        <f t="shared" si="782"/>
        <v>0.2714095251</v>
      </c>
      <c r="S134" s="72">
        <f t="shared" si="782"/>
        <v>-0.2384567068</v>
      </c>
      <c r="U134" s="27">
        <v>1.0960544409455628</v>
      </c>
      <c r="V134" s="27">
        <v>1.5555342768291929</v>
      </c>
      <c r="W134" s="27">
        <v>-1.2900668050693485</v>
      </c>
      <c r="Z134" s="17">
        <f t="shared" ref="Z134:AB134" si="783">1/(1+EXP(-U134))</f>
        <v>0.7495200969</v>
      </c>
      <c r="AA134" s="17">
        <f t="shared" si="783"/>
        <v>0.8257116166</v>
      </c>
      <c r="AB134" s="17">
        <f t="shared" si="783"/>
        <v>0.2158415036</v>
      </c>
      <c r="AE134" s="29">
        <v>1.0</v>
      </c>
      <c r="AF134" s="17">
        <f t="shared" ref="AF134:AH134" si="784">Z134</f>
        <v>0.7495200969</v>
      </c>
      <c r="AG134" s="17">
        <f t="shared" si="784"/>
        <v>0.8257116166</v>
      </c>
      <c r="AH134" s="17">
        <f t="shared" si="784"/>
        <v>0.2158415036</v>
      </c>
      <c r="AI134" s="38">
        <f t="shared" ref="AI134:AK134" si="785">AI121-$C$10*BO121</f>
        <v>0.2394094676</v>
      </c>
      <c r="AJ134" s="38">
        <f t="shared" si="785"/>
        <v>0.1154181777</v>
      </c>
      <c r="AK134" s="38">
        <f t="shared" si="785"/>
        <v>0.3651723547</v>
      </c>
      <c r="AM134" s="27">
        <v>0.6880425253859932</v>
      </c>
      <c r="AN134" s="27">
        <v>0.6974552053711566</v>
      </c>
      <c r="AO134" s="27">
        <v>0.7394576706736777</v>
      </c>
      <c r="AQ134" s="17">
        <f t="shared" ref="AQ134:AS134" si="786">EXP(AM134)/(EXP($AM134)+EXP($AN134)+EXP($AO134))</f>
        <v>0.3265607924</v>
      </c>
      <c r="AR134" s="17">
        <f t="shared" si="786"/>
        <v>0.3296491165</v>
      </c>
      <c r="AS134" s="17">
        <f t="shared" si="786"/>
        <v>0.3437900911</v>
      </c>
      <c r="AU134" s="40" t="str">
        <f t="shared" si="787"/>
        <v>virginica</v>
      </c>
      <c r="AW134" s="41">
        <v>1.0</v>
      </c>
      <c r="AX134" s="41">
        <v>0.0</v>
      </c>
      <c r="AY134" s="41">
        <v>0.0</v>
      </c>
      <c r="BB134" s="74">
        <f t="shared" ref="BB134:BD134" si="788">AQ134-AW134</f>
        <v>-0.6734392076</v>
      </c>
      <c r="BC134" s="74">
        <f t="shared" si="788"/>
        <v>0.3296491165</v>
      </c>
      <c r="BD134" s="74">
        <f t="shared" si="788"/>
        <v>0.3437900911</v>
      </c>
      <c r="BF134" s="5">
        <v>1.0</v>
      </c>
      <c r="BG134" s="5">
        <v>1.0</v>
      </c>
      <c r="BH134" s="5">
        <v>1.0</v>
      </c>
      <c r="BJ134" s="34">
        <f t="shared" ref="BJ134:BL134" si="789">BB134*BF134</f>
        <v>-0.6734392076</v>
      </c>
      <c r="BK134" s="34">
        <f t="shared" si="789"/>
        <v>0.3296491165</v>
      </c>
      <c r="BL134" s="34">
        <f t="shared" si="789"/>
        <v>0.3437900911</v>
      </c>
      <c r="BO134" s="34">
        <v>-0.36690376484288695</v>
      </c>
      <c r="BP134" s="34">
        <v>0.3448687817493641</v>
      </c>
      <c r="BQ134" s="34">
        <v>0.022034983093522587</v>
      </c>
      <c r="BT134" s="5">
        <f t="shared" ref="BT134:BV134" si="790">Z134*(1-Z134)</f>
        <v>0.1877397212</v>
      </c>
      <c r="BU134" s="5">
        <f t="shared" si="790"/>
        <v>0.1439119428</v>
      </c>
      <c r="BV134" s="5">
        <f t="shared" si="790"/>
        <v>0.1692539489</v>
      </c>
      <c r="BY134" s="17">
        <v>0.045280930209637</v>
      </c>
      <c r="BZ134" s="17">
        <v>0.0023624152016578914</v>
      </c>
      <c r="CA134" s="17">
        <v>0.15040917380689006</v>
      </c>
      <c r="CC134" s="34">
        <f t="shared" ref="CC134:CE134" si="791">BY134*BT134</f>
        <v>0.008501029214</v>
      </c>
      <c r="CD134" s="34">
        <f t="shared" si="791"/>
        <v>0.0003399797614</v>
      </c>
      <c r="CE134" s="34">
        <f t="shared" si="791"/>
        <v>0.02545734662</v>
      </c>
      <c r="CH134" s="66">
        <v>0.16096726505789535</v>
      </c>
      <c r="CI134" s="66">
        <v>-0.10531956781323812</v>
      </c>
      <c r="CJ134" s="66">
        <v>0.1242965930237695</v>
      </c>
    </row>
    <row r="135" ht="18.0" customHeight="1">
      <c r="B135" s="6">
        <v>0.0</v>
      </c>
      <c r="C135" s="6">
        <v>1.0</v>
      </c>
      <c r="D135" s="6">
        <v>0.0</v>
      </c>
      <c r="E135" s="22" t="str">
        <f t="shared" si="767"/>
        <v>versicolor</v>
      </c>
      <c r="F135" s="22">
        <f t="shared" ref="F135:H135" si="792">AQ135</f>
        <v>0.3181642159</v>
      </c>
      <c r="G135" s="22">
        <f t="shared" si="792"/>
        <v>0.3434731241</v>
      </c>
      <c r="H135" s="22">
        <f t="shared" si="792"/>
        <v>0.33836266</v>
      </c>
      <c r="I135" s="64" t="str">
        <f t="shared" si="769"/>
        <v>versicolor</v>
      </c>
      <c r="K135" s="24" t="str">
        <f t="shared" si="770"/>
        <v>OK</v>
      </c>
      <c r="L135" s="29">
        <f t="shared" si="771"/>
        <v>0.1187384902</v>
      </c>
      <c r="N135" s="29">
        <v>1.0</v>
      </c>
      <c r="O135" s="27">
        <v>6.4</v>
      </c>
      <c r="P135" s="27">
        <v>3.6</v>
      </c>
      <c r="U135" s="27">
        <v>1.1520931021512757</v>
      </c>
      <c r="V135" s="27">
        <v>0.5856558736927482</v>
      </c>
      <c r="W135" s="27">
        <v>-0.4646238004398079</v>
      </c>
      <c r="Z135" s="17">
        <f t="shared" ref="Z135:AB135" si="793">1/(1+EXP(-U135))</f>
        <v>0.7598930229</v>
      </c>
      <c r="AA135" s="17">
        <f t="shared" si="793"/>
        <v>0.6423677818</v>
      </c>
      <c r="AB135" s="17">
        <f t="shared" si="793"/>
        <v>0.3858895047</v>
      </c>
      <c r="AE135" s="29">
        <v>1.0</v>
      </c>
      <c r="AF135" s="17">
        <f t="shared" ref="AF135:AH135" si="794">Z135</f>
        <v>0.7598930229</v>
      </c>
      <c r="AG135" s="17">
        <f t="shared" si="794"/>
        <v>0.6423677818</v>
      </c>
      <c r="AH135" s="17">
        <f t="shared" si="794"/>
        <v>0.3858895047</v>
      </c>
      <c r="AI135" s="38">
        <f t="shared" ref="AI135:AK135" si="795">AI122-$C$10*BO122</f>
        <v>0.1307457011</v>
      </c>
      <c r="AJ135" s="38">
        <f t="shared" si="795"/>
        <v>0.3801820623</v>
      </c>
      <c r="AK135" s="38">
        <f t="shared" si="795"/>
        <v>0.3290722366</v>
      </c>
      <c r="AM135" s="27">
        <v>0.6721225283136693</v>
      </c>
      <c r="AN135" s="27">
        <v>0.7486637441096204</v>
      </c>
      <c r="AO135" s="27">
        <v>0.7336731556842848</v>
      </c>
      <c r="AQ135" s="17">
        <f t="shared" ref="AQ135:AS135" si="796">EXP(AM135)/(EXP($AM135)+EXP($AN135)+EXP($AO135))</f>
        <v>0.3181642159</v>
      </c>
      <c r="AR135" s="17">
        <f t="shared" si="796"/>
        <v>0.3434731241</v>
      </c>
      <c r="AS135" s="17">
        <f t="shared" si="796"/>
        <v>0.33836266</v>
      </c>
      <c r="AU135" s="40" t="str">
        <f t="shared" si="787"/>
        <v>versicolor</v>
      </c>
      <c r="AW135" s="41">
        <v>0.0</v>
      </c>
      <c r="AX135" s="41">
        <v>1.0</v>
      </c>
      <c r="AY135" s="41">
        <v>0.0</v>
      </c>
      <c r="BB135" s="74">
        <f t="shared" ref="BB135:BD135" si="797">AQ135-AW135</f>
        <v>0.3181642159</v>
      </c>
      <c r="BC135" s="74">
        <f t="shared" si="797"/>
        <v>-0.6565268759</v>
      </c>
      <c r="BD135" s="74">
        <f t="shared" si="797"/>
        <v>0.33836266</v>
      </c>
      <c r="BF135" s="5">
        <v>1.0</v>
      </c>
      <c r="BG135" s="5">
        <v>1.0</v>
      </c>
      <c r="BH135" s="5">
        <v>1.0</v>
      </c>
      <c r="BJ135" s="34">
        <f t="shared" ref="BJ135:BL135" si="798">BB135*BF135</f>
        <v>0.3181642159</v>
      </c>
      <c r="BK135" s="34">
        <f t="shared" si="798"/>
        <v>-0.6565268759</v>
      </c>
      <c r="BL135" s="34">
        <f t="shared" si="798"/>
        <v>0.33836266</v>
      </c>
      <c r="BO135" s="34">
        <v>0.2427882705702261</v>
      </c>
      <c r="BP135" s="34">
        <v>-0.2914767088621569</v>
      </c>
      <c r="BQ135" s="34">
        <v>0.04868843829193065</v>
      </c>
      <c r="BT135" s="5">
        <f t="shared" ref="BT135:BV135" si="799">Z135*(1-Z135)</f>
        <v>0.1824556166</v>
      </c>
      <c r="BU135" s="5">
        <f t="shared" si="799"/>
        <v>0.2297314147</v>
      </c>
      <c r="BV135" s="5">
        <f t="shared" si="799"/>
        <v>0.2369787949</v>
      </c>
      <c r="BY135" s="17">
        <v>-0.14262115176315748</v>
      </c>
      <c r="BZ135" s="17">
        <v>0.1239570792363451</v>
      </c>
      <c r="CA135" s="17">
        <v>-0.0966553808742871</v>
      </c>
      <c r="CC135" s="34">
        <f t="shared" ref="CC135:CE135" si="800">BY135*BT135</f>
        <v>-0.02602203019</v>
      </c>
      <c r="CD135" s="34">
        <f t="shared" si="800"/>
        <v>0.02847683518</v>
      </c>
      <c r="CE135" s="34">
        <f t="shared" si="800"/>
        <v>-0.02290527568</v>
      </c>
    </row>
    <row r="136" ht="18.0" customHeight="1">
      <c r="B136" s="6">
        <v>0.0</v>
      </c>
      <c r="C136" s="6">
        <v>1.0</v>
      </c>
      <c r="D136" s="6">
        <v>0.0</v>
      </c>
      <c r="E136" s="22" t="str">
        <f t="shared" si="767"/>
        <v>versicolor</v>
      </c>
      <c r="F136" s="22">
        <f t="shared" ref="F136:H136" si="801">AQ136</f>
        <v>0.3180446723</v>
      </c>
      <c r="G136" s="22">
        <f t="shared" si="801"/>
        <v>0.3432295639</v>
      </c>
      <c r="H136" s="22">
        <f t="shared" si="801"/>
        <v>0.3387257638</v>
      </c>
      <c r="I136" s="64" t="str">
        <f t="shared" si="769"/>
        <v>versicolor</v>
      </c>
      <c r="K136" s="24" t="str">
        <f t="shared" si="770"/>
        <v>OK</v>
      </c>
      <c r="L136" s="29">
        <f t="shared" si="771"/>
        <v>0.1188173081</v>
      </c>
      <c r="N136" s="29">
        <v>1.0</v>
      </c>
      <c r="O136" s="27">
        <v>5.9</v>
      </c>
      <c r="P136" s="27">
        <v>3.4</v>
      </c>
      <c r="U136" s="27">
        <v>1.0710319652237268</v>
      </c>
      <c r="V136" s="27">
        <v>0.5595317250051708</v>
      </c>
      <c r="W136" s="27">
        <v>-0.4342606654838975</v>
      </c>
      <c r="Z136" s="17">
        <f t="shared" ref="Z136:AB136" si="802">1/(1+EXP(-U136))</f>
        <v>0.7447931175</v>
      </c>
      <c r="AA136" s="17">
        <f t="shared" si="802"/>
        <v>0.6363441836</v>
      </c>
      <c r="AB136" s="17">
        <f t="shared" si="802"/>
        <v>0.3931093843</v>
      </c>
      <c r="AE136" s="29">
        <v>1.0</v>
      </c>
      <c r="AF136" s="17">
        <f t="shared" ref="AF136:AH136" si="803">Z136</f>
        <v>0.7447931175</v>
      </c>
      <c r="AG136" s="17">
        <f t="shared" si="803"/>
        <v>0.6363441836</v>
      </c>
      <c r="AH136" s="17">
        <f t="shared" si="803"/>
        <v>0.3931093843</v>
      </c>
      <c r="AI136" s="2"/>
      <c r="AM136" s="27">
        <v>0.6632668935675721</v>
      </c>
      <c r="AN136" s="27">
        <v>0.7394745474864357</v>
      </c>
      <c r="AO136" s="27">
        <v>0.7262658654604343</v>
      </c>
      <c r="AQ136" s="17">
        <f t="shared" ref="AQ136:AS136" si="804">EXP(AM136)/(EXP($AM136)+EXP($AN136)+EXP($AO136))</f>
        <v>0.3180446723</v>
      </c>
      <c r="AR136" s="17">
        <f t="shared" si="804"/>
        <v>0.3432295639</v>
      </c>
      <c r="AS136" s="17">
        <f t="shared" si="804"/>
        <v>0.3387257638</v>
      </c>
      <c r="AU136" s="40" t="str">
        <f t="shared" si="787"/>
        <v>versicolor</v>
      </c>
      <c r="AW136" s="41">
        <v>0.0</v>
      </c>
      <c r="AX136" s="41">
        <v>1.0</v>
      </c>
      <c r="AY136" s="41">
        <v>0.0</v>
      </c>
      <c r="BB136" s="74">
        <f t="shared" ref="BB136:BD136" si="805">AQ136-AW136</f>
        <v>0.3180446723</v>
      </c>
      <c r="BC136" s="74">
        <f t="shared" si="805"/>
        <v>-0.6567704361</v>
      </c>
      <c r="BD136" s="74">
        <f t="shared" si="805"/>
        <v>0.3387257638</v>
      </c>
      <c r="BF136" s="5">
        <v>1.0</v>
      </c>
      <c r="BG136" s="5">
        <v>1.0</v>
      </c>
      <c r="BH136" s="5">
        <v>1.0</v>
      </c>
      <c r="BJ136" s="34">
        <f t="shared" ref="BJ136:BL136" si="806">BB136*BF136</f>
        <v>0.3180446723</v>
      </c>
      <c r="BK136" s="34">
        <f t="shared" si="806"/>
        <v>-0.6567704361</v>
      </c>
      <c r="BL136" s="34">
        <f t="shared" si="806"/>
        <v>0.3387257638</v>
      </c>
      <c r="BT136" s="5">
        <f t="shared" ref="BT136:BV136" si="807">Z136*(1-Z136)</f>
        <v>0.1900763296</v>
      </c>
      <c r="BU136" s="5">
        <f t="shared" si="807"/>
        <v>0.2314102636</v>
      </c>
      <c r="BV136" s="5">
        <f t="shared" si="807"/>
        <v>0.2385743963</v>
      </c>
      <c r="BY136" s="17">
        <v>-0.1426862395741421</v>
      </c>
      <c r="BZ136" s="17">
        <v>0.12403294356781373</v>
      </c>
      <c r="CA136" s="17">
        <v>-0.09664412053640897</v>
      </c>
      <c r="CC136" s="34">
        <f t="shared" ref="CC136:CE136" si="808">BY136*BT136</f>
        <v>-0.0271212767</v>
      </c>
      <c r="CD136" s="34">
        <f t="shared" si="808"/>
        <v>0.02870249617</v>
      </c>
      <c r="CE136" s="34">
        <f t="shared" si="808"/>
        <v>-0.02305681271</v>
      </c>
    </row>
    <row r="137" ht="18.0" customHeight="1">
      <c r="B137" s="6">
        <v>0.0</v>
      </c>
      <c r="C137" s="6">
        <v>1.0</v>
      </c>
      <c r="D137" s="6">
        <v>0.0</v>
      </c>
      <c r="E137" s="22" t="str">
        <f t="shared" si="767"/>
        <v>versicolor</v>
      </c>
      <c r="F137" s="22">
        <f t="shared" ref="F137:H137" si="809">AQ137</f>
        <v>0.3168823007</v>
      </c>
      <c r="G137" s="22">
        <f t="shared" si="809"/>
        <v>0.3457203647</v>
      </c>
      <c r="H137" s="22">
        <f t="shared" si="809"/>
        <v>0.3373973346</v>
      </c>
      <c r="I137" s="64" t="str">
        <f t="shared" si="769"/>
        <v>versicolor</v>
      </c>
      <c r="K137" s="24" t="str">
        <f t="shared" si="770"/>
        <v>OK</v>
      </c>
      <c r="L137" s="29">
        <f t="shared" si="771"/>
        <v>0.1180138917</v>
      </c>
      <c r="N137" s="29">
        <v>1.0</v>
      </c>
      <c r="O137" s="27">
        <v>6.7</v>
      </c>
      <c r="P137" s="27">
        <v>3.2</v>
      </c>
      <c r="U137" s="27">
        <v>1.1694526556084681</v>
      </c>
      <c r="V137" s="27">
        <v>0.4601974098506783</v>
      </c>
      <c r="W137" s="27">
        <v>-0.358844193901919</v>
      </c>
      <c r="Z137" s="17">
        <f t="shared" ref="Z137:AB137" si="810">1/(1+EXP(-U137))</f>
        <v>0.7630460664</v>
      </c>
      <c r="AA137" s="17">
        <f t="shared" si="810"/>
        <v>0.6130610062</v>
      </c>
      <c r="AB137" s="17">
        <f t="shared" si="810"/>
        <v>0.4112393828</v>
      </c>
      <c r="AE137" s="29">
        <v>1.0</v>
      </c>
      <c r="AF137" s="17">
        <f t="shared" ref="AF137:AH137" si="811">Z137</f>
        <v>0.7630460664</v>
      </c>
      <c r="AG137" s="17">
        <f t="shared" si="811"/>
        <v>0.6130610062</v>
      </c>
      <c r="AH137" s="17">
        <f t="shared" si="811"/>
        <v>0.4112393828</v>
      </c>
      <c r="AJ137" s="2"/>
      <c r="AK137" s="2"/>
      <c r="AM137" s="27">
        <v>0.67016574304159</v>
      </c>
      <c r="AN137" s="27">
        <v>0.7572655830323958</v>
      </c>
      <c r="AO137" s="27">
        <v>0.7328965994469457</v>
      </c>
      <c r="AQ137" s="17">
        <f t="shared" ref="AQ137:AS137" si="812">EXP(AM137)/(EXP($AM137)+EXP($AN137)+EXP($AO137))</f>
        <v>0.3168823007</v>
      </c>
      <c r="AR137" s="17">
        <f t="shared" si="812"/>
        <v>0.3457203647</v>
      </c>
      <c r="AS137" s="17">
        <f t="shared" si="812"/>
        <v>0.3373973346</v>
      </c>
      <c r="AU137" s="40" t="str">
        <f t="shared" si="787"/>
        <v>versicolor</v>
      </c>
      <c r="AW137" s="41">
        <v>0.0</v>
      </c>
      <c r="AX137" s="41">
        <v>1.0</v>
      </c>
      <c r="AY137" s="41">
        <v>0.0</v>
      </c>
      <c r="BB137" s="74">
        <f t="shared" ref="BB137:BD137" si="813">AQ137-AW137</f>
        <v>0.3168823007</v>
      </c>
      <c r="BC137" s="74">
        <f t="shared" si="813"/>
        <v>-0.6542796353</v>
      </c>
      <c r="BD137" s="74">
        <f t="shared" si="813"/>
        <v>0.3373973346</v>
      </c>
      <c r="BF137" s="5">
        <v>1.0</v>
      </c>
      <c r="BG137" s="5">
        <v>1.0</v>
      </c>
      <c r="BH137" s="5">
        <v>1.0</v>
      </c>
      <c r="BJ137" s="34">
        <f t="shared" ref="BJ137:BL137" si="814">BB137*BF137</f>
        <v>0.3168823007</v>
      </c>
      <c r="BK137" s="34">
        <f t="shared" si="814"/>
        <v>-0.6542796353</v>
      </c>
      <c r="BL137" s="34">
        <f t="shared" si="814"/>
        <v>0.3373973346</v>
      </c>
      <c r="BT137" s="5">
        <f t="shared" ref="BT137:BV137" si="815">Z137*(1-Z137)</f>
        <v>0.1808067669</v>
      </c>
      <c r="BU137" s="5">
        <f t="shared" si="815"/>
        <v>0.2372172089</v>
      </c>
      <c r="BV137" s="5">
        <f t="shared" si="815"/>
        <v>0.2421215528</v>
      </c>
      <c r="BY137" s="17">
        <v>-0.14214285649351527</v>
      </c>
      <c r="BZ137" s="17">
        <v>0.12355703886440755</v>
      </c>
      <c r="CA137" s="17">
        <v>-0.09628628701138509</v>
      </c>
      <c r="CC137" s="34">
        <f t="shared" ref="CC137:CE137" si="816">BY137*BT137</f>
        <v>-0.02570039033</v>
      </c>
      <c r="CD137" s="34">
        <f t="shared" si="816"/>
        <v>0.0293098559</v>
      </c>
      <c r="CE137" s="34">
        <f t="shared" si="816"/>
        <v>-0.02331298533</v>
      </c>
    </row>
    <row r="138" ht="18.0" customHeight="1">
      <c r="B138" s="6">
        <v>0.0</v>
      </c>
      <c r="C138" s="6">
        <v>0.0</v>
      </c>
      <c r="D138" s="6">
        <v>1.0</v>
      </c>
      <c r="E138" s="22" t="str">
        <f t="shared" si="767"/>
        <v>virginica</v>
      </c>
      <c r="F138" s="22">
        <f t="shared" ref="F138:H138" si="817">AQ138</f>
        <v>0.3234559303</v>
      </c>
      <c r="G138" s="22">
        <f t="shared" si="817"/>
        <v>0.33661219</v>
      </c>
      <c r="H138" s="22">
        <f t="shared" si="817"/>
        <v>0.3399318797</v>
      </c>
      <c r="I138" s="64" t="str">
        <f t="shared" si="769"/>
        <v>virginica</v>
      </c>
      <c r="K138" s="24" t="str">
        <f t="shared" si="770"/>
        <v>OK</v>
      </c>
      <c r="L138" s="29">
        <f t="shared" si="771"/>
        <v>0.1198900039</v>
      </c>
      <c r="N138" s="29">
        <v>1.0</v>
      </c>
      <c r="O138" s="27">
        <v>7.9</v>
      </c>
      <c r="P138" s="27">
        <v>6.3</v>
      </c>
      <c r="U138" s="27">
        <v>1.5215879942197064</v>
      </c>
      <c r="V138" s="27">
        <v>1.2339883224760466</v>
      </c>
      <c r="W138" s="27">
        <v>-1.0564722894883338</v>
      </c>
      <c r="Z138" s="17">
        <f t="shared" ref="Z138:AB138" si="818">1/(1+EXP(-U138))</f>
        <v>0.8207722018</v>
      </c>
      <c r="AA138" s="17">
        <f t="shared" si="818"/>
        <v>0.7745158616</v>
      </c>
      <c r="AB138" s="17">
        <f t="shared" si="818"/>
        <v>0.2579841817</v>
      </c>
      <c r="AE138" s="29">
        <v>1.0</v>
      </c>
      <c r="AF138" s="17">
        <f t="shared" ref="AF138:AH138" si="819">Z138</f>
        <v>0.8207722018</v>
      </c>
      <c r="AG138" s="17">
        <f t="shared" si="819"/>
        <v>0.7745158616</v>
      </c>
      <c r="AH138" s="17">
        <f t="shared" si="819"/>
        <v>0.2579841817</v>
      </c>
      <c r="AM138" s="27">
        <v>0.7207323700922978</v>
      </c>
      <c r="AN138" s="27">
        <v>0.7606009892337422</v>
      </c>
      <c r="AO138" s="27">
        <v>0.7704147368819813</v>
      </c>
      <c r="AQ138" s="17">
        <f t="shared" ref="AQ138:AS138" si="820">EXP(AM138)/(EXP($AM138)+EXP($AN138)+EXP($AO138))</f>
        <v>0.3234559303</v>
      </c>
      <c r="AR138" s="17">
        <f t="shared" si="820"/>
        <v>0.33661219</v>
      </c>
      <c r="AS138" s="17">
        <f t="shared" si="820"/>
        <v>0.3399318797</v>
      </c>
      <c r="AU138" s="40" t="str">
        <f t="shared" si="787"/>
        <v>virginica</v>
      </c>
      <c r="AW138" s="41">
        <v>0.0</v>
      </c>
      <c r="AX138" s="41">
        <v>0.0</v>
      </c>
      <c r="AY138" s="41">
        <v>1.0</v>
      </c>
      <c r="BB138" s="74">
        <f t="shared" ref="BB138:BD138" si="821">AQ138-AW138</f>
        <v>0.3234559303</v>
      </c>
      <c r="BC138" s="74">
        <f t="shared" si="821"/>
        <v>0.33661219</v>
      </c>
      <c r="BD138" s="74">
        <f t="shared" si="821"/>
        <v>-0.6600681203</v>
      </c>
      <c r="BF138" s="5">
        <v>1.0</v>
      </c>
      <c r="BG138" s="5">
        <v>1.0</v>
      </c>
      <c r="BH138" s="5">
        <v>1.0</v>
      </c>
      <c r="BJ138" s="34">
        <f t="shared" ref="BJ138:BL138" si="822">BB138*BF138</f>
        <v>0.3234559303</v>
      </c>
      <c r="BK138" s="34">
        <f t="shared" si="822"/>
        <v>0.33661219</v>
      </c>
      <c r="BL138" s="34">
        <f t="shared" si="822"/>
        <v>-0.6600681203</v>
      </c>
      <c r="BT138" s="5">
        <f t="shared" ref="BT138:BV138" si="823">Z138*(1-Z138)</f>
        <v>0.1471051946</v>
      </c>
      <c r="BU138" s="5">
        <f t="shared" si="823"/>
        <v>0.1746410417</v>
      </c>
      <c r="BV138" s="5">
        <f t="shared" si="823"/>
        <v>0.1914283437</v>
      </c>
      <c r="BY138" s="17">
        <v>0.09806570634838818</v>
      </c>
      <c r="BZ138" s="17">
        <v>-0.12474905211543491</v>
      </c>
      <c r="CA138" s="17">
        <v>-0.0469457036649272</v>
      </c>
      <c r="CC138" s="34">
        <f t="shared" ref="CC138:CE138" si="824">BY138*BT138</f>
        <v>0.01442597481</v>
      </c>
      <c r="CD138" s="34">
        <f t="shared" si="824"/>
        <v>-0.02178630442</v>
      </c>
      <c r="CE138" s="34">
        <f t="shared" si="824"/>
        <v>-0.008986738297</v>
      </c>
    </row>
    <row r="139" ht="18.0" customHeight="1">
      <c r="B139" s="6">
        <v>0.0</v>
      </c>
      <c r="C139" s="6">
        <v>0.0</v>
      </c>
      <c r="D139" s="6">
        <v>1.0</v>
      </c>
      <c r="E139" s="22" t="str">
        <f t="shared" si="767"/>
        <v>virginica</v>
      </c>
      <c r="F139" s="22">
        <f t="shared" ref="F139:H139" si="825">AQ139</f>
        <v>0.3221217696</v>
      </c>
      <c r="G139" s="22">
        <f t="shared" si="825"/>
        <v>0.3388742814</v>
      </c>
      <c r="H139" s="22">
        <f t="shared" si="825"/>
        <v>0.339003949</v>
      </c>
      <c r="I139" s="64" t="str">
        <f t="shared" si="769"/>
        <v>virginica</v>
      </c>
      <c r="K139" s="24" t="str">
        <f t="shared" si="770"/>
        <v>OK</v>
      </c>
      <c r="L139" s="29">
        <f t="shared" si="771"/>
        <v>0.1201937247</v>
      </c>
      <c r="N139" s="29">
        <v>1.0</v>
      </c>
      <c r="O139" s="27">
        <v>8.3</v>
      </c>
      <c r="P139" s="27">
        <v>5.8</v>
      </c>
      <c r="U139" s="27">
        <v>1.5467390096433564</v>
      </c>
      <c r="V139" s="27">
        <v>1.0757573548567878</v>
      </c>
      <c r="W139" s="27">
        <v>-0.9233813709962406</v>
      </c>
      <c r="Z139" s="17">
        <f t="shared" ref="Z139:AB139" si="826">1/(1+EXP(-U139))</f>
        <v>0.8244422444</v>
      </c>
      <c r="AA139" s="17">
        <f t="shared" si="826"/>
        <v>0.7456902628</v>
      </c>
      <c r="AB139" s="17">
        <f t="shared" si="826"/>
        <v>0.2842694179</v>
      </c>
      <c r="AE139" s="29">
        <v>1.0</v>
      </c>
      <c r="AF139" s="17">
        <f t="shared" ref="AF139:AH139" si="827">Z139</f>
        <v>0.8244422444</v>
      </c>
      <c r="AG139" s="17">
        <f t="shared" si="827"/>
        <v>0.7456902628</v>
      </c>
      <c r="AH139" s="17">
        <f t="shared" si="827"/>
        <v>0.2842694179</v>
      </c>
      <c r="AM139" s="27">
        <v>0.7192992258592507</v>
      </c>
      <c r="AN139" s="27">
        <v>0.7699987725992479</v>
      </c>
      <c r="AO139" s="27">
        <v>0.7703813417060685</v>
      </c>
      <c r="AQ139" s="17">
        <f t="shared" ref="AQ139:AS139" si="828">EXP(AM139)/(EXP($AM139)+EXP($AN139)+EXP($AO139))</f>
        <v>0.3221217696</v>
      </c>
      <c r="AR139" s="17">
        <f t="shared" si="828"/>
        <v>0.3388742814</v>
      </c>
      <c r="AS139" s="17">
        <f t="shared" si="828"/>
        <v>0.339003949</v>
      </c>
      <c r="AU139" s="40" t="str">
        <f t="shared" si="787"/>
        <v>virginica</v>
      </c>
      <c r="AW139" s="41">
        <v>0.0</v>
      </c>
      <c r="AX139" s="41">
        <v>0.0</v>
      </c>
      <c r="AY139" s="41">
        <v>1.0</v>
      </c>
      <c r="BB139" s="74">
        <f t="shared" ref="BB139:BD139" si="829">AQ139-AW139</f>
        <v>0.3221217696</v>
      </c>
      <c r="BC139" s="74">
        <f t="shared" si="829"/>
        <v>0.3388742814</v>
      </c>
      <c r="BD139" s="74">
        <f t="shared" si="829"/>
        <v>-0.660996051</v>
      </c>
      <c r="BF139" s="5">
        <v>1.0</v>
      </c>
      <c r="BG139" s="5">
        <v>1.0</v>
      </c>
      <c r="BH139" s="5">
        <v>1.0</v>
      </c>
      <c r="BJ139" s="34">
        <f t="shared" ref="BJ139:BL139" si="830">BB139*BF139</f>
        <v>0.3221217696</v>
      </c>
      <c r="BK139" s="34">
        <f t="shared" si="830"/>
        <v>0.3388742814</v>
      </c>
      <c r="BL139" s="34">
        <f t="shared" si="830"/>
        <v>-0.660996051</v>
      </c>
      <c r="BT139" s="5">
        <f t="shared" ref="BT139:BV139" si="831">Z139*(1-Z139)</f>
        <v>0.1447372301</v>
      </c>
      <c r="BU139" s="5">
        <f t="shared" si="831"/>
        <v>0.1896362948</v>
      </c>
      <c r="BV139" s="5">
        <f t="shared" si="831"/>
        <v>0.203460316</v>
      </c>
      <c r="BY139" s="17">
        <v>0.09854491863687892</v>
      </c>
      <c r="BZ139" s="17">
        <v>-0.12514623099121086</v>
      </c>
      <c r="CA139" s="17">
        <v>-0.0465654890890517</v>
      </c>
      <c r="CC139" s="34">
        <f t="shared" ref="CC139:CE139" si="832">BY139*BT139</f>
        <v>0.01426311856</v>
      </c>
      <c r="CD139" s="34">
        <f t="shared" si="832"/>
        <v>-0.02373226755</v>
      </c>
      <c r="CE139" s="34">
        <f t="shared" si="832"/>
        <v>-0.009474229123</v>
      </c>
    </row>
    <row r="140" ht="18.0" customHeight="1">
      <c r="B140" s="6">
        <v>0.0</v>
      </c>
      <c r="C140" s="6">
        <v>0.0</v>
      </c>
      <c r="D140" s="6">
        <v>1.0</v>
      </c>
      <c r="E140" s="22" t="str">
        <f t="shared" si="767"/>
        <v>virginica</v>
      </c>
      <c r="F140" s="22">
        <f t="shared" ref="F140:H140" si="833">AQ140</f>
        <v>0.3211520497</v>
      </c>
      <c r="G140" s="22">
        <f t="shared" si="833"/>
        <v>0.3399155487</v>
      </c>
      <c r="H140" s="22">
        <f t="shared" si="833"/>
        <v>0.3389324016</v>
      </c>
      <c r="I140" s="64" t="str">
        <f t="shared" si="769"/>
        <v>versicolor</v>
      </c>
      <c r="J140" s="30"/>
      <c r="K140" s="24" t="str">
        <f t="shared" si="770"/>
        <v>NG</v>
      </c>
      <c r="L140" s="31">
        <f t="shared" si="771"/>
        <v>0.1202171774</v>
      </c>
      <c r="N140" s="31">
        <v>1.0</v>
      </c>
      <c r="O140" s="27">
        <v>7.7</v>
      </c>
      <c r="P140" s="27">
        <v>5.2</v>
      </c>
      <c r="U140" s="27">
        <v>1.427812248538449</v>
      </c>
      <c r="V140" s="27">
        <v>0.9467009473938837</v>
      </c>
      <c r="W140" s="27">
        <v>-0.801101194618155</v>
      </c>
      <c r="Z140" s="17">
        <f t="shared" ref="Z140:AB140" si="834">1/(1+EXP(-U140))</f>
        <v>0.8065602099</v>
      </c>
      <c r="AA140" s="17">
        <f t="shared" si="834"/>
        <v>0.7204512282</v>
      </c>
      <c r="AB140" s="17">
        <f t="shared" si="834"/>
        <v>0.309790012</v>
      </c>
      <c r="AE140" s="31">
        <v>1.0</v>
      </c>
      <c r="AF140" s="17">
        <f t="shared" ref="AF140:AH140" si="835">Z140</f>
        <v>0.8065602099</v>
      </c>
      <c r="AG140" s="17">
        <f t="shared" si="835"/>
        <v>0.7204512282</v>
      </c>
      <c r="AH140" s="17">
        <f t="shared" si="835"/>
        <v>0.309790012</v>
      </c>
      <c r="AM140" s="27">
        <v>0.7066961204588889</v>
      </c>
      <c r="AN140" s="27">
        <v>0.7634786349472975</v>
      </c>
      <c r="AO140" s="27">
        <v>0.7605821166626435</v>
      </c>
      <c r="AQ140" s="17">
        <f t="shared" ref="AQ140:AS140" si="836">EXP(AM140)/(EXP($AM140)+EXP($AN140)+EXP($AO140))</f>
        <v>0.3211520497</v>
      </c>
      <c r="AR140" s="17">
        <f t="shared" si="836"/>
        <v>0.3399155487</v>
      </c>
      <c r="AS140" s="17">
        <f t="shared" si="836"/>
        <v>0.3389324016</v>
      </c>
      <c r="AU140" s="40" t="str">
        <f t="shared" si="787"/>
        <v>versicolor</v>
      </c>
      <c r="AW140" s="41">
        <v>0.0</v>
      </c>
      <c r="AX140" s="41">
        <v>0.0</v>
      </c>
      <c r="AY140" s="41">
        <v>1.0</v>
      </c>
      <c r="BB140" s="74">
        <f t="shared" ref="BB140:BD140" si="837">AQ140-AW140</f>
        <v>0.3211520497</v>
      </c>
      <c r="BC140" s="74">
        <f t="shared" si="837"/>
        <v>0.3399155487</v>
      </c>
      <c r="BD140" s="74">
        <f t="shared" si="837"/>
        <v>-0.6610675984</v>
      </c>
      <c r="BF140" s="5">
        <v>1.0</v>
      </c>
      <c r="BG140" s="5">
        <v>1.0</v>
      </c>
      <c r="BH140" s="5">
        <v>1.0</v>
      </c>
      <c r="BJ140" s="34">
        <f t="shared" ref="BJ140:BL140" si="838">BB140*BF140</f>
        <v>0.3211520497</v>
      </c>
      <c r="BK140" s="34">
        <f t="shared" si="838"/>
        <v>0.3399155487</v>
      </c>
      <c r="BL140" s="34">
        <f t="shared" si="838"/>
        <v>-0.6610675984</v>
      </c>
      <c r="BT140" s="5">
        <f t="shared" ref="BT140:BV140" si="839">Z140*(1-Z140)</f>
        <v>0.1560208377</v>
      </c>
      <c r="BU140" s="5">
        <f t="shared" si="839"/>
        <v>0.201401256</v>
      </c>
      <c r="BV140" s="5">
        <f t="shared" si="839"/>
        <v>0.2138201604</v>
      </c>
      <c r="BY140" s="17">
        <v>0.0987472787410813</v>
      </c>
      <c r="BZ140" s="17">
        <v>-0.12528433707401831</v>
      </c>
      <c r="CA140" s="17">
        <v>-0.046319948911405895</v>
      </c>
      <c r="CC140" s="34">
        <f t="shared" ref="CC140:CE140" si="840">BY140*BT140</f>
        <v>0.01540663315</v>
      </c>
      <c r="CD140" s="34">
        <f t="shared" si="840"/>
        <v>-0.02523242284</v>
      </c>
      <c r="CE140" s="34">
        <f t="shared" si="840"/>
        <v>-0.009904138908</v>
      </c>
    </row>
    <row r="141" ht="18.0" customHeight="1">
      <c r="K141" s="32" t="s">
        <v>29</v>
      </c>
      <c r="L141" s="31">
        <f>SUM(L132:L140)</f>
        <v>1.08850995</v>
      </c>
      <c r="R141" s="9"/>
      <c r="AM141" s="7"/>
    </row>
    <row r="142" ht="18.0" customHeight="1">
      <c r="K142" s="2"/>
      <c r="R142" s="9"/>
      <c r="AM142" s="43" t="s">
        <v>388</v>
      </c>
      <c r="AN142" s="27"/>
      <c r="AO142" s="27"/>
    </row>
    <row r="143" ht="18.0" customHeight="1">
      <c r="B143" s="11" t="s">
        <v>11</v>
      </c>
      <c r="C143" s="12"/>
      <c r="D143" s="12"/>
      <c r="E143" s="13"/>
      <c r="G143" s="2"/>
      <c r="H143" s="2"/>
      <c r="I143" s="2"/>
      <c r="J143" s="9"/>
      <c r="K143" s="2"/>
      <c r="L143" s="9"/>
      <c r="Q143" s="7"/>
      <c r="U143" s="43" t="s">
        <v>12</v>
      </c>
      <c r="V143" s="27"/>
      <c r="W143" s="27"/>
      <c r="Z143" s="16" t="s">
        <v>389</v>
      </c>
      <c r="AA143" s="17"/>
      <c r="AF143" s="16" t="s">
        <v>390</v>
      </c>
      <c r="AI143" s="7"/>
      <c r="AM143" s="43" t="s">
        <v>391</v>
      </c>
      <c r="AQ143" s="10" t="s">
        <v>392</v>
      </c>
      <c r="AR143" s="17"/>
      <c r="AW143" s="1" t="s">
        <v>41</v>
      </c>
      <c r="BB143" s="36" t="s">
        <v>93</v>
      </c>
      <c r="BF143" s="4" t="s">
        <v>393</v>
      </c>
      <c r="BH143" s="9" t="s">
        <v>552</v>
      </c>
      <c r="BJ143" s="33" t="s">
        <v>395</v>
      </c>
      <c r="BN143" s="33" t="s">
        <v>396</v>
      </c>
      <c r="BO143" s="34"/>
      <c r="BP143" s="34"/>
      <c r="BQ143" s="34"/>
      <c r="BT143" s="4" t="s">
        <v>397</v>
      </c>
      <c r="BX143" s="16" t="s">
        <v>398</v>
      </c>
      <c r="BY143" s="17"/>
      <c r="BZ143" s="17"/>
      <c r="CA143" s="17"/>
      <c r="CB143" s="17"/>
      <c r="CC143" s="33" t="s">
        <v>399</v>
      </c>
      <c r="CG143" s="4" t="s">
        <v>138</v>
      </c>
      <c r="CH143" s="5"/>
      <c r="CI143" s="5"/>
      <c r="CJ143" s="5"/>
    </row>
    <row r="144" ht="18.0" customHeight="1">
      <c r="B144" s="18" t="s">
        <v>14</v>
      </c>
      <c r="C144" s="18" t="s">
        <v>15</v>
      </c>
      <c r="D144" s="18" t="s">
        <v>16</v>
      </c>
      <c r="E144" s="19"/>
      <c r="F144" s="6" t="s">
        <v>14</v>
      </c>
      <c r="G144" s="6" t="s">
        <v>15</v>
      </c>
      <c r="H144" s="6" t="s">
        <v>16</v>
      </c>
      <c r="I144" s="19"/>
      <c r="J144" s="20" t="s">
        <v>18</v>
      </c>
      <c r="K144" s="18" t="s">
        <v>19</v>
      </c>
      <c r="L144" s="21" t="s">
        <v>20</v>
      </c>
      <c r="N144" s="1" t="s">
        <v>21</v>
      </c>
      <c r="O144" s="1" t="s">
        <v>22</v>
      </c>
      <c r="P144" s="1" t="s">
        <v>23</v>
      </c>
      <c r="Q144" s="1" t="s">
        <v>553</v>
      </c>
      <c r="U144" s="1" t="s">
        <v>554</v>
      </c>
      <c r="AE144" s="1" t="s">
        <v>21</v>
      </c>
      <c r="AF144" s="2" t="s">
        <v>555</v>
      </c>
      <c r="AI144" s="2" t="s">
        <v>556</v>
      </c>
      <c r="AK144" s="2"/>
      <c r="AM144" s="2" t="s">
        <v>557</v>
      </c>
      <c r="AO144" s="2"/>
      <c r="AQ144" s="2" t="s">
        <v>47</v>
      </c>
      <c r="AW144" s="6" t="s">
        <v>14</v>
      </c>
      <c r="AX144" s="6" t="s">
        <v>15</v>
      </c>
      <c r="AY144" s="6" t="s">
        <v>16</v>
      </c>
      <c r="BB144" s="2" t="s">
        <v>101</v>
      </c>
      <c r="BF144" s="1" t="s">
        <v>251</v>
      </c>
      <c r="BJ144" s="57" t="s">
        <v>558</v>
      </c>
      <c r="BK144" s="58"/>
      <c r="BO144" s="2" t="s">
        <v>104</v>
      </c>
      <c r="BP144" s="2"/>
      <c r="BT144" s="1" t="s">
        <v>145</v>
      </c>
      <c r="BY144" s="2" t="s">
        <v>146</v>
      </c>
      <c r="CC144" s="2" t="s">
        <v>559</v>
      </c>
      <c r="CH144" s="2" t="s">
        <v>148</v>
      </c>
    </row>
    <row r="145" ht="18.0" customHeight="1">
      <c r="A145" s="1">
        <f>A132+1</f>
        <v>11</v>
      </c>
      <c r="B145" s="6">
        <v>1.0</v>
      </c>
      <c r="C145" s="6">
        <v>0.0</v>
      </c>
      <c r="D145" s="6">
        <v>0.0</v>
      </c>
      <c r="E145" s="22" t="str">
        <f t="shared" ref="E145:E153" si="851">IF(MAX(B145:D145)=B145,"setosa",IF(MAX(B145:D145)=C145,"versicolor","virginica"))</f>
        <v>setosa</v>
      </c>
      <c r="F145" s="22">
        <f t="shared" ref="F145:H145" si="841">AQ145</f>
        <v>0.3290129168</v>
      </c>
      <c r="G145" s="22">
        <f t="shared" si="841"/>
        <v>0.3276528467</v>
      </c>
      <c r="H145" s="22">
        <f t="shared" si="841"/>
        <v>0.3433342365</v>
      </c>
      <c r="I145" s="64" t="str">
        <f t="shared" ref="I145:I153" si="853">IF(MAX(F145:H145)=F145,"setosa",IF(MAX(F145:H145)=G145,"versicolor","virginica"))</f>
        <v>virginica</v>
      </c>
      <c r="J145" s="22">
        <f>COUNTIF(K145:K153,"OK")/9</f>
        <v>0.6666666667</v>
      </c>
      <c r="K145" s="24" t="str">
        <f t="shared" ref="K145:K153" si="854">IF(E145=I145,"OK","NG")</f>
        <v>NG</v>
      </c>
      <c r="L145" s="25">
        <f t="shared" ref="L145:L153" si="855">-(B145*LN(F145)+C145*LN(G145)+D145*LN(H145))/9</f>
        <v>0.1235175854</v>
      </c>
      <c r="M145" s="9" t="s">
        <v>26</v>
      </c>
      <c r="N145" s="25">
        <v>1.0</v>
      </c>
      <c r="O145" s="27">
        <v>5.1</v>
      </c>
      <c r="P145" s="27">
        <v>7.0</v>
      </c>
      <c r="Q145" s="72">
        <f t="shared" ref="Q145:S145" si="842">Q132-$C$10*CH132</f>
        <v>0.05216301006</v>
      </c>
      <c r="R145" s="72">
        <f t="shared" si="842"/>
        <v>-0.0313331023</v>
      </c>
      <c r="S145" s="72">
        <f t="shared" si="842"/>
        <v>0.1725149454</v>
      </c>
      <c r="T145" s="28" t="s">
        <v>27</v>
      </c>
      <c r="U145" s="27">
        <f t="array" ref="U145:W153">MMULT(N145:P153,Q145:S147)</f>
        <v>1.157356877</v>
      </c>
      <c r="V145" s="27">
        <v>1.5971493721591046</v>
      </c>
      <c r="W145" s="27">
        <v>-1.3068217127520316</v>
      </c>
      <c r="Y145" s="9" t="s">
        <v>560</v>
      </c>
      <c r="Z145" s="17">
        <f t="shared" ref="Z145:AB145" si="843">1/(1+EXP(-U145))</f>
        <v>0.7608521139</v>
      </c>
      <c r="AA145" s="17">
        <f t="shared" si="843"/>
        <v>0.8316195934</v>
      </c>
      <c r="AB145" s="17">
        <f t="shared" si="843"/>
        <v>0.2130191726</v>
      </c>
      <c r="AD145" s="9" t="s">
        <v>561</v>
      </c>
      <c r="AE145" s="25">
        <v>1.0</v>
      </c>
      <c r="AF145" s="17">
        <f t="shared" ref="AF145:AH145" si="844">Z145</f>
        <v>0.7608521139</v>
      </c>
      <c r="AG145" s="17">
        <f t="shared" si="844"/>
        <v>0.8316195934</v>
      </c>
      <c r="AH145" s="17">
        <f t="shared" si="844"/>
        <v>0.2130191726</v>
      </c>
      <c r="AI145" s="38">
        <f t="shared" ref="AI145:AK145" si="845">AI132-$C$10*BO132</f>
        <v>0.04928053719</v>
      </c>
      <c r="AJ145" s="38">
        <f t="shared" si="845"/>
        <v>-0.03849812683</v>
      </c>
      <c r="AK145" s="38">
        <f t="shared" si="845"/>
        <v>-0.01078241035</v>
      </c>
      <c r="AL145" s="28" t="s">
        <v>27</v>
      </c>
      <c r="AM145" s="27">
        <f t="array" ref="AM145:AO153">MMULT(AE145:AH153,AI145:AK148)</f>
        <v>0.702923654</v>
      </c>
      <c r="AN145" s="27">
        <v>0.6987812968966486</v>
      </c>
      <c r="AO145" s="27">
        <v>0.745531066436974</v>
      </c>
      <c r="AP145" s="9" t="s">
        <v>562</v>
      </c>
      <c r="AQ145" s="17">
        <f t="shared" ref="AQ145:AS145" si="846">EXP(AM145)/(EXP($AM145)+EXP($AN145)+EXP($AO145))</f>
        <v>0.3290129168</v>
      </c>
      <c r="AR145" s="17">
        <f t="shared" si="846"/>
        <v>0.3276528467</v>
      </c>
      <c r="AS145" s="17">
        <f t="shared" si="846"/>
        <v>0.3433342365</v>
      </c>
      <c r="AT145" s="39" t="s">
        <v>51</v>
      </c>
      <c r="AU145" s="40" t="str">
        <f>IF(MAX(B145:D145)=MAX(AQ145:AS145)=AQ145,"setosa",IF(MAX(AQ145:AS145)=AR145,"versicolor","virginica"))</f>
        <v>virginica</v>
      </c>
      <c r="AW145" s="41">
        <v>1.0</v>
      </c>
      <c r="AX145" s="41">
        <v>0.0</v>
      </c>
      <c r="AY145" s="41">
        <v>0.0</v>
      </c>
      <c r="BA145" s="59" t="s">
        <v>108</v>
      </c>
      <c r="BB145" s="74">
        <f t="shared" ref="BB145:BD145" si="847">AQ145-AW145</f>
        <v>-0.6709870832</v>
      </c>
      <c r="BC145" s="74">
        <f t="shared" si="847"/>
        <v>0.3276528467</v>
      </c>
      <c r="BD145" s="74">
        <f t="shared" si="847"/>
        <v>0.3433342365</v>
      </c>
      <c r="BE145" s="9" t="s">
        <v>563</v>
      </c>
      <c r="BF145" s="5">
        <v>1.0</v>
      </c>
      <c r="BG145" s="5">
        <v>1.0</v>
      </c>
      <c r="BH145" s="5">
        <v>1.0</v>
      </c>
      <c r="BI145" s="9" t="s">
        <v>564</v>
      </c>
      <c r="BJ145" s="34">
        <f t="shared" ref="BJ145:BL145" si="848">BB145*BF145</f>
        <v>-0.6709870832</v>
      </c>
      <c r="BK145" s="34">
        <f t="shared" si="848"/>
        <v>0.3276528467</v>
      </c>
      <c r="BL145" s="34">
        <f t="shared" si="848"/>
        <v>0.3433342365</v>
      </c>
      <c r="BN145" s="61" t="s">
        <v>565</v>
      </c>
      <c r="BO145" s="62">
        <f t="array" ref="BO145:BQ148">MMULT(TRANSPOSE(AE145:AH153),BJ145:BL153)</f>
        <v>-0.08222633141</v>
      </c>
      <c r="BP145" s="62">
        <v>0.019316601260460642</v>
      </c>
      <c r="BQ145" s="62">
        <v>0.06290973015310264</v>
      </c>
      <c r="BS145" s="75" t="s">
        <v>566</v>
      </c>
      <c r="BT145" s="5">
        <f t="shared" ref="BT145:BV145" si="849">Z145*(1-Z145)</f>
        <v>0.1819561746</v>
      </c>
      <c r="BU145" s="5">
        <f t="shared" si="849"/>
        <v>0.1400284453</v>
      </c>
      <c r="BV145" s="5">
        <f t="shared" si="849"/>
        <v>0.1676420047</v>
      </c>
      <c r="BX145" s="9" t="s">
        <v>567</v>
      </c>
      <c r="BY145" s="17">
        <f t="array" ref="BY145:CA153">MMULT(BJ145:BL153,TRANSPOSE(AI146:AK148))</f>
        <v>0.04427488781</v>
      </c>
      <c r="BZ145" s="17">
        <v>-0.004782400097025158</v>
      </c>
      <c r="CA145" s="17">
        <v>0.15465471464893193</v>
      </c>
      <c r="CB145" s="9"/>
      <c r="CC145" s="34">
        <f t="shared" ref="CC145:CE145" si="850">BY145*BT145</f>
        <v>0.008056089219</v>
      </c>
      <c r="CD145" s="34">
        <f t="shared" si="850"/>
        <v>-0.0006696720502</v>
      </c>
      <c r="CE145" s="34">
        <f t="shared" si="850"/>
        <v>0.0259266264</v>
      </c>
      <c r="CG145" s="61" t="s">
        <v>568</v>
      </c>
      <c r="CH145" s="65">
        <f t="array" ref="CH145:CJ147">MMULT(TRANSPOSE(N145:P153),CC145:CE153)</f>
        <v>-0.01039139157</v>
      </c>
      <c r="CI145" s="65">
        <v>0.01925632536975246</v>
      </c>
      <c r="CJ145" s="65">
        <v>-0.027010925763391796</v>
      </c>
    </row>
    <row r="146" ht="18.0" customHeight="1">
      <c r="B146" s="6">
        <v>1.0</v>
      </c>
      <c r="C146" s="6">
        <v>0.0</v>
      </c>
      <c r="D146" s="6">
        <v>0.0</v>
      </c>
      <c r="E146" s="22" t="str">
        <f t="shared" si="851"/>
        <v>setosa</v>
      </c>
      <c r="F146" s="22">
        <f t="shared" ref="F146:H146" si="852">AQ146</f>
        <v>0.330290086</v>
      </c>
      <c r="G146" s="22">
        <f t="shared" si="852"/>
        <v>0.3262371598</v>
      </c>
      <c r="H146" s="22">
        <f t="shared" si="852"/>
        <v>0.3434727541</v>
      </c>
      <c r="I146" s="64" t="str">
        <f t="shared" si="853"/>
        <v>virginica</v>
      </c>
      <c r="K146" s="24" t="str">
        <f t="shared" si="854"/>
        <v>NG</v>
      </c>
      <c r="L146" s="29">
        <f t="shared" si="855"/>
        <v>0.1230871069</v>
      </c>
      <c r="N146" s="29">
        <v>1.0</v>
      </c>
      <c r="O146" s="27">
        <v>5.4</v>
      </c>
      <c r="P146" s="27">
        <v>7.8</v>
      </c>
      <c r="Q146" s="72">
        <f t="shared" ref="Q146:S146" si="856">Q133-$C$10*CH133</f>
        <v>0.1385668653</v>
      </c>
      <c r="R146" s="72">
        <f t="shared" si="856"/>
        <v>-0.05610371388</v>
      </c>
      <c r="S146" s="72">
        <f t="shared" si="856"/>
        <v>0.040639571</v>
      </c>
      <c r="U146" s="27">
        <v>1.2444701199895336</v>
      </c>
      <c r="V146" s="27">
        <v>1.799130991165233</v>
      </c>
      <c r="W146" s="27">
        <v>-1.487383952341334</v>
      </c>
      <c r="Z146" s="17">
        <f t="shared" ref="Z146:AB146" si="857">1/(1+EXP(-U146))</f>
        <v>0.7763411448</v>
      </c>
      <c r="AA146" s="17">
        <f t="shared" si="857"/>
        <v>0.8580431183</v>
      </c>
      <c r="AB146" s="17">
        <f t="shared" si="857"/>
        <v>0.1843147066</v>
      </c>
      <c r="AE146" s="29">
        <v>1.0</v>
      </c>
      <c r="AF146" s="17">
        <f t="shared" ref="AF146:AH146" si="858">Z146</f>
        <v>0.7763411448</v>
      </c>
      <c r="AG146" s="17">
        <f t="shared" si="858"/>
        <v>0.8580431183</v>
      </c>
      <c r="AH146" s="17">
        <f t="shared" si="858"/>
        <v>0.1843147066</v>
      </c>
      <c r="AI146" s="38">
        <f t="shared" ref="AI146:AK146" si="859">AI133-$C$10*BO133</f>
        <v>0.5541498115</v>
      </c>
      <c r="AJ146" s="38">
        <f t="shared" si="859"/>
        <v>0.7423302337</v>
      </c>
      <c r="AK146" s="38">
        <f t="shared" si="859"/>
        <v>0.5035199548</v>
      </c>
      <c r="AM146" s="27">
        <v>0.7144132339745202</v>
      </c>
      <c r="AN146" s="27">
        <v>0.7020665181444666</v>
      </c>
      <c r="AO146" s="27">
        <v>0.7535497071951957</v>
      </c>
      <c r="AQ146" s="17">
        <f t="shared" ref="AQ146:AS146" si="860">EXP(AM146)/(EXP($AM146)+EXP($AN146)+EXP($AO146))</f>
        <v>0.330290086</v>
      </c>
      <c r="AR146" s="17">
        <f t="shared" si="860"/>
        <v>0.3262371598</v>
      </c>
      <c r="AS146" s="17">
        <f t="shared" si="860"/>
        <v>0.3434727541</v>
      </c>
      <c r="AU146" s="40" t="str">
        <f t="shared" ref="AU146:AU153" si="871">IF(MAX(AQ146:AS146)=AQ146,"setosa",IF(MAX(AQ146:AS146)=AR146,"versicolor","virginica"))</f>
        <v>virginica</v>
      </c>
      <c r="AW146" s="41">
        <v>1.0</v>
      </c>
      <c r="AX146" s="41">
        <v>0.0</v>
      </c>
      <c r="AY146" s="41">
        <v>0.0</v>
      </c>
      <c r="BB146" s="74">
        <f t="shared" ref="BB146:BD146" si="861">AQ146-AW146</f>
        <v>-0.669709914</v>
      </c>
      <c r="BC146" s="74">
        <f t="shared" si="861"/>
        <v>0.3262371598</v>
      </c>
      <c r="BD146" s="74">
        <f t="shared" si="861"/>
        <v>0.3434727541</v>
      </c>
      <c r="BF146" s="5">
        <v>1.0</v>
      </c>
      <c r="BG146" s="5">
        <v>1.0</v>
      </c>
      <c r="BH146" s="5">
        <v>1.0</v>
      </c>
      <c r="BJ146" s="34">
        <f t="shared" ref="BJ146:BL146" si="862">BB146*BF146</f>
        <v>-0.669709914</v>
      </c>
      <c r="BK146" s="34">
        <f t="shared" si="862"/>
        <v>0.3262371598</v>
      </c>
      <c r="BL146" s="34">
        <f t="shared" si="862"/>
        <v>0.3434727541</v>
      </c>
      <c r="BN146" s="61" t="s">
        <v>569</v>
      </c>
      <c r="BO146" s="34">
        <v>-0.016180425158542844</v>
      </c>
      <c r="BP146" s="34">
        <v>0.08212474297045014</v>
      </c>
      <c r="BQ146" s="34">
        <v>-0.06594431781190713</v>
      </c>
      <c r="BT146" s="5">
        <f t="shared" ref="BT146:BV146" si="863">Z146*(1-Z146)</f>
        <v>0.1736355717</v>
      </c>
      <c r="BU146" s="5">
        <f t="shared" si="863"/>
        <v>0.1218051254</v>
      </c>
      <c r="BV146" s="5">
        <f t="shared" si="863"/>
        <v>0.1503427955</v>
      </c>
      <c r="BY146" s="17">
        <v>0.04400147013476899</v>
      </c>
      <c r="BZ146" s="17">
        <v>-0.0045703714410680885</v>
      </c>
      <c r="CA146" s="17">
        <v>0.15431447327711828</v>
      </c>
      <c r="CC146" s="34">
        <f t="shared" ref="CC146:CE146" si="864">BY146*BT146</f>
        <v>0.007640220422</v>
      </c>
      <c r="CD146" s="34">
        <f t="shared" si="864"/>
        <v>-0.0005566946667</v>
      </c>
      <c r="CE146" s="34">
        <f t="shared" si="864"/>
        <v>0.0232000693</v>
      </c>
      <c r="CG146" s="61" t="s">
        <v>570</v>
      </c>
      <c r="CH146" s="66">
        <v>-0.025665223232960485</v>
      </c>
      <c r="CI146" s="66">
        <v>0.010705182600712931</v>
      </c>
      <c r="CJ146" s="66">
        <v>-0.3167905615186563</v>
      </c>
    </row>
    <row r="147" ht="18.0" customHeight="1">
      <c r="B147" s="6">
        <v>1.0</v>
      </c>
      <c r="C147" s="6">
        <v>0.0</v>
      </c>
      <c r="D147" s="6">
        <v>0.0</v>
      </c>
      <c r="E147" s="22" t="str">
        <f t="shared" si="851"/>
        <v>setosa</v>
      </c>
      <c r="F147" s="22">
        <f t="shared" ref="F147:H147" si="865">AQ147</f>
        <v>0.3289855088</v>
      </c>
      <c r="G147" s="22">
        <f t="shared" si="865"/>
        <v>0.3272736909</v>
      </c>
      <c r="H147" s="22">
        <f t="shared" si="865"/>
        <v>0.3437408003</v>
      </c>
      <c r="I147" s="64" t="str">
        <f t="shared" si="853"/>
        <v>virginica</v>
      </c>
      <c r="K147" s="24" t="str">
        <f t="shared" si="854"/>
        <v>NG</v>
      </c>
      <c r="L147" s="29">
        <f t="shared" si="855"/>
        <v>0.1235268417</v>
      </c>
      <c r="N147" s="29">
        <v>1.0</v>
      </c>
      <c r="O147" s="27">
        <v>4.6</v>
      </c>
      <c r="P147" s="27">
        <v>6.8</v>
      </c>
      <c r="Q147" s="72">
        <f t="shared" ref="Q147:S147" si="866">Q134-$C$10*CH134</f>
        <v>0.05692897912</v>
      </c>
      <c r="R147" s="72">
        <f t="shared" si="866"/>
        <v>0.2735159165</v>
      </c>
      <c r="S147" s="72">
        <f t="shared" si="866"/>
        <v>-0.2409426386</v>
      </c>
      <c r="U147" s="27">
        <v>1.0766876486039025</v>
      </c>
      <c r="V147" s="27">
        <v>1.5704980458050268</v>
      </c>
      <c r="W147" s="27">
        <v>-1.2789529705315272</v>
      </c>
      <c r="Z147" s="17">
        <f t="shared" ref="Z147:AB147" si="867">1/(1+EXP(-U147))</f>
        <v>0.74586664</v>
      </c>
      <c r="AA147" s="17">
        <f t="shared" si="867"/>
        <v>0.827854597</v>
      </c>
      <c r="AB147" s="17">
        <f t="shared" si="867"/>
        <v>0.2177285039</v>
      </c>
      <c r="AE147" s="29">
        <v>1.0</v>
      </c>
      <c r="AF147" s="17">
        <f t="shared" ref="AF147:AH147" si="868">Z147</f>
        <v>0.74586664</v>
      </c>
      <c r="AG147" s="17">
        <f t="shared" si="868"/>
        <v>0.827854597</v>
      </c>
      <c r="AH147" s="17">
        <f t="shared" si="868"/>
        <v>0.2177285039</v>
      </c>
      <c r="AI147" s="38">
        <f t="shared" ref="AI147:AK147" si="869">AI134-$C$10*BO134</f>
        <v>0.2467475429</v>
      </c>
      <c r="AJ147" s="38">
        <f t="shared" si="869"/>
        <v>0.108520802</v>
      </c>
      <c r="AK147" s="38">
        <f t="shared" si="869"/>
        <v>0.364731655</v>
      </c>
      <c r="AM147" s="27">
        <v>0.6942833102101312</v>
      </c>
      <c r="AN147" s="27">
        <v>0.6890664025453838</v>
      </c>
      <c r="AO147" s="27">
        <v>0.738157492272358</v>
      </c>
      <c r="AQ147" s="17">
        <f t="shared" ref="AQ147:AS147" si="870">EXP(AM147)/(EXP($AM147)+EXP($AN147)+EXP($AO147))</f>
        <v>0.3289855088</v>
      </c>
      <c r="AR147" s="17">
        <f t="shared" si="870"/>
        <v>0.3272736909</v>
      </c>
      <c r="AS147" s="17">
        <f t="shared" si="870"/>
        <v>0.3437408003</v>
      </c>
      <c r="AU147" s="40" t="str">
        <f t="shared" si="871"/>
        <v>virginica</v>
      </c>
      <c r="AW147" s="41">
        <v>1.0</v>
      </c>
      <c r="AX147" s="41">
        <v>0.0</v>
      </c>
      <c r="AY147" s="41">
        <v>0.0</v>
      </c>
      <c r="BB147" s="74">
        <f t="shared" ref="BB147:BD147" si="872">AQ147-AW147</f>
        <v>-0.6710144912</v>
      </c>
      <c r="BC147" s="74">
        <f t="shared" si="872"/>
        <v>0.3272736909</v>
      </c>
      <c r="BD147" s="74">
        <f t="shared" si="872"/>
        <v>0.3437408003</v>
      </c>
      <c r="BF147" s="5">
        <v>1.0</v>
      </c>
      <c r="BG147" s="5">
        <v>1.0</v>
      </c>
      <c r="BH147" s="5">
        <v>1.0</v>
      </c>
      <c r="BJ147" s="34">
        <f t="shared" ref="BJ147:BL147" si="873">BB147*BF147</f>
        <v>-0.6710144912</v>
      </c>
      <c r="BK147" s="34">
        <f t="shared" si="873"/>
        <v>0.3272736909</v>
      </c>
      <c r="BL147" s="34">
        <f t="shared" si="873"/>
        <v>0.3437408003</v>
      </c>
      <c r="BO147" s="34">
        <v>-0.35398796401882393</v>
      </c>
      <c r="BP147" s="34">
        <v>0.3328977402648187</v>
      </c>
      <c r="BQ147" s="34">
        <v>0.021090223754005044</v>
      </c>
      <c r="BT147" s="5">
        <f t="shared" ref="BT147:BV147" si="874">Z147*(1-Z147)</f>
        <v>0.1895495954</v>
      </c>
      <c r="BU147" s="5">
        <f t="shared" si="874"/>
        <v>0.1425113632</v>
      </c>
      <c r="BV147" s="5">
        <f t="shared" si="874"/>
        <v>0.1703228025</v>
      </c>
      <c r="BY147" s="17">
        <v>0.044182953847793305</v>
      </c>
      <c r="BZ147" s="17">
        <v>-0.004682022564148264</v>
      </c>
      <c r="CA147" s="17">
        <v>0.1546382986720869</v>
      </c>
      <c r="CC147" s="34">
        <f t="shared" ref="CC147:CE147" si="875">BY147*BT147</f>
        <v>0.008374861024</v>
      </c>
      <c r="CD147" s="34">
        <f t="shared" si="875"/>
        <v>-0.0006672414181</v>
      </c>
      <c r="CE147" s="34">
        <f t="shared" si="875"/>
        <v>0.0263384284</v>
      </c>
      <c r="CH147" s="66">
        <v>0.15867811110649138</v>
      </c>
      <c r="CI147" s="66">
        <v>-0.10547472359784815</v>
      </c>
      <c r="CJ147" s="66">
        <v>0.1264164276929359</v>
      </c>
    </row>
    <row r="148" ht="18.0" customHeight="1">
      <c r="B148" s="6">
        <v>0.0</v>
      </c>
      <c r="C148" s="6">
        <v>1.0</v>
      </c>
      <c r="D148" s="6">
        <v>0.0</v>
      </c>
      <c r="E148" s="22" t="str">
        <f t="shared" si="851"/>
        <v>versicolor</v>
      </c>
      <c r="F148" s="22">
        <f t="shared" ref="F148:H148" si="876">AQ148</f>
        <v>0.3195754353</v>
      </c>
      <c r="G148" s="22">
        <f t="shared" si="876"/>
        <v>0.3420953126</v>
      </c>
      <c r="H148" s="22">
        <f t="shared" si="876"/>
        <v>0.3383292521</v>
      </c>
      <c r="I148" s="64" t="str">
        <f t="shared" si="853"/>
        <v>versicolor</v>
      </c>
      <c r="K148" s="24" t="str">
        <f t="shared" si="854"/>
        <v>OK</v>
      </c>
      <c r="L148" s="29">
        <f t="shared" si="855"/>
        <v>0.1191850988</v>
      </c>
      <c r="N148" s="29">
        <v>1.0</v>
      </c>
      <c r="O148" s="27">
        <v>6.4</v>
      </c>
      <c r="P148" s="27">
        <v>3.6</v>
      </c>
      <c r="U148" s="27">
        <v>1.1439352730140628</v>
      </c>
      <c r="V148" s="27">
        <v>0.5942604281514253</v>
      </c>
      <c r="W148" s="27">
        <v>-0.4347852991614616</v>
      </c>
      <c r="Z148" s="17">
        <f t="shared" ref="Z148:AB148" si="877">1/(1+EXP(-U148))</f>
        <v>0.758401427</v>
      </c>
      <c r="AA148" s="17">
        <f t="shared" si="877"/>
        <v>0.6443420876</v>
      </c>
      <c r="AB148" s="17">
        <f t="shared" si="877"/>
        <v>0.3929842271</v>
      </c>
      <c r="AE148" s="29">
        <v>1.0</v>
      </c>
      <c r="AF148" s="17">
        <f t="shared" ref="AF148:AH148" si="878">Z148</f>
        <v>0.758401427</v>
      </c>
      <c r="AG148" s="17">
        <f t="shared" si="878"/>
        <v>0.6443420876</v>
      </c>
      <c r="AH148" s="17">
        <f t="shared" si="878"/>
        <v>0.3929842271</v>
      </c>
      <c r="AI148" s="38">
        <f t="shared" ref="AI148:AK148" si="879">AI135-$C$10*BO135</f>
        <v>0.1258899357</v>
      </c>
      <c r="AJ148" s="38">
        <f t="shared" si="879"/>
        <v>0.3860115965</v>
      </c>
      <c r="AK148" s="38">
        <f t="shared" si="879"/>
        <v>0.3280984678</v>
      </c>
      <c r="AM148" s="27">
        <v>0.6780111310136733</v>
      </c>
      <c r="AN148" s="27">
        <v>0.7461071707757565</v>
      </c>
      <c r="AO148" s="27">
        <v>0.7350373206585374</v>
      </c>
      <c r="AQ148" s="17">
        <f t="shared" ref="AQ148:AS148" si="880">EXP(AM148)/(EXP($AM148)+EXP($AN148)+EXP($AO148))</f>
        <v>0.3195754353</v>
      </c>
      <c r="AR148" s="17">
        <f t="shared" si="880"/>
        <v>0.3420953126</v>
      </c>
      <c r="AS148" s="17">
        <f t="shared" si="880"/>
        <v>0.3383292521</v>
      </c>
      <c r="AU148" s="40" t="str">
        <f t="shared" si="871"/>
        <v>versicolor</v>
      </c>
      <c r="AW148" s="41">
        <v>0.0</v>
      </c>
      <c r="AX148" s="41">
        <v>1.0</v>
      </c>
      <c r="AY148" s="41">
        <v>0.0</v>
      </c>
      <c r="BB148" s="74">
        <f t="shared" ref="BB148:BD148" si="881">AQ148-AW148</f>
        <v>0.3195754353</v>
      </c>
      <c r="BC148" s="74">
        <f t="shared" si="881"/>
        <v>-0.6579046874</v>
      </c>
      <c r="BD148" s="74">
        <f t="shared" si="881"/>
        <v>0.3383292521</v>
      </c>
      <c r="BF148" s="5">
        <v>1.0</v>
      </c>
      <c r="BG148" s="5">
        <v>1.0</v>
      </c>
      <c r="BH148" s="5">
        <v>1.0</v>
      </c>
      <c r="BJ148" s="34">
        <f t="shared" ref="BJ148:BL148" si="882">BB148*BF148</f>
        <v>0.3195754353</v>
      </c>
      <c r="BK148" s="34">
        <f t="shared" si="882"/>
        <v>-0.6579046874</v>
      </c>
      <c r="BL148" s="34">
        <f t="shared" si="882"/>
        <v>0.3383292521</v>
      </c>
      <c r="BO148" s="34">
        <v>0.2569516844812652</v>
      </c>
      <c r="BP148" s="34">
        <v>-0.30129739962737767</v>
      </c>
      <c r="BQ148" s="34">
        <v>0.04434571514611227</v>
      </c>
      <c r="BT148" s="5">
        <f t="shared" ref="BT148:BV148" si="883">Z148*(1-Z148)</f>
        <v>0.1832287025</v>
      </c>
      <c r="BU148" s="5">
        <f t="shared" si="883"/>
        <v>0.2291653618</v>
      </c>
      <c r="BV148" s="5">
        <f t="shared" si="883"/>
        <v>0.2385476244</v>
      </c>
      <c r="BY148" s="17">
        <v>-0.1409343434173974</v>
      </c>
      <c r="BZ148" s="17">
        <v>0.13085749716795897</v>
      </c>
      <c r="CA148" s="17">
        <v>-0.1027221985152536</v>
      </c>
      <c r="CC148" s="34">
        <f t="shared" ref="CC148:CE148" si="884">BY148*BT148</f>
        <v>-0.02582321688</v>
      </c>
      <c r="CD148" s="34">
        <f t="shared" si="884"/>
        <v>0.02998800568</v>
      </c>
      <c r="CE148" s="34">
        <f t="shared" si="884"/>
        <v>-0.02450413642</v>
      </c>
    </row>
    <row r="149" ht="18.0" customHeight="1">
      <c r="B149" s="6">
        <v>0.0</v>
      </c>
      <c r="C149" s="6">
        <v>1.0</v>
      </c>
      <c r="D149" s="6">
        <v>0.0</v>
      </c>
      <c r="E149" s="22" t="str">
        <f t="shared" si="851"/>
        <v>versicolor</v>
      </c>
      <c r="F149" s="22">
        <f t="shared" ref="F149:H149" si="885">AQ149</f>
        <v>0.3194533525</v>
      </c>
      <c r="G149" s="22">
        <f t="shared" si="885"/>
        <v>0.3418766409</v>
      </c>
      <c r="H149" s="22">
        <f t="shared" si="885"/>
        <v>0.3386700065</v>
      </c>
      <c r="I149" s="64" t="str">
        <f t="shared" si="853"/>
        <v>versicolor</v>
      </c>
      <c r="K149" s="24" t="str">
        <f t="shared" si="854"/>
        <v>OK</v>
      </c>
      <c r="L149" s="29">
        <f t="shared" si="855"/>
        <v>0.1192561451</v>
      </c>
      <c r="N149" s="29">
        <v>1.0</v>
      </c>
      <c r="O149" s="27">
        <v>5.9</v>
      </c>
      <c r="P149" s="27">
        <v>3.4</v>
      </c>
      <c r="U149" s="27">
        <v>1.0632660445243172</v>
      </c>
      <c r="V149" s="27">
        <v>0.5676091017973475</v>
      </c>
      <c r="W149" s="27">
        <v>-0.4069165569409573</v>
      </c>
      <c r="Z149" s="17">
        <f t="shared" ref="Z149:AB149" si="886">1/(1+EXP(-U149))</f>
        <v>0.7433141958</v>
      </c>
      <c r="AA149" s="17">
        <f t="shared" si="886"/>
        <v>0.638211305</v>
      </c>
      <c r="AB149" s="17">
        <f t="shared" si="886"/>
        <v>0.3996517029</v>
      </c>
      <c r="AE149" s="29">
        <v>1.0</v>
      </c>
      <c r="AF149" s="17">
        <f t="shared" ref="AF149:AH149" si="887">Z149</f>
        <v>0.7433141958</v>
      </c>
      <c r="AG149" s="17">
        <f t="shared" si="887"/>
        <v>0.638211305</v>
      </c>
      <c r="AH149" s="17">
        <f t="shared" si="887"/>
        <v>0.3996517029</v>
      </c>
      <c r="AI149" s="2"/>
      <c r="AM149" s="27">
        <v>0.668977157237786</v>
      </c>
      <c r="AN149" s="27">
        <v>0.7368158684121003</v>
      </c>
      <c r="AO149" s="27">
        <v>0.727392096795518</v>
      </c>
      <c r="AQ149" s="17">
        <f t="shared" ref="AQ149:AS149" si="888">EXP(AM149)/(EXP($AM149)+EXP($AN149)+EXP($AO149))</f>
        <v>0.3194533525</v>
      </c>
      <c r="AR149" s="17">
        <f t="shared" si="888"/>
        <v>0.3418766409</v>
      </c>
      <c r="AS149" s="17">
        <f t="shared" si="888"/>
        <v>0.3386700065</v>
      </c>
      <c r="AU149" s="40" t="str">
        <f t="shared" si="871"/>
        <v>versicolor</v>
      </c>
      <c r="AW149" s="41">
        <v>0.0</v>
      </c>
      <c r="AX149" s="41">
        <v>1.0</v>
      </c>
      <c r="AY149" s="41">
        <v>0.0</v>
      </c>
      <c r="BB149" s="74">
        <f t="shared" ref="BB149:BD149" si="889">AQ149-AW149</f>
        <v>0.3194533525</v>
      </c>
      <c r="BC149" s="74">
        <f t="shared" si="889"/>
        <v>-0.6581233591</v>
      </c>
      <c r="BD149" s="74">
        <f t="shared" si="889"/>
        <v>0.3386700065</v>
      </c>
      <c r="BF149" s="5">
        <v>1.0</v>
      </c>
      <c r="BG149" s="5">
        <v>1.0</v>
      </c>
      <c r="BH149" s="5">
        <v>1.0</v>
      </c>
      <c r="BJ149" s="34">
        <f t="shared" ref="BJ149:BL149" si="890">BB149*BF149</f>
        <v>0.3194533525</v>
      </c>
      <c r="BK149" s="34">
        <f t="shared" si="890"/>
        <v>-0.6581233591</v>
      </c>
      <c r="BL149" s="34">
        <f t="shared" si="890"/>
        <v>0.3386700065</v>
      </c>
      <c r="BT149" s="5">
        <f t="shared" ref="BT149:BV149" si="891">Z149*(1-Z149)</f>
        <v>0.1907982021</v>
      </c>
      <c r="BU149" s="5">
        <f t="shared" si="891"/>
        <v>0.2308976352</v>
      </c>
      <c r="BV149" s="5">
        <f t="shared" si="891"/>
        <v>0.2399302193</v>
      </c>
      <c r="BY149" s="17">
        <v>-0.1409927454973936</v>
      </c>
      <c r="BZ149" s="17">
        <v>0.13092792705603523</v>
      </c>
      <c r="CA149" s="17">
        <v>-0.1027101762953798</v>
      </c>
      <c r="CC149" s="34">
        <f t="shared" ref="CC149:CE149" si="892">BY149*BT149</f>
        <v>-0.02690116236</v>
      </c>
      <c r="CD149" s="34">
        <f t="shared" si="892"/>
        <v>0.03023094873</v>
      </c>
      <c r="CE149" s="34">
        <f t="shared" si="892"/>
        <v>-0.02464327512</v>
      </c>
    </row>
    <row r="150" ht="18.0" customHeight="1">
      <c r="B150" s="6">
        <v>0.0</v>
      </c>
      <c r="C150" s="6">
        <v>1.0</v>
      </c>
      <c r="D150" s="6">
        <v>0.0</v>
      </c>
      <c r="E150" s="22" t="str">
        <f t="shared" si="851"/>
        <v>versicolor</v>
      </c>
      <c r="F150" s="22">
        <f t="shared" ref="F150:H150" si="893">AQ150</f>
        <v>0.3181367129</v>
      </c>
      <c r="G150" s="22">
        <f t="shared" si="893"/>
        <v>0.3445017116</v>
      </c>
      <c r="H150" s="22">
        <f t="shared" si="893"/>
        <v>0.3373615755</v>
      </c>
      <c r="I150" s="64" t="str">
        <f t="shared" si="853"/>
        <v>versicolor</v>
      </c>
      <c r="K150" s="24" t="str">
        <f t="shared" si="854"/>
        <v>OK</v>
      </c>
      <c r="L150" s="29">
        <f t="shared" si="855"/>
        <v>0.1184062467</v>
      </c>
      <c r="N150" s="29">
        <v>1.0</v>
      </c>
      <c r="O150" s="27">
        <v>6.7</v>
      </c>
      <c r="P150" s="27">
        <v>3.2</v>
      </c>
      <c r="U150" s="27">
        <v>1.1627337409651755</v>
      </c>
      <c r="V150" s="27">
        <v>0.4680229474039979</v>
      </c>
      <c r="W150" s="27">
        <v>-0.3262163724148821</v>
      </c>
      <c r="Z150" s="17">
        <f t="shared" ref="Z150:AB150" si="894">1/(1+EXP(-U150))</f>
        <v>0.7618290949</v>
      </c>
      <c r="AA150" s="17">
        <f t="shared" si="894"/>
        <v>0.6149157079</v>
      </c>
      <c r="AB150" s="17">
        <f t="shared" si="894"/>
        <v>0.4191615218</v>
      </c>
      <c r="AE150" s="29">
        <v>1.0</v>
      </c>
      <c r="AF150" s="17">
        <f t="shared" ref="AF150:AH150" si="895">Z150</f>
        <v>0.7618290949</v>
      </c>
      <c r="AG150" s="17">
        <f t="shared" si="895"/>
        <v>0.6149157079</v>
      </c>
      <c r="AH150" s="17">
        <f t="shared" si="895"/>
        <v>0.4191615218</v>
      </c>
      <c r="AJ150" s="2"/>
      <c r="AK150" s="2"/>
      <c r="AM150" s="27">
        <v>0.6759451436006594</v>
      </c>
      <c r="AN150" s="27">
        <v>0.7555629972724429</v>
      </c>
      <c r="AO150" s="27">
        <v>0.734619217973721</v>
      </c>
      <c r="AQ150" s="17">
        <f t="shared" ref="AQ150:AS150" si="896">EXP(AM150)/(EXP($AM150)+EXP($AN150)+EXP($AO150))</f>
        <v>0.3181367129</v>
      </c>
      <c r="AR150" s="17">
        <f t="shared" si="896"/>
        <v>0.3445017116</v>
      </c>
      <c r="AS150" s="17">
        <f t="shared" si="896"/>
        <v>0.3373615755</v>
      </c>
      <c r="AU150" s="40" t="str">
        <f t="shared" si="871"/>
        <v>versicolor</v>
      </c>
      <c r="AW150" s="41">
        <v>0.0</v>
      </c>
      <c r="AX150" s="41">
        <v>1.0</v>
      </c>
      <c r="AY150" s="41">
        <v>0.0</v>
      </c>
      <c r="BB150" s="74">
        <f t="shared" ref="BB150:BD150" si="897">AQ150-AW150</f>
        <v>0.3181367129</v>
      </c>
      <c r="BC150" s="74">
        <f t="shared" si="897"/>
        <v>-0.6554982884</v>
      </c>
      <c r="BD150" s="74">
        <f t="shared" si="897"/>
        <v>0.3373615755</v>
      </c>
      <c r="BF150" s="5">
        <v>1.0</v>
      </c>
      <c r="BG150" s="5">
        <v>1.0</v>
      </c>
      <c r="BH150" s="5">
        <v>1.0</v>
      </c>
      <c r="BJ150" s="34">
        <f t="shared" ref="BJ150:BL150" si="898">BB150*BF150</f>
        <v>0.3181367129</v>
      </c>
      <c r="BK150" s="34">
        <f t="shared" si="898"/>
        <v>-0.6554982884</v>
      </c>
      <c r="BL150" s="34">
        <f t="shared" si="898"/>
        <v>0.3373615755</v>
      </c>
      <c r="BT150" s="5">
        <f t="shared" ref="BT150:BV150" si="899">Z150*(1-Z150)</f>
        <v>0.1814455251</v>
      </c>
      <c r="BU150" s="5">
        <f t="shared" si="899"/>
        <v>0.2367943801</v>
      </c>
      <c r="BV150" s="5">
        <f t="shared" si="899"/>
        <v>0.2434651404</v>
      </c>
      <c r="BY150" s="17">
        <v>-0.14043251290876135</v>
      </c>
      <c r="BZ150" s="17">
        <v>0.13041069801355568</v>
      </c>
      <c r="CA150" s="17">
        <v>-0.10229191446729671</v>
      </c>
      <c r="CC150" s="34">
        <f t="shared" ref="CC150:CE150" si="900">BY150*BT150</f>
        <v>-0.02548085104</v>
      </c>
      <c r="CD150" s="34">
        <f t="shared" si="900"/>
        <v>0.03088052039</v>
      </c>
      <c r="CE150" s="34">
        <f t="shared" si="900"/>
        <v>-0.02490451532</v>
      </c>
    </row>
    <row r="151" ht="18.0" customHeight="1">
      <c r="B151" s="6">
        <v>0.0</v>
      </c>
      <c r="C151" s="6">
        <v>0.0</v>
      </c>
      <c r="D151" s="6">
        <v>1.0</v>
      </c>
      <c r="E151" s="22" t="str">
        <f t="shared" si="851"/>
        <v>virginica</v>
      </c>
      <c r="F151" s="22">
        <f t="shared" ref="F151:H151" si="901">AQ151</f>
        <v>0.3254696536</v>
      </c>
      <c r="G151" s="22">
        <f t="shared" si="901"/>
        <v>0.3345559242</v>
      </c>
      <c r="H151" s="22">
        <f t="shared" si="901"/>
        <v>0.3399744221</v>
      </c>
      <c r="I151" s="64" t="str">
        <f t="shared" si="853"/>
        <v>virginica</v>
      </c>
      <c r="K151" s="24" t="str">
        <f t="shared" si="854"/>
        <v>OK</v>
      </c>
      <c r="L151" s="29">
        <f t="shared" si="855"/>
        <v>0.1198760992</v>
      </c>
      <c r="N151" s="29">
        <v>1.0</v>
      </c>
      <c r="O151" s="27">
        <v>7.9</v>
      </c>
      <c r="P151" s="27">
        <v>6.3</v>
      </c>
      <c r="U151" s="27">
        <v>1.5054938146366523</v>
      </c>
      <c r="V151" s="27">
        <v>1.2485978317823807</v>
      </c>
      <c r="W151" s="27">
        <v>-1.024371066910768</v>
      </c>
      <c r="Z151" s="17">
        <f t="shared" ref="Z151:AB151" si="902">1/(1+EXP(-U151))</f>
        <v>0.81839243</v>
      </c>
      <c r="AA151" s="17">
        <f t="shared" si="902"/>
        <v>0.7770570448</v>
      </c>
      <c r="AB151" s="17">
        <f t="shared" si="902"/>
        <v>0.2641768446</v>
      </c>
      <c r="AE151" s="29">
        <v>1.0</v>
      </c>
      <c r="AF151" s="17">
        <f t="shared" ref="AF151:AH151" si="903">Z151</f>
        <v>0.81839243</v>
      </c>
      <c r="AG151" s="17">
        <f t="shared" si="903"/>
        <v>0.7770570448</v>
      </c>
      <c r="AH151" s="17">
        <f t="shared" si="903"/>
        <v>0.2641768446</v>
      </c>
      <c r="AM151" s="27">
        <v>0.727786670527823</v>
      </c>
      <c r="AN151" s="27">
        <v>0.7553214962977717</v>
      </c>
      <c r="AO151" s="27">
        <v>0.7713878289321048</v>
      </c>
      <c r="AQ151" s="17">
        <f t="shared" ref="AQ151:AS151" si="904">EXP(AM151)/(EXP($AM151)+EXP($AN151)+EXP($AO151))</f>
        <v>0.3254696536</v>
      </c>
      <c r="AR151" s="17">
        <f t="shared" si="904"/>
        <v>0.3345559242</v>
      </c>
      <c r="AS151" s="17">
        <f t="shared" si="904"/>
        <v>0.3399744221</v>
      </c>
      <c r="AU151" s="40" t="str">
        <f t="shared" si="871"/>
        <v>virginica</v>
      </c>
      <c r="AW151" s="41">
        <v>0.0</v>
      </c>
      <c r="AX151" s="41">
        <v>0.0</v>
      </c>
      <c r="AY151" s="41">
        <v>1.0</v>
      </c>
      <c r="BB151" s="74">
        <f t="shared" ref="BB151:BD151" si="905">AQ151-AW151</f>
        <v>0.3254696536</v>
      </c>
      <c r="BC151" s="74">
        <f t="shared" si="905"/>
        <v>0.3345559242</v>
      </c>
      <c r="BD151" s="74">
        <f t="shared" si="905"/>
        <v>-0.6600255779</v>
      </c>
      <c r="BF151" s="5">
        <v>1.0</v>
      </c>
      <c r="BG151" s="5">
        <v>1.0</v>
      </c>
      <c r="BH151" s="5">
        <v>1.0</v>
      </c>
      <c r="BJ151" s="34">
        <f t="shared" ref="BJ151:BL151" si="906">BB151*BF151</f>
        <v>0.3254696536</v>
      </c>
      <c r="BK151" s="34">
        <f t="shared" si="906"/>
        <v>0.3345559242</v>
      </c>
      <c r="BL151" s="34">
        <f t="shared" si="906"/>
        <v>-0.6600255779</v>
      </c>
      <c r="BT151" s="5">
        <f t="shared" ref="BT151:BV151" si="907">Z151*(1-Z151)</f>
        <v>0.1486262605</v>
      </c>
      <c r="BU151" s="5">
        <f t="shared" si="907"/>
        <v>0.1732393939</v>
      </c>
      <c r="BV151" s="5">
        <f t="shared" si="907"/>
        <v>0.1943874394</v>
      </c>
      <c r="BY151" s="17">
        <v>0.09637387553851601</v>
      </c>
      <c r="BZ151" s="17">
        <v>-0.12411710682216852</v>
      </c>
      <c r="CA151" s="17">
        <v>-0.04643756061685034</v>
      </c>
      <c r="CC151" s="34">
        <f t="shared" ref="CC151:CE151" si="908">BY151*BT151</f>
        <v>0.01432368873</v>
      </c>
      <c r="CD151" s="34">
        <f t="shared" si="908"/>
        <v>-0.02150197236</v>
      </c>
      <c r="CE151" s="34">
        <f t="shared" si="908"/>
        <v>-0.0090268785</v>
      </c>
    </row>
    <row r="152" ht="18.0" customHeight="1">
      <c r="B152" s="6">
        <v>0.0</v>
      </c>
      <c r="C152" s="6">
        <v>0.0</v>
      </c>
      <c r="D152" s="6">
        <v>1.0</v>
      </c>
      <c r="E152" s="22" t="str">
        <f t="shared" si="851"/>
        <v>virginica</v>
      </c>
      <c r="F152" s="22">
        <f t="shared" ref="F152:H152" si="909">AQ152</f>
        <v>0.3239620264</v>
      </c>
      <c r="G152" s="22">
        <f t="shared" si="909"/>
        <v>0.3369789654</v>
      </c>
      <c r="H152" s="22">
        <f t="shared" si="909"/>
        <v>0.3390590082</v>
      </c>
      <c r="I152" s="64" t="str">
        <f t="shared" si="853"/>
        <v>virginica</v>
      </c>
      <c r="K152" s="24" t="str">
        <f t="shared" si="854"/>
        <v>OK</v>
      </c>
      <c r="L152" s="29">
        <f t="shared" si="855"/>
        <v>0.1201756801</v>
      </c>
      <c r="N152" s="29">
        <v>1.0</v>
      </c>
      <c r="O152" s="27">
        <v>8.3</v>
      </c>
      <c r="P152" s="27">
        <v>5.8</v>
      </c>
      <c r="U152" s="27">
        <v>1.532456071208824</v>
      </c>
      <c r="V152" s="27">
        <v>1.0893983880011875</v>
      </c>
      <c r="W152" s="27">
        <v>-0.8876439192024362</v>
      </c>
      <c r="Z152" s="17">
        <f t="shared" ref="Z152:AB152" si="910">1/(1+EXP(-U152))</f>
        <v>0.8223653826</v>
      </c>
      <c r="AA152" s="17">
        <f t="shared" si="910"/>
        <v>0.7482684172</v>
      </c>
      <c r="AB152" s="17">
        <f t="shared" si="910"/>
        <v>0.291596279</v>
      </c>
      <c r="AE152" s="29">
        <v>1.0</v>
      </c>
      <c r="AF152" s="17">
        <f t="shared" ref="AF152:AH152" si="911">Z152</f>
        <v>0.8223653826</v>
      </c>
      <c r="AG152" s="17">
        <f t="shared" si="911"/>
        <v>0.7482684172</v>
      </c>
      <c r="AH152" s="17">
        <f t="shared" si="911"/>
        <v>0.291596279</v>
      </c>
      <c r="AM152" s="27">
        <v>0.7263365891583011</v>
      </c>
      <c r="AN152" s="27">
        <v>0.7657307937857762</v>
      </c>
      <c r="AO152" s="27">
        <v>0.7718844404559724</v>
      </c>
      <c r="AQ152" s="17">
        <f t="shared" ref="AQ152:AS152" si="912">EXP(AM152)/(EXP($AM152)+EXP($AN152)+EXP($AO152))</f>
        <v>0.3239620264</v>
      </c>
      <c r="AR152" s="17">
        <f t="shared" si="912"/>
        <v>0.3369789654</v>
      </c>
      <c r="AS152" s="17">
        <f t="shared" si="912"/>
        <v>0.3390590082</v>
      </c>
      <c r="AU152" s="40" t="str">
        <f t="shared" si="871"/>
        <v>virginica</v>
      </c>
      <c r="AW152" s="41">
        <v>0.0</v>
      </c>
      <c r="AX152" s="41">
        <v>0.0</v>
      </c>
      <c r="AY152" s="41">
        <v>1.0</v>
      </c>
      <c r="BB152" s="74">
        <f t="shared" ref="BB152:BD152" si="913">AQ152-AW152</f>
        <v>0.3239620264</v>
      </c>
      <c r="BC152" s="74">
        <f t="shared" si="913"/>
        <v>0.3369789654</v>
      </c>
      <c r="BD152" s="74">
        <f t="shared" si="913"/>
        <v>-0.6609409918</v>
      </c>
      <c r="BF152" s="5">
        <v>1.0</v>
      </c>
      <c r="BG152" s="5">
        <v>1.0</v>
      </c>
      <c r="BH152" s="5">
        <v>1.0</v>
      </c>
      <c r="BJ152" s="34">
        <f t="shared" ref="BJ152:BL152" si="914">BB152*BF152</f>
        <v>0.3239620264</v>
      </c>
      <c r="BK152" s="34">
        <f t="shared" si="914"/>
        <v>0.3369789654</v>
      </c>
      <c r="BL152" s="34">
        <f t="shared" si="914"/>
        <v>-0.6609409918</v>
      </c>
      <c r="BT152" s="5">
        <f t="shared" ref="BT152:BV152" si="915">Z152*(1-Z152)</f>
        <v>0.1460805601</v>
      </c>
      <c r="BU152" s="5">
        <f t="shared" si="915"/>
        <v>0.188362793</v>
      </c>
      <c r="BV152" s="5">
        <f t="shared" si="915"/>
        <v>0.2065678891</v>
      </c>
      <c r="BY152" s="17">
        <v>0.09687619171959944</v>
      </c>
      <c r="BZ152" s="17">
        <v>-0.12456004020011599</v>
      </c>
      <c r="CA152" s="17">
        <v>-0.045992379632091046</v>
      </c>
      <c r="CC152" s="34">
        <f t="shared" ref="CC152:CE152" si="916">BY152*BT152</f>
        <v>0.01415172835</v>
      </c>
      <c r="CD152" s="34">
        <f t="shared" si="916"/>
        <v>-0.02346247707</v>
      </c>
      <c r="CE152" s="34">
        <f t="shared" si="916"/>
        <v>-0.009500548774</v>
      </c>
    </row>
    <row r="153" ht="18.0" customHeight="1">
      <c r="B153" s="6">
        <v>0.0</v>
      </c>
      <c r="C153" s="6">
        <v>0.0</v>
      </c>
      <c r="D153" s="6">
        <v>1.0</v>
      </c>
      <c r="E153" s="22" t="str">
        <f t="shared" si="851"/>
        <v>virginica</v>
      </c>
      <c r="F153" s="22">
        <f t="shared" ref="F153:H153" si="917">AQ153</f>
        <v>0.3228879761</v>
      </c>
      <c r="G153" s="22">
        <f t="shared" si="917"/>
        <v>0.3381443491</v>
      </c>
      <c r="H153" s="22">
        <f t="shared" si="917"/>
        <v>0.3389676748</v>
      </c>
      <c r="I153" s="64" t="str">
        <f t="shared" si="853"/>
        <v>virginica</v>
      </c>
      <c r="J153" s="30"/>
      <c r="K153" s="24" t="str">
        <f t="shared" si="854"/>
        <v>OK</v>
      </c>
      <c r="L153" s="31">
        <f t="shared" si="855"/>
        <v>0.1202056145</v>
      </c>
      <c r="N153" s="31">
        <v>1.0</v>
      </c>
      <c r="O153" s="27">
        <v>7.7</v>
      </c>
      <c r="P153" s="27">
        <v>5.2</v>
      </c>
      <c r="U153" s="27">
        <v>1.4151585645376972</v>
      </c>
      <c r="V153" s="27">
        <v>0.9589510664502277</v>
      </c>
      <c r="W153" s="27">
        <v>-0.7674620786370666</v>
      </c>
      <c r="Z153" s="17">
        <f t="shared" ref="Z153:AB153" si="918">1/(1+EXP(-U153))</f>
        <v>0.8045783099</v>
      </c>
      <c r="AA153" s="17">
        <f t="shared" si="918"/>
        <v>0.722911742</v>
      </c>
      <c r="AB153" s="17">
        <f t="shared" si="918"/>
        <v>0.3170283651</v>
      </c>
      <c r="AE153" s="31">
        <v>1.0</v>
      </c>
      <c r="AF153" s="17">
        <f t="shared" ref="AF153:AH153" si="919">Z153</f>
        <v>0.8045783099</v>
      </c>
      <c r="AG153" s="17">
        <f t="shared" si="919"/>
        <v>0.722911742</v>
      </c>
      <c r="AH153" s="17">
        <f t="shared" si="919"/>
        <v>0.3170283651</v>
      </c>
      <c r="AM153" s="27">
        <v>0.7134248325718718</v>
      </c>
      <c r="AN153" s="27">
        <v>0.7595922654168968</v>
      </c>
      <c r="AO153" s="27">
        <v>0.7620241408121645</v>
      </c>
      <c r="AQ153" s="17">
        <f t="shared" ref="AQ153:AS153" si="920">EXP(AM153)/(EXP($AM153)+EXP($AN153)+EXP($AO153))</f>
        <v>0.3228879761</v>
      </c>
      <c r="AR153" s="17">
        <f t="shared" si="920"/>
        <v>0.3381443491</v>
      </c>
      <c r="AS153" s="17">
        <f t="shared" si="920"/>
        <v>0.3389676748</v>
      </c>
      <c r="AU153" s="40" t="str">
        <f t="shared" si="871"/>
        <v>virginica</v>
      </c>
      <c r="AW153" s="41">
        <v>0.0</v>
      </c>
      <c r="AX153" s="41">
        <v>0.0</v>
      </c>
      <c r="AY153" s="41">
        <v>1.0</v>
      </c>
      <c r="BB153" s="74">
        <f t="shared" ref="BB153:BD153" si="921">AQ153-AW153</f>
        <v>0.3228879761</v>
      </c>
      <c r="BC153" s="74">
        <f t="shared" si="921"/>
        <v>0.3381443491</v>
      </c>
      <c r="BD153" s="74">
        <f t="shared" si="921"/>
        <v>-0.6610323252</v>
      </c>
      <c r="BF153" s="5">
        <v>1.0</v>
      </c>
      <c r="BG153" s="5">
        <v>1.0</v>
      </c>
      <c r="BH153" s="5">
        <v>1.0</v>
      </c>
      <c r="BJ153" s="34">
        <f t="shared" ref="BJ153:BL153" si="922">BB153*BF153</f>
        <v>0.3228879761</v>
      </c>
      <c r="BK153" s="34">
        <f t="shared" si="922"/>
        <v>0.3381443491</v>
      </c>
      <c r="BL153" s="34">
        <f t="shared" si="922"/>
        <v>-0.6610323252</v>
      </c>
      <c r="BT153" s="5">
        <f t="shared" ref="BT153:BV153" si="923">Z153*(1-Z153)</f>
        <v>0.1572320531</v>
      </c>
      <c r="BU153" s="5">
        <f t="shared" si="923"/>
        <v>0.2003103553</v>
      </c>
      <c r="BV153" s="5">
        <f t="shared" si="923"/>
        <v>0.2165213808</v>
      </c>
      <c r="BY153" s="17">
        <v>0.0971001183269955</v>
      </c>
      <c r="BZ153" s="17">
        <v>-0.12473190329616446</v>
      </c>
      <c r="CA153" s="17">
        <v>-0.04570770647948319</v>
      </c>
      <c r="CC153" s="34">
        <f t="shared" ref="CC153:CE153" si="924">BY153*BT153</f>
        <v>0.01526725096</v>
      </c>
      <c r="CD153" s="34">
        <f t="shared" si="924"/>
        <v>-0.02498509186</v>
      </c>
      <c r="CE153" s="34">
        <f t="shared" si="924"/>
        <v>-0.009896695722</v>
      </c>
    </row>
    <row r="154" ht="18.0" customHeight="1">
      <c r="K154" s="32" t="s">
        <v>29</v>
      </c>
      <c r="L154" s="31">
        <f>SUM(L145:L153)</f>
        <v>1.087236418</v>
      </c>
      <c r="R154" s="9"/>
      <c r="AM154" s="7"/>
    </row>
    <row r="155" ht="18.0" customHeight="1">
      <c r="K155" s="2"/>
      <c r="R155" s="9"/>
      <c r="AM155" s="43" t="s">
        <v>388</v>
      </c>
      <c r="AN155" s="27"/>
      <c r="AO155" s="27"/>
    </row>
    <row r="156" ht="18.0" customHeight="1">
      <c r="B156" s="11" t="s">
        <v>11</v>
      </c>
      <c r="C156" s="12"/>
      <c r="D156" s="12"/>
      <c r="E156" s="13"/>
      <c r="G156" s="2"/>
      <c r="H156" s="2"/>
      <c r="I156" s="2"/>
      <c r="J156" s="9"/>
      <c r="K156" s="2"/>
      <c r="L156" s="9"/>
      <c r="Q156" s="7"/>
      <c r="U156" s="43" t="s">
        <v>12</v>
      </c>
      <c r="V156" s="27"/>
      <c r="W156" s="27"/>
      <c r="Z156" s="16" t="s">
        <v>389</v>
      </c>
      <c r="AA156" s="17"/>
      <c r="AF156" s="16" t="s">
        <v>390</v>
      </c>
      <c r="AI156" s="7"/>
      <c r="AM156" s="43" t="s">
        <v>391</v>
      </c>
      <c r="AQ156" s="10" t="s">
        <v>392</v>
      </c>
      <c r="AR156" s="17"/>
      <c r="AW156" s="1" t="s">
        <v>41</v>
      </c>
      <c r="BB156" s="36" t="s">
        <v>93</v>
      </c>
      <c r="BF156" s="4" t="s">
        <v>393</v>
      </c>
      <c r="BH156" s="9" t="s">
        <v>571</v>
      </c>
      <c r="BJ156" s="33" t="s">
        <v>395</v>
      </c>
      <c r="BN156" s="33" t="s">
        <v>396</v>
      </c>
      <c r="BO156" s="34"/>
      <c r="BP156" s="34"/>
      <c r="BQ156" s="34"/>
      <c r="BT156" s="4" t="s">
        <v>397</v>
      </c>
      <c r="BX156" s="16" t="s">
        <v>398</v>
      </c>
      <c r="BY156" s="17"/>
      <c r="BZ156" s="17"/>
      <c r="CA156" s="17"/>
      <c r="CB156" s="17"/>
      <c r="CC156" s="33" t="s">
        <v>399</v>
      </c>
      <c r="CG156" s="4" t="s">
        <v>138</v>
      </c>
      <c r="CH156" s="5"/>
      <c r="CI156" s="5"/>
      <c r="CJ156" s="5"/>
    </row>
    <row r="157" ht="18.0" customHeight="1">
      <c r="B157" s="18" t="s">
        <v>14</v>
      </c>
      <c r="C157" s="18" t="s">
        <v>15</v>
      </c>
      <c r="D157" s="18" t="s">
        <v>16</v>
      </c>
      <c r="E157" s="19"/>
      <c r="F157" s="6" t="s">
        <v>14</v>
      </c>
      <c r="G157" s="6" t="s">
        <v>15</v>
      </c>
      <c r="H157" s="6" t="s">
        <v>16</v>
      </c>
      <c r="I157" s="19"/>
      <c r="J157" s="20" t="s">
        <v>18</v>
      </c>
      <c r="K157" s="18" t="s">
        <v>19</v>
      </c>
      <c r="L157" s="21" t="s">
        <v>20</v>
      </c>
      <c r="N157" s="1" t="s">
        <v>21</v>
      </c>
      <c r="O157" s="1" t="s">
        <v>22</v>
      </c>
      <c r="P157" s="1" t="s">
        <v>23</v>
      </c>
      <c r="Q157" s="1" t="s">
        <v>572</v>
      </c>
      <c r="U157" s="1" t="s">
        <v>573</v>
      </c>
      <c r="AE157" s="1" t="s">
        <v>21</v>
      </c>
      <c r="AF157" s="2" t="s">
        <v>574</v>
      </c>
      <c r="AI157" s="2" t="s">
        <v>575</v>
      </c>
      <c r="AK157" s="2"/>
      <c r="AM157" s="2" t="s">
        <v>576</v>
      </c>
      <c r="AO157" s="2"/>
      <c r="AQ157" s="2" t="s">
        <v>47</v>
      </c>
      <c r="AW157" s="6" t="s">
        <v>14</v>
      </c>
      <c r="AX157" s="6" t="s">
        <v>15</v>
      </c>
      <c r="AY157" s="6" t="s">
        <v>16</v>
      </c>
      <c r="BB157" s="2" t="s">
        <v>101</v>
      </c>
      <c r="BF157" s="1" t="s">
        <v>251</v>
      </c>
      <c r="BJ157" s="57" t="s">
        <v>577</v>
      </c>
      <c r="BK157" s="58"/>
      <c r="BO157" s="2" t="s">
        <v>104</v>
      </c>
      <c r="BP157" s="2"/>
      <c r="BT157" s="1" t="s">
        <v>145</v>
      </c>
      <c r="BY157" s="2" t="s">
        <v>146</v>
      </c>
      <c r="CC157" s="2" t="s">
        <v>578</v>
      </c>
      <c r="CH157" s="2" t="s">
        <v>148</v>
      </c>
    </row>
    <row r="158" ht="18.0" customHeight="1">
      <c r="A158" s="1">
        <f>A145+1</f>
        <v>12</v>
      </c>
      <c r="B158" s="6">
        <v>1.0</v>
      </c>
      <c r="C158" s="6">
        <v>0.0</v>
      </c>
      <c r="D158" s="6">
        <v>0.0</v>
      </c>
      <c r="E158" s="22" t="str">
        <f t="shared" ref="E158:E166" si="935">IF(MAX(B158:D158)=B158,"setosa",IF(MAX(B158:D158)=C158,"versicolor","virginica"))</f>
        <v>setosa</v>
      </c>
      <c r="F158" s="22">
        <f t="shared" ref="F158:H158" si="925">AQ158</f>
        <v>0.3311398494</v>
      </c>
      <c r="G158" s="22">
        <f t="shared" si="925"/>
        <v>0.3255694654</v>
      </c>
      <c r="H158" s="22">
        <f t="shared" si="925"/>
        <v>0.3432906852</v>
      </c>
      <c r="I158" s="64" t="str">
        <f t="shared" ref="I158:I166" si="937">IF(MAX(F158:H158)=F158,"setosa",IF(MAX(F158:H158)=G158,"versicolor","virginica"))</f>
        <v>virginica</v>
      </c>
      <c r="J158" s="22">
        <f>COUNTIF(K158:K166,"OK")/9</f>
        <v>0.6666666667</v>
      </c>
      <c r="K158" s="24" t="str">
        <f t="shared" ref="K158:K166" si="938">IF(E158=I158,"OK","NG")</f>
        <v>NG</v>
      </c>
      <c r="L158" s="25">
        <f t="shared" ref="L158:L166" si="939">-(B158*LN(F158)+C158*LN(G158)+D158*LN(H158))/9</f>
        <v>0.1228016097</v>
      </c>
      <c r="M158" s="9" t="s">
        <v>26</v>
      </c>
      <c r="N158" s="25">
        <v>1.0</v>
      </c>
      <c r="O158" s="27">
        <v>5.1</v>
      </c>
      <c r="P158" s="27">
        <v>7.0</v>
      </c>
      <c r="Q158" s="72">
        <f t="shared" ref="Q158:S158" si="926">Q145-$C$10*CH145</f>
        <v>0.05237083789</v>
      </c>
      <c r="R158" s="72">
        <f t="shared" si="926"/>
        <v>-0.03171822881</v>
      </c>
      <c r="S158" s="72">
        <f t="shared" si="926"/>
        <v>0.1730551639</v>
      </c>
      <c r="T158" s="28" t="s">
        <v>27</v>
      </c>
      <c r="U158" s="27">
        <f t="array" ref="U158:W166">MMULT(N158:P166,Q158:S160)</f>
        <v>1.137967622</v>
      </c>
      <c r="V158" s="27">
        <v>1.6104387783301357</v>
      </c>
      <c r="W158" s="27">
        <v>-1.2916671568388716</v>
      </c>
      <c r="Y158" s="9" t="s">
        <v>579</v>
      </c>
      <c r="Z158" s="17">
        <f t="shared" ref="Z158:AB158" si="927">1/(1+EXP(-U158))</f>
        <v>0.7573062966</v>
      </c>
      <c r="AA158" s="17">
        <f t="shared" si="927"/>
        <v>0.8334722961</v>
      </c>
      <c r="AB158" s="17">
        <f t="shared" si="927"/>
        <v>0.2155707609</v>
      </c>
      <c r="AD158" s="9" t="s">
        <v>580</v>
      </c>
      <c r="AE158" s="25">
        <v>1.0</v>
      </c>
      <c r="AF158" s="17">
        <f t="shared" ref="AF158:AH158" si="928">Z158</f>
        <v>0.7573062966</v>
      </c>
      <c r="AG158" s="17">
        <f t="shared" si="928"/>
        <v>0.8334722961</v>
      </c>
      <c r="AH158" s="17">
        <f t="shared" si="928"/>
        <v>0.2155707609</v>
      </c>
      <c r="AI158" s="38">
        <f t="shared" ref="AI158:AK158" si="929">AI145-$C$10*BO145</f>
        <v>0.05092506382</v>
      </c>
      <c r="AJ158" s="38">
        <f t="shared" si="929"/>
        <v>-0.03888445886</v>
      </c>
      <c r="AK158" s="38">
        <f t="shared" si="929"/>
        <v>-0.01204060495</v>
      </c>
      <c r="AL158" s="28" t="s">
        <v>27</v>
      </c>
      <c r="AM158" s="27">
        <f t="array" ref="AM158:AO166">MMULT(AE158:AH166,AI158:AK161)</f>
        <v>0.7084196643</v>
      </c>
      <c r="AN158" s="27">
        <v>0.6914547225286644</v>
      </c>
      <c r="AO158" s="27">
        <v>0.7444564393912738</v>
      </c>
      <c r="AP158" s="9" t="s">
        <v>581</v>
      </c>
      <c r="AQ158" s="17">
        <f t="shared" ref="AQ158:AS158" si="930">EXP(AM158)/(EXP($AM158)+EXP($AN158)+EXP($AO158))</f>
        <v>0.3311398494</v>
      </c>
      <c r="AR158" s="17">
        <f t="shared" si="930"/>
        <v>0.3255694654</v>
      </c>
      <c r="AS158" s="17">
        <f t="shared" si="930"/>
        <v>0.3432906852</v>
      </c>
      <c r="AT158" s="39" t="s">
        <v>51</v>
      </c>
      <c r="AU158" s="40" t="str">
        <f>IF(MAX(B158:D158)=MAX(AQ158:AS158)=AQ158,"setosa",IF(MAX(AQ158:AS158)=AR158,"versicolor","virginica"))</f>
        <v>virginica</v>
      </c>
      <c r="AW158" s="41">
        <v>1.0</v>
      </c>
      <c r="AX158" s="41">
        <v>0.0</v>
      </c>
      <c r="AY158" s="41">
        <v>0.0</v>
      </c>
      <c r="BA158" s="59" t="s">
        <v>108</v>
      </c>
      <c r="BB158" s="74">
        <f t="shared" ref="BB158:BD158" si="931">AQ158-AW158</f>
        <v>-0.6688601506</v>
      </c>
      <c r="BC158" s="74">
        <f t="shared" si="931"/>
        <v>0.3255694654</v>
      </c>
      <c r="BD158" s="74">
        <f t="shared" si="931"/>
        <v>0.3432906852</v>
      </c>
      <c r="BE158" s="9" t="s">
        <v>582</v>
      </c>
      <c r="BF158" s="5">
        <v>1.0</v>
      </c>
      <c r="BG158" s="5">
        <v>1.0</v>
      </c>
      <c r="BH158" s="5">
        <v>1.0</v>
      </c>
      <c r="BI158" s="9" t="s">
        <v>583</v>
      </c>
      <c r="BJ158" s="34">
        <f t="shared" ref="BJ158:BL158" si="932">BB158*BF158</f>
        <v>-0.6688601506</v>
      </c>
      <c r="BK158" s="34">
        <f t="shared" si="932"/>
        <v>0.3255694654</v>
      </c>
      <c r="BL158" s="34">
        <f t="shared" si="932"/>
        <v>0.3432906852</v>
      </c>
      <c r="BN158" s="61" t="s">
        <v>584</v>
      </c>
      <c r="BO158" s="62">
        <f t="array" ref="BO158:BQ161">MMULT(TRANSPOSE(AE158:AH166),BJ158:BL166)</f>
        <v>-0.06806572316</v>
      </c>
      <c r="BP158" s="62">
        <v>0.005377430968298957</v>
      </c>
      <c r="BQ158" s="62">
        <v>0.06268829218860139</v>
      </c>
      <c r="BS158" s="75" t="s">
        <v>585</v>
      </c>
      <c r="BT158" s="5">
        <f t="shared" ref="BT158:BV158" si="933">Z158*(1-Z158)</f>
        <v>0.1837934697</v>
      </c>
      <c r="BU158" s="5">
        <f t="shared" si="933"/>
        <v>0.1387962277</v>
      </c>
      <c r="BV158" s="5">
        <f t="shared" si="933"/>
        <v>0.1691000079</v>
      </c>
      <c r="BX158" s="9" t="s">
        <v>586</v>
      </c>
      <c r="BY158" s="17">
        <f t="array" ref="BY158:CA166">MMULT(BJ158:BL166,TRANSPOSE(AI159:AK161))</f>
        <v>0.04358660763</v>
      </c>
      <c r="BZ158" s="17">
        <v>-0.011547356641263967</v>
      </c>
      <c r="CA158" s="17">
        <v>0.1591986656888182</v>
      </c>
      <c r="CB158" s="9"/>
      <c r="CC158" s="34">
        <f t="shared" ref="CC158:CE158" si="934">BY158*BT158</f>
        <v>0.008010933849</v>
      </c>
      <c r="CD158" s="34">
        <f t="shared" si="934"/>
        <v>-0.001602729542</v>
      </c>
      <c r="CE158" s="34">
        <f t="shared" si="934"/>
        <v>0.02692049563</v>
      </c>
      <c r="CG158" s="61" t="s">
        <v>587</v>
      </c>
      <c r="CH158" s="65">
        <f t="array" ref="CH158:CJ160">MMULT(TRANSPOSE(N158:P166),CC158:CE166)</f>
        <v>-0.01035283649</v>
      </c>
      <c r="CI158" s="65">
        <v>0.021720425147965034</v>
      </c>
      <c r="CJ158" s="65">
        <v>-0.029160308736385823</v>
      </c>
    </row>
    <row r="159" ht="18.0" customHeight="1">
      <c r="B159" s="6">
        <v>1.0</v>
      </c>
      <c r="C159" s="6">
        <v>0.0</v>
      </c>
      <c r="D159" s="6">
        <v>0.0</v>
      </c>
      <c r="E159" s="22" t="str">
        <f t="shared" si="935"/>
        <v>setosa</v>
      </c>
      <c r="F159" s="22">
        <f t="shared" ref="F159:H159" si="936">AQ159</f>
        <v>0.3325496491</v>
      </c>
      <c r="G159" s="22">
        <f t="shared" si="936"/>
        <v>0.3240146561</v>
      </c>
      <c r="H159" s="22">
        <f t="shared" si="936"/>
        <v>0.3434356948</v>
      </c>
      <c r="I159" s="64" t="str">
        <f t="shared" si="937"/>
        <v>virginica</v>
      </c>
      <c r="K159" s="24" t="str">
        <f t="shared" si="938"/>
        <v>NG</v>
      </c>
      <c r="L159" s="29">
        <f t="shared" si="939"/>
        <v>0.1223295677</v>
      </c>
      <c r="N159" s="29">
        <v>1.0</v>
      </c>
      <c r="O159" s="27">
        <v>5.4</v>
      </c>
      <c r="P159" s="27">
        <v>7.8</v>
      </c>
      <c r="Q159" s="72">
        <f t="shared" ref="Q159:S159" si="940">Q146-$C$10*CH146</f>
        <v>0.1390801698</v>
      </c>
      <c r="R159" s="72">
        <f t="shared" si="940"/>
        <v>-0.05631781753</v>
      </c>
      <c r="S159" s="72">
        <f t="shared" si="940"/>
        <v>0.04697538223</v>
      </c>
      <c r="U159" s="27">
        <v>1.222696006597521</v>
      </c>
      <c r="V159" s="27">
        <v>1.814043761818225</v>
      </c>
      <c r="W159" s="27">
        <v>-1.472351315902149</v>
      </c>
      <c r="Z159" s="17">
        <f t="shared" ref="Z159:AB159" si="941">1/(1+EXP(-U159))</f>
        <v>0.7725376485</v>
      </c>
      <c r="AA159" s="17">
        <f t="shared" si="941"/>
        <v>0.8598498896</v>
      </c>
      <c r="AB159" s="17">
        <f t="shared" si="941"/>
        <v>0.1865854886</v>
      </c>
      <c r="AE159" s="29">
        <v>1.0</v>
      </c>
      <c r="AF159" s="17">
        <f t="shared" ref="AF159:AH159" si="942">Z159</f>
        <v>0.7725376485</v>
      </c>
      <c r="AG159" s="17">
        <f t="shared" si="942"/>
        <v>0.8598498896</v>
      </c>
      <c r="AH159" s="17">
        <f t="shared" si="942"/>
        <v>0.1865854886</v>
      </c>
      <c r="AI159" s="38">
        <f t="shared" ref="AI159:AK159" si="943">AI146-$C$10*BO146</f>
        <v>0.55447342</v>
      </c>
      <c r="AJ159" s="38">
        <f t="shared" si="943"/>
        <v>0.7406877389</v>
      </c>
      <c r="AK159" s="38">
        <f t="shared" si="943"/>
        <v>0.5048388411</v>
      </c>
      <c r="AM159" s="27">
        <v>0.7200603996991419</v>
      </c>
      <c r="AN159" s="27">
        <v>0.6940599799044836</v>
      </c>
      <c r="AO159" s="27">
        <v>0.7522711185857955</v>
      </c>
      <c r="AQ159" s="17">
        <f t="shared" ref="AQ159:AS159" si="944">EXP(AM159)/(EXP($AM159)+EXP($AN159)+EXP($AO159))</f>
        <v>0.3325496491</v>
      </c>
      <c r="AR159" s="17">
        <f t="shared" si="944"/>
        <v>0.3240146561</v>
      </c>
      <c r="AS159" s="17">
        <f t="shared" si="944"/>
        <v>0.3434356948</v>
      </c>
      <c r="AU159" s="40" t="str">
        <f t="shared" ref="AU159:AU166" si="955">IF(MAX(AQ159:AS159)=AQ159,"setosa",IF(MAX(AQ159:AS159)=AR159,"versicolor","virginica"))</f>
        <v>virginica</v>
      </c>
      <c r="AW159" s="41">
        <v>1.0</v>
      </c>
      <c r="AX159" s="41">
        <v>0.0</v>
      </c>
      <c r="AY159" s="41">
        <v>0.0</v>
      </c>
      <c r="BB159" s="74">
        <f t="shared" ref="BB159:BD159" si="945">AQ159-AW159</f>
        <v>-0.6674503509</v>
      </c>
      <c r="BC159" s="74">
        <f t="shared" si="945"/>
        <v>0.3240146561</v>
      </c>
      <c r="BD159" s="74">
        <f t="shared" si="945"/>
        <v>0.3434356948</v>
      </c>
      <c r="BF159" s="5">
        <v>1.0</v>
      </c>
      <c r="BG159" s="5">
        <v>1.0</v>
      </c>
      <c r="BH159" s="5">
        <v>1.0</v>
      </c>
      <c r="BJ159" s="34">
        <f t="shared" ref="BJ159:BL159" si="946">BB159*BF159</f>
        <v>-0.6674503509</v>
      </c>
      <c r="BK159" s="34">
        <f t="shared" si="946"/>
        <v>0.3240146561</v>
      </c>
      <c r="BL159" s="34">
        <f t="shared" si="946"/>
        <v>0.3434356948</v>
      </c>
      <c r="BN159" s="61" t="s">
        <v>588</v>
      </c>
      <c r="BO159" s="34">
        <v>-0.0012157181580811915</v>
      </c>
      <c r="BP159" s="34">
        <v>0.06828043735557582</v>
      </c>
      <c r="BQ159" s="34">
        <v>-0.06706471919749446</v>
      </c>
      <c r="BT159" s="5">
        <f t="shared" ref="BT159:BV159" si="947">Z159*(1-Z159)</f>
        <v>0.1757232302</v>
      </c>
      <c r="BU159" s="5">
        <f t="shared" si="947"/>
        <v>0.1205080569</v>
      </c>
      <c r="BV159" s="5">
        <f t="shared" si="947"/>
        <v>0.151771344</v>
      </c>
      <c r="BY159" s="17">
        <v>0.043289882387660406</v>
      </c>
      <c r="BZ159" s="17">
        <v>-0.011295059869259133</v>
      </c>
      <c r="CA159" s="17">
        <v>0.15880680548171672</v>
      </c>
      <c r="CC159" s="34">
        <f t="shared" ref="CC159:CE159" si="948">BY159*BT159</f>
        <v>0.007607037966</v>
      </c>
      <c r="CD159" s="34">
        <f t="shared" si="948"/>
        <v>-0.001361145718</v>
      </c>
      <c r="CE159" s="34">
        <f t="shared" si="948"/>
        <v>0.02410232231</v>
      </c>
      <c r="CG159" s="61" t="s">
        <v>589</v>
      </c>
      <c r="CH159" s="66">
        <v>-0.02580450777629882</v>
      </c>
      <c r="CI159" s="66">
        <v>0.030970108000280494</v>
      </c>
      <c r="CJ159" s="66">
        <v>-0.33429994431824667</v>
      </c>
    </row>
    <row r="160" ht="18.0" customHeight="1">
      <c r="B160" s="6">
        <v>1.0</v>
      </c>
      <c r="C160" s="6">
        <v>0.0</v>
      </c>
      <c r="D160" s="6">
        <v>0.0</v>
      </c>
      <c r="E160" s="22" t="str">
        <f t="shared" si="935"/>
        <v>setosa</v>
      </c>
      <c r="F160" s="22">
        <f t="shared" ref="F160:H160" si="949">AQ160</f>
        <v>0.3311163178</v>
      </c>
      <c r="G160" s="22">
        <f t="shared" si="949"/>
        <v>0.3251995246</v>
      </c>
      <c r="H160" s="22">
        <f t="shared" si="949"/>
        <v>0.3436841575</v>
      </c>
      <c r="I160" s="64" t="str">
        <f t="shared" si="937"/>
        <v>virginica</v>
      </c>
      <c r="K160" s="24" t="str">
        <f t="shared" si="938"/>
        <v>NG</v>
      </c>
      <c r="L160" s="29">
        <f t="shared" si="939"/>
        <v>0.1228095058</v>
      </c>
      <c r="N160" s="29">
        <v>1.0</v>
      </c>
      <c r="O160" s="27">
        <v>4.6</v>
      </c>
      <c r="P160" s="27">
        <v>6.8</v>
      </c>
      <c r="Q160" s="72">
        <f t="shared" ref="Q160:S160" si="950">Q147-$C$10*CH147</f>
        <v>0.0537554169</v>
      </c>
      <c r="R160" s="72">
        <f t="shared" si="950"/>
        <v>0.2756254109</v>
      </c>
      <c r="S160" s="72">
        <f t="shared" si="950"/>
        <v>-0.2434709672</v>
      </c>
      <c r="U160" s="27">
        <v>1.0576764538622925</v>
      </c>
      <c r="V160" s="27">
        <v>1.5834726049076737</v>
      </c>
      <c r="W160" s="27">
        <v>-1.2664606545227821</v>
      </c>
      <c r="Z160" s="17">
        <f t="shared" ref="Z160:AB160" si="951">1/(1+EXP(-U160))</f>
        <v>0.7422462623</v>
      </c>
      <c r="AA160" s="17">
        <f t="shared" si="951"/>
        <v>0.8296957614</v>
      </c>
      <c r="AB160" s="17">
        <f t="shared" si="951"/>
        <v>0.2198637317</v>
      </c>
      <c r="AE160" s="29">
        <v>1.0</v>
      </c>
      <c r="AF160" s="17">
        <f t="shared" ref="AF160:AH160" si="952">Z160</f>
        <v>0.7422462623</v>
      </c>
      <c r="AG160" s="17">
        <f t="shared" si="952"/>
        <v>0.8296957614</v>
      </c>
      <c r="AH160" s="17">
        <f t="shared" si="952"/>
        <v>0.2198637317</v>
      </c>
      <c r="AI160" s="38">
        <f t="shared" ref="AI160:AK160" si="953">AI147-$C$10*BO147</f>
        <v>0.2538273022</v>
      </c>
      <c r="AJ160" s="38">
        <f t="shared" si="953"/>
        <v>0.1018628472</v>
      </c>
      <c r="AK160" s="38">
        <f t="shared" si="953"/>
        <v>0.3643098506</v>
      </c>
      <c r="AM160" s="27">
        <v>0.699629068060686</v>
      </c>
      <c r="AN160" s="27">
        <v>0.6815982569082871</v>
      </c>
      <c r="AO160" s="27">
        <v>0.7368824299685968</v>
      </c>
      <c r="AQ160" s="17">
        <f t="shared" ref="AQ160:AS160" si="954">EXP(AM160)/(EXP($AM160)+EXP($AN160)+EXP($AO160))</f>
        <v>0.3311163178</v>
      </c>
      <c r="AR160" s="17">
        <f t="shared" si="954"/>
        <v>0.3251995246</v>
      </c>
      <c r="AS160" s="17">
        <f t="shared" si="954"/>
        <v>0.3436841575</v>
      </c>
      <c r="AU160" s="40" t="str">
        <f t="shared" si="955"/>
        <v>virginica</v>
      </c>
      <c r="AW160" s="41">
        <v>1.0</v>
      </c>
      <c r="AX160" s="41">
        <v>0.0</v>
      </c>
      <c r="AY160" s="41">
        <v>0.0</v>
      </c>
      <c r="BB160" s="74">
        <f t="shared" ref="BB160:BD160" si="956">AQ160-AW160</f>
        <v>-0.6688836822</v>
      </c>
      <c r="BC160" s="74">
        <f t="shared" si="956"/>
        <v>0.3251995246</v>
      </c>
      <c r="BD160" s="74">
        <f t="shared" si="956"/>
        <v>0.3436841575</v>
      </c>
      <c r="BF160" s="5">
        <v>1.0</v>
      </c>
      <c r="BG160" s="5">
        <v>1.0</v>
      </c>
      <c r="BH160" s="5">
        <v>1.0</v>
      </c>
      <c r="BJ160" s="34">
        <f t="shared" ref="BJ160:BL160" si="957">BB160*BF160</f>
        <v>-0.6688836822</v>
      </c>
      <c r="BK160" s="34">
        <f t="shared" si="957"/>
        <v>0.3251995246</v>
      </c>
      <c r="BL160" s="34">
        <f t="shared" si="957"/>
        <v>0.3436841575</v>
      </c>
      <c r="BO160" s="34">
        <v>-0.3437756796847897</v>
      </c>
      <c r="BP160" s="34">
        <v>0.3233865532929153</v>
      </c>
      <c r="BQ160" s="34">
        <v>0.020389126391874846</v>
      </c>
      <c r="BT160" s="5">
        <f t="shared" ref="BT160:BV160" si="958">Z160*(1-Z160)</f>
        <v>0.1913167484</v>
      </c>
      <c r="BU160" s="5">
        <f t="shared" si="958"/>
        <v>0.1413007049</v>
      </c>
      <c r="BV160" s="5">
        <f t="shared" si="958"/>
        <v>0.1715236712</v>
      </c>
      <c r="BY160" s="17">
        <v>0.04349818952823262</v>
      </c>
      <c r="BZ160" s="17">
        <v>-0.011447666972040471</v>
      </c>
      <c r="CA160" s="17">
        <v>0.1591795422596305</v>
      </c>
      <c r="CC160" s="34">
        <f t="shared" ref="CC160:CE160" si="959">BY160*BT160</f>
        <v>0.008321932182</v>
      </c>
      <c r="CD160" s="34">
        <f t="shared" si="959"/>
        <v>-0.001617563413</v>
      </c>
      <c r="CE160" s="34">
        <f t="shared" si="959"/>
        <v>0.02730305946</v>
      </c>
      <c r="CH160" s="66">
        <v>0.15751300216906133</v>
      </c>
      <c r="CI160" s="66">
        <v>-0.10563499032175402</v>
      </c>
      <c r="CJ160" s="66">
        <v>0.12968898845637536</v>
      </c>
    </row>
    <row r="161" ht="18.0" customHeight="1">
      <c r="B161" s="6">
        <v>0.0</v>
      </c>
      <c r="C161" s="6">
        <v>1.0</v>
      </c>
      <c r="D161" s="6">
        <v>0.0</v>
      </c>
      <c r="E161" s="22" t="str">
        <f t="shared" si="935"/>
        <v>versicolor</v>
      </c>
      <c r="F161" s="22">
        <f t="shared" ref="F161:H161" si="960">AQ161</f>
        <v>0.3206535278</v>
      </c>
      <c r="G161" s="22">
        <f t="shared" si="960"/>
        <v>0.3410652432</v>
      </c>
      <c r="H161" s="22">
        <f t="shared" si="960"/>
        <v>0.338281229</v>
      </c>
      <c r="I161" s="64" t="str">
        <f t="shared" si="937"/>
        <v>versicolor</v>
      </c>
      <c r="K161" s="24" t="str">
        <f t="shared" si="938"/>
        <v>OK</v>
      </c>
      <c r="L161" s="29">
        <f t="shared" si="939"/>
        <v>0.1195201657</v>
      </c>
      <c r="N161" s="29">
        <v>1.0</v>
      </c>
      <c r="O161" s="27">
        <v>6.4</v>
      </c>
      <c r="P161" s="27">
        <v>3.6</v>
      </c>
      <c r="U161" s="27">
        <v>1.1360034254196547</v>
      </c>
      <c r="V161" s="27">
        <v>0.6000992183701841</v>
      </c>
      <c r="W161" s="27">
        <v>-0.4027978715656971</v>
      </c>
      <c r="Z161" s="17">
        <f t="shared" ref="Z161:AB161" si="961">1/(1+EXP(-U161))</f>
        <v>0.7569451076</v>
      </c>
      <c r="AA161" s="17">
        <f t="shared" si="961"/>
        <v>0.6456790055</v>
      </c>
      <c r="AB161" s="17">
        <f t="shared" si="961"/>
        <v>0.4006403072</v>
      </c>
      <c r="AE161" s="29">
        <v>1.0</v>
      </c>
      <c r="AF161" s="17">
        <f t="shared" ref="AF161:AH161" si="962">Z161</f>
        <v>0.7569451076</v>
      </c>
      <c r="AG161" s="17">
        <f t="shared" si="962"/>
        <v>0.6456790055</v>
      </c>
      <c r="AH161" s="17">
        <f t="shared" si="962"/>
        <v>0.4006403072</v>
      </c>
      <c r="AI161" s="38">
        <f t="shared" ref="AI161:AK161" si="963">AI148-$C$10*BO148</f>
        <v>0.120750902</v>
      </c>
      <c r="AJ161" s="38">
        <f t="shared" si="963"/>
        <v>0.3920375445</v>
      </c>
      <c r="AK161" s="38">
        <f t="shared" si="963"/>
        <v>0.3272115535</v>
      </c>
      <c r="AM161" s="27">
        <v>0.6828996449423201</v>
      </c>
      <c r="AN161" s="27">
        <v>0.744612245503353</v>
      </c>
      <c r="AO161" s="27">
        <v>0.7364160452760724</v>
      </c>
      <c r="AQ161" s="17">
        <f t="shared" ref="AQ161:AS161" si="964">EXP(AM161)/(EXP($AM161)+EXP($AN161)+EXP($AO161))</f>
        <v>0.3206535278</v>
      </c>
      <c r="AR161" s="17">
        <f t="shared" si="964"/>
        <v>0.3410652432</v>
      </c>
      <c r="AS161" s="17">
        <f t="shared" si="964"/>
        <v>0.338281229</v>
      </c>
      <c r="AU161" s="40" t="str">
        <f t="shared" si="955"/>
        <v>versicolor</v>
      </c>
      <c r="AW161" s="41">
        <v>0.0</v>
      </c>
      <c r="AX161" s="41">
        <v>1.0</v>
      </c>
      <c r="AY161" s="41">
        <v>0.0</v>
      </c>
      <c r="BB161" s="74">
        <f t="shared" ref="BB161:BD161" si="965">AQ161-AW161</f>
        <v>0.3206535278</v>
      </c>
      <c r="BC161" s="74">
        <f t="shared" si="965"/>
        <v>-0.6589347568</v>
      </c>
      <c r="BD161" s="74">
        <f t="shared" si="965"/>
        <v>0.338281229</v>
      </c>
      <c r="BF161" s="5">
        <v>1.0</v>
      </c>
      <c r="BG161" s="5">
        <v>1.0</v>
      </c>
      <c r="BH161" s="5">
        <v>1.0</v>
      </c>
      <c r="BJ161" s="34">
        <f t="shared" ref="BJ161:BL161" si="966">BB161*BF161</f>
        <v>0.3206535278</v>
      </c>
      <c r="BK161" s="34">
        <f t="shared" si="966"/>
        <v>-0.6589347568</v>
      </c>
      <c r="BL161" s="34">
        <f t="shared" si="966"/>
        <v>0.338281229</v>
      </c>
      <c r="BO161" s="34">
        <v>0.27101656350959313</v>
      </c>
      <c r="BP161" s="34">
        <v>-0.3105444726762226</v>
      </c>
      <c r="BQ161" s="34">
        <v>0.039527909166629405</v>
      </c>
      <c r="BT161" s="5">
        <f t="shared" ref="BT161:BV161" si="967">Z161*(1-Z161)</f>
        <v>0.1839792117</v>
      </c>
      <c r="BU161" s="5">
        <f t="shared" si="967"/>
        <v>0.2287776274</v>
      </c>
      <c r="BV161" s="5">
        <f t="shared" si="967"/>
        <v>0.2401276514</v>
      </c>
      <c r="BY161" s="17">
        <v>-0.13949353324444583</v>
      </c>
      <c r="BZ161" s="17">
        <v>0.13750883341712727</v>
      </c>
      <c r="CA161" s="17">
        <v>-0.10891843486749059</v>
      </c>
      <c r="CC161" s="34">
        <f t="shared" ref="CC161:CE161" si="968">BY161*BT161</f>
        <v>-0.02566391028</v>
      </c>
      <c r="CD161" s="34">
        <f t="shared" si="968"/>
        <v>0.03145894465</v>
      </c>
      <c r="CE161" s="34">
        <f t="shared" si="968"/>
        <v>-0.02615432796</v>
      </c>
    </row>
    <row r="162" ht="18.0" customHeight="1">
      <c r="B162" s="6">
        <v>0.0</v>
      </c>
      <c r="C162" s="6">
        <v>1.0</v>
      </c>
      <c r="D162" s="6">
        <v>0.0</v>
      </c>
      <c r="E162" s="22" t="str">
        <f t="shared" si="935"/>
        <v>versicolor</v>
      </c>
      <c r="F162" s="22">
        <f t="shared" ref="F162:H162" si="969">AQ162</f>
        <v>0.3205347006</v>
      </c>
      <c r="G162" s="22">
        <f t="shared" si="969"/>
        <v>0.3408638796</v>
      </c>
      <c r="H162" s="22">
        <f t="shared" si="969"/>
        <v>0.3386014198</v>
      </c>
      <c r="I162" s="64" t="str">
        <f t="shared" si="937"/>
        <v>versicolor</v>
      </c>
      <c r="K162" s="24" t="str">
        <f t="shared" si="938"/>
        <v>OK</v>
      </c>
      <c r="L162" s="29">
        <f t="shared" si="939"/>
        <v>0.1195857846</v>
      </c>
      <c r="N162" s="29">
        <v>1.0</v>
      </c>
      <c r="O162" s="27">
        <v>5.9</v>
      </c>
      <c r="P162" s="27">
        <v>3.4</v>
      </c>
      <c r="U162" s="27">
        <v>1.0557122571420055</v>
      </c>
      <c r="V162" s="27">
        <v>0.5731330449477221</v>
      </c>
      <c r="W162" s="27">
        <v>-0.37759136924960757</v>
      </c>
      <c r="Z162" s="17">
        <f t="shared" ref="Z162:AB162" si="970">1/(1+EXP(-U162))</f>
        <v>0.7418702998</v>
      </c>
      <c r="AA162" s="17">
        <f t="shared" si="970"/>
        <v>0.6394857942</v>
      </c>
      <c r="AB162" s="17">
        <f t="shared" si="970"/>
        <v>0.4067079606</v>
      </c>
      <c r="AE162" s="29">
        <v>1.0</v>
      </c>
      <c r="AF162" s="17">
        <f t="shared" ref="AF162:AH162" si="971">Z162</f>
        <v>0.7418702998</v>
      </c>
      <c r="AG162" s="17">
        <f t="shared" si="971"/>
        <v>0.6394857942</v>
      </c>
      <c r="AH162" s="17">
        <f t="shared" si="971"/>
        <v>0.4067079606</v>
      </c>
      <c r="AI162" s="2"/>
      <c r="AM162" s="27">
        <v>0.6737017331823344</v>
      </c>
      <c r="AN162" s="27">
        <v>0.7351944099824971</v>
      </c>
      <c r="AO162" s="27">
        <v>0.7285348551681501</v>
      </c>
      <c r="AQ162" s="17">
        <f t="shared" ref="AQ162:AS162" si="972">EXP(AM162)/(EXP($AM162)+EXP($AN162)+EXP($AO162))</f>
        <v>0.3205347006</v>
      </c>
      <c r="AR162" s="17">
        <f t="shared" si="972"/>
        <v>0.3408638796</v>
      </c>
      <c r="AS162" s="17">
        <f t="shared" si="972"/>
        <v>0.3386014198</v>
      </c>
      <c r="AU162" s="40" t="str">
        <f t="shared" si="955"/>
        <v>versicolor</v>
      </c>
      <c r="AW162" s="41">
        <v>0.0</v>
      </c>
      <c r="AX162" s="41">
        <v>1.0</v>
      </c>
      <c r="AY162" s="41">
        <v>0.0</v>
      </c>
      <c r="BB162" s="74">
        <f t="shared" ref="BB162:BD162" si="973">AQ162-AW162</f>
        <v>0.3205347006</v>
      </c>
      <c r="BC162" s="74">
        <f t="shared" si="973"/>
        <v>-0.6591361204</v>
      </c>
      <c r="BD162" s="74">
        <f t="shared" si="973"/>
        <v>0.3386014198</v>
      </c>
      <c r="BF162" s="5">
        <v>1.0</v>
      </c>
      <c r="BG162" s="5">
        <v>1.0</v>
      </c>
      <c r="BH162" s="5">
        <v>1.0</v>
      </c>
      <c r="BJ162" s="34">
        <f t="shared" ref="BJ162:BL162" si="974">BB162*BF162</f>
        <v>0.3205347006</v>
      </c>
      <c r="BK162" s="34">
        <f t="shared" si="974"/>
        <v>-0.6591361204</v>
      </c>
      <c r="BL162" s="34">
        <f t="shared" si="974"/>
        <v>0.3386014198</v>
      </c>
      <c r="BT162" s="5">
        <f t="shared" ref="BT162:BV162" si="975">Z162*(1-Z162)</f>
        <v>0.1914987581</v>
      </c>
      <c r="BU162" s="5">
        <f t="shared" si="975"/>
        <v>0.2305437132</v>
      </c>
      <c r="BV162" s="5">
        <f t="shared" si="975"/>
        <v>0.2412965954</v>
      </c>
      <c r="BY162" s="17">
        <v>-0.13954692257034645</v>
      </c>
      <c r="BZ162" s="17">
        <v>0.13757480902655136</v>
      </c>
      <c r="CA162" s="17">
        <v>-0.10890695532712952</v>
      </c>
      <c r="CC162" s="34">
        <f t="shared" ref="CC162:CE162" si="976">BY162*BT162</f>
        <v>-0.02672306237</v>
      </c>
      <c r="CD162" s="34">
        <f t="shared" si="976"/>
        <v>0.03171700732</v>
      </c>
      <c r="CE162" s="34">
        <f t="shared" si="976"/>
        <v>-0.02627887753</v>
      </c>
    </row>
    <row r="163" ht="18.0" customHeight="1">
      <c r="B163" s="6">
        <v>0.0</v>
      </c>
      <c r="C163" s="6">
        <v>1.0</v>
      </c>
      <c r="D163" s="6">
        <v>0.0</v>
      </c>
      <c r="E163" s="22" t="str">
        <f t="shared" si="935"/>
        <v>versicolor</v>
      </c>
      <c r="F163" s="22">
        <f t="shared" ref="F163:H163" si="977">AQ163</f>
        <v>0.3190522038</v>
      </c>
      <c r="G163" s="22">
        <f t="shared" si="977"/>
        <v>0.3436384342</v>
      </c>
      <c r="H163" s="22">
        <f t="shared" si="977"/>
        <v>0.337309362</v>
      </c>
      <c r="I163" s="64" t="str">
        <f t="shared" si="937"/>
        <v>versicolor</v>
      </c>
      <c r="K163" s="24" t="str">
        <f t="shared" si="938"/>
        <v>OK</v>
      </c>
      <c r="L163" s="29">
        <f t="shared" si="939"/>
        <v>0.1186850264</v>
      </c>
      <c r="N163" s="29">
        <v>1.0</v>
      </c>
      <c r="O163" s="27">
        <v>6.7</v>
      </c>
      <c r="P163" s="27">
        <v>3.2</v>
      </c>
      <c r="U163" s="27">
        <v>1.1562253095990171</v>
      </c>
      <c r="V163" s="27">
        <v>0.4729537087383697</v>
      </c>
      <c r="W163" s="27">
        <v>-0.291316870028462</v>
      </c>
      <c r="Z163" s="17">
        <f t="shared" ref="Z163:AB163" si="978">1/(1+EXP(-U163))</f>
        <v>0.7606461575</v>
      </c>
      <c r="AA163" s="17">
        <f t="shared" si="978"/>
        <v>0.6160826209</v>
      </c>
      <c r="AB163" s="17">
        <f t="shared" si="978"/>
        <v>0.4276815061</v>
      </c>
      <c r="AE163" s="29">
        <v>1.0</v>
      </c>
      <c r="AF163" s="17">
        <f t="shared" ref="AF163:AH163" si="979">Z163</f>
        <v>0.7606461575</v>
      </c>
      <c r="AG163" s="17">
        <f t="shared" si="979"/>
        <v>0.6160826209</v>
      </c>
      <c r="AH163" s="17">
        <f t="shared" si="979"/>
        <v>0.4276815061</v>
      </c>
      <c r="AJ163" s="2"/>
      <c r="AK163" s="2"/>
      <c r="AM163" s="27">
        <v>0.6807046574263679</v>
      </c>
      <c r="AN163" s="27">
        <v>0.7549399609754729</v>
      </c>
      <c r="AO163" s="27">
        <v>0.7363504172683344</v>
      </c>
      <c r="AQ163" s="17">
        <f t="shared" ref="AQ163:AS163" si="980">EXP(AM163)/(EXP($AM163)+EXP($AN163)+EXP($AO163))</f>
        <v>0.3190522038</v>
      </c>
      <c r="AR163" s="17">
        <f t="shared" si="980"/>
        <v>0.3436384342</v>
      </c>
      <c r="AS163" s="17">
        <f t="shared" si="980"/>
        <v>0.337309362</v>
      </c>
      <c r="AU163" s="40" t="str">
        <f t="shared" si="955"/>
        <v>versicolor</v>
      </c>
      <c r="AW163" s="41">
        <v>0.0</v>
      </c>
      <c r="AX163" s="41">
        <v>1.0</v>
      </c>
      <c r="AY163" s="41">
        <v>0.0</v>
      </c>
      <c r="BB163" s="74">
        <f t="shared" ref="BB163:BD163" si="981">AQ163-AW163</f>
        <v>0.3190522038</v>
      </c>
      <c r="BC163" s="74">
        <f t="shared" si="981"/>
        <v>-0.6563615658</v>
      </c>
      <c r="BD163" s="74">
        <f t="shared" si="981"/>
        <v>0.337309362</v>
      </c>
      <c r="BF163" s="5">
        <v>1.0</v>
      </c>
      <c r="BG163" s="5">
        <v>1.0</v>
      </c>
      <c r="BH163" s="5">
        <v>1.0</v>
      </c>
      <c r="BJ163" s="34">
        <f t="shared" ref="BJ163:BL163" si="982">BB163*BF163</f>
        <v>0.3190522038</v>
      </c>
      <c r="BK163" s="34">
        <f t="shared" si="982"/>
        <v>-0.6563615658</v>
      </c>
      <c r="BL163" s="34">
        <f t="shared" si="982"/>
        <v>0.337309362</v>
      </c>
      <c r="BT163" s="5">
        <f t="shared" ref="BT163:BV163" si="983">Z163*(1-Z163)</f>
        <v>0.1820635806</v>
      </c>
      <c r="BU163" s="5">
        <f t="shared" si="983"/>
        <v>0.2365248251</v>
      </c>
      <c r="BV163" s="5">
        <f t="shared" si="983"/>
        <v>0.2447700354</v>
      </c>
      <c r="BY163" s="17">
        <v>-0.13896613003942826</v>
      </c>
      <c r="BZ163" s="17">
        <v>0.13701042552206466</v>
      </c>
      <c r="CA163" s="17">
        <v>-0.10842101481626938</v>
      </c>
      <c r="CC163" s="34">
        <f t="shared" ref="CC163:CE163" si="984">BY163*BT163</f>
        <v>-0.02530067122</v>
      </c>
      <c r="CD163" s="34">
        <f t="shared" si="984"/>
        <v>0.03240636694</v>
      </c>
      <c r="CE163" s="34">
        <f t="shared" si="984"/>
        <v>-0.02653821564</v>
      </c>
    </row>
    <row r="164" ht="18.0" customHeight="1">
      <c r="B164" s="6">
        <v>0.0</v>
      </c>
      <c r="C164" s="6">
        <v>0.0</v>
      </c>
      <c r="D164" s="6">
        <v>1.0</v>
      </c>
      <c r="E164" s="22" t="str">
        <f t="shared" si="935"/>
        <v>virginica</v>
      </c>
      <c r="F164" s="22">
        <f t="shared" ref="F164:H164" si="985">AQ164</f>
        <v>0.3271477037</v>
      </c>
      <c r="G164" s="22">
        <f t="shared" si="985"/>
        <v>0.3328501231</v>
      </c>
      <c r="H164" s="22">
        <f t="shared" si="985"/>
        <v>0.3400021733</v>
      </c>
      <c r="I164" s="64" t="str">
        <f t="shared" si="937"/>
        <v>virginica</v>
      </c>
      <c r="K164" s="24" t="str">
        <f t="shared" si="938"/>
        <v>OK</v>
      </c>
      <c r="L164" s="29">
        <f t="shared" si="939"/>
        <v>0.1198670299</v>
      </c>
      <c r="N164" s="29">
        <v>1.0</v>
      </c>
      <c r="O164" s="27">
        <v>7.9</v>
      </c>
      <c r="P164" s="27">
        <v>6.3</v>
      </c>
      <c r="U164" s="27">
        <v>1.4897633057394826</v>
      </c>
      <c r="V164" s="27">
        <v>1.259811101597402</v>
      </c>
      <c r="W164" s="27">
        <v>-0.9897064095648623</v>
      </c>
      <c r="Z164" s="17">
        <f t="shared" ref="Z164:AB164" si="986">1/(1+EXP(-U164))</f>
        <v>0.8160427434</v>
      </c>
      <c r="AA164" s="17">
        <f t="shared" si="986"/>
        <v>0.7789935883</v>
      </c>
      <c r="AB164" s="17">
        <f t="shared" si="986"/>
        <v>0.2709700712</v>
      </c>
      <c r="AE164" s="29">
        <v>1.0</v>
      </c>
      <c r="AF164" s="17">
        <f t="shared" ref="AF164:AH164" si="987">Z164</f>
        <v>0.8160427434</v>
      </c>
      <c r="AG164" s="17">
        <f t="shared" si="987"/>
        <v>0.7789935883</v>
      </c>
      <c r="AH164" s="17">
        <f t="shared" si="987"/>
        <v>0.2709700712</v>
      </c>
      <c r="AM164" s="27">
        <v>0.7338487960948846</v>
      </c>
      <c r="AN164" s="27">
        <v>0.7511293417744312</v>
      </c>
      <c r="AO164" s="27">
        <v>0.7723890435874876</v>
      </c>
      <c r="AQ164" s="17">
        <f t="shared" ref="AQ164:AS164" si="988">EXP(AM164)/(EXP($AM164)+EXP($AN164)+EXP($AO164))</f>
        <v>0.3271477037</v>
      </c>
      <c r="AR164" s="17">
        <f t="shared" si="988"/>
        <v>0.3328501231</v>
      </c>
      <c r="AS164" s="17">
        <f t="shared" si="988"/>
        <v>0.3400021733</v>
      </c>
      <c r="AU164" s="40" t="str">
        <f t="shared" si="955"/>
        <v>virginica</v>
      </c>
      <c r="AW164" s="41">
        <v>0.0</v>
      </c>
      <c r="AX164" s="41">
        <v>0.0</v>
      </c>
      <c r="AY164" s="41">
        <v>1.0</v>
      </c>
      <c r="BB164" s="74">
        <f t="shared" ref="BB164:BD164" si="989">AQ164-AW164</f>
        <v>0.3271477037</v>
      </c>
      <c r="BC164" s="74">
        <f t="shared" si="989"/>
        <v>0.3328501231</v>
      </c>
      <c r="BD164" s="74">
        <f t="shared" si="989"/>
        <v>-0.6599978267</v>
      </c>
      <c r="BF164" s="5">
        <v>1.0</v>
      </c>
      <c r="BG164" s="5">
        <v>1.0</v>
      </c>
      <c r="BH164" s="5">
        <v>1.0</v>
      </c>
      <c r="BJ164" s="34">
        <f t="shared" ref="BJ164:BL164" si="990">BB164*BF164</f>
        <v>0.3271477037</v>
      </c>
      <c r="BK164" s="34">
        <f t="shared" si="990"/>
        <v>0.3328501231</v>
      </c>
      <c r="BL164" s="34">
        <f t="shared" si="990"/>
        <v>-0.6599978267</v>
      </c>
      <c r="BT164" s="5">
        <f t="shared" ref="BT164:BV164" si="991">Z164*(1-Z164)</f>
        <v>0.1501169843</v>
      </c>
      <c r="BU164" s="5">
        <f t="shared" si="991"/>
        <v>0.1721625777</v>
      </c>
      <c r="BV164" s="5">
        <f t="shared" si="991"/>
        <v>0.1975452917</v>
      </c>
      <c r="BY164" s="17">
        <v>0.09474017315233862</v>
      </c>
      <c r="BZ164" s="17">
        <v>-0.1234996293404476</v>
      </c>
      <c r="CA164" s="17">
        <v>-0.045965788957576886</v>
      </c>
      <c r="CC164" s="34">
        <f t="shared" ref="CC164:CE164" si="992">BY164*BT164</f>
        <v>0.01422210909</v>
      </c>
      <c r="CD164" s="34">
        <f t="shared" si="992"/>
        <v>-0.02126201453</v>
      </c>
      <c r="CE164" s="34">
        <f t="shared" si="992"/>
        <v>-0.009080325188</v>
      </c>
    </row>
    <row r="165" ht="18.0" customHeight="1">
      <c r="B165" s="6">
        <v>0.0</v>
      </c>
      <c r="C165" s="6">
        <v>0.0</v>
      </c>
      <c r="D165" s="6">
        <v>1.0</v>
      </c>
      <c r="E165" s="22" t="str">
        <f t="shared" si="935"/>
        <v>virginica</v>
      </c>
      <c r="F165" s="22">
        <f t="shared" ref="F165:H165" si="993">AQ165</f>
        <v>0.3254575845</v>
      </c>
      <c r="G165" s="22">
        <f t="shared" si="993"/>
        <v>0.3354453063</v>
      </c>
      <c r="H165" s="22">
        <f t="shared" si="993"/>
        <v>0.3390971092</v>
      </c>
      <c r="I165" s="64" t="str">
        <f t="shared" si="937"/>
        <v>virginica</v>
      </c>
      <c r="K165" s="24" t="str">
        <f t="shared" si="938"/>
        <v>OK</v>
      </c>
      <c r="L165" s="29">
        <f t="shared" si="939"/>
        <v>0.120163195</v>
      </c>
      <c r="N165" s="29">
        <v>1.0</v>
      </c>
      <c r="O165" s="27">
        <v>8.3</v>
      </c>
      <c r="P165" s="27">
        <v>5.8</v>
      </c>
      <c r="U165" s="27">
        <v>1.5185176652085828</v>
      </c>
      <c r="V165" s="27">
        <v>1.0994712691194244</v>
      </c>
      <c r="W165" s="27">
        <v>-0.849180773087452</v>
      </c>
      <c r="Z165" s="17">
        <f t="shared" ref="Z165:AB165" si="994">1/(1+EXP(-U165))</f>
        <v>0.8203200955</v>
      </c>
      <c r="AA165" s="17">
        <f t="shared" si="994"/>
        <v>0.7501610242</v>
      </c>
      <c r="AB165" s="17">
        <f t="shared" si="994"/>
        <v>0.2996047373</v>
      </c>
      <c r="AE165" s="29">
        <v>1.0</v>
      </c>
      <c r="AF165" s="17">
        <f t="shared" ref="AF165:AH165" si="995">Z165</f>
        <v>0.8203200955</v>
      </c>
      <c r="AG165" s="17">
        <f t="shared" si="995"/>
        <v>0.7501610242</v>
      </c>
      <c r="AH165" s="17">
        <f t="shared" si="995"/>
        <v>0.2996047373</v>
      </c>
      <c r="AM165" s="27">
        <v>0.7323596439824944</v>
      </c>
      <c r="AN165" s="27">
        <v>0.7625864211870734</v>
      </c>
      <c r="AO165" s="27">
        <v>0.773414023583124</v>
      </c>
      <c r="AQ165" s="17">
        <f t="shared" ref="AQ165:AS165" si="996">EXP(AM165)/(EXP($AM165)+EXP($AN165)+EXP($AO165))</f>
        <v>0.3254575845</v>
      </c>
      <c r="AR165" s="17">
        <f t="shared" si="996"/>
        <v>0.3354453063</v>
      </c>
      <c r="AS165" s="17">
        <f t="shared" si="996"/>
        <v>0.3390971092</v>
      </c>
      <c r="AU165" s="40" t="str">
        <f t="shared" si="955"/>
        <v>virginica</v>
      </c>
      <c r="AW165" s="41">
        <v>0.0</v>
      </c>
      <c r="AX165" s="41">
        <v>0.0</v>
      </c>
      <c r="AY165" s="41">
        <v>1.0</v>
      </c>
      <c r="BB165" s="74">
        <f t="shared" ref="BB165:BD165" si="997">AQ165-AW165</f>
        <v>0.3254575845</v>
      </c>
      <c r="BC165" s="74">
        <f t="shared" si="997"/>
        <v>0.3354453063</v>
      </c>
      <c r="BD165" s="74">
        <f t="shared" si="997"/>
        <v>-0.6609028908</v>
      </c>
      <c r="BF165" s="5">
        <v>1.0</v>
      </c>
      <c r="BG165" s="5">
        <v>1.0</v>
      </c>
      <c r="BH165" s="5">
        <v>1.0</v>
      </c>
      <c r="BJ165" s="34">
        <f t="shared" ref="BJ165:BL165" si="998">BB165*BF165</f>
        <v>0.3254575845</v>
      </c>
      <c r="BK165" s="34">
        <f t="shared" si="998"/>
        <v>0.3354453063</v>
      </c>
      <c r="BL165" s="34">
        <f t="shared" si="998"/>
        <v>-0.6609028908</v>
      </c>
      <c r="BT165" s="5">
        <f t="shared" ref="BT165:BV165" si="999">Z165*(1-Z165)</f>
        <v>0.1473950364</v>
      </c>
      <c r="BU165" s="5">
        <f t="shared" si="999"/>
        <v>0.1874194619</v>
      </c>
      <c r="BV165" s="5">
        <f t="shared" si="999"/>
        <v>0.2098417387</v>
      </c>
      <c r="BY165" s="17">
        <v>0.09526835590897403</v>
      </c>
      <c r="BZ165" s="17">
        <v>-0.12399399873731312</v>
      </c>
      <c r="CA165" s="17">
        <v>-0.04544861053284502</v>
      </c>
      <c r="CC165" s="34">
        <f t="shared" ref="CC165:CE165" si="1000">BY165*BT165</f>
        <v>0.01404208279</v>
      </c>
      <c r="CD165" s="34">
        <f t="shared" si="1000"/>
        <v>-0.02323888853</v>
      </c>
      <c r="CE165" s="34">
        <f t="shared" si="1000"/>
        <v>-0.009537015455</v>
      </c>
    </row>
    <row r="166" ht="18.0" customHeight="1">
      <c r="B166" s="6">
        <v>0.0</v>
      </c>
      <c r="C166" s="6">
        <v>0.0</v>
      </c>
      <c r="D166" s="6">
        <v>1.0</v>
      </c>
      <c r="E166" s="22" t="str">
        <f t="shared" si="935"/>
        <v>virginica</v>
      </c>
      <c r="F166" s="22">
        <f t="shared" ref="F166:H166" si="1001">AQ166</f>
        <v>0.3242827401</v>
      </c>
      <c r="G166" s="22">
        <f t="shared" si="1001"/>
        <v>0.3367307985</v>
      </c>
      <c r="H166" s="22">
        <f t="shared" si="1001"/>
        <v>0.3389864614</v>
      </c>
      <c r="I166" s="64" t="str">
        <f t="shared" si="937"/>
        <v>virginica</v>
      </c>
      <c r="J166" s="30"/>
      <c r="K166" s="24" t="str">
        <f t="shared" si="938"/>
        <v>OK</v>
      </c>
      <c r="L166" s="31">
        <f t="shared" si="939"/>
        <v>0.1201994566</v>
      </c>
      <c r="N166" s="31">
        <v>1.0</v>
      </c>
      <c r="O166" s="27">
        <v>7.7</v>
      </c>
      <c r="P166" s="27">
        <v>5.2</v>
      </c>
      <c r="U166" s="27">
        <v>1.4028163131919384</v>
      </c>
      <c r="V166" s="27">
        <v>0.9678867130764989</v>
      </c>
      <c r="W166" s="27">
        <v>-0.7312834221279909</v>
      </c>
      <c r="Z166" s="17">
        <f t="shared" ref="Z166:AB166" si="1002">1/(1+EXP(-U166))</f>
        <v>0.8026304146</v>
      </c>
      <c r="AA166" s="17">
        <f t="shared" si="1002"/>
        <v>0.7246980745</v>
      </c>
      <c r="AB166" s="17">
        <f t="shared" si="1002"/>
        <v>0.3249131525</v>
      </c>
      <c r="AE166" s="31">
        <v>1.0</v>
      </c>
      <c r="AF166" s="17">
        <f t="shared" ref="AF166:AH166" si="1003">Z166</f>
        <v>0.8026304146</v>
      </c>
      <c r="AG166" s="17">
        <f t="shared" si="1003"/>
        <v>0.7246980745</v>
      </c>
      <c r="AH166" s="17">
        <f t="shared" si="1003"/>
        <v>0.3249131525</v>
      </c>
      <c r="AM166" s="27">
        <v>0.719144008238289</v>
      </c>
      <c r="AN166" s="27">
        <v>0.7568120118142879</v>
      </c>
      <c r="AO166" s="27">
        <v>0.7634883880173482</v>
      </c>
      <c r="AQ166" s="17">
        <f t="shared" ref="AQ166:AS166" si="1004">EXP(AM166)/(EXP($AM166)+EXP($AN166)+EXP($AO166))</f>
        <v>0.3242827401</v>
      </c>
      <c r="AR166" s="17">
        <f t="shared" si="1004"/>
        <v>0.3367307985</v>
      </c>
      <c r="AS166" s="17">
        <f t="shared" si="1004"/>
        <v>0.3389864614</v>
      </c>
      <c r="AU166" s="40" t="str">
        <f t="shared" si="955"/>
        <v>virginica</v>
      </c>
      <c r="AW166" s="41">
        <v>0.0</v>
      </c>
      <c r="AX166" s="41">
        <v>0.0</v>
      </c>
      <c r="AY166" s="41">
        <v>1.0</v>
      </c>
      <c r="BB166" s="74">
        <f t="shared" ref="BB166:BD166" si="1005">AQ166-AW166</f>
        <v>0.3242827401</v>
      </c>
      <c r="BC166" s="74">
        <f t="shared" si="1005"/>
        <v>0.3367307985</v>
      </c>
      <c r="BD166" s="74">
        <f t="shared" si="1005"/>
        <v>-0.6610135386</v>
      </c>
      <c r="BF166" s="5">
        <v>1.0</v>
      </c>
      <c r="BG166" s="5">
        <v>1.0</v>
      </c>
      <c r="BH166" s="5">
        <v>1.0</v>
      </c>
      <c r="BJ166" s="34">
        <f t="shared" ref="BJ166:BL166" si="1006">BB166*BF166</f>
        <v>0.3242827401</v>
      </c>
      <c r="BK166" s="34">
        <f t="shared" si="1006"/>
        <v>0.3367307985</v>
      </c>
      <c r="BL166" s="34">
        <f t="shared" si="1006"/>
        <v>-0.6610135386</v>
      </c>
      <c r="BT166" s="5">
        <f t="shared" ref="BT166:BV166" si="1007">Z166*(1-Z166)</f>
        <v>0.1584148321</v>
      </c>
      <c r="BU166" s="5">
        <f t="shared" si="1007"/>
        <v>0.1995107753</v>
      </c>
      <c r="BV166" s="5">
        <f t="shared" si="1007"/>
        <v>0.2193445958</v>
      </c>
      <c r="BY166" s="17">
        <v>0.09551322491121167</v>
      </c>
      <c r="BZ166" s="17">
        <v>-0.12420157249954283</v>
      </c>
      <c r="CA166" s="17">
        <v>-0.04512271808893478</v>
      </c>
      <c r="CC166" s="34">
        <f t="shared" ref="CC166:CE166" si="1008">BY166*BT166</f>
        <v>0.01513071149</v>
      </c>
      <c r="CD166" s="34">
        <f t="shared" si="1008"/>
        <v>-0.02477955202</v>
      </c>
      <c r="CE166" s="34">
        <f t="shared" si="1008"/>
        <v>-0.009897424362</v>
      </c>
    </row>
    <row r="167" ht="18.0" customHeight="1">
      <c r="K167" s="32" t="s">
        <v>29</v>
      </c>
      <c r="L167" s="31">
        <f>SUM(L158:L166)</f>
        <v>1.085961341</v>
      </c>
      <c r="R167" s="9"/>
      <c r="AM167" s="7"/>
    </row>
    <row r="168" ht="18.0" customHeight="1">
      <c r="K168" s="2"/>
      <c r="R168" s="9"/>
      <c r="AM168" s="43" t="s">
        <v>388</v>
      </c>
      <c r="AN168" s="27"/>
      <c r="AO168" s="27"/>
    </row>
    <row r="169" ht="18.0" customHeight="1">
      <c r="B169" s="11" t="s">
        <v>11</v>
      </c>
      <c r="C169" s="12"/>
      <c r="D169" s="12"/>
      <c r="E169" s="13"/>
      <c r="G169" s="2"/>
      <c r="H169" s="2"/>
      <c r="I169" s="2"/>
      <c r="J169" s="9"/>
      <c r="K169" s="2"/>
      <c r="L169" s="9"/>
      <c r="Q169" s="7"/>
      <c r="U169" s="43" t="s">
        <v>12</v>
      </c>
      <c r="V169" s="27"/>
      <c r="W169" s="27"/>
      <c r="Z169" s="16" t="s">
        <v>389</v>
      </c>
      <c r="AA169" s="17"/>
      <c r="AF169" s="16" t="s">
        <v>390</v>
      </c>
      <c r="AI169" s="7"/>
      <c r="AM169" s="43" t="s">
        <v>391</v>
      </c>
      <c r="AQ169" s="10" t="s">
        <v>392</v>
      </c>
      <c r="AR169" s="17"/>
      <c r="AW169" s="1" t="s">
        <v>41</v>
      </c>
      <c r="BB169" s="36" t="s">
        <v>93</v>
      </c>
      <c r="BF169" s="4" t="s">
        <v>393</v>
      </c>
      <c r="BH169" s="9" t="s">
        <v>590</v>
      </c>
      <c r="BJ169" s="33" t="s">
        <v>395</v>
      </c>
      <c r="BN169" s="33" t="s">
        <v>396</v>
      </c>
      <c r="BO169" s="34"/>
      <c r="BP169" s="34"/>
      <c r="BQ169" s="34"/>
      <c r="BT169" s="4" t="s">
        <v>397</v>
      </c>
      <c r="BX169" s="16" t="s">
        <v>398</v>
      </c>
      <c r="BY169" s="17"/>
      <c r="BZ169" s="17"/>
      <c r="CA169" s="17"/>
      <c r="CB169" s="17"/>
      <c r="CC169" s="33" t="s">
        <v>399</v>
      </c>
      <c r="CG169" s="4" t="s">
        <v>138</v>
      </c>
      <c r="CH169" s="5"/>
      <c r="CI169" s="5"/>
      <c r="CJ169" s="5"/>
    </row>
    <row r="170" ht="18.0" customHeight="1">
      <c r="B170" s="18" t="s">
        <v>14</v>
      </c>
      <c r="C170" s="18" t="s">
        <v>15</v>
      </c>
      <c r="D170" s="18" t="s">
        <v>16</v>
      </c>
      <c r="E170" s="19"/>
      <c r="F170" s="6" t="s">
        <v>14</v>
      </c>
      <c r="G170" s="6" t="s">
        <v>15</v>
      </c>
      <c r="H170" s="6" t="s">
        <v>16</v>
      </c>
      <c r="I170" s="19"/>
      <c r="J170" s="20" t="s">
        <v>18</v>
      </c>
      <c r="K170" s="18" t="s">
        <v>19</v>
      </c>
      <c r="L170" s="21" t="s">
        <v>20</v>
      </c>
      <c r="N170" s="1" t="s">
        <v>21</v>
      </c>
      <c r="O170" s="1" t="s">
        <v>22</v>
      </c>
      <c r="P170" s="1" t="s">
        <v>23</v>
      </c>
      <c r="Q170" s="1" t="s">
        <v>591</v>
      </c>
      <c r="U170" s="1" t="s">
        <v>592</v>
      </c>
      <c r="AE170" s="1" t="s">
        <v>21</v>
      </c>
      <c r="AF170" s="2" t="s">
        <v>593</v>
      </c>
      <c r="AI170" s="2" t="s">
        <v>594</v>
      </c>
      <c r="AK170" s="2"/>
      <c r="AM170" s="2" t="s">
        <v>595</v>
      </c>
      <c r="AO170" s="2"/>
      <c r="AQ170" s="2" t="s">
        <v>47</v>
      </c>
      <c r="AW170" s="6" t="s">
        <v>14</v>
      </c>
      <c r="AX170" s="6" t="s">
        <v>15</v>
      </c>
      <c r="AY170" s="6" t="s">
        <v>16</v>
      </c>
      <c r="BB170" s="2" t="s">
        <v>101</v>
      </c>
      <c r="BF170" s="1" t="s">
        <v>251</v>
      </c>
      <c r="BJ170" s="57" t="s">
        <v>596</v>
      </c>
      <c r="BK170" s="58"/>
      <c r="BO170" s="2" t="s">
        <v>104</v>
      </c>
      <c r="BP170" s="2"/>
      <c r="BT170" s="1" t="s">
        <v>145</v>
      </c>
      <c r="BY170" s="2" t="s">
        <v>146</v>
      </c>
      <c r="CC170" s="2" t="s">
        <v>597</v>
      </c>
      <c r="CH170" s="2" t="s">
        <v>148</v>
      </c>
    </row>
    <row r="171" ht="18.0" customHeight="1">
      <c r="A171" s="1">
        <f>A158+1</f>
        <v>13</v>
      </c>
      <c r="B171" s="6">
        <v>1.0</v>
      </c>
      <c r="C171" s="6">
        <v>0.0</v>
      </c>
      <c r="D171" s="6">
        <v>0.0</v>
      </c>
      <c r="E171" s="22" t="str">
        <f t="shared" ref="E171:E179" si="1019">IF(MAX(B171:D171)=B171,"setosa",IF(MAX(B171:D171)=C171,"versicolor","virginica"))</f>
        <v>setosa</v>
      </c>
      <c r="F171" s="22">
        <f t="shared" ref="F171:H171" si="1009">AQ171</f>
        <v>0.3330103122</v>
      </c>
      <c r="G171" s="22">
        <f t="shared" si="1009"/>
        <v>0.3237448516</v>
      </c>
      <c r="H171" s="22">
        <f t="shared" si="1009"/>
        <v>0.3432448363</v>
      </c>
      <c r="I171" s="64" t="str">
        <f t="shared" ref="I171:I179" si="1021">IF(MAX(F171:H171)=F171,"setosa",IF(MAX(F171:H171)=G171,"versicolor","virginica"))</f>
        <v>virginica</v>
      </c>
      <c r="J171" s="22">
        <f>COUNTIF(K171:K179,"OK")/9</f>
        <v>0.6666666667</v>
      </c>
      <c r="K171" s="24" t="str">
        <f t="shared" ref="K171:K179" si="1022">IF(E171=I171,"OK","NG")</f>
        <v>NG</v>
      </c>
      <c r="L171" s="25">
        <f t="shared" ref="L171:L179" si="1023">-(B171*LN(F171)+C171*LN(G171)+D171*LN(H171))/9</f>
        <v>0.122175758</v>
      </c>
      <c r="M171" s="9" t="s">
        <v>26</v>
      </c>
      <c r="N171" s="25">
        <v>1.0</v>
      </c>
      <c r="O171" s="27">
        <v>5.1</v>
      </c>
      <c r="P171" s="27">
        <v>7.0</v>
      </c>
      <c r="Q171" s="72">
        <f t="shared" ref="Q171:S171" si="1010">Q158-$C$10*CH158</f>
        <v>0.05257789462</v>
      </c>
      <c r="R171" s="72">
        <f t="shared" si="1010"/>
        <v>-0.03215263731</v>
      </c>
      <c r="S171" s="72">
        <f t="shared" si="1010"/>
        <v>0.1736383701</v>
      </c>
      <c r="T171" s="28" t="s">
        <v>27</v>
      </c>
      <c r="U171" s="27">
        <f t="array" ref="U171:W179">MMULT(N171:P179,Q171:S173)</f>
        <v>1.118754918</v>
      </c>
      <c r="V171" s="27">
        <v>1.6216343174561934</v>
      </c>
      <c r="W171" s="27">
        <v>-1.2751418147275755</v>
      </c>
      <c r="Y171" s="9" t="s">
        <v>598</v>
      </c>
      <c r="Z171" s="17">
        <f t="shared" ref="Z171:AB171" si="1011">1/(1+EXP(-U171))</f>
        <v>0.7537576936</v>
      </c>
      <c r="AA171" s="17">
        <f t="shared" si="1011"/>
        <v>0.8350203989</v>
      </c>
      <c r="AB171" s="17">
        <f t="shared" si="1011"/>
        <v>0.2183783289</v>
      </c>
      <c r="AD171" s="9" t="s">
        <v>599</v>
      </c>
      <c r="AE171" s="25">
        <v>1.0</v>
      </c>
      <c r="AF171" s="17">
        <f t="shared" ref="AF171:AH171" si="1012">Z171</f>
        <v>0.7537576936</v>
      </c>
      <c r="AG171" s="17">
        <f t="shared" si="1012"/>
        <v>0.8350203989</v>
      </c>
      <c r="AH171" s="17">
        <f t="shared" si="1012"/>
        <v>0.2183783289</v>
      </c>
      <c r="AI171" s="38">
        <f t="shared" ref="AI171:AK171" si="1013">AI158-$C$10*BO158</f>
        <v>0.05228637828</v>
      </c>
      <c r="AJ171" s="38">
        <f t="shared" si="1013"/>
        <v>-0.03899200748</v>
      </c>
      <c r="AK171" s="38">
        <f t="shared" si="1013"/>
        <v>-0.0132943708</v>
      </c>
      <c r="AL171" s="28" t="s">
        <v>27</v>
      </c>
      <c r="AM171" s="27">
        <f t="array" ref="AM171:AO179">MMULT(AE171:AH179,AI171:AK174)</f>
        <v>0.7131211782</v>
      </c>
      <c r="AN171" s="27">
        <v>0.6849034315489859</v>
      </c>
      <c r="AO171" s="27">
        <v>0.7433917221196885</v>
      </c>
      <c r="AP171" s="9" t="s">
        <v>600</v>
      </c>
      <c r="AQ171" s="17">
        <f t="shared" ref="AQ171:AS171" si="1014">EXP(AM171)/(EXP($AM171)+EXP($AN171)+EXP($AO171))</f>
        <v>0.3330103122</v>
      </c>
      <c r="AR171" s="17">
        <f t="shared" si="1014"/>
        <v>0.3237448516</v>
      </c>
      <c r="AS171" s="17">
        <f t="shared" si="1014"/>
        <v>0.3432448363</v>
      </c>
      <c r="AT171" s="39" t="s">
        <v>51</v>
      </c>
      <c r="AU171" s="40" t="str">
        <f>IF(MAX(B171:D171)=MAX(AQ171:AS171)=AQ171,"setosa",IF(MAX(AQ171:AS171)=AR171,"versicolor","virginica"))</f>
        <v>virginica</v>
      </c>
      <c r="AW171" s="41">
        <v>1.0</v>
      </c>
      <c r="AX171" s="41">
        <v>0.0</v>
      </c>
      <c r="AY171" s="41">
        <v>0.0</v>
      </c>
      <c r="BA171" s="59" t="s">
        <v>108</v>
      </c>
      <c r="BB171" s="74">
        <f t="shared" ref="BB171:BD171" si="1015">AQ171-AW171</f>
        <v>-0.6669896878</v>
      </c>
      <c r="BC171" s="74">
        <f t="shared" si="1015"/>
        <v>0.3237448516</v>
      </c>
      <c r="BD171" s="74">
        <f t="shared" si="1015"/>
        <v>0.3432448363</v>
      </c>
      <c r="BE171" s="9" t="s">
        <v>601</v>
      </c>
      <c r="BF171" s="5">
        <v>1.0</v>
      </c>
      <c r="BG171" s="5">
        <v>1.0</v>
      </c>
      <c r="BH171" s="5">
        <v>1.0</v>
      </c>
      <c r="BI171" s="9" t="s">
        <v>602</v>
      </c>
      <c r="BJ171" s="34">
        <f t="shared" ref="BJ171:BL171" si="1016">BB171*BF171</f>
        <v>-0.6669896878</v>
      </c>
      <c r="BK171" s="34">
        <f t="shared" si="1016"/>
        <v>0.3237448516</v>
      </c>
      <c r="BL171" s="34">
        <f t="shared" si="1016"/>
        <v>0.3432448363</v>
      </c>
      <c r="BN171" s="61" t="s">
        <v>603</v>
      </c>
      <c r="BO171" s="62">
        <f t="array" ref="BO171:BQ174">MMULT(TRANSPOSE(AE171:AH179),BJ171:BL179)</f>
        <v>-0.05648468674</v>
      </c>
      <c r="BP171" s="62">
        <v>-0.005925573382926708</v>
      </c>
      <c r="BQ171" s="62">
        <v>0.062410260127124584</v>
      </c>
      <c r="BS171" s="75" t="s">
        <v>604</v>
      </c>
      <c r="BT171" s="5">
        <f t="shared" ref="BT171:BV171" si="1017">Z171*(1-Z171)</f>
        <v>0.185607033</v>
      </c>
      <c r="BU171" s="5">
        <f t="shared" si="1017"/>
        <v>0.1377613324</v>
      </c>
      <c r="BV171" s="5">
        <f t="shared" si="1017"/>
        <v>0.1706892344</v>
      </c>
      <c r="BX171" s="9" t="s">
        <v>605</v>
      </c>
      <c r="BY171" s="17">
        <f t="array" ref="BY171:CA179">MMULT(BJ171:BL179,TRANSPOSE(AI172:AK174))</f>
        <v>0.04325118024</v>
      </c>
      <c r="BZ171" s="17">
        <v>-0.018094906250547563</v>
      </c>
      <c r="CA171" s="17">
        <v>0.16404889986304416</v>
      </c>
      <c r="CB171" s="9"/>
      <c r="CC171" s="34">
        <f t="shared" ref="CC171:CE171" si="1018">BY171*BT171</f>
        <v>0.008027723236</v>
      </c>
      <c r="CD171" s="34">
        <f t="shared" si="1018"/>
        <v>-0.002492778394</v>
      </c>
      <c r="CE171" s="34">
        <f t="shared" si="1018"/>
        <v>0.02800138111</v>
      </c>
      <c r="CG171" s="61" t="s">
        <v>606</v>
      </c>
      <c r="CH171" s="65">
        <f t="array" ref="CH171:CJ173">MMULT(TRANSPOSE(N171:P179),CC171:CE179)</f>
        <v>-0.01023252082</v>
      </c>
      <c r="CI171" s="65">
        <v>0.024092305759868784</v>
      </c>
      <c r="CJ171" s="65">
        <v>-0.03121771081097373</v>
      </c>
    </row>
    <row r="172" ht="18.0" customHeight="1">
      <c r="B172" s="6">
        <v>1.0</v>
      </c>
      <c r="C172" s="6">
        <v>0.0</v>
      </c>
      <c r="D172" s="6">
        <v>0.0</v>
      </c>
      <c r="E172" s="22" t="str">
        <f t="shared" si="1019"/>
        <v>setosa</v>
      </c>
      <c r="F172" s="22">
        <f t="shared" ref="F172:H172" si="1020">AQ172</f>
        <v>0.3345541356</v>
      </c>
      <c r="G172" s="22">
        <f t="shared" si="1020"/>
        <v>0.322049793</v>
      </c>
      <c r="H172" s="22">
        <f t="shared" si="1020"/>
        <v>0.3433960714</v>
      </c>
      <c r="I172" s="64" t="str">
        <f t="shared" si="1021"/>
        <v>virginica</v>
      </c>
      <c r="K172" s="24" t="str">
        <f t="shared" si="1022"/>
        <v>NG</v>
      </c>
      <c r="L172" s="29">
        <f t="shared" si="1023"/>
        <v>0.1216618414</v>
      </c>
      <c r="N172" s="29">
        <v>1.0</v>
      </c>
      <c r="O172" s="27">
        <v>5.4</v>
      </c>
      <c r="P172" s="27">
        <v>7.8</v>
      </c>
      <c r="Q172" s="72">
        <f t="shared" ref="Q172:S172" si="1024">Q159-$C$10*CH159</f>
        <v>0.13959626</v>
      </c>
      <c r="R172" s="72">
        <f t="shared" si="1024"/>
        <v>-0.05693721969</v>
      </c>
      <c r="S172" s="72">
        <f t="shared" si="1024"/>
        <v>0.05366138112</v>
      </c>
      <c r="U172" s="27">
        <v>1.201117921828876</v>
      </c>
      <c r="V172" s="27">
        <v>1.826743640141429</v>
      </c>
      <c r="W172" s="27">
        <v>-1.4558951979402455</v>
      </c>
      <c r="Z172" s="17">
        <f t="shared" ref="Z172:AB172" si="1025">1/(1+EXP(-U172))</f>
        <v>0.7687235959</v>
      </c>
      <c r="AA172" s="17">
        <f t="shared" si="1025"/>
        <v>0.8613733445</v>
      </c>
      <c r="AB172" s="17">
        <f t="shared" si="1025"/>
        <v>0.189095947</v>
      </c>
      <c r="AE172" s="29">
        <v>1.0</v>
      </c>
      <c r="AF172" s="17">
        <f t="shared" ref="AF172:AH172" si="1026">Z172</f>
        <v>0.7687235959</v>
      </c>
      <c r="AG172" s="17">
        <f t="shared" si="1026"/>
        <v>0.8613733445</v>
      </c>
      <c r="AH172" s="17">
        <f t="shared" si="1026"/>
        <v>0.189095947</v>
      </c>
      <c r="AI172" s="38">
        <f t="shared" ref="AI172:AK172" si="1027">AI159-$C$10*BO159</f>
        <v>0.5544977344</v>
      </c>
      <c r="AJ172" s="38">
        <f t="shared" si="1027"/>
        <v>0.7393221301</v>
      </c>
      <c r="AK172" s="38">
        <f t="shared" si="1027"/>
        <v>0.5061801355</v>
      </c>
      <c r="AM172" s="27">
        <v>0.7249128704288806</v>
      </c>
      <c r="AN172" s="27">
        <v>0.6868203339028662</v>
      </c>
      <c r="AO172" s="27">
        <v>0.7509986717646059</v>
      </c>
      <c r="AQ172" s="17">
        <f t="shared" ref="AQ172:AS172" si="1028">EXP(AM172)/(EXP($AM172)+EXP($AN172)+EXP($AO172))</f>
        <v>0.3345541356</v>
      </c>
      <c r="AR172" s="17">
        <f t="shared" si="1028"/>
        <v>0.322049793</v>
      </c>
      <c r="AS172" s="17">
        <f t="shared" si="1028"/>
        <v>0.3433960714</v>
      </c>
      <c r="AU172" s="40" t="str">
        <f t="shared" ref="AU172:AU179" si="1039">IF(MAX(AQ172:AS172)=AQ172,"setosa",IF(MAX(AQ172:AS172)=AR172,"versicolor","virginica"))</f>
        <v>virginica</v>
      </c>
      <c r="AW172" s="41">
        <v>1.0</v>
      </c>
      <c r="AX172" s="41">
        <v>0.0</v>
      </c>
      <c r="AY172" s="41">
        <v>0.0</v>
      </c>
      <c r="BB172" s="74">
        <f t="shared" ref="BB172:BD172" si="1029">AQ172-AW172</f>
        <v>-0.6654458644</v>
      </c>
      <c r="BC172" s="74">
        <f t="shared" si="1029"/>
        <v>0.322049793</v>
      </c>
      <c r="BD172" s="74">
        <f t="shared" si="1029"/>
        <v>0.3433960714</v>
      </c>
      <c r="BF172" s="5">
        <v>1.0</v>
      </c>
      <c r="BG172" s="5">
        <v>1.0</v>
      </c>
      <c r="BH172" s="5">
        <v>1.0</v>
      </c>
      <c r="BJ172" s="34">
        <f t="shared" ref="BJ172:BL172" si="1030">BB172*BF172</f>
        <v>-0.6654458644</v>
      </c>
      <c r="BK172" s="34">
        <f t="shared" si="1030"/>
        <v>0.322049793</v>
      </c>
      <c r="BL172" s="34">
        <f t="shared" si="1030"/>
        <v>0.3433960714</v>
      </c>
      <c r="BN172" s="61" t="s">
        <v>607</v>
      </c>
      <c r="BO172" s="34">
        <v>0.0117048969397337</v>
      </c>
      <c r="BP172" s="34">
        <v>0.05652501481144334</v>
      </c>
      <c r="BQ172" s="34">
        <v>-0.06822991175117654</v>
      </c>
      <c r="BT172" s="5">
        <f t="shared" ref="BT172:BV172" si="1031">Z172*(1-Z172)</f>
        <v>0.177787629</v>
      </c>
      <c r="BU172" s="5">
        <f t="shared" si="1031"/>
        <v>0.1194093059</v>
      </c>
      <c r="BV172" s="5">
        <f t="shared" si="1031"/>
        <v>0.1533386698</v>
      </c>
      <c r="BY172" s="17">
        <v>0.042930584749721945</v>
      </c>
      <c r="BZ172" s="17">
        <v>-0.017799092669323766</v>
      </c>
      <c r="CA172" s="17">
        <v>0.16360126180918394</v>
      </c>
      <c r="CC172" s="34">
        <f t="shared" ref="CC172:CE172" si="1032">BY172*BT172</f>
        <v>0.007632526875</v>
      </c>
      <c r="CD172" s="34">
        <f t="shared" si="1032"/>
        <v>-0.002125377301</v>
      </c>
      <c r="CE172" s="34">
        <f t="shared" si="1032"/>
        <v>0.02508639987</v>
      </c>
      <c r="CG172" s="61" t="s">
        <v>608</v>
      </c>
      <c r="CH172" s="66">
        <v>-0.02566112969094661</v>
      </c>
      <c r="CI172" s="66">
        <v>0.05027331595904022</v>
      </c>
      <c r="CJ172" s="66">
        <v>-0.35160567328728687</v>
      </c>
    </row>
    <row r="173" ht="18.0" customHeight="1">
      <c r="B173" s="6">
        <v>1.0</v>
      </c>
      <c r="C173" s="6">
        <v>0.0</v>
      </c>
      <c r="D173" s="6">
        <v>0.0</v>
      </c>
      <c r="E173" s="22" t="str">
        <f t="shared" si="1019"/>
        <v>setosa</v>
      </c>
      <c r="F173" s="22">
        <f t="shared" ref="F173:H173" si="1033">AQ173</f>
        <v>0.3329954189</v>
      </c>
      <c r="G173" s="22">
        <f t="shared" si="1033"/>
        <v>0.3233787064</v>
      </c>
      <c r="H173" s="22">
        <f t="shared" si="1033"/>
        <v>0.3436258747</v>
      </c>
      <c r="I173" s="64" t="str">
        <f t="shared" si="1021"/>
        <v>virginica</v>
      </c>
      <c r="K173" s="24" t="str">
        <f t="shared" si="1022"/>
        <v>NG</v>
      </c>
      <c r="L173" s="29">
        <f t="shared" si="1023"/>
        <v>0.1221807273</v>
      </c>
      <c r="N173" s="29">
        <v>1.0</v>
      </c>
      <c r="O173" s="27">
        <v>4.6</v>
      </c>
      <c r="P173" s="27">
        <v>6.8</v>
      </c>
      <c r="Q173" s="72">
        <f t="shared" ref="Q173:S173" si="1034">Q160-$C$10*CH160</f>
        <v>0.05060515686</v>
      </c>
      <c r="R173" s="72">
        <f t="shared" si="1034"/>
        <v>0.2777381107</v>
      </c>
      <c r="S173" s="72">
        <f t="shared" si="1034"/>
        <v>-0.2460647469</v>
      </c>
      <c r="U173" s="27">
        <v>1.0388357570126074</v>
      </c>
      <c r="V173" s="27">
        <v>1.594555305152447</v>
      </c>
      <c r="W173" s="27">
        <v>-1.2527595559008429</v>
      </c>
      <c r="Z173" s="17">
        <f t="shared" ref="Z173:AB173" si="1035">1/(1+EXP(-U173))</f>
        <v>0.7386253022</v>
      </c>
      <c r="AA173" s="17">
        <f t="shared" si="1035"/>
        <v>0.8312560377</v>
      </c>
      <c r="AB173" s="17">
        <f t="shared" si="1035"/>
        <v>0.2222228121</v>
      </c>
      <c r="AE173" s="29">
        <v>1.0</v>
      </c>
      <c r="AF173" s="17">
        <f t="shared" ref="AF173:AH173" si="1036">Z173</f>
        <v>0.7386253022</v>
      </c>
      <c r="AG173" s="17">
        <f t="shared" si="1036"/>
        <v>0.8312560377</v>
      </c>
      <c r="AH173" s="17">
        <f t="shared" si="1036"/>
        <v>0.2222228121</v>
      </c>
      <c r="AI173" s="38">
        <f t="shared" ref="AI173:AK173" si="1037">AI160-$C$10*BO160</f>
        <v>0.2607028158</v>
      </c>
      <c r="AJ173" s="38">
        <f t="shared" si="1037"/>
        <v>0.09539511616</v>
      </c>
      <c r="AK173" s="38">
        <f t="shared" si="1037"/>
        <v>0.363902068</v>
      </c>
      <c r="AM173" s="27">
        <v>0.7041923083103032</v>
      </c>
      <c r="AN173" s="27">
        <v>0.6748876774324378</v>
      </c>
      <c r="AO173" s="27">
        <v>0.7356170674002098</v>
      </c>
      <c r="AQ173" s="17">
        <f t="shared" ref="AQ173:AS173" si="1038">EXP(AM173)/(EXP($AM173)+EXP($AN173)+EXP($AO173))</f>
        <v>0.3329954189</v>
      </c>
      <c r="AR173" s="17">
        <f t="shared" si="1038"/>
        <v>0.3233787064</v>
      </c>
      <c r="AS173" s="17">
        <f t="shared" si="1038"/>
        <v>0.3436258747</v>
      </c>
      <c r="AU173" s="40" t="str">
        <f t="shared" si="1039"/>
        <v>virginica</v>
      </c>
      <c r="AW173" s="41">
        <v>1.0</v>
      </c>
      <c r="AX173" s="41">
        <v>0.0</v>
      </c>
      <c r="AY173" s="41">
        <v>0.0</v>
      </c>
      <c r="BB173" s="74">
        <f t="shared" ref="BB173:BD173" si="1040">AQ173-AW173</f>
        <v>-0.6670045811</v>
      </c>
      <c r="BC173" s="74">
        <f t="shared" si="1040"/>
        <v>0.3233787064</v>
      </c>
      <c r="BD173" s="74">
        <f t="shared" si="1040"/>
        <v>0.3436258747</v>
      </c>
      <c r="BF173" s="5">
        <v>1.0</v>
      </c>
      <c r="BG173" s="5">
        <v>1.0</v>
      </c>
      <c r="BH173" s="5">
        <v>1.0</v>
      </c>
      <c r="BJ173" s="34">
        <f t="shared" ref="BJ173:BL173" si="1041">BB173*BF173</f>
        <v>-0.6670045811</v>
      </c>
      <c r="BK173" s="34">
        <f t="shared" si="1041"/>
        <v>0.3233787064</v>
      </c>
      <c r="BL173" s="34">
        <f t="shared" si="1041"/>
        <v>0.3436258747</v>
      </c>
      <c r="BO173" s="34">
        <v>-0.33602517471406956</v>
      </c>
      <c r="BP173" s="34">
        <v>0.3160732818355191</v>
      </c>
      <c r="BQ173" s="34">
        <v>0.019951892878550703</v>
      </c>
      <c r="BT173" s="5">
        <f t="shared" ref="BT173:BV173" si="1042">Z173*(1-Z173)</f>
        <v>0.1930579652</v>
      </c>
      <c r="BU173" s="5">
        <f t="shared" si="1042"/>
        <v>0.1402694375</v>
      </c>
      <c r="BV173" s="5">
        <f t="shared" si="1042"/>
        <v>0.1728398339</v>
      </c>
      <c r="BY173" s="17">
        <v>0.04316509681863079</v>
      </c>
      <c r="BZ173" s="17">
        <v>-0.017995056755387706</v>
      </c>
      <c r="CA173" s="17">
        <v>0.1640257444157852</v>
      </c>
      <c r="CC173" s="34">
        <f t="shared" ref="CC173:CE173" si="1043">BY173*BT173</f>
        <v>0.008333365758</v>
      </c>
      <c r="CD173" s="34">
        <f t="shared" si="1043"/>
        <v>-0.002524156489</v>
      </c>
      <c r="CE173" s="34">
        <f t="shared" si="1043"/>
        <v>0.02835018241</v>
      </c>
      <c r="CH173" s="66">
        <v>0.15733449303388558</v>
      </c>
      <c r="CI173" s="66">
        <v>-0.10593177506157117</v>
      </c>
      <c r="CJ173" s="66">
        <v>0.13414292246050769</v>
      </c>
    </row>
    <row r="174" ht="18.0" customHeight="1">
      <c r="B174" s="6">
        <v>0.0</v>
      </c>
      <c r="C174" s="6">
        <v>1.0</v>
      </c>
      <c r="D174" s="6">
        <v>0.0</v>
      </c>
      <c r="E174" s="22" t="str">
        <f t="shared" si="1019"/>
        <v>versicolor</v>
      </c>
      <c r="F174" s="22">
        <f t="shared" ref="F174:H174" si="1044">AQ174</f>
        <v>0.3214318387</v>
      </c>
      <c r="G174" s="22">
        <f t="shared" si="1044"/>
        <v>0.3403428496</v>
      </c>
      <c r="H174" s="22">
        <f t="shared" si="1044"/>
        <v>0.3382253117</v>
      </c>
      <c r="I174" s="64" t="str">
        <f t="shared" si="1021"/>
        <v>versicolor</v>
      </c>
      <c r="K174" s="24" t="str">
        <f t="shared" si="1022"/>
        <v>OK</v>
      </c>
      <c r="L174" s="29">
        <f t="shared" si="1023"/>
        <v>0.1197557542</v>
      </c>
      <c r="N174" s="29">
        <v>1.0</v>
      </c>
      <c r="O174" s="27">
        <v>6.4</v>
      </c>
      <c r="P174" s="27">
        <v>3.6</v>
      </c>
      <c r="U174" s="27">
        <v>1.1281725229887367</v>
      </c>
      <c r="V174" s="27">
        <v>0.6033063553463551</v>
      </c>
      <c r="W174" s="27">
        <v>-0.36876187968709284</v>
      </c>
      <c r="Z174" s="17">
        <f t="shared" ref="Z174:AB174" si="1045">1/(1+EXP(-U174))</f>
        <v>0.755501487</v>
      </c>
      <c r="AA174" s="17">
        <f t="shared" si="1045"/>
        <v>0.6464123834</v>
      </c>
      <c r="AB174" s="17">
        <f t="shared" si="1045"/>
        <v>0.4088402289</v>
      </c>
      <c r="AE174" s="29">
        <v>1.0</v>
      </c>
      <c r="AF174" s="17">
        <f t="shared" ref="AF174:AH174" si="1046">Z174</f>
        <v>0.755501487</v>
      </c>
      <c r="AG174" s="17">
        <f t="shared" si="1046"/>
        <v>0.6464123834</v>
      </c>
      <c r="AH174" s="17">
        <f t="shared" si="1046"/>
        <v>0.4088402289</v>
      </c>
      <c r="AI174" s="38">
        <f t="shared" ref="AI174:AK174" si="1047">AI161-$C$10*BO161</f>
        <v>0.1153305707</v>
      </c>
      <c r="AJ174" s="38">
        <f t="shared" si="1047"/>
        <v>0.398248434</v>
      </c>
      <c r="AK174" s="38">
        <f t="shared" si="1047"/>
        <v>0.3264209953</v>
      </c>
      <c r="AM174" s="27">
        <v>0.6868835466266637</v>
      </c>
      <c r="AN174" s="27">
        <v>0.7440515265272051</v>
      </c>
      <c r="AO174" s="27">
        <v>0.7378103118505509</v>
      </c>
      <c r="AQ174" s="17">
        <f t="shared" ref="AQ174:AS174" si="1048">EXP(AM174)/(EXP($AM174)+EXP($AN174)+EXP($AO174))</f>
        <v>0.3214318387</v>
      </c>
      <c r="AR174" s="17">
        <f t="shared" si="1048"/>
        <v>0.3403428496</v>
      </c>
      <c r="AS174" s="17">
        <f t="shared" si="1048"/>
        <v>0.3382253117</v>
      </c>
      <c r="AU174" s="40" t="str">
        <f t="shared" si="1039"/>
        <v>versicolor</v>
      </c>
      <c r="AW174" s="41">
        <v>0.0</v>
      </c>
      <c r="AX174" s="41">
        <v>1.0</v>
      </c>
      <c r="AY174" s="41">
        <v>0.0</v>
      </c>
      <c r="BB174" s="74">
        <f t="shared" ref="BB174:BD174" si="1049">AQ174-AW174</f>
        <v>0.3214318387</v>
      </c>
      <c r="BC174" s="74">
        <f t="shared" si="1049"/>
        <v>-0.6596571504</v>
      </c>
      <c r="BD174" s="74">
        <f t="shared" si="1049"/>
        <v>0.3382253117</v>
      </c>
      <c r="BF174" s="5">
        <v>1.0</v>
      </c>
      <c r="BG174" s="5">
        <v>1.0</v>
      </c>
      <c r="BH174" s="5">
        <v>1.0</v>
      </c>
      <c r="BJ174" s="34">
        <f t="shared" ref="BJ174:BL174" si="1050">BB174*BF174</f>
        <v>0.3214318387</v>
      </c>
      <c r="BK174" s="34">
        <f t="shared" si="1050"/>
        <v>-0.6596571504</v>
      </c>
      <c r="BL174" s="34">
        <f t="shared" si="1050"/>
        <v>0.3382253117</v>
      </c>
      <c r="BO174" s="34">
        <v>0.28506893201668204</v>
      </c>
      <c r="BP174" s="34">
        <v>-0.31929971630862464</v>
      </c>
      <c r="BQ174" s="34">
        <v>0.03423078429194276</v>
      </c>
      <c r="BT174" s="5">
        <f t="shared" ref="BT174:BV174" si="1051">Z174*(1-Z174)</f>
        <v>0.1847189901</v>
      </c>
      <c r="BU174" s="5">
        <f t="shared" si="1051"/>
        <v>0.228563414</v>
      </c>
      <c r="BV174" s="5">
        <f t="shared" si="1051"/>
        <v>0.2416898961</v>
      </c>
      <c r="BY174" s="17">
        <v>-0.1382629691542167</v>
      </c>
      <c r="BZ174" s="17">
        <v>0.14395100533640176</v>
      </c>
      <c r="CA174" s="17">
        <v>-0.11523266679314309</v>
      </c>
      <c r="CC174" s="34">
        <f t="shared" ref="CC174:CE174" si="1052">BY174*BT174</f>
        <v>-0.02553979603</v>
      </c>
      <c r="CD174" s="34">
        <f t="shared" si="1052"/>
        <v>0.03290193323</v>
      </c>
      <c r="CE174" s="34">
        <f t="shared" si="1052"/>
        <v>-0.02785057127</v>
      </c>
    </row>
    <row r="175" ht="18.0" customHeight="1">
      <c r="B175" s="6">
        <v>0.0</v>
      </c>
      <c r="C175" s="6">
        <v>1.0</v>
      </c>
      <c r="D175" s="6">
        <v>0.0</v>
      </c>
      <c r="E175" s="22" t="str">
        <f t="shared" si="1019"/>
        <v>versicolor</v>
      </c>
      <c r="F175" s="22">
        <f t="shared" ref="F175:H175" si="1053">AQ175</f>
        <v>0.3213224054</v>
      </c>
      <c r="G175" s="22">
        <f t="shared" si="1053"/>
        <v>0.3401510554</v>
      </c>
      <c r="H175" s="22">
        <f t="shared" si="1053"/>
        <v>0.3385265392</v>
      </c>
      <c r="I175" s="64" t="str">
        <f t="shared" si="1021"/>
        <v>versicolor</v>
      </c>
      <c r="K175" s="24" t="str">
        <f t="shared" si="1022"/>
        <v>OK</v>
      </c>
      <c r="L175" s="29">
        <f t="shared" si="1023"/>
        <v>0.1198183866</v>
      </c>
      <c r="N175" s="29">
        <v>1.0</v>
      </c>
      <c r="O175" s="27">
        <v>5.9</v>
      </c>
      <c r="P175" s="27">
        <v>3.4</v>
      </c>
      <c r="U175" s="27">
        <v>1.0482533616420007</v>
      </c>
      <c r="V175" s="27">
        <v>0.576227343042609</v>
      </c>
      <c r="W175" s="27">
        <v>-0.3463796208603602</v>
      </c>
      <c r="Z175" s="17">
        <f t="shared" ref="Z175:AB175" si="1054">1/(1+EXP(-U175))</f>
        <v>0.7404393556</v>
      </c>
      <c r="AA175" s="17">
        <f t="shared" si="1054"/>
        <v>0.6401988568</v>
      </c>
      <c r="AB175" s="17">
        <f t="shared" si="1054"/>
        <v>0.414260628</v>
      </c>
      <c r="AE175" s="29">
        <v>1.0</v>
      </c>
      <c r="AF175" s="17">
        <f t="shared" ref="AF175:AH175" si="1055">Z175</f>
        <v>0.7404393556</v>
      </c>
      <c r="AG175" s="17">
        <f t="shared" si="1055"/>
        <v>0.6401988568</v>
      </c>
      <c r="AH175" s="17">
        <f t="shared" si="1055"/>
        <v>0.414260628</v>
      </c>
      <c r="AI175" s="2"/>
      <c r="AM175" s="27">
        <v>0.6775368827428813</v>
      </c>
      <c r="AN175" s="27">
        <v>0.7344816848347233</v>
      </c>
      <c r="AO175" s="27">
        <v>0.7296943770374003</v>
      </c>
      <c r="AQ175" s="17">
        <f t="shared" ref="AQ175:AS175" si="1056">EXP(AM175)/(EXP($AM175)+EXP($AN175)+EXP($AO175))</f>
        <v>0.3213224054</v>
      </c>
      <c r="AR175" s="17">
        <f t="shared" si="1056"/>
        <v>0.3401510554</v>
      </c>
      <c r="AS175" s="17">
        <f t="shared" si="1056"/>
        <v>0.3385265392</v>
      </c>
      <c r="AU175" s="40" t="str">
        <f t="shared" si="1039"/>
        <v>versicolor</v>
      </c>
      <c r="AW175" s="41">
        <v>0.0</v>
      </c>
      <c r="AX175" s="41">
        <v>1.0</v>
      </c>
      <c r="AY175" s="41">
        <v>0.0</v>
      </c>
      <c r="BB175" s="74">
        <f t="shared" ref="BB175:BD175" si="1057">AQ175-AW175</f>
        <v>0.3213224054</v>
      </c>
      <c r="BC175" s="74">
        <f t="shared" si="1057"/>
        <v>-0.6598489446</v>
      </c>
      <c r="BD175" s="74">
        <f t="shared" si="1057"/>
        <v>0.3385265392</v>
      </c>
      <c r="BF175" s="5">
        <v>1.0</v>
      </c>
      <c r="BG175" s="5">
        <v>1.0</v>
      </c>
      <c r="BH175" s="5">
        <v>1.0</v>
      </c>
      <c r="BJ175" s="34">
        <f t="shared" ref="BJ175:BL175" si="1058">BB175*BF175</f>
        <v>0.3213224054</v>
      </c>
      <c r="BK175" s="34">
        <f t="shared" si="1058"/>
        <v>-0.6598489446</v>
      </c>
      <c r="BL175" s="34">
        <f t="shared" si="1058"/>
        <v>0.3385265392</v>
      </c>
      <c r="BT175" s="5">
        <f t="shared" ref="BT175:BV175" si="1059">Z175*(1-Z175)</f>
        <v>0.1921889163</v>
      </c>
      <c r="BU175" s="5">
        <f t="shared" si="1059"/>
        <v>0.2303442805</v>
      </c>
      <c r="BV175" s="5">
        <f t="shared" si="1059"/>
        <v>0.2426487601</v>
      </c>
      <c r="BY175" s="17">
        <v>-0.13831297199927656</v>
      </c>
      <c r="BZ175" s="17">
        <v>0.14401379685444393</v>
      </c>
      <c r="CA175" s="17">
        <v>-0.11522334257156965</v>
      </c>
      <c r="CC175" s="34">
        <f t="shared" ref="CC175:CE175" si="1060">BY175*BT175</f>
        <v>-0.02658222019</v>
      </c>
      <c r="CD175" s="34">
        <f t="shared" si="1060"/>
        <v>0.03317275443</v>
      </c>
      <c r="CE175" s="34">
        <f t="shared" si="1060"/>
        <v>-0.02795880121</v>
      </c>
    </row>
    <row r="176" ht="18.0" customHeight="1">
      <c r="B176" s="6">
        <v>0.0</v>
      </c>
      <c r="C176" s="6">
        <v>1.0</v>
      </c>
      <c r="D176" s="6">
        <v>0.0</v>
      </c>
      <c r="E176" s="22" t="str">
        <f t="shared" si="1019"/>
        <v>versicolor</v>
      </c>
      <c r="F176" s="22">
        <f t="shared" ref="F176:H176" si="1061">AQ176</f>
        <v>0.3196610219</v>
      </c>
      <c r="G176" s="22">
        <f t="shared" si="1061"/>
        <v>0.3430915303</v>
      </c>
      <c r="H176" s="22">
        <f t="shared" si="1061"/>
        <v>0.3372474478</v>
      </c>
      <c r="I176" s="64" t="str">
        <f t="shared" si="1021"/>
        <v>versicolor</v>
      </c>
      <c r="K176" s="24" t="str">
        <f t="shared" si="1022"/>
        <v>OK</v>
      </c>
      <c r="L176" s="29">
        <f t="shared" si="1023"/>
        <v>0.1188620017</v>
      </c>
      <c r="N176" s="29">
        <v>1.0</v>
      </c>
      <c r="O176" s="27">
        <v>6.7</v>
      </c>
      <c r="P176" s="27">
        <v>3.2</v>
      </c>
      <c r="U176" s="27">
        <v>1.1498093382321093</v>
      </c>
      <c r="V176" s="27">
        <v>0.47512994514396506</v>
      </c>
      <c r="W176" s="27">
        <v>-0.25423756657629726</v>
      </c>
      <c r="Z176" s="17">
        <f t="shared" ref="Z176:AB176" si="1062">1/(1+EXP(-U176))</f>
        <v>0.7594760901</v>
      </c>
      <c r="AA176" s="17">
        <f t="shared" si="1062"/>
        <v>0.6165972247</v>
      </c>
      <c r="AB176" s="17">
        <f t="shared" si="1062"/>
        <v>0.4367807658</v>
      </c>
      <c r="AE176" s="29">
        <v>1.0</v>
      </c>
      <c r="AF176" s="17">
        <f t="shared" ref="AF176:AH176" si="1063">Z176</f>
        <v>0.7594760901</v>
      </c>
      <c r="AG176" s="17">
        <f t="shared" si="1063"/>
        <v>0.6165972247</v>
      </c>
      <c r="AH176" s="17">
        <f t="shared" si="1063"/>
        <v>0.4367807658</v>
      </c>
      <c r="AJ176" s="2"/>
      <c r="AK176" s="2"/>
      <c r="AM176" s="27">
        <v>0.6845369572463467</v>
      </c>
      <c r="AN176" s="27">
        <v>0.755273093061578</v>
      </c>
      <c r="AO176" s="27">
        <v>0.7380927569101619</v>
      </c>
      <c r="AQ176" s="17">
        <f t="shared" ref="AQ176:AS176" si="1064">EXP(AM176)/(EXP($AM176)+EXP($AN176)+EXP($AO176))</f>
        <v>0.3196610219</v>
      </c>
      <c r="AR176" s="17">
        <f t="shared" si="1064"/>
        <v>0.3430915303</v>
      </c>
      <c r="AS176" s="17">
        <f t="shared" si="1064"/>
        <v>0.3372474478</v>
      </c>
      <c r="AU176" s="40" t="str">
        <f t="shared" si="1039"/>
        <v>versicolor</v>
      </c>
      <c r="AW176" s="41">
        <v>0.0</v>
      </c>
      <c r="AX176" s="41">
        <v>1.0</v>
      </c>
      <c r="AY176" s="41">
        <v>0.0</v>
      </c>
      <c r="BB176" s="74">
        <f t="shared" ref="BB176:BD176" si="1065">AQ176-AW176</f>
        <v>0.3196610219</v>
      </c>
      <c r="BC176" s="74">
        <f t="shared" si="1065"/>
        <v>-0.6569084697</v>
      </c>
      <c r="BD176" s="74">
        <f t="shared" si="1065"/>
        <v>0.3372474478</v>
      </c>
      <c r="BF176" s="5">
        <v>1.0</v>
      </c>
      <c r="BG176" s="5">
        <v>1.0</v>
      </c>
      <c r="BH176" s="5">
        <v>1.0</v>
      </c>
      <c r="BJ176" s="34">
        <f t="shared" ref="BJ176:BL176" si="1066">BB176*BF176</f>
        <v>0.3196610219</v>
      </c>
      <c r="BK176" s="34">
        <f t="shared" si="1066"/>
        <v>-0.6569084697</v>
      </c>
      <c r="BL176" s="34">
        <f t="shared" si="1066"/>
        <v>0.3372474478</v>
      </c>
      <c r="BT176" s="5">
        <f t="shared" ref="BT176:BV176" si="1067">Z176*(1-Z176)</f>
        <v>0.1826721587</v>
      </c>
      <c r="BU176" s="5">
        <f t="shared" si="1067"/>
        <v>0.2364050872</v>
      </c>
      <c r="BV176" s="5">
        <f t="shared" si="1067"/>
        <v>0.2460033284</v>
      </c>
      <c r="BY176" s="17">
        <v>-0.13770769788162984</v>
      </c>
      <c r="BZ176" s="17">
        <v>0.14339571244225788</v>
      </c>
      <c r="CA176" s="17">
        <v>-0.11466143364079842</v>
      </c>
      <c r="CC176" s="34">
        <f t="shared" ref="CC176:CE176" si="1068">BY176*BT176</f>
        <v>-0.02515536244</v>
      </c>
      <c r="CD176" s="34">
        <f t="shared" si="1068"/>
        <v>0.0338994759</v>
      </c>
      <c r="CE176" s="34">
        <f t="shared" si="1068"/>
        <v>-0.02820709432</v>
      </c>
    </row>
    <row r="177" ht="18.0" customHeight="1">
      <c r="B177" s="6">
        <v>0.0</v>
      </c>
      <c r="C177" s="6">
        <v>0.0</v>
      </c>
      <c r="D177" s="6">
        <v>1.0</v>
      </c>
      <c r="E177" s="22" t="str">
        <f t="shared" si="1019"/>
        <v>virginica</v>
      </c>
      <c r="F177" s="22">
        <f t="shared" ref="F177:H177" si="1069">AQ177</f>
        <v>0.3285264367</v>
      </c>
      <c r="G177" s="22">
        <f t="shared" si="1069"/>
        <v>0.3314511471</v>
      </c>
      <c r="H177" s="22">
        <f t="shared" si="1069"/>
        <v>0.3400224162</v>
      </c>
      <c r="I177" s="64" t="str">
        <f t="shared" si="1021"/>
        <v>virginica</v>
      </c>
      <c r="K177" s="24" t="str">
        <f t="shared" si="1022"/>
        <v>OK</v>
      </c>
      <c r="L177" s="29">
        <f t="shared" si="1023"/>
        <v>0.1198604149</v>
      </c>
      <c r="N177" s="29">
        <v>1.0</v>
      </c>
      <c r="O177" s="27">
        <v>7.9</v>
      </c>
      <c r="P177" s="27">
        <v>6.3</v>
      </c>
      <c r="U177" s="27">
        <v>1.474200836424724</v>
      </c>
      <c r="V177" s="27">
        <v>1.2677934248109395</v>
      </c>
      <c r="W177" s="27">
        <v>-0.952644624733355</v>
      </c>
      <c r="Z177" s="17">
        <f t="shared" ref="Z177:AB177" si="1070">1/(1+EXP(-U177))</f>
        <v>0.8136950529</v>
      </c>
      <c r="AA177" s="17">
        <f t="shared" si="1070"/>
        <v>0.7803647846</v>
      </c>
      <c r="AB177" s="17">
        <f t="shared" si="1070"/>
        <v>0.2783532777</v>
      </c>
      <c r="AE177" s="29">
        <v>1.0</v>
      </c>
      <c r="AF177" s="17">
        <f t="shared" ref="AF177:AH177" si="1071">Z177</f>
        <v>0.8136950529</v>
      </c>
      <c r="AG177" s="17">
        <f t="shared" si="1071"/>
        <v>0.7803647846</v>
      </c>
      <c r="AH177" s="17">
        <f t="shared" si="1071"/>
        <v>0.2783532777</v>
      </c>
      <c r="AM177" s="27">
        <v>0.739024380708492</v>
      </c>
      <c r="AN177" s="27">
        <v>0.7478874985391831</v>
      </c>
      <c r="AO177" s="27">
        <v>0.7734186142616806</v>
      </c>
      <c r="AQ177" s="17">
        <f t="shared" ref="AQ177:AS177" si="1072">EXP(AM177)/(EXP($AM177)+EXP($AN177)+EXP($AO177))</f>
        <v>0.3285264367</v>
      </c>
      <c r="AR177" s="17">
        <f t="shared" si="1072"/>
        <v>0.3314511471</v>
      </c>
      <c r="AS177" s="17">
        <f t="shared" si="1072"/>
        <v>0.3400224162</v>
      </c>
      <c r="AU177" s="40" t="str">
        <f t="shared" si="1039"/>
        <v>virginica</v>
      </c>
      <c r="AW177" s="41">
        <v>0.0</v>
      </c>
      <c r="AX177" s="41">
        <v>0.0</v>
      </c>
      <c r="AY177" s="41">
        <v>1.0</v>
      </c>
      <c r="BB177" s="74">
        <f t="shared" ref="BB177:BD177" si="1073">AQ177-AW177</f>
        <v>0.3285264367</v>
      </c>
      <c r="BC177" s="74">
        <f t="shared" si="1073"/>
        <v>0.3314511471</v>
      </c>
      <c r="BD177" s="74">
        <f t="shared" si="1073"/>
        <v>-0.6599775838</v>
      </c>
      <c r="BF177" s="5">
        <v>1.0</v>
      </c>
      <c r="BG177" s="5">
        <v>1.0</v>
      </c>
      <c r="BH177" s="5">
        <v>1.0</v>
      </c>
      <c r="BJ177" s="34">
        <f t="shared" ref="BJ177:BL177" si="1074">BB177*BF177</f>
        <v>0.3285264367</v>
      </c>
      <c r="BK177" s="34">
        <f t="shared" si="1074"/>
        <v>0.3314511471</v>
      </c>
      <c r="BL177" s="34">
        <f t="shared" si="1074"/>
        <v>-0.6599775838</v>
      </c>
      <c r="BT177" s="5">
        <f t="shared" ref="BT177:BV177" si="1075">Z177*(1-Z177)</f>
        <v>0.1515954138</v>
      </c>
      <c r="BU177" s="5">
        <f t="shared" si="1075"/>
        <v>0.1713955875</v>
      </c>
      <c r="BV177" s="5">
        <f t="shared" si="1075"/>
        <v>0.2008727305</v>
      </c>
      <c r="BY177" s="17">
        <v>0.0931487901522311</v>
      </c>
      <c r="BZ177" s="17">
        <v>-0.1229006198107847</v>
      </c>
      <c r="CA177" s="17">
        <v>-0.045541498088258386</v>
      </c>
      <c r="CC177" s="34">
        <f t="shared" ref="CC177:CE177" si="1076">BY177*BT177</f>
        <v>0.01412092938</v>
      </c>
      <c r="CD177" s="34">
        <f t="shared" si="1076"/>
        <v>-0.02106462394</v>
      </c>
      <c r="CE177" s="34">
        <f t="shared" si="1076"/>
        <v>-0.009148045072</v>
      </c>
    </row>
    <row r="178" ht="18.0" customHeight="1">
      <c r="B178" s="6">
        <v>0.0</v>
      </c>
      <c r="C178" s="6">
        <v>0.0</v>
      </c>
      <c r="D178" s="6">
        <v>1.0</v>
      </c>
      <c r="E178" s="22" t="str">
        <f t="shared" si="1019"/>
        <v>virginica</v>
      </c>
      <c r="F178" s="22">
        <f t="shared" ref="F178:H178" si="1077">AQ178</f>
        <v>0.3266430256</v>
      </c>
      <c r="G178" s="22">
        <f t="shared" si="1077"/>
        <v>0.3342312407</v>
      </c>
      <c r="H178" s="22">
        <f t="shared" si="1077"/>
        <v>0.3391257338</v>
      </c>
      <c r="I178" s="64" t="str">
        <f t="shared" si="1021"/>
        <v>virginica</v>
      </c>
      <c r="K178" s="24" t="str">
        <f t="shared" si="1022"/>
        <v>OK</v>
      </c>
      <c r="L178" s="29">
        <f t="shared" si="1023"/>
        <v>0.120153816</v>
      </c>
      <c r="N178" s="29">
        <v>1.0</v>
      </c>
      <c r="O178" s="27">
        <v>8.3</v>
      </c>
      <c r="P178" s="27">
        <v>5.8</v>
      </c>
      <c r="U178" s="27">
        <v>1.5047367619777252</v>
      </c>
      <c r="V178" s="27">
        <v>1.1061494815657422</v>
      </c>
      <c r="W178" s="27">
        <v>-0.8081476988168349</v>
      </c>
      <c r="Z178" s="17">
        <f t="shared" ref="Z178:AB178" si="1078">1/(1+EXP(-U178))</f>
        <v>0.818279885</v>
      </c>
      <c r="AA178" s="17">
        <f t="shared" si="1078"/>
        <v>0.7514105591</v>
      </c>
      <c r="AB178" s="17">
        <f t="shared" si="1078"/>
        <v>0.3082853502</v>
      </c>
      <c r="AE178" s="29">
        <v>1.0</v>
      </c>
      <c r="AF178" s="17">
        <f t="shared" ref="AF178:AH178" si="1079">Z178</f>
        <v>0.818279885</v>
      </c>
      <c r="AG178" s="17">
        <f t="shared" si="1079"/>
        <v>0.7514105591</v>
      </c>
      <c r="AH178" s="17">
        <f t="shared" si="1079"/>
        <v>0.3082853502</v>
      </c>
      <c r="AM178" s="27">
        <v>0.7374702945683129</v>
      </c>
      <c r="AN178" s="27">
        <v>0.7604354756372455</v>
      </c>
      <c r="AO178" s="27">
        <v>0.77497331951742</v>
      </c>
      <c r="AQ178" s="17">
        <f t="shared" ref="AQ178:AS178" si="1080">EXP(AM178)/(EXP($AM178)+EXP($AN178)+EXP($AO178))</f>
        <v>0.3266430256</v>
      </c>
      <c r="AR178" s="17">
        <f t="shared" si="1080"/>
        <v>0.3342312407</v>
      </c>
      <c r="AS178" s="17">
        <f t="shared" si="1080"/>
        <v>0.3391257338</v>
      </c>
      <c r="AU178" s="40" t="str">
        <f t="shared" si="1039"/>
        <v>virginica</v>
      </c>
      <c r="AW178" s="41">
        <v>0.0</v>
      </c>
      <c r="AX178" s="41">
        <v>0.0</v>
      </c>
      <c r="AY178" s="41">
        <v>1.0</v>
      </c>
      <c r="BB178" s="74">
        <f t="shared" ref="BB178:BD178" si="1081">AQ178-AW178</f>
        <v>0.3266430256</v>
      </c>
      <c r="BC178" s="74">
        <f t="shared" si="1081"/>
        <v>0.3342312407</v>
      </c>
      <c r="BD178" s="74">
        <f t="shared" si="1081"/>
        <v>-0.6608742662</v>
      </c>
      <c r="BF178" s="5">
        <v>1.0</v>
      </c>
      <c r="BG178" s="5">
        <v>1.0</v>
      </c>
      <c r="BH178" s="5">
        <v>1.0</v>
      </c>
      <c r="BJ178" s="34">
        <f t="shared" ref="BJ178:BL178" si="1082">BB178*BF178</f>
        <v>0.3266430256</v>
      </c>
      <c r="BK178" s="34">
        <f t="shared" si="1082"/>
        <v>0.3342312407</v>
      </c>
      <c r="BL178" s="34">
        <f t="shared" si="1082"/>
        <v>-0.6608742662</v>
      </c>
      <c r="BT178" s="5">
        <f t="shared" ref="BT178:BV178" si="1083">Z178*(1-Z178)</f>
        <v>0.1486979148</v>
      </c>
      <c r="BU178" s="5">
        <f t="shared" si="1083"/>
        <v>0.1867927308</v>
      </c>
      <c r="BV178" s="5">
        <f t="shared" si="1083"/>
        <v>0.2132454931</v>
      </c>
      <c r="BY178" s="17">
        <v>0.09370594480378286</v>
      </c>
      <c r="BZ178" s="17">
        <v>-0.12345272763442325</v>
      </c>
      <c r="CA178" s="17">
        <v>-0.044944241031182774</v>
      </c>
      <c r="CC178" s="34">
        <f t="shared" ref="CC178:CE178" si="1084">BY178*BT178</f>
        <v>0.0139338786</v>
      </c>
      <c r="CD178" s="34">
        <f t="shared" si="1084"/>
        <v>-0.02306007212</v>
      </c>
      <c r="CE178" s="34">
        <f t="shared" si="1084"/>
        <v>-0.009584156839</v>
      </c>
    </row>
    <row r="179" ht="18.0" customHeight="1">
      <c r="B179" s="6">
        <v>0.0</v>
      </c>
      <c r="C179" s="6">
        <v>0.0</v>
      </c>
      <c r="D179" s="6">
        <v>1.0</v>
      </c>
      <c r="E179" s="22" t="str">
        <f t="shared" si="1019"/>
        <v>virginica</v>
      </c>
      <c r="F179" s="22">
        <f t="shared" ref="F179:H179" si="1085">AQ179</f>
        <v>0.3253707183</v>
      </c>
      <c r="G179" s="22">
        <f t="shared" si="1085"/>
        <v>0.3356332526</v>
      </c>
      <c r="H179" s="22">
        <f t="shared" si="1085"/>
        <v>0.3389960291</v>
      </c>
      <c r="I179" s="64" t="str">
        <f t="shared" si="1021"/>
        <v>virginica</v>
      </c>
      <c r="J179" s="30"/>
      <c r="K179" s="24" t="str">
        <f t="shared" si="1022"/>
        <v>OK</v>
      </c>
      <c r="L179" s="31">
        <f t="shared" si="1023"/>
        <v>0.1201963206</v>
      </c>
      <c r="N179" s="31">
        <v>1.0</v>
      </c>
      <c r="O179" s="27">
        <v>7.7</v>
      </c>
      <c r="P179" s="27">
        <v>5.2</v>
      </c>
      <c r="U179" s="27">
        <v>1.390615911893794</v>
      </c>
      <c r="V179" s="27">
        <v>0.9736689469349588</v>
      </c>
      <c r="W179" s="27">
        <v>-0.6927056793277164</v>
      </c>
      <c r="Z179" s="17">
        <f t="shared" ref="Z179:AB179" si="1086">1/(1+EXP(-U179))</f>
        <v>0.8006905518</v>
      </c>
      <c r="AA179" s="17">
        <f t="shared" si="1086"/>
        <v>0.7258501924</v>
      </c>
      <c r="AB179" s="17">
        <f t="shared" si="1086"/>
        <v>0.3334314519</v>
      </c>
      <c r="AE179" s="31">
        <v>1.0</v>
      </c>
      <c r="AF179" s="17">
        <f t="shared" ref="AF179:AH179" si="1087">Z179</f>
        <v>0.8006905518</v>
      </c>
      <c r="AG179" s="17">
        <f t="shared" si="1087"/>
        <v>0.7258501924</v>
      </c>
      <c r="AH179" s="17">
        <f t="shared" si="1087"/>
        <v>0.3334314519</v>
      </c>
      <c r="AM179" s="27">
        <v>0.7239535038442374</v>
      </c>
      <c r="AN179" s="27">
        <v>0.7550073538062085</v>
      </c>
      <c r="AO179" s="27">
        <v>0.7649766936956952</v>
      </c>
      <c r="AQ179" s="17">
        <f t="shared" ref="AQ179:AS179" si="1088">EXP(AM179)/(EXP($AM179)+EXP($AN179)+EXP($AO179))</f>
        <v>0.3253707183</v>
      </c>
      <c r="AR179" s="17">
        <f t="shared" si="1088"/>
        <v>0.3356332526</v>
      </c>
      <c r="AS179" s="17">
        <f t="shared" si="1088"/>
        <v>0.3389960291</v>
      </c>
      <c r="AU179" s="40" t="str">
        <f t="shared" si="1039"/>
        <v>virginica</v>
      </c>
      <c r="AW179" s="41">
        <v>0.0</v>
      </c>
      <c r="AX179" s="41">
        <v>0.0</v>
      </c>
      <c r="AY179" s="41">
        <v>1.0</v>
      </c>
      <c r="BB179" s="74">
        <f t="shared" ref="BB179:BD179" si="1089">AQ179-AW179</f>
        <v>0.3253707183</v>
      </c>
      <c r="BC179" s="74">
        <f t="shared" si="1089"/>
        <v>0.3356332526</v>
      </c>
      <c r="BD179" s="74">
        <f t="shared" si="1089"/>
        <v>-0.6610039709</v>
      </c>
      <c r="BF179" s="5">
        <v>1.0</v>
      </c>
      <c r="BG179" s="5">
        <v>1.0</v>
      </c>
      <c r="BH179" s="5">
        <v>1.0</v>
      </c>
      <c r="BJ179" s="34">
        <f t="shared" ref="BJ179:BL179" si="1090">BB179*BF179</f>
        <v>0.3253707183</v>
      </c>
      <c r="BK179" s="34">
        <f t="shared" si="1090"/>
        <v>0.3356332526</v>
      </c>
      <c r="BL179" s="34">
        <f t="shared" si="1090"/>
        <v>-0.6610039709</v>
      </c>
      <c r="BT179" s="5">
        <f t="shared" ref="BT179:BV179" si="1091">Z179*(1-Z179)</f>
        <v>0.1595851921</v>
      </c>
      <c r="BU179" s="5">
        <f t="shared" si="1091"/>
        <v>0.1989916906</v>
      </c>
      <c r="BV179" s="5">
        <f t="shared" si="1091"/>
        <v>0.2222549188</v>
      </c>
      <c r="BY179" s="17">
        <v>0.09397133783611222</v>
      </c>
      <c r="BZ179" s="17">
        <v>-0.1236978764315981</v>
      </c>
      <c r="CA179" s="17">
        <v>-0.04457496621361612</v>
      </c>
      <c r="CC179" s="34">
        <f t="shared" ref="CC179:CE179" si="1092">BY179*BT179</f>
        <v>0.014996434</v>
      </c>
      <c r="CD179" s="34">
        <f t="shared" si="1092"/>
        <v>-0.02461484955</v>
      </c>
      <c r="CE179" s="34">
        <f t="shared" si="1092"/>
        <v>-0.009907005496</v>
      </c>
    </row>
    <row r="180" ht="18.0" customHeight="1">
      <c r="K180" s="32" t="s">
        <v>29</v>
      </c>
      <c r="L180" s="31">
        <f>SUM(L171:L179)</f>
        <v>1.084665021</v>
      </c>
      <c r="R180" s="9"/>
      <c r="AM180" s="7"/>
    </row>
    <row r="181" ht="18.0" customHeight="1">
      <c r="K181" s="2"/>
      <c r="R181" s="9"/>
      <c r="AM181" s="43" t="s">
        <v>388</v>
      </c>
      <c r="AN181" s="27"/>
      <c r="AO181" s="27"/>
    </row>
    <row r="182" ht="18.0" customHeight="1">
      <c r="B182" s="11" t="s">
        <v>11</v>
      </c>
      <c r="C182" s="12"/>
      <c r="D182" s="12"/>
      <c r="E182" s="13"/>
      <c r="G182" s="2"/>
      <c r="H182" s="2"/>
      <c r="I182" s="2"/>
      <c r="J182" s="9"/>
      <c r="K182" s="2"/>
      <c r="L182" s="9"/>
      <c r="Q182" s="7"/>
      <c r="U182" s="43" t="s">
        <v>12</v>
      </c>
      <c r="V182" s="27"/>
      <c r="W182" s="27"/>
      <c r="Z182" s="16" t="s">
        <v>389</v>
      </c>
      <c r="AA182" s="17"/>
      <c r="AF182" s="16" t="s">
        <v>390</v>
      </c>
      <c r="AI182" s="7"/>
      <c r="AM182" s="43" t="s">
        <v>391</v>
      </c>
      <c r="AQ182" s="10" t="s">
        <v>392</v>
      </c>
      <c r="AR182" s="17"/>
      <c r="AW182" s="1" t="s">
        <v>41</v>
      </c>
      <c r="BB182" s="36" t="s">
        <v>93</v>
      </c>
      <c r="BF182" s="4" t="s">
        <v>393</v>
      </c>
      <c r="BH182" s="9" t="s">
        <v>609</v>
      </c>
      <c r="BJ182" s="33" t="s">
        <v>395</v>
      </c>
      <c r="BN182" s="33" t="s">
        <v>396</v>
      </c>
      <c r="BO182" s="34"/>
      <c r="BP182" s="34"/>
      <c r="BQ182" s="34"/>
      <c r="BT182" s="4" t="s">
        <v>397</v>
      </c>
      <c r="BX182" s="16" t="s">
        <v>398</v>
      </c>
      <c r="BY182" s="17"/>
      <c r="BZ182" s="17"/>
      <c r="CA182" s="17"/>
      <c r="CB182" s="17"/>
      <c r="CC182" s="33" t="s">
        <v>399</v>
      </c>
      <c r="CG182" s="4" t="s">
        <v>138</v>
      </c>
      <c r="CH182" s="5"/>
      <c r="CI182" s="5"/>
      <c r="CJ182" s="5"/>
    </row>
    <row r="183" ht="18.0" customHeight="1">
      <c r="B183" s="18" t="s">
        <v>14</v>
      </c>
      <c r="C183" s="18" t="s">
        <v>15</v>
      </c>
      <c r="D183" s="18" t="s">
        <v>16</v>
      </c>
      <c r="E183" s="19"/>
      <c r="F183" s="6" t="s">
        <v>14</v>
      </c>
      <c r="G183" s="6" t="s">
        <v>15</v>
      </c>
      <c r="H183" s="6" t="s">
        <v>16</v>
      </c>
      <c r="I183" s="19"/>
      <c r="J183" s="20" t="s">
        <v>18</v>
      </c>
      <c r="K183" s="18" t="s">
        <v>19</v>
      </c>
      <c r="L183" s="21" t="s">
        <v>20</v>
      </c>
      <c r="N183" s="1" t="s">
        <v>21</v>
      </c>
      <c r="O183" s="1" t="s">
        <v>22</v>
      </c>
      <c r="P183" s="1" t="s">
        <v>23</v>
      </c>
      <c r="Q183" s="1" t="s">
        <v>610</v>
      </c>
      <c r="U183" s="1" t="s">
        <v>611</v>
      </c>
      <c r="AE183" s="1" t="s">
        <v>21</v>
      </c>
      <c r="AF183" s="2" t="s">
        <v>612</v>
      </c>
      <c r="AI183" s="2" t="s">
        <v>613</v>
      </c>
      <c r="AK183" s="2"/>
      <c r="AM183" s="2" t="s">
        <v>614</v>
      </c>
      <c r="AO183" s="2"/>
      <c r="AQ183" s="2" t="s">
        <v>47</v>
      </c>
      <c r="AW183" s="6" t="s">
        <v>14</v>
      </c>
      <c r="AX183" s="6" t="s">
        <v>15</v>
      </c>
      <c r="AY183" s="6" t="s">
        <v>16</v>
      </c>
      <c r="BB183" s="2" t="s">
        <v>101</v>
      </c>
      <c r="BF183" s="1" t="s">
        <v>251</v>
      </c>
      <c r="BJ183" s="57" t="s">
        <v>615</v>
      </c>
      <c r="BK183" s="58"/>
      <c r="BO183" s="2" t="s">
        <v>104</v>
      </c>
      <c r="BP183" s="2"/>
      <c r="BT183" s="1" t="s">
        <v>145</v>
      </c>
      <c r="BY183" s="2" t="s">
        <v>146</v>
      </c>
      <c r="CC183" s="2" t="s">
        <v>616</v>
      </c>
      <c r="CH183" s="2" t="s">
        <v>148</v>
      </c>
    </row>
    <row r="184" ht="18.0" customHeight="1">
      <c r="A184" s="1">
        <f>A171+1</f>
        <v>14</v>
      </c>
      <c r="B184" s="6">
        <v>1.0</v>
      </c>
      <c r="C184" s="6">
        <v>0.0</v>
      </c>
      <c r="D184" s="6">
        <v>0.0</v>
      </c>
      <c r="E184" s="22" t="str">
        <f t="shared" ref="E184:E192" si="1103">IF(MAX(B184:D184)=B184,"setosa",IF(MAX(B184:D184)=C184,"versicolor","virginica"))</f>
        <v>setosa</v>
      </c>
      <c r="F184" s="22">
        <f t="shared" ref="F184:H184" si="1093">AQ184</f>
        <v>0.3346621352</v>
      </c>
      <c r="G184" s="22">
        <f t="shared" si="1093"/>
        <v>0.3221372339</v>
      </c>
      <c r="H184" s="22">
        <f t="shared" si="1093"/>
        <v>0.3432006309</v>
      </c>
      <c r="I184" s="64" t="str">
        <f t="shared" ref="I184:I192" si="1105">IF(MAX(F184:H184)=F184,"setosa",IF(MAX(F184:H184)=G184,"versicolor","virginica"))</f>
        <v>virginica</v>
      </c>
      <c r="J184" s="22">
        <f>COUNTIF(K184:K192,"OK")/9</f>
        <v>0.6666666667</v>
      </c>
      <c r="K184" s="24" t="str">
        <f t="shared" ref="K184:K192" si="1106">IF(E184=I184,"OK","NG")</f>
        <v>NG</v>
      </c>
      <c r="L184" s="25">
        <f t="shared" ref="L184:L192" si="1107">-(B184*LN(F184)+C184*LN(G184)+D184*LN(H184))/9</f>
        <v>0.1216259787</v>
      </c>
      <c r="M184" s="9" t="s">
        <v>26</v>
      </c>
      <c r="N184" s="25">
        <v>1.0</v>
      </c>
      <c r="O184" s="27">
        <v>5.1</v>
      </c>
      <c r="P184" s="27">
        <v>7.0</v>
      </c>
      <c r="Q184" s="72">
        <f t="shared" ref="Q184:S184" si="1094">Q171-$C$10*CH171</f>
        <v>0.05278254504</v>
      </c>
      <c r="R184" s="72">
        <f t="shared" si="1094"/>
        <v>-0.03263448343</v>
      </c>
      <c r="S184" s="72">
        <f t="shared" si="1094"/>
        <v>0.1742627243</v>
      </c>
      <c r="T184" s="28" t="s">
        <v>27</v>
      </c>
      <c r="U184" s="27">
        <f t="array" ref="U184:W192">MMULT(N184:P192,Q184:S186)</f>
        <v>1.099550175</v>
      </c>
      <c r="V184" s="27">
        <v>1.6308550416217937</v>
      </c>
      <c r="W184" s="27">
        <v>-1.2574336909805237</v>
      </c>
      <c r="Y184" s="9" t="s">
        <v>617</v>
      </c>
      <c r="Z184" s="17">
        <f t="shared" ref="Z184:AB184" si="1095">1/(1+EXP(-U184))</f>
        <v>0.7501758124</v>
      </c>
      <c r="AA184" s="17">
        <f t="shared" si="1095"/>
        <v>0.8362867372</v>
      </c>
      <c r="AB184" s="17">
        <f t="shared" si="1095"/>
        <v>0.2214159844</v>
      </c>
      <c r="AD184" s="9" t="s">
        <v>618</v>
      </c>
      <c r="AE184" s="25">
        <v>1.0</v>
      </c>
      <c r="AF184" s="17">
        <f t="shared" ref="AF184:AH184" si="1096">Z184</f>
        <v>0.7501758124</v>
      </c>
      <c r="AG184" s="17">
        <f t="shared" si="1096"/>
        <v>0.8362867372</v>
      </c>
      <c r="AH184" s="17">
        <f t="shared" si="1096"/>
        <v>0.2214159844</v>
      </c>
      <c r="AI184" s="38">
        <f t="shared" ref="AI184:AK184" si="1097">AI171-$C$10*BO171</f>
        <v>0.05341607201</v>
      </c>
      <c r="AJ184" s="38">
        <f t="shared" si="1097"/>
        <v>-0.03887349601</v>
      </c>
      <c r="AK184" s="38">
        <f t="shared" si="1097"/>
        <v>-0.014542576</v>
      </c>
      <c r="AL184" s="28" t="s">
        <v>27</v>
      </c>
      <c r="AM184" s="27">
        <f t="array" ref="AM184:AO192">MMULT(AE184:AH192,AI184:AK187)</f>
        <v>0.7171274764</v>
      </c>
      <c r="AN184" s="27">
        <v>0.6789836524423237</v>
      </c>
      <c r="AO184" s="27">
        <v>0.7423212111954034</v>
      </c>
      <c r="AP184" s="9" t="s">
        <v>619</v>
      </c>
      <c r="AQ184" s="17">
        <f t="shared" ref="AQ184:AS184" si="1098">EXP(AM184)/(EXP($AM184)+EXP($AN184)+EXP($AO184))</f>
        <v>0.3346621352</v>
      </c>
      <c r="AR184" s="17">
        <f t="shared" si="1098"/>
        <v>0.3221372339</v>
      </c>
      <c r="AS184" s="17">
        <f t="shared" si="1098"/>
        <v>0.3432006309</v>
      </c>
      <c r="AT184" s="39" t="s">
        <v>51</v>
      </c>
      <c r="AU184" s="40" t="str">
        <f>IF(MAX(B184:D184)=MAX(AQ184:AS184)=AQ184,"setosa",IF(MAX(AQ184:AS184)=AR184,"versicolor","virginica"))</f>
        <v>virginica</v>
      </c>
      <c r="AW184" s="41">
        <v>1.0</v>
      </c>
      <c r="AX184" s="41">
        <v>0.0</v>
      </c>
      <c r="AY184" s="41">
        <v>0.0</v>
      </c>
      <c r="BA184" s="59" t="s">
        <v>108</v>
      </c>
      <c r="BB184" s="74">
        <f t="shared" ref="BB184:BD184" si="1099">AQ184-AW184</f>
        <v>-0.6653378648</v>
      </c>
      <c r="BC184" s="74">
        <f t="shared" si="1099"/>
        <v>0.3221372339</v>
      </c>
      <c r="BD184" s="74">
        <f t="shared" si="1099"/>
        <v>0.3432006309</v>
      </c>
      <c r="BE184" s="9" t="s">
        <v>620</v>
      </c>
      <c r="BF184" s="5">
        <v>1.0</v>
      </c>
      <c r="BG184" s="5">
        <v>1.0</v>
      </c>
      <c r="BH184" s="5">
        <v>1.0</v>
      </c>
      <c r="BI184" s="9" t="s">
        <v>621</v>
      </c>
      <c r="BJ184" s="34">
        <f t="shared" ref="BJ184:BL184" si="1100">BB184*BF184</f>
        <v>-0.6653378648</v>
      </c>
      <c r="BK184" s="34">
        <f t="shared" si="1100"/>
        <v>0.3221372339</v>
      </c>
      <c r="BL184" s="34">
        <f t="shared" si="1100"/>
        <v>0.3432006309</v>
      </c>
      <c r="BN184" s="61" t="s">
        <v>622</v>
      </c>
      <c r="BO184" s="62">
        <f t="array" ref="BO184:BQ187">MMULT(TRANSPOSE(AE184:AH192),BJ184:BL192)</f>
        <v>-0.04718756365</v>
      </c>
      <c r="BP184" s="62">
        <v>-0.014930868221211757</v>
      </c>
      <c r="BQ184" s="62">
        <v>0.06211843187409438</v>
      </c>
      <c r="BS184" s="75" t="s">
        <v>623</v>
      </c>
      <c r="BT184" s="5">
        <f t="shared" ref="BT184:BV184" si="1101">Z184*(1-Z184)</f>
        <v>0.1874120629</v>
      </c>
      <c r="BU184" s="5">
        <f t="shared" si="1101"/>
        <v>0.1369112304</v>
      </c>
      <c r="BV184" s="5">
        <f t="shared" si="1101"/>
        <v>0.1723909462</v>
      </c>
      <c r="BX184" s="9" t="s">
        <v>624</v>
      </c>
      <c r="BY184" s="17">
        <f t="array" ref="BY184:CA192">MMULT(BJ184:BL192,TRANSPOSE(AI185:AK187))</f>
        <v>0.04321609814</v>
      </c>
      <c r="BZ184" s="17">
        <v>-0.024478451589445296</v>
      </c>
      <c r="CA184" s="17">
        <v>0.16920029389621263</v>
      </c>
      <c r="CB184" s="9"/>
      <c r="CC184" s="34">
        <f t="shared" ref="CC184:CE184" si="1102">BY184*BT184</f>
        <v>0.008099218102</v>
      </c>
      <c r="CD184" s="34">
        <f t="shared" si="1102"/>
        <v>-0.003351374924</v>
      </c>
      <c r="CE184" s="34">
        <f t="shared" si="1102"/>
        <v>0.02916859877</v>
      </c>
      <c r="CG184" s="61" t="s">
        <v>625</v>
      </c>
      <c r="CH184" s="65">
        <f t="array" ref="CH184:CJ186">MMULT(TRANSPOSE(N184:P192),CC184:CE192)</f>
        <v>-0.01003999222</v>
      </c>
      <c r="CI184" s="65">
        <v>0.026376639160303066</v>
      </c>
      <c r="CJ184" s="65">
        <v>-0.03316861227826437</v>
      </c>
    </row>
    <row r="185" ht="18.0" customHeight="1">
      <c r="B185" s="6">
        <v>1.0</v>
      </c>
      <c r="C185" s="6">
        <v>0.0</v>
      </c>
      <c r="D185" s="6">
        <v>0.0</v>
      </c>
      <c r="E185" s="22" t="str">
        <f t="shared" si="1103"/>
        <v>setosa</v>
      </c>
      <c r="F185" s="22">
        <f t="shared" ref="F185:H185" si="1104">AQ185</f>
        <v>0.3363423778</v>
      </c>
      <c r="G185" s="22">
        <f t="shared" si="1104"/>
        <v>0.3202998931</v>
      </c>
      <c r="H185" s="22">
        <f t="shared" si="1104"/>
        <v>0.3433577291</v>
      </c>
      <c r="I185" s="64" t="str">
        <f t="shared" si="1105"/>
        <v>virginica</v>
      </c>
      <c r="K185" s="24" t="str">
        <f t="shared" si="1106"/>
        <v>NG</v>
      </c>
      <c r="L185" s="29">
        <f t="shared" si="1107"/>
        <v>0.1210695174</v>
      </c>
      <c r="N185" s="29">
        <v>1.0</v>
      </c>
      <c r="O185" s="27">
        <v>5.4</v>
      </c>
      <c r="P185" s="27">
        <v>7.8</v>
      </c>
      <c r="Q185" s="72">
        <f t="shared" ref="Q185:S185" si="1108">Q172-$C$10*CH172</f>
        <v>0.1401094825</v>
      </c>
      <c r="R185" s="72">
        <f t="shared" si="1108"/>
        <v>-0.05794268601</v>
      </c>
      <c r="S185" s="72">
        <f t="shared" si="1108"/>
        <v>0.06069349459</v>
      </c>
      <c r="U185" s="27">
        <v>1.1795497933385206</v>
      </c>
      <c r="V185" s="27">
        <v>1.8373576328122603</v>
      </c>
      <c r="W185" s="27">
        <v>-1.4382237269128377</v>
      </c>
      <c r="Z185" s="17">
        <f t="shared" ref="Z185:AB185" si="1109">1/(1+EXP(-U185))</f>
        <v>0.7648668458</v>
      </c>
      <c r="AA185" s="17">
        <f t="shared" si="1109"/>
        <v>0.8626358995</v>
      </c>
      <c r="AB185" s="17">
        <f t="shared" si="1109"/>
        <v>0.1918205653</v>
      </c>
      <c r="AE185" s="29">
        <v>1.0</v>
      </c>
      <c r="AF185" s="17">
        <f t="shared" ref="AF185:AH185" si="1110">Z185</f>
        <v>0.7648668458</v>
      </c>
      <c r="AG185" s="17">
        <f t="shared" si="1110"/>
        <v>0.8626358995</v>
      </c>
      <c r="AH185" s="17">
        <f t="shared" si="1110"/>
        <v>0.1918205653</v>
      </c>
      <c r="AI185" s="38">
        <f t="shared" ref="AI185:AK185" si="1111">AI172-$C$10*BO172</f>
        <v>0.5542636364</v>
      </c>
      <c r="AJ185" s="38">
        <f t="shared" si="1111"/>
        <v>0.7381916298</v>
      </c>
      <c r="AK185" s="38">
        <f t="shared" si="1111"/>
        <v>0.5075447337</v>
      </c>
      <c r="AM185" s="27">
        <v>0.7290720405370646</v>
      </c>
      <c r="AN185" s="27">
        <v>0.680200140882109</v>
      </c>
      <c r="AO185" s="27">
        <v>0.7497152634661243</v>
      </c>
      <c r="AQ185" s="17">
        <f t="shared" ref="AQ185:AS185" si="1112">EXP(AM185)/(EXP($AM185)+EXP($AN185)+EXP($AO185))</f>
        <v>0.3363423778</v>
      </c>
      <c r="AR185" s="17">
        <f t="shared" si="1112"/>
        <v>0.3202998931</v>
      </c>
      <c r="AS185" s="17">
        <f t="shared" si="1112"/>
        <v>0.3433577291</v>
      </c>
      <c r="AU185" s="40" t="str">
        <f t="shared" ref="AU185:AU192" si="1123">IF(MAX(AQ185:AS185)=AQ185,"setosa",IF(MAX(AQ185:AS185)=AR185,"versicolor","virginica"))</f>
        <v>virginica</v>
      </c>
      <c r="AW185" s="41">
        <v>1.0</v>
      </c>
      <c r="AX185" s="41">
        <v>0.0</v>
      </c>
      <c r="AY185" s="41">
        <v>0.0</v>
      </c>
      <c r="BB185" s="74">
        <f t="shared" ref="BB185:BD185" si="1113">AQ185-AW185</f>
        <v>-0.6636576222</v>
      </c>
      <c r="BC185" s="74">
        <f t="shared" si="1113"/>
        <v>0.3202998931</v>
      </c>
      <c r="BD185" s="74">
        <f t="shared" si="1113"/>
        <v>0.3433577291</v>
      </c>
      <c r="BF185" s="5">
        <v>1.0</v>
      </c>
      <c r="BG185" s="5">
        <v>1.0</v>
      </c>
      <c r="BH185" s="5">
        <v>1.0</v>
      </c>
      <c r="BJ185" s="34">
        <f t="shared" ref="BJ185:BL185" si="1114">BB185*BF185</f>
        <v>-0.6636576222</v>
      </c>
      <c r="BK185" s="34">
        <f t="shared" si="1114"/>
        <v>0.3202998931</v>
      </c>
      <c r="BL185" s="34">
        <f t="shared" si="1114"/>
        <v>0.3433577291</v>
      </c>
      <c r="BN185" s="61" t="s">
        <v>626</v>
      </c>
      <c r="BO185" s="34">
        <v>0.022845972879667775</v>
      </c>
      <c r="BP185" s="34">
        <v>0.04656417427984366</v>
      </c>
      <c r="BQ185" s="34">
        <v>-0.06941014715951155</v>
      </c>
      <c r="BT185" s="5">
        <f t="shared" ref="BT185:BV185" si="1115">Z185*(1-Z185)</f>
        <v>0.179845554</v>
      </c>
      <c r="BU185" s="5">
        <f t="shared" si="1115"/>
        <v>0.1184952044</v>
      </c>
      <c r="BV185" s="5">
        <f t="shared" si="1115"/>
        <v>0.1550254361</v>
      </c>
      <c r="BY185" s="17">
        <v>0.04287082028269251</v>
      </c>
      <c r="BZ185" s="17">
        <v>-0.024135668518122086</v>
      </c>
      <c r="CA185" s="17">
        <v>0.16869221878364127</v>
      </c>
      <c r="CC185" s="34">
        <f t="shared" ref="CC185:CE185" si="1116">BY185*BT185</f>
        <v>0.007710126425</v>
      </c>
      <c r="CD185" s="34">
        <f t="shared" si="1116"/>
        <v>-0.002859960974</v>
      </c>
      <c r="CE185" s="34">
        <f t="shared" si="1116"/>
        <v>0.02615158478</v>
      </c>
      <c r="CG185" s="61" t="s">
        <v>627</v>
      </c>
      <c r="CH185" s="66">
        <v>-0.025267964995146636</v>
      </c>
      <c r="CI185" s="66">
        <v>0.06869796915989362</v>
      </c>
      <c r="CJ185" s="66">
        <v>-0.3686148424733834</v>
      </c>
    </row>
    <row r="186" ht="18.0" customHeight="1">
      <c r="B186" s="6">
        <v>1.0</v>
      </c>
      <c r="C186" s="6">
        <v>0.0</v>
      </c>
      <c r="D186" s="6">
        <v>0.0</v>
      </c>
      <c r="E186" s="22" t="str">
        <f t="shared" si="1103"/>
        <v>setosa</v>
      </c>
      <c r="F186" s="22">
        <f t="shared" ref="F186:H186" si="1117">AQ186</f>
        <v>0.3346608846</v>
      </c>
      <c r="G186" s="22">
        <f t="shared" si="1117"/>
        <v>0.3217693935</v>
      </c>
      <c r="H186" s="22">
        <f t="shared" si="1117"/>
        <v>0.3435697219</v>
      </c>
      <c r="I186" s="64" t="str">
        <f t="shared" si="1105"/>
        <v>virginica</v>
      </c>
      <c r="K186" s="24" t="str">
        <f t="shared" si="1106"/>
        <v>NG</v>
      </c>
      <c r="L186" s="29">
        <f t="shared" si="1107"/>
        <v>0.1216263938</v>
      </c>
      <c r="N186" s="29">
        <v>1.0</v>
      </c>
      <c r="O186" s="27">
        <v>4.6</v>
      </c>
      <c r="P186" s="27">
        <v>6.8</v>
      </c>
      <c r="Q186" s="72">
        <f t="shared" ref="Q186:S186" si="1118">Q173-$C$10*CH173</f>
        <v>0.04745846699</v>
      </c>
      <c r="R186" s="72">
        <f t="shared" si="1118"/>
        <v>0.2798567462</v>
      </c>
      <c r="S186" s="72">
        <f t="shared" si="1118"/>
        <v>-0.2487476054</v>
      </c>
      <c r="U186" s="27">
        <v>1.020003740307875</v>
      </c>
      <c r="V186" s="27">
        <v>1.6038550353773917</v>
      </c>
      <c r="W186" s="27">
        <v>-1.238030917196822</v>
      </c>
      <c r="Z186" s="17">
        <f t="shared" ref="Z186:AB186" si="1119">1/(1+EXP(-U186))</f>
        <v>0.734973328</v>
      </c>
      <c r="AA186" s="17">
        <f t="shared" si="1119"/>
        <v>0.8325564901</v>
      </c>
      <c r="AB186" s="17">
        <f t="shared" si="1119"/>
        <v>0.2247789191</v>
      </c>
      <c r="AE186" s="29">
        <v>1.0</v>
      </c>
      <c r="AF186" s="17">
        <f t="shared" ref="AF186:AH186" si="1120">Z186</f>
        <v>0.734973328</v>
      </c>
      <c r="AG186" s="17">
        <f t="shared" si="1120"/>
        <v>0.8325564901</v>
      </c>
      <c r="AH186" s="17">
        <f t="shared" si="1120"/>
        <v>0.2247789191</v>
      </c>
      <c r="AI186" s="38">
        <f t="shared" ref="AI186:AK186" si="1121">AI173-$C$10*BO173</f>
        <v>0.2674233193</v>
      </c>
      <c r="AJ186" s="38">
        <f t="shared" si="1121"/>
        <v>0.08907365052</v>
      </c>
      <c r="AK186" s="38">
        <f t="shared" si="1121"/>
        <v>0.3635030302</v>
      </c>
      <c r="AM186" s="27">
        <v>0.7080724128807562</v>
      </c>
      <c r="AN186" s="27">
        <v>0.668789798126887</v>
      </c>
      <c r="AO186" s="27">
        <v>0.7343447443244222</v>
      </c>
      <c r="AQ186" s="17">
        <f t="shared" ref="AQ186:AS186" si="1122">EXP(AM186)/(EXP($AM186)+EXP($AN186)+EXP($AO186))</f>
        <v>0.3346608846</v>
      </c>
      <c r="AR186" s="17">
        <f t="shared" si="1122"/>
        <v>0.3217693935</v>
      </c>
      <c r="AS186" s="17">
        <f t="shared" si="1122"/>
        <v>0.3435697219</v>
      </c>
      <c r="AU186" s="40" t="str">
        <f t="shared" si="1123"/>
        <v>virginica</v>
      </c>
      <c r="AW186" s="41">
        <v>1.0</v>
      </c>
      <c r="AX186" s="41">
        <v>0.0</v>
      </c>
      <c r="AY186" s="41">
        <v>0.0</v>
      </c>
      <c r="BB186" s="74">
        <f t="shared" ref="BB186:BD186" si="1124">AQ186-AW186</f>
        <v>-0.6653391154</v>
      </c>
      <c r="BC186" s="74">
        <f t="shared" si="1124"/>
        <v>0.3217693935</v>
      </c>
      <c r="BD186" s="74">
        <f t="shared" si="1124"/>
        <v>0.3435697219</v>
      </c>
      <c r="BF186" s="5">
        <v>1.0</v>
      </c>
      <c r="BG186" s="5">
        <v>1.0</v>
      </c>
      <c r="BH186" s="5">
        <v>1.0</v>
      </c>
      <c r="BJ186" s="34">
        <f t="shared" ref="BJ186:BL186" si="1125">BB186*BF186</f>
        <v>-0.6653391154</v>
      </c>
      <c r="BK186" s="34">
        <f t="shared" si="1125"/>
        <v>0.3217693935</v>
      </c>
      <c r="BL186" s="34">
        <f t="shared" si="1125"/>
        <v>0.3435697219</v>
      </c>
      <c r="BO186" s="34">
        <v>-0.33051388105508167</v>
      </c>
      <c r="BP186" s="34">
        <v>0.3107233215009746</v>
      </c>
      <c r="BQ186" s="34">
        <v>0.019790559554107134</v>
      </c>
      <c r="BT186" s="5">
        <f t="shared" ref="BT186:BV186" si="1126">Z186*(1-Z186)</f>
        <v>0.1947875351</v>
      </c>
      <c r="BU186" s="5">
        <f t="shared" si="1126"/>
        <v>0.1394061809</v>
      </c>
      <c r="BV186" s="5">
        <f t="shared" si="1126"/>
        <v>0.1742533566</v>
      </c>
      <c r="BY186" s="17">
        <v>0.04313119846401545</v>
      </c>
      <c r="BZ186" s="17">
        <v>-0.024377385214202046</v>
      </c>
      <c r="CA186" s="17">
        <v>0.1691715422480585</v>
      </c>
      <c r="CC186" s="34">
        <f t="shared" ref="CC186:CE186" si="1127">BY186*BT186</f>
        <v>0.008401419835</v>
      </c>
      <c r="CD186" s="34">
        <f t="shared" si="1127"/>
        <v>-0.003398358173</v>
      </c>
      <c r="CE186" s="34">
        <f t="shared" si="1127"/>
        <v>0.02947870908</v>
      </c>
      <c r="CH186" s="66">
        <v>0.1580277639454771</v>
      </c>
      <c r="CI186" s="66">
        <v>-0.1064613156661067</v>
      </c>
      <c r="CJ186" s="66">
        <v>0.13981272791248206</v>
      </c>
    </row>
    <row r="187" ht="18.0" customHeight="1">
      <c r="B187" s="6">
        <v>0.0</v>
      </c>
      <c r="C187" s="6">
        <v>1.0</v>
      </c>
      <c r="D187" s="6">
        <v>0.0</v>
      </c>
      <c r="E187" s="22" t="str">
        <f t="shared" si="1103"/>
        <v>versicolor</v>
      </c>
      <c r="F187" s="22">
        <f t="shared" ref="F187:H187" si="1128">AQ187</f>
        <v>0.3219398431</v>
      </c>
      <c r="G187" s="22">
        <f t="shared" si="1128"/>
        <v>0.3398936258</v>
      </c>
      <c r="H187" s="22">
        <f t="shared" si="1128"/>
        <v>0.3381665311</v>
      </c>
      <c r="I187" s="64" t="str">
        <f t="shared" si="1105"/>
        <v>versicolor</v>
      </c>
      <c r="K187" s="24" t="str">
        <f t="shared" si="1106"/>
        <v>OK</v>
      </c>
      <c r="L187" s="29">
        <f t="shared" si="1107"/>
        <v>0.1199025084</v>
      </c>
      <c r="N187" s="29">
        <v>1.0</v>
      </c>
      <c r="O187" s="27">
        <v>6.4</v>
      </c>
      <c r="P187" s="27">
        <v>3.6</v>
      </c>
      <c r="U187" s="27">
        <v>1.1203337145070469</v>
      </c>
      <c r="V187" s="27">
        <v>0.6040166125928339</v>
      </c>
      <c r="W187" s="27">
        <v>-0.3327902897072572</v>
      </c>
      <c r="Z187" s="17">
        <f t="shared" ref="Z187:AB187" si="1129">1/(1+EXP(-U187))</f>
        <v>0.7540506118</v>
      </c>
      <c r="AA187" s="17">
        <f t="shared" si="1129"/>
        <v>0.6465747053</v>
      </c>
      <c r="AB187" s="17">
        <f t="shared" si="1129"/>
        <v>0.417561858</v>
      </c>
      <c r="AE187" s="29">
        <v>1.0</v>
      </c>
      <c r="AF187" s="17">
        <f t="shared" ref="AF187:AH187" si="1130">Z187</f>
        <v>0.7540506118</v>
      </c>
      <c r="AG187" s="17">
        <f t="shared" si="1130"/>
        <v>0.6465747053</v>
      </c>
      <c r="AH187" s="17">
        <f t="shared" si="1130"/>
        <v>0.417561858</v>
      </c>
      <c r="AI187" s="38">
        <f t="shared" ref="AI187:AK187" si="1131">AI174-$C$10*BO174</f>
        <v>0.1096291921</v>
      </c>
      <c r="AJ187" s="38">
        <f t="shared" si="1131"/>
        <v>0.4046344283</v>
      </c>
      <c r="AK187" s="38">
        <f t="shared" si="1131"/>
        <v>0.3257363796</v>
      </c>
      <c r="AM187" s="27">
        <v>0.6900450292008513</v>
      </c>
      <c r="AN187" s="27">
        <v>0.7443130271094089</v>
      </c>
      <c r="AO187" s="27">
        <v>0.7392187935118795</v>
      </c>
      <c r="AQ187" s="17">
        <f t="shared" ref="AQ187:AS187" si="1132">EXP(AM187)/(EXP($AM187)+EXP($AN187)+EXP($AO187))</f>
        <v>0.3219398431</v>
      </c>
      <c r="AR187" s="17">
        <f t="shared" si="1132"/>
        <v>0.3398936258</v>
      </c>
      <c r="AS187" s="17">
        <f t="shared" si="1132"/>
        <v>0.3381665311</v>
      </c>
      <c r="AU187" s="40" t="str">
        <f t="shared" si="1123"/>
        <v>versicolor</v>
      </c>
      <c r="AW187" s="41">
        <v>0.0</v>
      </c>
      <c r="AX187" s="41">
        <v>1.0</v>
      </c>
      <c r="AY187" s="41">
        <v>0.0</v>
      </c>
      <c r="BB187" s="74">
        <f t="shared" ref="BB187:BD187" si="1133">AQ187-AW187</f>
        <v>0.3219398431</v>
      </c>
      <c r="BC187" s="74">
        <f t="shared" si="1133"/>
        <v>-0.6601063742</v>
      </c>
      <c r="BD187" s="74">
        <f t="shared" si="1133"/>
        <v>0.3381665311</v>
      </c>
      <c r="BF187" s="5">
        <v>1.0</v>
      </c>
      <c r="BG187" s="5">
        <v>1.0</v>
      </c>
      <c r="BH187" s="5">
        <v>1.0</v>
      </c>
      <c r="BJ187" s="34">
        <f t="shared" ref="BJ187:BL187" si="1134">BB187*BF187</f>
        <v>0.3219398431</v>
      </c>
      <c r="BK187" s="34">
        <f t="shared" si="1134"/>
        <v>-0.6601063742</v>
      </c>
      <c r="BL187" s="34">
        <f t="shared" si="1134"/>
        <v>0.3381665311</v>
      </c>
      <c r="BO187" s="34">
        <v>0.29917813009795663</v>
      </c>
      <c r="BP187" s="34">
        <v>-0.32762756955524985</v>
      </c>
      <c r="BQ187" s="34">
        <v>0.02844943945729339</v>
      </c>
      <c r="BT187" s="5">
        <f t="shared" ref="BT187:BV187" si="1135">Z187*(1-Z187)</f>
        <v>0.1854582866</v>
      </c>
      <c r="BU187" s="5">
        <f t="shared" si="1135"/>
        <v>0.2285158558</v>
      </c>
      <c r="BV187" s="5">
        <f t="shared" si="1135"/>
        <v>0.2432039527</v>
      </c>
      <c r="BY187" s="17">
        <v>-0.13721081008986563</v>
      </c>
      <c r="BZ187" s="17">
        <v>0.15022069573369884</v>
      </c>
      <c r="CA187" s="17">
        <v>-0.12165461887683919</v>
      </c>
      <c r="CC187" s="34">
        <f t="shared" ref="CC187:CE187" si="1136">BY187*BT187</f>
        <v>-0.02544688175</v>
      </c>
      <c r="CD187" s="34">
        <f t="shared" si="1136"/>
        <v>0.03432781084</v>
      </c>
      <c r="CE187" s="34">
        <f t="shared" si="1136"/>
        <v>-0.02958688418</v>
      </c>
    </row>
    <row r="188" ht="18.0" customHeight="1">
      <c r="B188" s="6">
        <v>0.0</v>
      </c>
      <c r="C188" s="6">
        <v>1.0</v>
      </c>
      <c r="D188" s="6">
        <v>0.0</v>
      </c>
      <c r="E188" s="22" t="str">
        <f t="shared" si="1103"/>
        <v>versicolor</v>
      </c>
      <c r="F188" s="22">
        <f t="shared" ref="F188:H188" si="1137">AQ188</f>
        <v>0.3218462748</v>
      </c>
      <c r="G188" s="22">
        <f t="shared" si="1137"/>
        <v>0.3397034787</v>
      </c>
      <c r="H188" s="22">
        <f t="shared" si="1137"/>
        <v>0.3384502465</v>
      </c>
      <c r="I188" s="64" t="str">
        <f t="shared" si="1105"/>
        <v>versicolor</v>
      </c>
      <c r="K188" s="24" t="str">
        <f t="shared" si="1106"/>
        <v>OK</v>
      </c>
      <c r="L188" s="29">
        <f t="shared" si="1107"/>
        <v>0.1199646848</v>
      </c>
      <c r="N188" s="29">
        <v>1.0</v>
      </c>
      <c r="O188" s="27">
        <v>5.9</v>
      </c>
      <c r="P188" s="27">
        <v>3.4</v>
      </c>
      <c r="U188" s="27">
        <v>1.0407872798355369</v>
      </c>
      <c r="V188" s="27">
        <v>0.5770166063484317</v>
      </c>
      <c r="W188" s="27">
        <v>-0.3133875159235554</v>
      </c>
      <c r="Z188" s="17">
        <f t="shared" ref="Z188:AB188" si="1138">1/(1+EXP(-U188))</f>
        <v>0.7390018837</v>
      </c>
      <c r="AA188" s="17">
        <f t="shared" si="1138"/>
        <v>0.640380639</v>
      </c>
      <c r="AB188" s="17">
        <f t="shared" si="1138"/>
        <v>0.4222881007</v>
      </c>
      <c r="AE188" s="29">
        <v>1.0</v>
      </c>
      <c r="AF188" s="17">
        <f t="shared" ref="AF188:AH188" si="1139">Z188</f>
        <v>0.7390018837</v>
      </c>
      <c r="AG188" s="17">
        <f t="shared" si="1139"/>
        <v>0.640380639</v>
      </c>
      <c r="AH188" s="17">
        <f t="shared" si="1139"/>
        <v>0.4222881007</v>
      </c>
      <c r="AI188" s="2"/>
      <c r="AM188" s="27">
        <v>0.6805657628126929</v>
      </c>
      <c r="AN188" s="27">
        <v>0.7345648544048214</v>
      </c>
      <c r="AO188" s="27">
        <v>0.7308688381144115</v>
      </c>
      <c r="AQ188" s="17">
        <f t="shared" ref="AQ188:AS188" si="1140">EXP(AM188)/(EXP($AM188)+EXP($AN188)+EXP($AO188))</f>
        <v>0.3218462748</v>
      </c>
      <c r="AR188" s="17">
        <f t="shared" si="1140"/>
        <v>0.3397034787</v>
      </c>
      <c r="AS188" s="17">
        <f t="shared" si="1140"/>
        <v>0.3384502465</v>
      </c>
      <c r="AU188" s="40" t="str">
        <f t="shared" si="1123"/>
        <v>versicolor</v>
      </c>
      <c r="AW188" s="41">
        <v>0.0</v>
      </c>
      <c r="AX188" s="41">
        <v>1.0</v>
      </c>
      <c r="AY188" s="41">
        <v>0.0</v>
      </c>
      <c r="BB188" s="74">
        <f t="shared" ref="BB188:BD188" si="1141">AQ188-AW188</f>
        <v>0.3218462748</v>
      </c>
      <c r="BC188" s="74">
        <f t="shared" si="1141"/>
        <v>-0.6602965213</v>
      </c>
      <c r="BD188" s="74">
        <f t="shared" si="1141"/>
        <v>0.3384502465</v>
      </c>
      <c r="BF188" s="5">
        <v>1.0</v>
      </c>
      <c r="BG188" s="5">
        <v>1.0</v>
      </c>
      <c r="BH188" s="5">
        <v>1.0</v>
      </c>
      <c r="BJ188" s="34">
        <f t="shared" ref="BJ188:BL188" si="1142">BB188*BF188</f>
        <v>0.3218462748</v>
      </c>
      <c r="BK188" s="34">
        <f t="shared" si="1142"/>
        <v>-0.6602965213</v>
      </c>
      <c r="BL188" s="34">
        <f t="shared" si="1142"/>
        <v>0.3384502465</v>
      </c>
      <c r="BT188" s="5">
        <f t="shared" ref="BT188:BV188" si="1143">Z188*(1-Z188)</f>
        <v>0.1928780996</v>
      </c>
      <c r="BU188" s="5">
        <f t="shared" si="1143"/>
        <v>0.2302932762</v>
      </c>
      <c r="BV188" s="5">
        <f t="shared" si="1143"/>
        <v>0.2439608607</v>
      </c>
      <c r="BY188" s="17">
        <v>-0.13725903833504563</v>
      </c>
      <c r="BZ188" s="17">
        <v>0.1502818676986764</v>
      </c>
      <c r="CA188" s="17">
        <v>-0.12164940032411638</v>
      </c>
      <c r="CC188" s="34">
        <f t="shared" ref="CC188:CE188" si="1144">BY188*BT188</f>
        <v>-0.02647426247</v>
      </c>
      <c r="CD188" s="34">
        <f t="shared" si="1144"/>
        <v>0.03460890367</v>
      </c>
      <c r="CE188" s="34">
        <f t="shared" si="1144"/>
        <v>-0.02967769241</v>
      </c>
    </row>
    <row r="189" ht="18.0" customHeight="1">
      <c r="B189" s="6">
        <v>0.0</v>
      </c>
      <c r="C189" s="6">
        <v>1.0</v>
      </c>
      <c r="D189" s="6">
        <v>0.0</v>
      </c>
      <c r="E189" s="22" t="str">
        <f t="shared" si="1103"/>
        <v>versicolor</v>
      </c>
      <c r="F189" s="22">
        <f t="shared" ref="F189:H189" si="1145">AQ189</f>
        <v>0.3199916184</v>
      </c>
      <c r="G189" s="22">
        <f t="shared" si="1145"/>
        <v>0.3428274612</v>
      </c>
      <c r="H189" s="22">
        <f t="shared" si="1145"/>
        <v>0.3371809204</v>
      </c>
      <c r="I189" s="64" t="str">
        <f t="shared" si="1105"/>
        <v>versicolor</v>
      </c>
      <c r="K189" s="24" t="str">
        <f t="shared" si="1106"/>
        <v>OK</v>
      </c>
      <c r="L189" s="29">
        <f t="shared" si="1107"/>
        <v>0.1189475541</v>
      </c>
      <c r="N189" s="29">
        <v>1.0</v>
      </c>
      <c r="O189" s="27">
        <v>6.7</v>
      </c>
      <c r="P189" s="27">
        <v>3.2</v>
      </c>
      <c r="U189" s="27">
        <v>1.1433831724728363</v>
      </c>
      <c r="V189" s="27">
        <v>0.4746911082941968</v>
      </c>
      <c r="W189" s="27">
        <v>-0.21508319917705387</v>
      </c>
      <c r="Z189" s="17">
        <f t="shared" ref="Z189:AB189" si="1146">1/(1+EXP(-U189))</f>
        <v>0.7583002519</v>
      </c>
      <c r="AA189" s="17">
        <f t="shared" si="1146"/>
        <v>0.6164934761</v>
      </c>
      <c r="AB189" s="17">
        <f t="shared" si="1146"/>
        <v>0.4464355357</v>
      </c>
      <c r="AE189" s="29">
        <v>1.0</v>
      </c>
      <c r="AF189" s="17">
        <f t="shared" ref="AF189:AH189" si="1147">Z189</f>
        <v>0.7583002519</v>
      </c>
      <c r="AG189" s="17">
        <f t="shared" si="1147"/>
        <v>0.6164934761</v>
      </c>
      <c r="AH189" s="17">
        <f t="shared" si="1147"/>
        <v>0.4464355357</v>
      </c>
      <c r="AJ189" s="2"/>
      <c r="AK189" s="2"/>
      <c r="AM189" s="27">
        <v>0.6875214259621699</v>
      </c>
      <c r="AN189" s="27">
        <v>0.7564539150261538</v>
      </c>
      <c r="AO189" s="27">
        <v>0.7398462652240496</v>
      </c>
      <c r="AQ189" s="17">
        <f t="shared" ref="AQ189:AS189" si="1148">EXP(AM189)/(EXP($AM189)+EXP($AN189)+EXP($AO189))</f>
        <v>0.3199916184</v>
      </c>
      <c r="AR189" s="17">
        <f t="shared" si="1148"/>
        <v>0.3428274612</v>
      </c>
      <c r="AS189" s="17">
        <f t="shared" si="1148"/>
        <v>0.3371809204</v>
      </c>
      <c r="AU189" s="40" t="str">
        <f t="shared" si="1123"/>
        <v>versicolor</v>
      </c>
      <c r="AW189" s="41">
        <v>0.0</v>
      </c>
      <c r="AX189" s="41">
        <v>1.0</v>
      </c>
      <c r="AY189" s="41">
        <v>0.0</v>
      </c>
      <c r="BB189" s="74">
        <f t="shared" ref="BB189:BD189" si="1149">AQ189-AW189</f>
        <v>0.3199916184</v>
      </c>
      <c r="BC189" s="74">
        <f t="shared" si="1149"/>
        <v>-0.6571725388</v>
      </c>
      <c r="BD189" s="74">
        <f t="shared" si="1149"/>
        <v>0.3371809204</v>
      </c>
      <c r="BF189" s="5">
        <v>1.0</v>
      </c>
      <c r="BG189" s="5">
        <v>1.0</v>
      </c>
      <c r="BH189" s="5">
        <v>1.0</v>
      </c>
      <c r="BJ189" s="34">
        <f t="shared" ref="BJ189:BL189" si="1150">BB189*BF189</f>
        <v>0.3199916184</v>
      </c>
      <c r="BK189" s="34">
        <f t="shared" si="1150"/>
        <v>-0.6571725388</v>
      </c>
      <c r="BL189" s="34">
        <f t="shared" si="1150"/>
        <v>0.3371809204</v>
      </c>
      <c r="BT189" s="5">
        <f t="shared" ref="BT189:BV189" si="1151">Z189*(1-Z189)</f>
        <v>0.1832809799</v>
      </c>
      <c r="BU189" s="5">
        <f t="shared" si="1151"/>
        <v>0.23642927</v>
      </c>
      <c r="BV189" s="5">
        <f t="shared" si="1151"/>
        <v>0.2471308482</v>
      </c>
      <c r="BY189" s="17">
        <v>-0.1366251489841378</v>
      </c>
      <c r="BZ189" s="17">
        <v>0.1496027499745205</v>
      </c>
      <c r="CA189" s="17">
        <v>-0.12100211962588132</v>
      </c>
      <c r="CC189" s="34">
        <f t="shared" ref="CC189:CE189" si="1152">BY189*BT189</f>
        <v>-0.02504079118</v>
      </c>
      <c r="CD189" s="34">
        <f t="shared" si="1152"/>
        <v>0.03537046897</v>
      </c>
      <c r="CE189" s="34">
        <f t="shared" si="1152"/>
        <v>-0.02990335645</v>
      </c>
    </row>
    <row r="190" ht="18.0" customHeight="1">
      <c r="B190" s="6">
        <v>0.0</v>
      </c>
      <c r="C190" s="6">
        <v>0.0</v>
      </c>
      <c r="D190" s="6">
        <v>1.0</v>
      </c>
      <c r="E190" s="22" t="str">
        <f t="shared" si="1103"/>
        <v>virginica</v>
      </c>
      <c r="F190" s="22">
        <f t="shared" ref="F190:H190" si="1153">AQ190</f>
        <v>0.3296381054</v>
      </c>
      <c r="G190" s="22">
        <f t="shared" si="1153"/>
        <v>0.330321428</v>
      </c>
      <c r="H190" s="22">
        <f t="shared" si="1153"/>
        <v>0.3400404665</v>
      </c>
      <c r="I190" s="64" t="str">
        <f t="shared" si="1105"/>
        <v>virginica</v>
      </c>
      <c r="K190" s="24" t="str">
        <f t="shared" si="1106"/>
        <v>OK</v>
      </c>
      <c r="L190" s="29">
        <f t="shared" si="1107"/>
        <v>0.1198545166</v>
      </c>
      <c r="N190" s="29">
        <v>1.0</v>
      </c>
      <c r="O190" s="27">
        <v>7.9</v>
      </c>
      <c r="P190" s="27">
        <v>6.3</v>
      </c>
      <c r="U190" s="27">
        <v>1.458635799209933</v>
      </c>
      <c r="V190" s="27">
        <v>1.2727157984319715</v>
      </c>
      <c r="W190" s="27">
        <v>-0.9133685823677681</v>
      </c>
      <c r="Z190" s="17">
        <f t="shared" ref="Z190:AB190" si="1154">1/(1+EXP(-U190))</f>
        <v>0.8113239352</v>
      </c>
      <c r="AA190" s="17">
        <f t="shared" si="1154"/>
        <v>0.7812072933</v>
      </c>
      <c r="AB190" s="17">
        <f t="shared" si="1154"/>
        <v>0.286311016</v>
      </c>
      <c r="AE190" s="29">
        <v>1.0</v>
      </c>
      <c r="AF190" s="17">
        <f t="shared" ref="AF190:AH190" si="1155">Z190</f>
        <v>0.8113239352</v>
      </c>
      <c r="AG190" s="17">
        <f t="shared" si="1155"/>
        <v>0.7812072933</v>
      </c>
      <c r="AH190" s="17">
        <f t="shared" si="1155"/>
        <v>0.286311016</v>
      </c>
      <c r="AM190" s="27">
        <v>0.7434045194650243</v>
      </c>
      <c r="AN190" s="27">
        <v>0.7454753216903355</v>
      </c>
      <c r="AO190" s="27">
        <v>0.7744737467574182</v>
      </c>
      <c r="AQ190" s="17">
        <f t="shared" ref="AQ190:AS190" si="1156">EXP(AM190)/(EXP($AM190)+EXP($AN190)+EXP($AO190))</f>
        <v>0.3296381054</v>
      </c>
      <c r="AR190" s="17">
        <f t="shared" si="1156"/>
        <v>0.330321428</v>
      </c>
      <c r="AS190" s="17">
        <f t="shared" si="1156"/>
        <v>0.3400404665</v>
      </c>
      <c r="AU190" s="40" t="str">
        <f t="shared" si="1123"/>
        <v>virginica</v>
      </c>
      <c r="AW190" s="41">
        <v>0.0</v>
      </c>
      <c r="AX190" s="41">
        <v>0.0</v>
      </c>
      <c r="AY190" s="41">
        <v>1.0</v>
      </c>
      <c r="BB190" s="74">
        <f t="shared" ref="BB190:BD190" si="1157">AQ190-AW190</f>
        <v>0.3296381054</v>
      </c>
      <c r="BC190" s="74">
        <f t="shared" si="1157"/>
        <v>0.330321428</v>
      </c>
      <c r="BD190" s="74">
        <f t="shared" si="1157"/>
        <v>-0.6599595335</v>
      </c>
      <c r="BF190" s="5">
        <v>1.0</v>
      </c>
      <c r="BG190" s="5">
        <v>1.0</v>
      </c>
      <c r="BH190" s="5">
        <v>1.0</v>
      </c>
      <c r="BJ190" s="34">
        <f t="shared" ref="BJ190:BL190" si="1158">BB190*BF190</f>
        <v>0.3296381054</v>
      </c>
      <c r="BK190" s="34">
        <f t="shared" si="1158"/>
        <v>0.330321428</v>
      </c>
      <c r="BL190" s="34">
        <f t="shared" si="1158"/>
        <v>-0.6599595335</v>
      </c>
      <c r="BT190" s="5">
        <f t="shared" ref="BT190:BV190" si="1159">Z190*(1-Z190)</f>
        <v>0.1530774074</v>
      </c>
      <c r="BU190" s="5">
        <f t="shared" si="1159"/>
        <v>0.1709224582</v>
      </c>
      <c r="BV190" s="5">
        <f t="shared" si="1159"/>
        <v>0.2043370181</v>
      </c>
      <c r="BY190" s="17">
        <v>0.09158794266344922</v>
      </c>
      <c r="BZ190" s="17">
        <v>-0.12232143843760421</v>
      </c>
      <c r="CA190" s="17">
        <v>-0.04517544777716906</v>
      </c>
      <c r="CC190" s="34">
        <f t="shared" ref="CC190:CE190" si="1160">BY190*BT190</f>
        <v>0.01402004481</v>
      </c>
      <c r="CD190" s="34">
        <f t="shared" si="1160"/>
        <v>-0.02090748094</v>
      </c>
      <c r="CE190" s="34">
        <f t="shared" si="1160"/>
        <v>-0.009231016291</v>
      </c>
    </row>
    <row r="191" ht="18.0" customHeight="1">
      <c r="B191" s="6">
        <v>0.0</v>
      </c>
      <c r="C191" s="6">
        <v>0.0</v>
      </c>
      <c r="D191" s="6">
        <v>1.0</v>
      </c>
      <c r="E191" s="22" t="str">
        <f t="shared" si="1103"/>
        <v>virginica</v>
      </c>
      <c r="F191" s="22">
        <f t="shared" ref="F191:H191" si="1161">AQ191</f>
        <v>0.3275488943</v>
      </c>
      <c r="G191" s="22">
        <f t="shared" si="1161"/>
        <v>0.3333006885</v>
      </c>
      <c r="H191" s="22">
        <f t="shared" si="1161"/>
        <v>0.3391504172</v>
      </c>
      <c r="I191" s="64" t="str">
        <f t="shared" si="1105"/>
        <v>virginica</v>
      </c>
      <c r="K191" s="24" t="str">
        <f t="shared" si="1106"/>
        <v>OK</v>
      </c>
      <c r="L191" s="29">
        <f t="shared" si="1107"/>
        <v>0.1201457291</v>
      </c>
      <c r="N191" s="29">
        <v>1.0</v>
      </c>
      <c r="O191" s="27">
        <v>8.3</v>
      </c>
      <c r="P191" s="27">
        <v>5.8</v>
      </c>
      <c r="U191" s="27">
        <v>1.4909503587308004</v>
      </c>
      <c r="V191" s="27">
        <v>1.1096103509084863</v>
      </c>
      <c r="W191" s="27">
        <v>-0.7647173818403448</v>
      </c>
      <c r="Z191" s="17">
        <f t="shared" ref="Z191:AB191" si="1162">1/(1+EXP(-U191))</f>
        <v>0.8162208734</v>
      </c>
      <c r="AA191" s="17">
        <f t="shared" si="1162"/>
        <v>0.7520564617</v>
      </c>
      <c r="AB191" s="17">
        <f t="shared" si="1162"/>
        <v>0.3176229489</v>
      </c>
      <c r="AE191" s="29">
        <v>1.0</v>
      </c>
      <c r="AF191" s="17">
        <f t="shared" ref="AF191:AH191" si="1163">Z191</f>
        <v>0.8162208734</v>
      </c>
      <c r="AG191" s="17">
        <f t="shared" si="1163"/>
        <v>0.7520564617</v>
      </c>
      <c r="AH191" s="17">
        <f t="shared" si="1163"/>
        <v>0.3176229489</v>
      </c>
      <c r="AM191" s="27">
        <v>0.7417558039951546</v>
      </c>
      <c r="AN191" s="27">
        <v>0.7591635155851484</v>
      </c>
      <c r="AO191" s="27">
        <v>0.7765621819896484</v>
      </c>
      <c r="AQ191" s="17">
        <f t="shared" ref="AQ191:AS191" si="1164">EXP(AM191)/(EXP($AM191)+EXP($AN191)+EXP($AO191))</f>
        <v>0.3275488943</v>
      </c>
      <c r="AR191" s="17">
        <f t="shared" si="1164"/>
        <v>0.3333006885</v>
      </c>
      <c r="AS191" s="17">
        <f t="shared" si="1164"/>
        <v>0.3391504172</v>
      </c>
      <c r="AU191" s="40" t="str">
        <f t="shared" si="1123"/>
        <v>virginica</v>
      </c>
      <c r="AW191" s="41">
        <v>0.0</v>
      </c>
      <c r="AX191" s="41">
        <v>0.0</v>
      </c>
      <c r="AY191" s="41">
        <v>1.0</v>
      </c>
      <c r="BB191" s="74">
        <f t="shared" ref="BB191:BD191" si="1165">AQ191-AW191</f>
        <v>0.3275488943</v>
      </c>
      <c r="BC191" s="74">
        <f t="shared" si="1165"/>
        <v>0.3333006885</v>
      </c>
      <c r="BD191" s="74">
        <f t="shared" si="1165"/>
        <v>-0.6608495828</v>
      </c>
      <c r="BF191" s="5">
        <v>1.0</v>
      </c>
      <c r="BG191" s="5">
        <v>1.0</v>
      </c>
      <c r="BH191" s="5">
        <v>1.0</v>
      </c>
      <c r="BJ191" s="34">
        <f t="shared" ref="BJ191:BL191" si="1166">BB191*BF191</f>
        <v>0.3275488943</v>
      </c>
      <c r="BK191" s="34">
        <f t="shared" si="1166"/>
        <v>0.3333006885</v>
      </c>
      <c r="BL191" s="34">
        <f t="shared" si="1166"/>
        <v>-0.6608495828</v>
      </c>
      <c r="BT191" s="5">
        <f t="shared" ref="BT191:BV191" si="1167">Z191*(1-Z191)</f>
        <v>0.1500043592</v>
      </c>
      <c r="BU191" s="5">
        <f t="shared" si="1167"/>
        <v>0.1864675401</v>
      </c>
      <c r="BV191" s="5">
        <f t="shared" si="1167"/>
        <v>0.2167386112</v>
      </c>
      <c r="BY191" s="17">
        <v>0.09217749419807453</v>
      </c>
      <c r="BZ191" s="17">
        <v>-0.12293830424589511</v>
      </c>
      <c r="CA191" s="17">
        <v>-0.04448889639459047</v>
      </c>
      <c r="CC191" s="34">
        <f t="shared" ref="CC191:CE191" si="1168">BY191*BT191</f>
        <v>0.01382702595</v>
      </c>
      <c r="CD191" s="34">
        <f t="shared" si="1168"/>
        <v>-0.02292400318</v>
      </c>
      <c r="CE191" s="34">
        <f t="shared" si="1168"/>
        <v>-0.00964246162</v>
      </c>
    </row>
    <row r="192" ht="18.0" customHeight="1">
      <c r="B192" s="6">
        <v>0.0</v>
      </c>
      <c r="C192" s="6">
        <v>0.0</v>
      </c>
      <c r="D192" s="6">
        <v>1.0</v>
      </c>
      <c r="E192" s="22" t="str">
        <f t="shared" si="1103"/>
        <v>virginica</v>
      </c>
      <c r="F192" s="22">
        <f t="shared" ref="F192:H192" si="1169">AQ192</f>
        <v>0.3261823028</v>
      </c>
      <c r="G192" s="22">
        <f t="shared" si="1169"/>
        <v>0.334815929</v>
      </c>
      <c r="H192" s="22">
        <f t="shared" si="1169"/>
        <v>0.3390017683</v>
      </c>
      <c r="I192" s="64" t="str">
        <f t="shared" si="1105"/>
        <v>virginica</v>
      </c>
      <c r="J192" s="30"/>
      <c r="K192" s="24" t="str">
        <f t="shared" si="1106"/>
        <v>OK</v>
      </c>
      <c r="L192" s="31">
        <f t="shared" si="1107"/>
        <v>0.1201944395</v>
      </c>
      <c r="N192" s="31">
        <v>1.0</v>
      </c>
      <c r="O192" s="27">
        <v>7.7</v>
      </c>
      <c r="P192" s="27">
        <v>5.2</v>
      </c>
      <c r="U192" s="27">
        <v>1.3784095890069845</v>
      </c>
      <c r="V192" s="27">
        <v>0.9764619147684727</v>
      </c>
      <c r="W192" s="27">
        <v>-0.6518849153611475</v>
      </c>
      <c r="Z192" s="17">
        <f t="shared" ref="Z192:AB192" si="1170">1/(1+EXP(-U192))</f>
        <v>0.7987354518</v>
      </c>
      <c r="AA192" s="17">
        <f t="shared" si="1170"/>
        <v>0.7264056191</v>
      </c>
      <c r="AB192" s="17">
        <f t="shared" si="1170"/>
        <v>0.3425649018</v>
      </c>
      <c r="AE192" s="31">
        <v>1.0</v>
      </c>
      <c r="AF192" s="17">
        <f t="shared" ref="AF192:AH192" si="1171">Z192</f>
        <v>0.7987354518</v>
      </c>
      <c r="AG192" s="17">
        <f t="shared" si="1171"/>
        <v>0.7264056191</v>
      </c>
      <c r="AH192" s="17">
        <f t="shared" si="1171"/>
        <v>0.3425649018</v>
      </c>
      <c r="AM192" s="27">
        <v>0.727939003321718</v>
      </c>
      <c r="AN192" s="27">
        <v>0.7540634823788943</v>
      </c>
      <c r="AO192" s="27">
        <v>0.7664878907648986</v>
      </c>
      <c r="AQ192" s="17">
        <f t="shared" ref="AQ192:AS192" si="1172">EXP(AM192)/(EXP($AM192)+EXP($AN192)+EXP($AO192))</f>
        <v>0.3261823028</v>
      </c>
      <c r="AR192" s="17">
        <f t="shared" si="1172"/>
        <v>0.334815929</v>
      </c>
      <c r="AS192" s="17">
        <f t="shared" si="1172"/>
        <v>0.3390017683</v>
      </c>
      <c r="AU192" s="40" t="str">
        <f t="shared" si="1123"/>
        <v>virginica</v>
      </c>
      <c r="AW192" s="41">
        <v>0.0</v>
      </c>
      <c r="AX192" s="41">
        <v>0.0</v>
      </c>
      <c r="AY192" s="41">
        <v>1.0</v>
      </c>
      <c r="BB192" s="74">
        <f t="shared" ref="BB192:BD192" si="1173">AQ192-AW192</f>
        <v>0.3261823028</v>
      </c>
      <c r="BC192" s="74">
        <f t="shared" si="1173"/>
        <v>0.334815929</v>
      </c>
      <c r="BD192" s="74">
        <f t="shared" si="1173"/>
        <v>-0.6609982317</v>
      </c>
      <c r="BF192" s="5">
        <v>1.0</v>
      </c>
      <c r="BG192" s="5">
        <v>1.0</v>
      </c>
      <c r="BH192" s="5">
        <v>1.0</v>
      </c>
      <c r="BJ192" s="34">
        <f t="shared" ref="BJ192:BL192" si="1174">BB192*BF192</f>
        <v>0.3261823028</v>
      </c>
      <c r="BK192" s="34">
        <f t="shared" si="1174"/>
        <v>0.334815929</v>
      </c>
      <c r="BL192" s="34">
        <f t="shared" si="1174"/>
        <v>-0.6609982317</v>
      </c>
      <c r="BT192" s="5">
        <f t="shared" ref="BT192:BV192" si="1175">Z192*(1-Z192)</f>
        <v>0.1607571298</v>
      </c>
      <c r="BU192" s="5">
        <f t="shared" si="1175"/>
        <v>0.1987404957</v>
      </c>
      <c r="BV192" s="5">
        <f t="shared" si="1175"/>
        <v>0.2252141898</v>
      </c>
      <c r="BY192" s="17">
        <v>0.0924631340496409</v>
      </c>
      <c r="BZ192" s="17">
        <v>-0.12322282902570883</v>
      </c>
      <c r="CA192" s="17">
        <v>-0.04407401662819621</v>
      </c>
      <c r="CC192" s="34">
        <f t="shared" ref="CC192:CE192" si="1176">BY192*BT192</f>
        <v>0.01486410805</v>
      </c>
      <c r="CD192" s="34">
        <f t="shared" si="1176"/>
        <v>-0.02448936612</v>
      </c>
      <c r="CE192" s="34">
        <f t="shared" si="1176"/>
        <v>-0.009926093948</v>
      </c>
    </row>
    <row r="193" ht="18.0" customHeight="1">
      <c r="K193" s="32" t="s">
        <v>29</v>
      </c>
      <c r="L193" s="31">
        <f>SUM(L184:L192)</f>
        <v>1.083331322</v>
      </c>
      <c r="R193" s="9"/>
      <c r="AM193" s="7"/>
    </row>
    <row r="194" ht="18.0" customHeight="1">
      <c r="K194" s="2"/>
      <c r="R194" s="9"/>
      <c r="AM194" s="43" t="s">
        <v>388</v>
      </c>
      <c r="AN194" s="27"/>
      <c r="AO194" s="27"/>
    </row>
    <row r="195" ht="18.0" customHeight="1">
      <c r="B195" s="11" t="s">
        <v>11</v>
      </c>
      <c r="C195" s="12"/>
      <c r="D195" s="12"/>
      <c r="E195" s="13"/>
      <c r="G195" s="2"/>
      <c r="H195" s="2"/>
      <c r="I195" s="2"/>
      <c r="J195" s="9"/>
      <c r="K195" s="2"/>
      <c r="L195" s="9"/>
      <c r="Q195" s="7"/>
      <c r="U195" s="43" t="s">
        <v>12</v>
      </c>
      <c r="V195" s="27"/>
      <c r="W195" s="27"/>
      <c r="Z195" s="16" t="s">
        <v>389</v>
      </c>
      <c r="AA195" s="17"/>
      <c r="AF195" s="16" t="s">
        <v>390</v>
      </c>
      <c r="AI195" s="7"/>
      <c r="AM195" s="43" t="s">
        <v>391</v>
      </c>
      <c r="AQ195" s="10" t="s">
        <v>392</v>
      </c>
      <c r="AR195" s="17"/>
      <c r="AW195" s="1" t="s">
        <v>41</v>
      </c>
      <c r="BB195" s="36" t="s">
        <v>93</v>
      </c>
      <c r="BF195" s="4" t="s">
        <v>393</v>
      </c>
      <c r="BH195" s="9" t="s">
        <v>628</v>
      </c>
      <c r="BJ195" s="33" t="s">
        <v>395</v>
      </c>
      <c r="BN195" s="33" t="s">
        <v>396</v>
      </c>
      <c r="BO195" s="34"/>
      <c r="BP195" s="34"/>
      <c r="BQ195" s="34"/>
      <c r="BT195" s="4" t="s">
        <v>397</v>
      </c>
      <c r="BX195" s="16" t="s">
        <v>398</v>
      </c>
      <c r="BY195" s="17"/>
      <c r="BZ195" s="17"/>
      <c r="CA195" s="17"/>
      <c r="CB195" s="17"/>
      <c r="CC195" s="33" t="s">
        <v>399</v>
      </c>
      <c r="CG195" s="4" t="s">
        <v>138</v>
      </c>
      <c r="CH195" s="5"/>
      <c r="CI195" s="5"/>
      <c r="CJ195" s="5"/>
    </row>
    <row r="196" ht="18.0" customHeight="1">
      <c r="B196" s="18" t="s">
        <v>14</v>
      </c>
      <c r="C196" s="18" t="s">
        <v>15</v>
      </c>
      <c r="D196" s="18" t="s">
        <v>16</v>
      </c>
      <c r="E196" s="19"/>
      <c r="F196" s="6" t="s">
        <v>14</v>
      </c>
      <c r="G196" s="6" t="s">
        <v>15</v>
      </c>
      <c r="H196" s="6" t="s">
        <v>16</v>
      </c>
      <c r="I196" s="19"/>
      <c r="J196" s="20" t="s">
        <v>18</v>
      </c>
      <c r="K196" s="18" t="s">
        <v>19</v>
      </c>
      <c r="L196" s="21" t="s">
        <v>20</v>
      </c>
      <c r="N196" s="1" t="s">
        <v>21</v>
      </c>
      <c r="O196" s="1" t="s">
        <v>22</v>
      </c>
      <c r="P196" s="1" t="s">
        <v>23</v>
      </c>
      <c r="Q196" s="1" t="s">
        <v>629</v>
      </c>
      <c r="U196" s="1" t="s">
        <v>630</v>
      </c>
      <c r="AE196" s="1" t="s">
        <v>21</v>
      </c>
      <c r="AF196" s="2" t="s">
        <v>631</v>
      </c>
      <c r="AI196" s="2" t="s">
        <v>632</v>
      </c>
      <c r="AK196" s="2"/>
      <c r="AM196" s="2" t="s">
        <v>633</v>
      </c>
      <c r="AO196" s="2"/>
      <c r="AQ196" s="2" t="s">
        <v>47</v>
      </c>
      <c r="AW196" s="6" t="s">
        <v>14</v>
      </c>
      <c r="AX196" s="6" t="s">
        <v>15</v>
      </c>
      <c r="AY196" s="6" t="s">
        <v>16</v>
      </c>
      <c r="BB196" s="2" t="s">
        <v>101</v>
      </c>
      <c r="BF196" s="1" t="s">
        <v>251</v>
      </c>
      <c r="BJ196" s="57" t="s">
        <v>634</v>
      </c>
      <c r="BK196" s="58"/>
      <c r="BO196" s="2" t="s">
        <v>104</v>
      </c>
      <c r="BP196" s="2"/>
      <c r="BT196" s="1" t="s">
        <v>145</v>
      </c>
      <c r="BY196" s="2" t="s">
        <v>146</v>
      </c>
      <c r="CC196" s="2" t="s">
        <v>635</v>
      </c>
      <c r="CH196" s="2" t="s">
        <v>148</v>
      </c>
    </row>
    <row r="197" ht="18.0" customHeight="1">
      <c r="A197" s="1">
        <f>A184+1</f>
        <v>15</v>
      </c>
      <c r="B197" s="6">
        <v>1.0</v>
      </c>
      <c r="C197" s="6">
        <v>0.0</v>
      </c>
      <c r="D197" s="6">
        <v>0.0</v>
      </c>
      <c r="E197" s="22" t="str">
        <f t="shared" ref="E197:E205" si="1187">IF(MAX(B197:D197)=B197,"setosa",IF(MAX(B197:D197)=C197,"versicolor","virginica"))</f>
        <v>setosa</v>
      </c>
      <c r="F197" s="22">
        <f t="shared" ref="F197:H197" si="1177">AQ197</f>
        <v>0.3361294502</v>
      </c>
      <c r="G197" s="22">
        <f t="shared" si="1177"/>
        <v>0.3207099924</v>
      </c>
      <c r="H197" s="22">
        <f t="shared" si="1177"/>
        <v>0.3431605573</v>
      </c>
      <c r="I197" s="64" t="str">
        <f t="shared" ref="I197:I205" si="1189">IF(MAX(F197:H197)=F197,"setosa",IF(MAX(F197:H197)=G197,"versicolor","virginica"))</f>
        <v>virginica</v>
      </c>
      <c r="J197" s="22">
        <f>COUNTIF(K197:K205,"OK")/9</f>
        <v>0.6666666667</v>
      </c>
      <c r="K197" s="24" t="str">
        <f t="shared" ref="K197:K205" si="1190">IF(E197=I197,"OK","NG")</f>
        <v>NG</v>
      </c>
      <c r="L197" s="25">
        <f t="shared" ref="L197:L205" si="1191">-(B197*LN(F197)+C197*LN(G197)+D197*LN(H197))/9</f>
        <v>0.1211398805</v>
      </c>
      <c r="M197" s="9" t="s">
        <v>26</v>
      </c>
      <c r="N197" s="25">
        <v>1.0</v>
      </c>
      <c r="O197" s="27">
        <v>5.1</v>
      </c>
      <c r="P197" s="27">
        <v>7.0</v>
      </c>
      <c r="Q197" s="72">
        <f t="shared" ref="Q197:S197" si="1178">Q184-$C$10*CH184</f>
        <v>0.05298334488</v>
      </c>
      <c r="R197" s="72">
        <f t="shared" si="1178"/>
        <v>-0.03316201621</v>
      </c>
      <c r="S197" s="72">
        <f t="shared" si="1178"/>
        <v>0.1749260966</v>
      </c>
      <c r="T197" s="28" t="s">
        <v>27</v>
      </c>
      <c r="U197" s="27">
        <f t="array" ref="U197:W205">MMULT(N197:P205,Q197:S199)</f>
        <v>1.08020442</v>
      </c>
      <c r="V197" s="27">
        <v>1.6382249001775335</v>
      </c>
      <c r="W197" s="27">
        <v>-1.2387453867104208</v>
      </c>
      <c r="Y197" s="9" t="s">
        <v>636</v>
      </c>
      <c r="Z197" s="17">
        <f t="shared" ref="Z197:AB197" si="1179">1/(1+EXP(-U197))</f>
        <v>0.746532666</v>
      </c>
      <c r="AA197" s="17">
        <f t="shared" si="1179"/>
        <v>0.8372932545</v>
      </c>
      <c r="AB197" s="17">
        <f t="shared" si="1179"/>
        <v>0.2246544448</v>
      </c>
      <c r="AD197" s="9" t="s">
        <v>637</v>
      </c>
      <c r="AE197" s="25">
        <v>1.0</v>
      </c>
      <c r="AF197" s="17">
        <f t="shared" ref="AF197:AH197" si="1180">Z197</f>
        <v>0.746532666</v>
      </c>
      <c r="AG197" s="17">
        <f t="shared" si="1180"/>
        <v>0.8372932545</v>
      </c>
      <c r="AH197" s="17">
        <f t="shared" si="1180"/>
        <v>0.2246544448</v>
      </c>
      <c r="AI197" s="38">
        <f t="shared" ref="AI197:AK197" si="1181">AI184-$C$10*BO184</f>
        <v>0.05435982329</v>
      </c>
      <c r="AJ197" s="38">
        <f t="shared" si="1181"/>
        <v>-0.03857487865</v>
      </c>
      <c r="AK197" s="38">
        <f t="shared" si="1181"/>
        <v>-0.01578494464</v>
      </c>
      <c r="AL197" s="28" t="s">
        <v>27</v>
      </c>
      <c r="AM197" s="27">
        <f t="array" ref="AM197:AO205">MMULT(AE197:AH205,AI197:AK200)</f>
        <v>0.7205255618</v>
      </c>
      <c r="AN197" s="27">
        <v>0.6735664718220735</v>
      </c>
      <c r="AO197" s="27">
        <v>0.7412276422080328</v>
      </c>
      <c r="AP197" s="9" t="s">
        <v>638</v>
      </c>
      <c r="AQ197" s="17">
        <f t="shared" ref="AQ197:AS197" si="1182">EXP(AM197)/(EXP($AM197)+EXP($AN197)+EXP($AO197))</f>
        <v>0.3361294502</v>
      </c>
      <c r="AR197" s="17">
        <f t="shared" si="1182"/>
        <v>0.3207099924</v>
      </c>
      <c r="AS197" s="17">
        <f t="shared" si="1182"/>
        <v>0.3431605573</v>
      </c>
      <c r="AT197" s="39" t="s">
        <v>51</v>
      </c>
      <c r="AU197" s="40" t="str">
        <f>IF(MAX(B197:D197)=MAX(AQ197:AS197)=AQ197,"setosa",IF(MAX(AQ197:AS197)=AR197,"versicolor","virginica"))</f>
        <v>virginica</v>
      </c>
      <c r="AW197" s="41">
        <v>1.0</v>
      </c>
      <c r="AX197" s="41">
        <v>0.0</v>
      </c>
      <c r="AY197" s="41">
        <v>0.0</v>
      </c>
      <c r="BA197" s="59" t="s">
        <v>108</v>
      </c>
      <c r="BB197" s="74">
        <f t="shared" ref="BB197:BD197" si="1183">AQ197-AW197</f>
        <v>-0.6638705498</v>
      </c>
      <c r="BC197" s="74">
        <f t="shared" si="1183"/>
        <v>0.3207099924</v>
      </c>
      <c r="BD197" s="74">
        <f t="shared" si="1183"/>
        <v>0.3431605573</v>
      </c>
      <c r="BE197" s="9" t="s">
        <v>639</v>
      </c>
      <c r="BF197" s="5">
        <v>1.0</v>
      </c>
      <c r="BG197" s="5">
        <v>1.0</v>
      </c>
      <c r="BH197" s="5">
        <v>1.0</v>
      </c>
      <c r="BI197" s="9" t="s">
        <v>640</v>
      </c>
      <c r="BJ197" s="34">
        <f t="shared" ref="BJ197:BL197" si="1184">BB197*BF197</f>
        <v>-0.6638705498</v>
      </c>
      <c r="BK197" s="34">
        <f t="shared" si="1184"/>
        <v>0.3207099924</v>
      </c>
      <c r="BL197" s="34">
        <f t="shared" si="1184"/>
        <v>0.3431605573</v>
      </c>
      <c r="BN197" s="61" t="s">
        <v>641</v>
      </c>
      <c r="BO197" s="62">
        <f t="array" ref="BO197:BQ200">MMULT(TRANSPOSE(AE197:AH205),BJ197:BL205)</f>
        <v>-0.03991105861</v>
      </c>
      <c r="BP197" s="62">
        <v>-0.021932229225170297</v>
      </c>
      <c r="BQ197" s="62">
        <v>0.06184328783383153</v>
      </c>
      <c r="BS197" s="75" t="s">
        <v>642</v>
      </c>
      <c r="BT197" s="5">
        <f t="shared" ref="BT197:BV197" si="1185">Z197*(1-Z197)</f>
        <v>0.1892216446</v>
      </c>
      <c r="BU197" s="5">
        <f t="shared" si="1185"/>
        <v>0.1362332604</v>
      </c>
      <c r="BV197" s="5">
        <f t="shared" si="1185"/>
        <v>0.1741848252</v>
      </c>
      <c r="BX197" s="9" t="s">
        <v>643</v>
      </c>
      <c r="BY197" s="17">
        <f t="array" ref="BY197:CA205">MMULT(BJ197:BL205,TRANSPOSE(AI198:AK200))</f>
        <v>0.04343650062</v>
      </c>
      <c r="BZ197" s="17">
        <v>-0.030744990704444974</v>
      </c>
      <c r="CA197" s="17">
        <v>0.17464911518042786</v>
      </c>
      <c r="CB197" s="9"/>
      <c r="CC197" s="34">
        <f t="shared" ref="CC197:CE197" si="1186">BY197*BT197</f>
        <v>0.008219126082</v>
      </c>
      <c r="CD197" s="34">
        <f t="shared" si="1186"/>
        <v>-0.004188490326</v>
      </c>
      <c r="CE197" s="34">
        <f t="shared" si="1186"/>
        <v>0.03042122561</v>
      </c>
      <c r="CG197" s="61" t="s">
        <v>644</v>
      </c>
      <c r="CH197" s="65">
        <f t="array" ref="CH197:CJ199">MMULT(TRANSPOSE(N197:P205),CC197:CE205)</f>
        <v>-0.009782713822</v>
      </c>
      <c r="CI197" s="65">
        <v>0.028579808529437162</v>
      </c>
      <c r="CJ197" s="65">
        <v>-0.03499703663330511</v>
      </c>
    </row>
    <row r="198" ht="18.0" customHeight="1">
      <c r="B198" s="6">
        <v>1.0</v>
      </c>
      <c r="C198" s="6">
        <v>0.0</v>
      </c>
      <c r="D198" s="6">
        <v>0.0</v>
      </c>
      <c r="E198" s="22" t="str">
        <f t="shared" si="1187"/>
        <v>setosa</v>
      </c>
      <c r="F198" s="22">
        <f t="shared" ref="F198:H198" si="1188">AQ198</f>
        <v>0.3379494615</v>
      </c>
      <c r="G198" s="22">
        <f t="shared" si="1188"/>
        <v>0.3187275332</v>
      </c>
      <c r="H198" s="22">
        <f t="shared" si="1188"/>
        <v>0.3433230053</v>
      </c>
      <c r="I198" s="64" t="str">
        <f t="shared" si="1189"/>
        <v>virginica</v>
      </c>
      <c r="K198" s="24" t="str">
        <f t="shared" si="1190"/>
        <v>NG</v>
      </c>
      <c r="L198" s="29">
        <f t="shared" si="1191"/>
        <v>0.1205398796</v>
      </c>
      <c r="N198" s="29">
        <v>1.0</v>
      </c>
      <c r="O198" s="27">
        <v>5.4</v>
      </c>
      <c r="P198" s="27">
        <v>7.8</v>
      </c>
      <c r="Q198" s="72">
        <f t="shared" ref="Q198:S198" si="1192">Q185-$C$10*CH185</f>
        <v>0.1406148418</v>
      </c>
      <c r="R198" s="72">
        <f t="shared" si="1192"/>
        <v>-0.05931664539</v>
      </c>
      <c r="S198" s="72">
        <f t="shared" si="1192"/>
        <v>0.06806579144</v>
      </c>
      <c r="U198" s="27">
        <v>1.157827202226881</v>
      </c>
      <c r="V198" s="27">
        <v>1.8460186846036986</v>
      </c>
      <c r="W198" s="27">
        <v>-1.4195607372344945</v>
      </c>
      <c r="Z198" s="17">
        <f t="shared" ref="Z198:AB198" si="1193">1/(1+EXP(-U198))</f>
        <v>0.760937682</v>
      </c>
      <c r="AA198" s="17">
        <f t="shared" si="1193"/>
        <v>0.8636589729</v>
      </c>
      <c r="AB198" s="17">
        <f t="shared" si="1193"/>
        <v>0.1947304554</v>
      </c>
      <c r="AE198" s="29">
        <v>1.0</v>
      </c>
      <c r="AF198" s="17">
        <f t="shared" ref="AF198:AH198" si="1194">Z198</f>
        <v>0.760937682</v>
      </c>
      <c r="AG198" s="17">
        <f t="shared" si="1194"/>
        <v>0.8636589729</v>
      </c>
      <c r="AH198" s="17">
        <f t="shared" si="1194"/>
        <v>0.1947304554</v>
      </c>
      <c r="AI198" s="38">
        <f t="shared" ref="AI198:AK198" si="1195">AI185-$C$10*BO185</f>
        <v>0.553806717</v>
      </c>
      <c r="AJ198" s="38">
        <f t="shared" si="1195"/>
        <v>0.7372603463</v>
      </c>
      <c r="AK198" s="38">
        <f t="shared" si="1195"/>
        <v>0.5089329367</v>
      </c>
      <c r="AM198" s="27">
        <v>0.7326267582887774</v>
      </c>
      <c r="AN198" s="27">
        <v>0.6740670059575244</v>
      </c>
      <c r="AO198" s="27">
        <v>0.7484021063945807</v>
      </c>
      <c r="AQ198" s="17">
        <f t="shared" ref="AQ198:AS198" si="1196">EXP(AM198)/(EXP($AM198)+EXP($AN198)+EXP($AO198))</f>
        <v>0.3379494615</v>
      </c>
      <c r="AR198" s="17">
        <f t="shared" si="1196"/>
        <v>0.3187275332</v>
      </c>
      <c r="AS198" s="17">
        <f t="shared" si="1196"/>
        <v>0.3433230053</v>
      </c>
      <c r="AU198" s="40" t="str">
        <f t="shared" ref="AU198:AU205" si="1207">IF(MAX(AQ198:AS198)=AQ198,"setosa",IF(MAX(AQ198:AS198)=AR198,"versicolor","virginica"))</f>
        <v>virginica</v>
      </c>
      <c r="AW198" s="41">
        <v>1.0</v>
      </c>
      <c r="AX198" s="41">
        <v>0.0</v>
      </c>
      <c r="AY198" s="41">
        <v>0.0</v>
      </c>
      <c r="BB198" s="74">
        <f t="shared" ref="BB198:BD198" si="1197">AQ198-AW198</f>
        <v>-0.6620505385</v>
      </c>
      <c r="BC198" s="74">
        <f t="shared" si="1197"/>
        <v>0.3187275332</v>
      </c>
      <c r="BD198" s="74">
        <f t="shared" si="1197"/>
        <v>0.3433230053</v>
      </c>
      <c r="BF198" s="5">
        <v>1.0</v>
      </c>
      <c r="BG198" s="5">
        <v>1.0</v>
      </c>
      <c r="BH198" s="5">
        <v>1.0</v>
      </c>
      <c r="BJ198" s="34">
        <f t="shared" ref="BJ198:BL198" si="1198">BB198*BF198</f>
        <v>-0.6620505385</v>
      </c>
      <c r="BK198" s="34">
        <f t="shared" si="1198"/>
        <v>0.3187275332</v>
      </c>
      <c r="BL198" s="34">
        <f t="shared" si="1198"/>
        <v>0.3433230053</v>
      </c>
      <c r="BN198" s="61" t="s">
        <v>645</v>
      </c>
      <c r="BO198" s="34">
        <v>0.0324423607919504</v>
      </c>
      <c r="BP198" s="34">
        <v>0.03814260977229217</v>
      </c>
      <c r="BQ198" s="34">
        <v>-0.07058497056424295</v>
      </c>
      <c r="BT198" s="5">
        <f t="shared" ref="BT198:BV198" si="1199">Z198*(1-Z198)</f>
        <v>0.1819115261</v>
      </c>
      <c r="BU198" s="5">
        <f t="shared" si="1199"/>
        <v>0.1177521514</v>
      </c>
      <c r="BV198" s="5">
        <f t="shared" si="1199"/>
        <v>0.1568105051</v>
      </c>
      <c r="BY198" s="17">
        <v>0.04306552162273128</v>
      </c>
      <c r="BZ198" s="17">
        <v>-0.03035152539791676</v>
      </c>
      <c r="CA198" s="17">
        <v>0.17407541274394023</v>
      </c>
      <c r="CC198" s="34">
        <f t="shared" ref="CC198:CE198" si="1200">BY198*BT198</f>
        <v>0.007834114761</v>
      </c>
      <c r="CD198" s="34">
        <f t="shared" si="1200"/>
        <v>-0.003573957414</v>
      </c>
      <c r="CE198" s="34">
        <f t="shared" si="1200"/>
        <v>0.0272968534</v>
      </c>
      <c r="CG198" s="61" t="s">
        <v>646</v>
      </c>
      <c r="CH198" s="66">
        <v>-0.024647606560658744</v>
      </c>
      <c r="CI198" s="66">
        <v>0.08633359822236134</v>
      </c>
      <c r="CJ198" s="66">
        <v>-0.3852242764664699</v>
      </c>
    </row>
    <row r="199" ht="18.0" customHeight="1">
      <c r="B199" s="6">
        <v>1.0</v>
      </c>
      <c r="C199" s="6">
        <v>0.0</v>
      </c>
      <c r="D199" s="6">
        <v>0.0</v>
      </c>
      <c r="E199" s="22" t="str">
        <f t="shared" si="1187"/>
        <v>setosa</v>
      </c>
      <c r="F199" s="22">
        <f t="shared" ref="F199:H199" si="1201">AQ199</f>
        <v>0.3361471038</v>
      </c>
      <c r="G199" s="22">
        <f t="shared" si="1201"/>
        <v>0.3203348628</v>
      </c>
      <c r="H199" s="22">
        <f t="shared" si="1201"/>
        <v>0.3435180334</v>
      </c>
      <c r="I199" s="64" t="str">
        <f t="shared" si="1189"/>
        <v>virginica</v>
      </c>
      <c r="K199" s="24" t="str">
        <f t="shared" si="1190"/>
        <v>NG</v>
      </c>
      <c r="L199" s="29">
        <f t="shared" si="1191"/>
        <v>0.1211340451</v>
      </c>
      <c r="N199" s="29">
        <v>1.0</v>
      </c>
      <c r="O199" s="27">
        <v>4.6</v>
      </c>
      <c r="P199" s="27">
        <v>6.8</v>
      </c>
      <c r="Q199" s="72">
        <f t="shared" ref="Q199:S199" si="1202">Q186-$C$10*CH186</f>
        <v>0.04429791172</v>
      </c>
      <c r="R199" s="72">
        <f t="shared" si="1202"/>
        <v>0.2819859726</v>
      </c>
      <c r="S199" s="72">
        <f t="shared" si="1202"/>
        <v>-0.2515438599</v>
      </c>
      <c r="U199" s="27">
        <v>1.0010374170352225</v>
      </c>
      <c r="V199" s="27">
        <v>1.611486028362066</v>
      </c>
      <c r="W199" s="27">
        <v>-1.222469510439803</v>
      </c>
      <c r="Z199" s="17">
        <f t="shared" ref="Z199:AB199" si="1203">1/(1+EXP(-U199))</f>
        <v>0.7312624983</v>
      </c>
      <c r="AA199" s="17">
        <f t="shared" si="1203"/>
        <v>0.8336175997</v>
      </c>
      <c r="AB199" s="17">
        <f t="shared" si="1203"/>
        <v>0.2275021546</v>
      </c>
      <c r="AE199" s="29">
        <v>1.0</v>
      </c>
      <c r="AF199" s="17">
        <f t="shared" ref="AF199:AH199" si="1204">Z199</f>
        <v>0.7312624983</v>
      </c>
      <c r="AG199" s="17">
        <f t="shared" si="1204"/>
        <v>0.8336175997</v>
      </c>
      <c r="AH199" s="17">
        <f t="shared" si="1204"/>
        <v>0.2275021546</v>
      </c>
      <c r="AI199" s="38">
        <f t="shared" ref="AI199:AK199" si="1205">AI186-$C$10*BO186</f>
        <v>0.2740335969</v>
      </c>
      <c r="AJ199" s="38">
        <f t="shared" si="1205"/>
        <v>0.08285918409</v>
      </c>
      <c r="AK199" s="38">
        <f t="shared" si="1205"/>
        <v>0.363107219</v>
      </c>
      <c r="AM199" s="27">
        <v>0.7113567400589257</v>
      </c>
      <c r="AN199" s="27">
        <v>0.6631747620950061</v>
      </c>
      <c r="AO199" s="27">
        <v>0.7330474764539574</v>
      </c>
      <c r="AQ199" s="17">
        <f t="shared" ref="AQ199:AS199" si="1206">EXP(AM199)/(EXP($AM199)+EXP($AN199)+EXP($AO199))</f>
        <v>0.3361471038</v>
      </c>
      <c r="AR199" s="17">
        <f t="shared" si="1206"/>
        <v>0.3203348628</v>
      </c>
      <c r="AS199" s="17">
        <f t="shared" si="1206"/>
        <v>0.3435180334</v>
      </c>
      <c r="AU199" s="40" t="str">
        <f t="shared" si="1207"/>
        <v>virginica</v>
      </c>
      <c r="AW199" s="41">
        <v>1.0</v>
      </c>
      <c r="AX199" s="41">
        <v>0.0</v>
      </c>
      <c r="AY199" s="41">
        <v>0.0</v>
      </c>
      <c r="BB199" s="74">
        <f t="shared" ref="BB199:BD199" si="1208">AQ199-AW199</f>
        <v>-0.6638528962</v>
      </c>
      <c r="BC199" s="74">
        <f t="shared" si="1208"/>
        <v>0.3203348628</v>
      </c>
      <c r="BD199" s="74">
        <f t="shared" si="1208"/>
        <v>0.3435180334</v>
      </c>
      <c r="BF199" s="5">
        <v>1.0</v>
      </c>
      <c r="BG199" s="5">
        <v>1.0</v>
      </c>
      <c r="BH199" s="5">
        <v>1.0</v>
      </c>
      <c r="BJ199" s="34">
        <f t="shared" ref="BJ199:BL199" si="1209">BB199*BF199</f>
        <v>-0.6638528962</v>
      </c>
      <c r="BK199" s="34">
        <f t="shared" si="1209"/>
        <v>0.3203348628</v>
      </c>
      <c r="BL199" s="34">
        <f t="shared" si="1209"/>
        <v>0.3435180334</v>
      </c>
      <c r="BO199" s="34">
        <v>-0.32703815203946784</v>
      </c>
      <c r="BP199" s="34">
        <v>0.30712627317745844</v>
      </c>
      <c r="BQ199" s="34">
        <v>0.01991187886200807</v>
      </c>
      <c r="BT199" s="5">
        <f t="shared" ref="BT199:BV199" si="1210">Z199*(1-Z199)</f>
        <v>0.1965176569</v>
      </c>
      <c r="BU199" s="5">
        <f t="shared" si="1210"/>
        <v>0.1386992972</v>
      </c>
      <c r="BV199" s="5">
        <f t="shared" si="1210"/>
        <v>0.1757449243</v>
      </c>
      <c r="BY199" s="17">
        <v>0.04335164042529965</v>
      </c>
      <c r="BZ199" s="17">
        <v>-0.030641433830610132</v>
      </c>
      <c r="CA199" s="17">
        <v>0.17461293604938966</v>
      </c>
      <c r="CC199" s="34">
        <f t="shared" ref="CC199:CE199" si="1211">BY199*BT199</f>
        <v>0.008519362798</v>
      </c>
      <c r="CD199" s="34">
        <f t="shared" si="1211"/>
        <v>-0.004249945336</v>
      </c>
      <c r="CE199" s="34">
        <f t="shared" si="1211"/>
        <v>0.03068733722</v>
      </c>
      <c r="CH199" s="66">
        <v>0.15949672337523335</v>
      </c>
      <c r="CI199" s="66">
        <v>-0.10729403565389664</v>
      </c>
      <c r="CJ199" s="66">
        <v>0.14673486655471868</v>
      </c>
    </row>
    <row r="200" ht="18.0" customHeight="1">
      <c r="B200" s="6">
        <v>0.0</v>
      </c>
      <c r="C200" s="6">
        <v>1.0</v>
      </c>
      <c r="D200" s="6">
        <v>0.0</v>
      </c>
      <c r="E200" s="22" t="str">
        <f t="shared" si="1187"/>
        <v>versicolor</v>
      </c>
      <c r="F200" s="22">
        <f t="shared" ref="F200:H200" si="1212">AQ200</f>
        <v>0.3222035436</v>
      </c>
      <c r="G200" s="22">
        <f t="shared" si="1212"/>
        <v>0.3396877691</v>
      </c>
      <c r="H200" s="22">
        <f t="shared" si="1212"/>
        <v>0.3381086872</v>
      </c>
      <c r="I200" s="64" t="str">
        <f t="shared" si="1189"/>
        <v>versicolor</v>
      </c>
      <c r="K200" s="24" t="str">
        <f t="shared" si="1190"/>
        <v>OK</v>
      </c>
      <c r="L200" s="29">
        <f t="shared" si="1191"/>
        <v>0.1199698233</v>
      </c>
      <c r="N200" s="29">
        <v>1.0</v>
      </c>
      <c r="O200" s="27">
        <v>6.4</v>
      </c>
      <c r="P200" s="27">
        <v>3.6</v>
      </c>
      <c r="U200" s="27">
        <v>1.1123908148667303</v>
      </c>
      <c r="V200" s="27">
        <v>0.6023609544851212</v>
      </c>
      <c r="W200" s="27">
        <v>-0.2950107340347975</v>
      </c>
      <c r="Z200" s="17">
        <f t="shared" ref="Z200:AB200" si="1213">1/(1+EXP(-U200))</f>
        <v>0.7525745645</v>
      </c>
      <c r="AA200" s="17">
        <f t="shared" si="1213"/>
        <v>0.6461962695</v>
      </c>
      <c r="AB200" s="17">
        <f t="shared" si="1213"/>
        <v>0.4267776014</v>
      </c>
      <c r="AE200" s="29">
        <v>1.0</v>
      </c>
      <c r="AF200" s="17">
        <f t="shared" ref="AF200:AH200" si="1214">Z200</f>
        <v>0.7525745645</v>
      </c>
      <c r="AG200" s="17">
        <f t="shared" si="1214"/>
        <v>0.6461962695</v>
      </c>
      <c r="AH200" s="17">
        <f t="shared" si="1214"/>
        <v>0.4267776014</v>
      </c>
      <c r="AI200" s="38">
        <f t="shared" ref="AI200:AK200" si="1215">AI187-$C$10*BO187</f>
        <v>0.1036456295</v>
      </c>
      <c r="AJ200" s="38">
        <f t="shared" si="1215"/>
        <v>0.4111869797</v>
      </c>
      <c r="AK200" s="38">
        <f t="shared" si="1215"/>
        <v>0.3251673908</v>
      </c>
      <c r="AM200" s="27">
        <v>0.6924537933276287</v>
      </c>
      <c r="AN200" s="27">
        <v>0.7452971939702253</v>
      </c>
      <c r="AO200" s="27">
        <v>0.740637727969689</v>
      </c>
      <c r="AQ200" s="17">
        <f t="shared" ref="AQ200:AS200" si="1216">EXP(AM200)/(EXP($AM200)+EXP($AN200)+EXP($AO200))</f>
        <v>0.3222035436</v>
      </c>
      <c r="AR200" s="17">
        <f t="shared" si="1216"/>
        <v>0.3396877691</v>
      </c>
      <c r="AS200" s="17">
        <f t="shared" si="1216"/>
        <v>0.3381086872</v>
      </c>
      <c r="AU200" s="40" t="str">
        <f t="shared" si="1207"/>
        <v>versicolor</v>
      </c>
      <c r="AW200" s="41">
        <v>0.0</v>
      </c>
      <c r="AX200" s="41">
        <v>1.0</v>
      </c>
      <c r="AY200" s="41">
        <v>0.0</v>
      </c>
      <c r="BB200" s="74">
        <f t="shared" ref="BB200:BD200" si="1217">AQ200-AW200</f>
        <v>0.3222035436</v>
      </c>
      <c r="BC200" s="74">
        <f t="shared" si="1217"/>
        <v>-0.6603122309</v>
      </c>
      <c r="BD200" s="74">
        <f t="shared" si="1217"/>
        <v>0.3381086872</v>
      </c>
      <c r="BF200" s="5">
        <v>1.0</v>
      </c>
      <c r="BG200" s="5">
        <v>1.0</v>
      </c>
      <c r="BH200" s="5">
        <v>1.0</v>
      </c>
      <c r="BJ200" s="34">
        <f t="shared" ref="BJ200:BL200" si="1218">BB200*BF200</f>
        <v>0.3222035436</v>
      </c>
      <c r="BK200" s="34">
        <f t="shared" si="1218"/>
        <v>-0.6603122309</v>
      </c>
      <c r="BL200" s="34">
        <f t="shared" si="1218"/>
        <v>0.3381086872</v>
      </c>
      <c r="BO200" s="34">
        <v>0.31339769781105026</v>
      </c>
      <c r="BP200" s="34">
        <v>-0.33557838572789583</v>
      </c>
      <c r="BQ200" s="34">
        <v>0.022180687916845243</v>
      </c>
      <c r="BT200" s="5">
        <f t="shared" ref="BT200:BV200" si="1219">Z200*(1-Z200)</f>
        <v>0.1862060894</v>
      </c>
      <c r="BU200" s="5">
        <f t="shared" si="1219"/>
        <v>0.2286266508</v>
      </c>
      <c r="BV200" s="5">
        <f t="shared" si="1219"/>
        <v>0.2446384803</v>
      </c>
      <c r="BY200" s="17">
        <v>-0.13630889020626633</v>
      </c>
      <c r="BZ200" s="17">
        <v>0.15635136843981146</v>
      </c>
      <c r="CA200" s="17">
        <v>-0.12817488310226527</v>
      </c>
      <c r="CC200" s="34">
        <f t="shared" ref="CC200:CE200" si="1220">BY200*BT200</f>
        <v>-0.02538154539</v>
      </c>
      <c r="CD200" s="34">
        <f t="shared" si="1220"/>
        <v>0.03574608971</v>
      </c>
      <c r="CE200" s="34">
        <f t="shared" si="1220"/>
        <v>-0.03135650862</v>
      </c>
    </row>
    <row r="201" ht="18.0" customHeight="1">
      <c r="B201" s="6">
        <v>0.0</v>
      </c>
      <c r="C201" s="6">
        <v>1.0</v>
      </c>
      <c r="D201" s="6">
        <v>0.0</v>
      </c>
      <c r="E201" s="22" t="str">
        <f t="shared" si="1187"/>
        <v>versicolor</v>
      </c>
      <c r="F201" s="22">
        <f t="shared" ref="F201:H201" si="1221">AQ201</f>
        <v>0.3221326299</v>
      </c>
      <c r="G201" s="22">
        <f t="shared" si="1221"/>
        <v>0.3394911462</v>
      </c>
      <c r="H201" s="22">
        <f t="shared" si="1221"/>
        <v>0.3383762239</v>
      </c>
      <c r="I201" s="64" t="str">
        <f t="shared" si="1189"/>
        <v>versicolor</v>
      </c>
      <c r="K201" s="24" t="str">
        <f t="shared" si="1190"/>
        <v>OK</v>
      </c>
      <c r="L201" s="29">
        <f t="shared" si="1191"/>
        <v>0.1200341568</v>
      </c>
      <c r="N201" s="29">
        <v>1.0</v>
      </c>
      <c r="O201" s="27">
        <v>5.9</v>
      </c>
      <c r="P201" s="27">
        <v>3.4</v>
      </c>
      <c r="U201" s="27">
        <v>1.0332238116010506</v>
      </c>
      <c r="V201" s="27">
        <v>0.5756220826696534</v>
      </c>
      <c r="W201" s="27">
        <v>-0.2787348577641796</v>
      </c>
      <c r="Z201" s="17">
        <f t="shared" ref="Z201:AB201" si="1222">1/(1+EXP(-U201))</f>
        <v>0.7375404214</v>
      </c>
      <c r="AA201" s="17">
        <f t="shared" si="1222"/>
        <v>0.6400594267</v>
      </c>
      <c r="AB201" s="17">
        <f t="shared" si="1222"/>
        <v>0.4307639698</v>
      </c>
      <c r="AE201" s="29">
        <v>1.0</v>
      </c>
      <c r="AF201" s="17">
        <f t="shared" ref="AF201:AH201" si="1223">Z201</f>
        <v>0.7375404214</v>
      </c>
      <c r="AG201" s="17">
        <f t="shared" si="1223"/>
        <v>0.6400594267</v>
      </c>
      <c r="AH201" s="17">
        <f t="shared" si="1223"/>
        <v>0.4307639698</v>
      </c>
      <c r="AI201" s="2"/>
      <c r="AM201" s="27">
        <v>0.6828592524744803</v>
      </c>
      <c r="AN201" s="27">
        <v>0.7353437654417577</v>
      </c>
      <c r="AO201" s="27">
        <v>0.7320542624938904</v>
      </c>
      <c r="AQ201" s="17">
        <f t="shared" ref="AQ201:AS201" si="1224">EXP(AM201)/(EXP($AM201)+EXP($AN201)+EXP($AO201))</f>
        <v>0.3221326299</v>
      </c>
      <c r="AR201" s="17">
        <f t="shared" si="1224"/>
        <v>0.3394911462</v>
      </c>
      <c r="AS201" s="17">
        <f t="shared" si="1224"/>
        <v>0.3383762239</v>
      </c>
      <c r="AU201" s="40" t="str">
        <f t="shared" si="1207"/>
        <v>versicolor</v>
      </c>
      <c r="AW201" s="41">
        <v>0.0</v>
      </c>
      <c r="AX201" s="41">
        <v>1.0</v>
      </c>
      <c r="AY201" s="41">
        <v>0.0</v>
      </c>
      <c r="BB201" s="74">
        <f t="shared" ref="BB201:BD201" si="1225">AQ201-AW201</f>
        <v>0.3221326299</v>
      </c>
      <c r="BC201" s="74">
        <f t="shared" si="1225"/>
        <v>-0.6605088538</v>
      </c>
      <c r="BD201" s="74">
        <f t="shared" si="1225"/>
        <v>0.3383762239</v>
      </c>
      <c r="BF201" s="5">
        <v>1.0</v>
      </c>
      <c r="BG201" s="5">
        <v>1.0</v>
      </c>
      <c r="BH201" s="5">
        <v>1.0</v>
      </c>
      <c r="BJ201" s="34">
        <f t="shared" ref="BJ201:BL201" si="1226">BB201*BF201</f>
        <v>0.3221326299</v>
      </c>
      <c r="BK201" s="34">
        <f t="shared" si="1226"/>
        <v>-0.6605088538</v>
      </c>
      <c r="BL201" s="34">
        <f t="shared" si="1226"/>
        <v>0.3383762239</v>
      </c>
      <c r="BT201" s="5">
        <f t="shared" ref="BT201:BV201" si="1227">Z201*(1-Z201)</f>
        <v>0.1935745482</v>
      </c>
      <c r="BU201" s="5">
        <f t="shared" si="1227"/>
        <v>0.230383357</v>
      </c>
      <c r="BV201" s="5">
        <f t="shared" si="1227"/>
        <v>0.2452063721</v>
      </c>
      <c r="BY201" s="17">
        <v>-0.13635696677330517</v>
      </c>
      <c r="BZ201" s="17">
        <v>0.15641278816766238</v>
      </c>
      <c r="CA201" s="17">
        <v>-0.12817608758486929</v>
      </c>
      <c r="CC201" s="34">
        <f t="shared" ref="CC201:CE201" si="1228">BY201*BT201</f>
        <v>-0.02639523824</v>
      </c>
      <c r="CD201" s="34">
        <f t="shared" si="1228"/>
        <v>0.03603490321</v>
      </c>
      <c r="CE201" s="34">
        <f t="shared" si="1228"/>
        <v>-0.03142959343</v>
      </c>
    </row>
    <row r="202" ht="18.0" customHeight="1">
      <c r="B202" s="6">
        <v>0.0</v>
      </c>
      <c r="C202" s="6">
        <v>1.0</v>
      </c>
      <c r="D202" s="6">
        <v>0.0</v>
      </c>
      <c r="E202" s="22" t="str">
        <f t="shared" si="1187"/>
        <v>versicolor</v>
      </c>
      <c r="F202" s="22">
        <f t="shared" ref="F202:H202" si="1229">AQ202</f>
        <v>0.3200690435</v>
      </c>
      <c r="G202" s="22">
        <f t="shared" si="1229"/>
        <v>0.3428173034</v>
      </c>
      <c r="H202" s="22">
        <f t="shared" si="1229"/>
        <v>0.337113653</v>
      </c>
      <c r="I202" s="64" t="str">
        <f t="shared" si="1189"/>
        <v>versicolor</v>
      </c>
      <c r="K202" s="24" t="str">
        <f t="shared" si="1190"/>
        <v>OK</v>
      </c>
      <c r="L202" s="29">
        <f t="shared" si="1191"/>
        <v>0.1189508463</v>
      </c>
      <c r="N202" s="29">
        <v>1.0</v>
      </c>
      <c r="O202" s="27">
        <v>6.7</v>
      </c>
      <c r="P202" s="27">
        <v>3.2</v>
      </c>
      <c r="U202" s="27">
        <v>1.1368561027340542</v>
      </c>
      <c r="V202" s="27">
        <v>0.47177157184619584</v>
      </c>
      <c r="W202" s="27">
        <v>-0.17397345262645414</v>
      </c>
      <c r="Z202" s="17">
        <f t="shared" ref="Z202:AB202" si="1230">1/(1+EXP(-U202))</f>
        <v>0.7571019482</v>
      </c>
      <c r="AA202" s="17">
        <f t="shared" si="1230"/>
        <v>0.6158029779</v>
      </c>
      <c r="AB202" s="17">
        <f t="shared" si="1230"/>
        <v>0.4566160061</v>
      </c>
      <c r="AE202" s="29">
        <v>1.0</v>
      </c>
      <c r="AF202" s="17">
        <f t="shared" ref="AF202:AH202" si="1231">Z202</f>
        <v>0.7571019482</v>
      </c>
      <c r="AG202" s="17">
        <f t="shared" si="1231"/>
        <v>0.6158029779</v>
      </c>
      <c r="AH202" s="17">
        <f t="shared" si="1231"/>
        <v>0.4566160061</v>
      </c>
      <c r="AJ202" s="2"/>
      <c r="AK202" s="2"/>
      <c r="AM202" s="27">
        <v>0.6897249260337726</v>
      </c>
      <c r="AN202" s="27">
        <v>0.7583858545935143</v>
      </c>
      <c r="AO202" s="27">
        <v>0.7416083152639129</v>
      </c>
      <c r="AQ202" s="17">
        <f t="shared" ref="AQ202:AS202" si="1232">EXP(AM202)/(EXP($AM202)+EXP($AN202)+EXP($AO202))</f>
        <v>0.3200690435</v>
      </c>
      <c r="AR202" s="17">
        <f t="shared" si="1232"/>
        <v>0.3428173034</v>
      </c>
      <c r="AS202" s="17">
        <f t="shared" si="1232"/>
        <v>0.337113653</v>
      </c>
      <c r="AU202" s="40" t="str">
        <f t="shared" si="1207"/>
        <v>versicolor</v>
      </c>
      <c r="AW202" s="41">
        <v>0.0</v>
      </c>
      <c r="AX202" s="41">
        <v>1.0</v>
      </c>
      <c r="AY202" s="41">
        <v>0.0</v>
      </c>
      <c r="BB202" s="74">
        <f t="shared" ref="BB202:BD202" si="1233">AQ202-AW202</f>
        <v>0.3200690435</v>
      </c>
      <c r="BC202" s="74">
        <f t="shared" si="1233"/>
        <v>-0.6571826966</v>
      </c>
      <c r="BD202" s="74">
        <f t="shared" si="1233"/>
        <v>0.337113653</v>
      </c>
      <c r="BF202" s="5">
        <v>1.0</v>
      </c>
      <c r="BG202" s="5">
        <v>1.0</v>
      </c>
      <c r="BH202" s="5">
        <v>1.0</v>
      </c>
      <c r="BJ202" s="34">
        <f t="shared" ref="BJ202:BL202" si="1234">BB202*BF202</f>
        <v>0.3200690435</v>
      </c>
      <c r="BK202" s="34">
        <f t="shared" si="1234"/>
        <v>-0.6571826966</v>
      </c>
      <c r="BL202" s="34">
        <f t="shared" si="1234"/>
        <v>0.337113653</v>
      </c>
      <c r="BT202" s="5">
        <f t="shared" ref="BT202:BV202" si="1235">Z202*(1-Z202)</f>
        <v>0.1838985883</v>
      </c>
      <c r="BU202" s="5">
        <f t="shared" si="1235"/>
        <v>0.2365896703</v>
      </c>
      <c r="BV202" s="5">
        <f t="shared" si="1235"/>
        <v>0.2481178291</v>
      </c>
      <c r="BY202" s="17">
        <v>-0.13569011483751794</v>
      </c>
      <c r="BZ202" s="17">
        <v>0.15566445026075595</v>
      </c>
      <c r="CA202" s="17">
        <v>-0.1274328436281858</v>
      </c>
      <c r="CC202" s="34">
        <f t="shared" ref="CC202:CE202" si="1236">BY202*BT202</f>
        <v>-0.02495322056</v>
      </c>
      <c r="CD202" s="34">
        <f t="shared" si="1236"/>
        <v>0.03682860097</v>
      </c>
      <c r="CE202" s="34">
        <f t="shared" si="1236"/>
        <v>-0.03161836051</v>
      </c>
    </row>
    <row r="203" ht="18.0" customHeight="1">
      <c r="B203" s="6">
        <v>0.0</v>
      </c>
      <c r="C203" s="6">
        <v>0.0</v>
      </c>
      <c r="D203" s="6">
        <v>1.0</v>
      </c>
      <c r="E203" s="22" t="str">
        <f t="shared" si="1187"/>
        <v>virginica</v>
      </c>
      <c r="F203" s="22">
        <f t="shared" ref="F203:H203" si="1237">AQ203</f>
        <v>0.3305112777</v>
      </c>
      <c r="G203" s="22">
        <f t="shared" si="1237"/>
        <v>0.3294285342</v>
      </c>
      <c r="H203" s="22">
        <f t="shared" si="1237"/>
        <v>0.3400601881</v>
      </c>
      <c r="I203" s="64" t="str">
        <f t="shared" si="1189"/>
        <v>virginica</v>
      </c>
      <c r="K203" s="24" t="str">
        <f t="shared" si="1190"/>
        <v>OK</v>
      </c>
      <c r="L203" s="29">
        <f t="shared" si="1191"/>
        <v>0.1198480726</v>
      </c>
      <c r="N203" s="29">
        <v>1.0</v>
      </c>
      <c r="O203" s="27">
        <v>7.9</v>
      </c>
      <c r="P203" s="27">
        <v>6.3</v>
      </c>
      <c r="U203" s="27">
        <v>1.4429174392664146</v>
      </c>
      <c r="V203" s="27">
        <v>1.2747481122954316</v>
      </c>
      <c r="W203" s="27">
        <v>-0.872080468728381</v>
      </c>
      <c r="Z203" s="17">
        <f t="shared" ref="Z203:AB203" si="1238">1/(1+EXP(-U203))</f>
        <v>0.8089060271</v>
      </c>
      <c r="AA203" s="17">
        <f t="shared" si="1238"/>
        <v>0.7815544629</v>
      </c>
      <c r="AB203" s="17">
        <f t="shared" si="1238"/>
        <v>0.2948215842</v>
      </c>
      <c r="AE203" s="29">
        <v>1.0</v>
      </c>
      <c r="AF203" s="17">
        <f t="shared" ref="AF203:AH203" si="1239">Z203</f>
        <v>0.8089060271</v>
      </c>
      <c r="AG203" s="17">
        <f t="shared" si="1239"/>
        <v>0.7815544629</v>
      </c>
      <c r="AH203" s="17">
        <f t="shared" si="1239"/>
        <v>0.2948215842</v>
      </c>
      <c r="AM203" s="27">
        <v>0.7470665638533087</v>
      </c>
      <c r="AN203" s="27">
        <v>0.743785220927174</v>
      </c>
      <c r="AO203" s="27">
        <v>0.775548408041291</v>
      </c>
      <c r="AQ203" s="17">
        <f t="shared" ref="AQ203:AS203" si="1240">EXP(AM203)/(EXP($AM203)+EXP($AN203)+EXP($AO203))</f>
        <v>0.3305112777</v>
      </c>
      <c r="AR203" s="17">
        <f t="shared" si="1240"/>
        <v>0.3294285342</v>
      </c>
      <c r="AS203" s="17">
        <f t="shared" si="1240"/>
        <v>0.3400601881</v>
      </c>
      <c r="AU203" s="40" t="str">
        <f t="shared" si="1207"/>
        <v>virginica</v>
      </c>
      <c r="AW203" s="41">
        <v>0.0</v>
      </c>
      <c r="AX203" s="41">
        <v>0.0</v>
      </c>
      <c r="AY203" s="41">
        <v>1.0</v>
      </c>
      <c r="BB203" s="74">
        <f t="shared" ref="BB203:BD203" si="1241">AQ203-AW203</f>
        <v>0.3305112777</v>
      </c>
      <c r="BC203" s="74">
        <f t="shared" si="1241"/>
        <v>0.3294285342</v>
      </c>
      <c r="BD203" s="74">
        <f t="shared" si="1241"/>
        <v>-0.6599398119</v>
      </c>
      <c r="BF203" s="5">
        <v>1.0</v>
      </c>
      <c r="BG203" s="5">
        <v>1.0</v>
      </c>
      <c r="BH203" s="5">
        <v>1.0</v>
      </c>
      <c r="BJ203" s="34">
        <f t="shared" ref="BJ203:BL203" si="1242">BB203*BF203</f>
        <v>0.3305112777</v>
      </c>
      <c r="BK203" s="34">
        <f t="shared" si="1242"/>
        <v>0.3294285342</v>
      </c>
      <c r="BL203" s="34">
        <f t="shared" si="1242"/>
        <v>-0.6599398119</v>
      </c>
      <c r="BT203" s="5">
        <f t="shared" ref="BT203:BV203" si="1243">Z203*(1-Z203)</f>
        <v>0.1545770664</v>
      </c>
      <c r="BU203" s="5">
        <f t="shared" si="1243"/>
        <v>0.1707270844</v>
      </c>
      <c r="BV203" s="5">
        <f t="shared" si="1243"/>
        <v>0.2079018177</v>
      </c>
      <c r="BY203" s="17">
        <v>0.09004885434766191</v>
      </c>
      <c r="BZ203" s="17">
        <v>-0.12176153597760608</v>
      </c>
      <c r="CA203" s="17">
        <v>-0.0448781333155214</v>
      </c>
      <c r="CC203" s="34">
        <f t="shared" ref="CC203:CE203" si="1244">BY203*BT203</f>
        <v>0.01391948774</v>
      </c>
      <c r="CD203" s="34">
        <f t="shared" si="1244"/>
        <v>-0.02078799203</v>
      </c>
      <c r="CE203" s="34">
        <f t="shared" si="1244"/>
        <v>-0.009330245491</v>
      </c>
    </row>
    <row r="204" ht="18.0" customHeight="1">
      <c r="B204" s="6">
        <v>0.0</v>
      </c>
      <c r="C204" s="6">
        <v>0.0</v>
      </c>
      <c r="D204" s="6">
        <v>1.0</v>
      </c>
      <c r="E204" s="22" t="str">
        <f t="shared" si="1187"/>
        <v>virginica</v>
      </c>
      <c r="F204" s="22">
        <f t="shared" ref="F204:H204" si="1245">AQ204</f>
        <v>0.3282021164</v>
      </c>
      <c r="G204" s="22">
        <f t="shared" si="1245"/>
        <v>0.3326226296</v>
      </c>
      <c r="H204" s="22">
        <f t="shared" si="1245"/>
        <v>0.339175254</v>
      </c>
      <c r="I204" s="64" t="str">
        <f t="shared" si="1189"/>
        <v>virginica</v>
      </c>
      <c r="K204" s="24" t="str">
        <f t="shared" si="1190"/>
        <v>OK</v>
      </c>
      <c r="L204" s="29">
        <f t="shared" si="1191"/>
        <v>0.1201375924</v>
      </c>
      <c r="N204" s="29">
        <v>1.0</v>
      </c>
      <c r="O204" s="27">
        <v>8.3</v>
      </c>
      <c r="P204" s="27">
        <v>5.8</v>
      </c>
      <c r="U204" s="27">
        <v>1.4770144201466984</v>
      </c>
      <c r="V204" s="27">
        <v>1.1100284678620063</v>
      </c>
      <c r="W204" s="27">
        <v>-0.7190822221820456</v>
      </c>
      <c r="Z204" s="17">
        <f t="shared" ref="Z204:AB204" si="1246">1/(1+EXP(-U204))</f>
        <v>0.8141212029</v>
      </c>
      <c r="AA204" s="17">
        <f t="shared" si="1246"/>
        <v>0.7521344187</v>
      </c>
      <c r="AB204" s="17">
        <f t="shared" si="1246"/>
        <v>0.3275951159</v>
      </c>
      <c r="AE204" s="29">
        <v>1.0</v>
      </c>
      <c r="AF204" s="17">
        <f t="shared" ref="AF204:AH204" si="1247">Z204</f>
        <v>0.8141212029</v>
      </c>
      <c r="AG204" s="17">
        <f t="shared" si="1247"/>
        <v>0.7521344187</v>
      </c>
      <c r="AH204" s="17">
        <f t="shared" si="1247"/>
        <v>0.3275951159</v>
      </c>
      <c r="AM204" s="27">
        <v>0.7452895160313725</v>
      </c>
      <c r="AN204" s="27">
        <v>0.7586684918887644</v>
      </c>
      <c r="AO204" s="27">
        <v>0.7781768361257139</v>
      </c>
      <c r="AQ204" s="17">
        <f t="shared" ref="AQ204:AS204" si="1248">EXP(AM204)/(EXP($AM204)+EXP($AN204)+EXP($AO204))</f>
        <v>0.3282021164</v>
      </c>
      <c r="AR204" s="17">
        <f t="shared" si="1248"/>
        <v>0.3326226296</v>
      </c>
      <c r="AS204" s="17">
        <f t="shared" si="1248"/>
        <v>0.339175254</v>
      </c>
      <c r="AU204" s="40" t="str">
        <f t="shared" si="1207"/>
        <v>virginica</v>
      </c>
      <c r="AW204" s="41">
        <v>0.0</v>
      </c>
      <c r="AX204" s="41">
        <v>0.0</v>
      </c>
      <c r="AY204" s="41">
        <v>1.0</v>
      </c>
      <c r="BB204" s="74">
        <f t="shared" ref="BB204:BD204" si="1249">AQ204-AW204</f>
        <v>0.3282021164</v>
      </c>
      <c r="BC204" s="74">
        <f t="shared" si="1249"/>
        <v>0.3326226296</v>
      </c>
      <c r="BD204" s="74">
        <f t="shared" si="1249"/>
        <v>-0.660824746</v>
      </c>
      <c r="BF204" s="5">
        <v>1.0</v>
      </c>
      <c r="BG204" s="5">
        <v>1.0</v>
      </c>
      <c r="BH204" s="5">
        <v>1.0</v>
      </c>
      <c r="BJ204" s="34">
        <f t="shared" ref="BJ204:BL204" si="1250">BB204*BF204</f>
        <v>0.3282021164</v>
      </c>
      <c r="BK204" s="34">
        <f t="shared" si="1250"/>
        <v>0.3326226296</v>
      </c>
      <c r="BL204" s="34">
        <f t="shared" si="1250"/>
        <v>-0.660824746</v>
      </c>
      <c r="BT204" s="5">
        <f t="shared" ref="BT204:BV204" si="1251">Z204*(1-Z204)</f>
        <v>0.1513278699</v>
      </c>
      <c r="BU204" s="5">
        <f t="shared" si="1251"/>
        <v>0.1864282349</v>
      </c>
      <c r="BV204" s="5">
        <f t="shared" si="1251"/>
        <v>0.2202765559</v>
      </c>
      <c r="BY204" s="17">
        <v>0.09067453308415213</v>
      </c>
      <c r="BZ204" s="17">
        <v>-0.12245098958275379</v>
      </c>
      <c r="CA204" s="17">
        <v>-0.04409184907258906</v>
      </c>
      <c r="CC204" s="34">
        <f t="shared" ref="CC204:CE204" si="1252">BY204*BT204</f>
        <v>0.01372158394</v>
      </c>
      <c r="CD204" s="34">
        <f t="shared" si="1252"/>
        <v>-0.02282832185</v>
      </c>
      <c r="CE204" s="34">
        <f t="shared" si="1252"/>
        <v>-0.009712400658</v>
      </c>
    </row>
    <row r="205" ht="18.0" customHeight="1">
      <c r="B205" s="6">
        <v>0.0</v>
      </c>
      <c r="C205" s="6">
        <v>0.0</v>
      </c>
      <c r="D205" s="6">
        <v>1.0</v>
      </c>
      <c r="E205" s="22" t="str">
        <f t="shared" si="1187"/>
        <v>virginica</v>
      </c>
      <c r="F205" s="22">
        <f t="shared" ref="F205:H205" si="1253">AQ205</f>
        <v>0.3267443147</v>
      </c>
      <c r="G205" s="22">
        <f t="shared" si="1253"/>
        <v>0.3342479997</v>
      </c>
      <c r="H205" s="22">
        <f t="shared" si="1253"/>
        <v>0.3390076856</v>
      </c>
      <c r="I205" s="64" t="str">
        <f t="shared" si="1189"/>
        <v>virginica</v>
      </c>
      <c r="J205" s="30"/>
      <c r="K205" s="24" t="str">
        <f t="shared" si="1190"/>
        <v>OK</v>
      </c>
      <c r="L205" s="31">
        <f t="shared" si="1191"/>
        <v>0.1201925001</v>
      </c>
      <c r="N205" s="31">
        <v>1.0</v>
      </c>
      <c r="O205" s="27">
        <v>7.7</v>
      </c>
      <c r="P205" s="27">
        <v>5.2</v>
      </c>
      <c r="U205" s="27">
        <v>1.3660667680102865</v>
      </c>
      <c r="V205" s="27">
        <v>0.9764268715639182</v>
      </c>
      <c r="W205" s="27">
        <v>-0.6089953810775793</v>
      </c>
      <c r="Z205" s="17">
        <f t="shared" ref="Z205:AB205" si="1254">1/(1+EXP(-U205))</f>
        <v>0.7967439374</v>
      </c>
      <c r="AA205" s="17">
        <f t="shared" si="1254"/>
        <v>0.7263986545</v>
      </c>
      <c r="AB205" s="17">
        <f t="shared" si="1254"/>
        <v>0.3522883991</v>
      </c>
      <c r="AE205" s="31">
        <v>1.0</v>
      </c>
      <c r="AF205" s="17">
        <f t="shared" ref="AF205:AH205" si="1255">Z205</f>
        <v>0.7967439374</v>
      </c>
      <c r="AG205" s="17">
        <f t="shared" si="1255"/>
        <v>0.7263986545</v>
      </c>
      <c r="AH205" s="17">
        <f t="shared" si="1255"/>
        <v>0.3522883991</v>
      </c>
      <c r="AM205" s="27">
        <v>0.7311727565384625</v>
      </c>
      <c r="AN205" s="27">
        <v>0.753878035250519</v>
      </c>
      <c r="AO205" s="27">
        <v>0.7680175820947782</v>
      </c>
      <c r="AQ205" s="17">
        <f t="shared" ref="AQ205:AS205" si="1256">EXP(AM205)/(EXP($AM205)+EXP($AN205)+EXP($AO205))</f>
        <v>0.3267443147</v>
      </c>
      <c r="AR205" s="17">
        <f t="shared" si="1256"/>
        <v>0.3342479997</v>
      </c>
      <c r="AS205" s="17">
        <f t="shared" si="1256"/>
        <v>0.3390076856</v>
      </c>
      <c r="AU205" s="40" t="str">
        <f t="shared" si="1207"/>
        <v>virginica</v>
      </c>
      <c r="AW205" s="41">
        <v>0.0</v>
      </c>
      <c r="AX205" s="41">
        <v>0.0</v>
      </c>
      <c r="AY205" s="41">
        <v>1.0</v>
      </c>
      <c r="BB205" s="74">
        <f t="shared" ref="BB205:BD205" si="1257">AQ205-AW205</f>
        <v>0.3267443147</v>
      </c>
      <c r="BC205" s="74">
        <f t="shared" si="1257"/>
        <v>0.3342479997</v>
      </c>
      <c r="BD205" s="74">
        <f t="shared" si="1257"/>
        <v>-0.6609923144</v>
      </c>
      <c r="BF205" s="5">
        <v>1.0</v>
      </c>
      <c r="BG205" s="5">
        <v>1.0</v>
      </c>
      <c r="BH205" s="5">
        <v>1.0</v>
      </c>
      <c r="BJ205" s="34">
        <f t="shared" ref="BJ205:BL205" si="1258">BB205*BF205</f>
        <v>0.3267443147</v>
      </c>
      <c r="BK205" s="34">
        <f t="shared" si="1258"/>
        <v>0.3342479997</v>
      </c>
      <c r="BL205" s="34">
        <f t="shared" si="1258"/>
        <v>-0.6609923144</v>
      </c>
      <c r="BT205" s="5">
        <f t="shared" ref="BT205:BV205" si="1259">Z205*(1-Z205)</f>
        <v>0.1619430356</v>
      </c>
      <c r="BU205" s="5">
        <f t="shared" si="1259"/>
        <v>0.1987436492</v>
      </c>
      <c r="BV205" s="5">
        <f t="shared" si="1259"/>
        <v>0.228181283</v>
      </c>
      <c r="BY205" s="17">
        <v>0.0909802325565306</v>
      </c>
      <c r="BZ205" s="17">
        <v>-0.12277664468347549</v>
      </c>
      <c r="CA205" s="17">
        <v>-0.043629100609470256</v>
      </c>
      <c r="CC205" s="34">
        <f t="shared" ref="CC205:CE205" si="1260">BY205*BT205</f>
        <v>0.01473361504</v>
      </c>
      <c r="CD205" s="34">
        <f t="shared" si="1260"/>
        <v>-0.02440107841</v>
      </c>
      <c r="CE205" s="34">
        <f t="shared" si="1260"/>
        <v>-0.009955344152</v>
      </c>
    </row>
    <row r="206" ht="18.0" customHeight="1">
      <c r="K206" s="32" t="s">
        <v>29</v>
      </c>
      <c r="L206" s="31">
        <f>SUM(L197:L205)</f>
        <v>1.081946797</v>
      </c>
      <c r="R206" s="9"/>
      <c r="AM206" s="7"/>
    </row>
    <row r="207" ht="18.0" customHeight="1">
      <c r="K207" s="2"/>
      <c r="R207" s="9"/>
      <c r="AM207" s="43" t="s">
        <v>388</v>
      </c>
      <c r="AN207" s="27"/>
      <c r="AO207" s="27"/>
    </row>
    <row r="208" ht="18.0" customHeight="1">
      <c r="B208" s="11" t="s">
        <v>11</v>
      </c>
      <c r="C208" s="12"/>
      <c r="D208" s="12"/>
      <c r="E208" s="13"/>
      <c r="G208" s="2"/>
      <c r="H208" s="2"/>
      <c r="I208" s="2"/>
      <c r="J208" s="9"/>
      <c r="K208" s="2"/>
      <c r="L208" s="9"/>
      <c r="Q208" s="7"/>
      <c r="U208" s="43" t="s">
        <v>12</v>
      </c>
      <c r="V208" s="27"/>
      <c r="W208" s="27"/>
      <c r="Z208" s="16" t="s">
        <v>389</v>
      </c>
      <c r="AA208" s="17"/>
      <c r="AF208" s="16" t="s">
        <v>390</v>
      </c>
      <c r="AI208" s="7"/>
      <c r="AM208" s="43" t="s">
        <v>391</v>
      </c>
      <c r="AQ208" s="10" t="s">
        <v>392</v>
      </c>
      <c r="AR208" s="17"/>
      <c r="AW208" s="1" t="s">
        <v>41</v>
      </c>
      <c r="BB208" s="36" t="s">
        <v>93</v>
      </c>
      <c r="BF208" s="4" t="s">
        <v>393</v>
      </c>
      <c r="BH208" s="9" t="s">
        <v>647</v>
      </c>
      <c r="BJ208" s="33" t="s">
        <v>395</v>
      </c>
      <c r="BN208" s="33" t="s">
        <v>396</v>
      </c>
      <c r="BO208" s="34"/>
      <c r="BP208" s="34"/>
      <c r="BQ208" s="34"/>
      <c r="BT208" s="4" t="s">
        <v>397</v>
      </c>
      <c r="BX208" s="16" t="s">
        <v>398</v>
      </c>
      <c r="BY208" s="17"/>
      <c r="BZ208" s="17"/>
      <c r="CA208" s="17"/>
      <c r="CB208" s="17"/>
      <c r="CC208" s="33" t="s">
        <v>399</v>
      </c>
      <c r="CG208" s="4" t="s">
        <v>138</v>
      </c>
      <c r="CH208" s="5"/>
      <c r="CI208" s="5"/>
      <c r="CJ208" s="5"/>
    </row>
    <row r="209" ht="18.0" customHeight="1">
      <c r="B209" s="18" t="s">
        <v>14</v>
      </c>
      <c r="C209" s="18" t="s">
        <v>15</v>
      </c>
      <c r="D209" s="18" t="s">
        <v>16</v>
      </c>
      <c r="E209" s="19"/>
      <c r="F209" s="6" t="s">
        <v>14</v>
      </c>
      <c r="G209" s="6" t="s">
        <v>15</v>
      </c>
      <c r="H209" s="6" t="s">
        <v>16</v>
      </c>
      <c r="I209" s="19"/>
      <c r="J209" s="20" t="s">
        <v>18</v>
      </c>
      <c r="K209" s="18" t="s">
        <v>19</v>
      </c>
      <c r="L209" s="21" t="s">
        <v>20</v>
      </c>
      <c r="N209" s="1" t="s">
        <v>21</v>
      </c>
      <c r="O209" s="1" t="s">
        <v>22</v>
      </c>
      <c r="P209" s="1" t="s">
        <v>23</v>
      </c>
      <c r="Q209" s="1" t="s">
        <v>648</v>
      </c>
      <c r="U209" s="1" t="s">
        <v>649</v>
      </c>
      <c r="AE209" s="1" t="s">
        <v>21</v>
      </c>
      <c r="AF209" s="2" t="s">
        <v>650</v>
      </c>
      <c r="AI209" s="2" t="s">
        <v>651</v>
      </c>
      <c r="AK209" s="2"/>
      <c r="AM209" s="2" t="s">
        <v>652</v>
      </c>
      <c r="AO209" s="2"/>
      <c r="AQ209" s="2" t="s">
        <v>47</v>
      </c>
      <c r="AW209" s="6" t="s">
        <v>14</v>
      </c>
      <c r="AX209" s="6" t="s">
        <v>15</v>
      </c>
      <c r="AY209" s="6" t="s">
        <v>16</v>
      </c>
      <c r="BB209" s="2" t="s">
        <v>101</v>
      </c>
      <c r="BF209" s="1" t="s">
        <v>251</v>
      </c>
      <c r="BJ209" s="57" t="s">
        <v>653</v>
      </c>
      <c r="BK209" s="58"/>
      <c r="BO209" s="2" t="s">
        <v>104</v>
      </c>
      <c r="BP209" s="2"/>
      <c r="BT209" s="1" t="s">
        <v>145</v>
      </c>
      <c r="BY209" s="2" t="s">
        <v>146</v>
      </c>
      <c r="CC209" s="2" t="s">
        <v>654</v>
      </c>
      <c r="CH209" s="2" t="s">
        <v>148</v>
      </c>
    </row>
    <row r="210" ht="18.0" customHeight="1">
      <c r="A210" s="1">
        <f>A197+1</f>
        <v>16</v>
      </c>
      <c r="B210" s="6">
        <v>1.0</v>
      </c>
      <c r="C210" s="6">
        <v>0.0</v>
      </c>
      <c r="D210" s="6">
        <v>0.0</v>
      </c>
      <c r="E210" s="22" t="str">
        <f t="shared" ref="E210:E218" si="1271">IF(MAX(B210:D210)=B210,"setosa",IF(MAX(B210:D210)=C210,"versicolor","virginica"))</f>
        <v>setosa</v>
      </c>
      <c r="F210" s="22">
        <f t="shared" ref="F210:H210" si="1261">AQ210</f>
        <v>0.3374431253</v>
      </c>
      <c r="G210" s="22">
        <f t="shared" si="1261"/>
        <v>0.319430847</v>
      </c>
      <c r="H210" s="22">
        <f t="shared" si="1261"/>
        <v>0.3431260276</v>
      </c>
      <c r="I210" s="64" t="str">
        <f t="shared" ref="I210:I218" si="1273">IF(MAX(F210:H210)=F210,"setosa",IF(MAX(F210:H210)=G210,"versicolor","virginica"))</f>
        <v>virginica</v>
      </c>
      <c r="J210" s="22">
        <f>COUNTIF(K210:K218,"OK")/9</f>
        <v>0.6666666667</v>
      </c>
      <c r="K210" s="24" t="str">
        <f t="shared" ref="K210:K218" si="1274">IF(E210=I210,"OK","NG")</f>
        <v>NG</v>
      </c>
      <c r="L210" s="25">
        <f t="shared" ref="L210:L218" si="1275">-(B210*LN(F210)+C210*LN(G210)+D210*LN(H210))/9</f>
        <v>0.1207064778</v>
      </c>
      <c r="M210" s="9" t="s">
        <v>26</v>
      </c>
      <c r="N210" s="25">
        <v>1.0</v>
      </c>
      <c r="O210" s="27">
        <v>5.1</v>
      </c>
      <c r="P210" s="27">
        <v>7.0</v>
      </c>
      <c r="Q210" s="72">
        <f t="shared" ref="Q210:S210" si="1262">Q197-$C$10*CH197</f>
        <v>0.05317899916</v>
      </c>
      <c r="R210" s="72">
        <f t="shared" si="1262"/>
        <v>-0.03373361238</v>
      </c>
      <c r="S210" s="72">
        <f t="shared" si="1262"/>
        <v>0.1756260373</v>
      </c>
      <c r="T210" s="28" t="s">
        <v>27</v>
      </c>
      <c r="U210" s="27">
        <f t="array" ref="U210:W218">MMULT(N210:P218,Q210:S212)</f>
        <v>1.060584589</v>
      </c>
      <c r="V210" s="27">
        <v>1.6438684419798093</v>
      </c>
      <c r="W210" s="27">
        <v>-1.2192954510958351</v>
      </c>
      <c r="Y210" s="9" t="s">
        <v>655</v>
      </c>
      <c r="Z210" s="17">
        <f t="shared" ref="Z210:AB210" si="1263">1/(1+EXP(-U210))</f>
        <v>0.7428022452</v>
      </c>
      <c r="AA210" s="17">
        <f t="shared" si="1263"/>
        <v>0.8380606299</v>
      </c>
      <c r="AB210" s="17">
        <f t="shared" si="1263"/>
        <v>0.2280604619</v>
      </c>
      <c r="AD210" s="9" t="s">
        <v>656</v>
      </c>
      <c r="AE210" s="25">
        <v>1.0</v>
      </c>
      <c r="AF210" s="17">
        <f t="shared" ref="AF210:AH210" si="1264">Z210</f>
        <v>0.7428022452</v>
      </c>
      <c r="AG210" s="17">
        <f t="shared" si="1264"/>
        <v>0.8380606299</v>
      </c>
      <c r="AH210" s="17">
        <f t="shared" si="1264"/>
        <v>0.2280604619</v>
      </c>
      <c r="AI210" s="38">
        <f t="shared" ref="AI210:AK210" si="1265">AI197-$C$10*BO197</f>
        <v>0.05515804446</v>
      </c>
      <c r="AJ210" s="38">
        <f t="shared" si="1265"/>
        <v>-0.03813623406</v>
      </c>
      <c r="AK210" s="38">
        <f t="shared" si="1265"/>
        <v>-0.0170218104</v>
      </c>
      <c r="AL210" s="28" t="s">
        <v>27</v>
      </c>
      <c r="AM210" s="27">
        <f t="array" ref="AM210:AO218">MMULT(AE210:AH218,AI210:AK213)</f>
        <v>0.7233912746</v>
      </c>
      <c r="AN210" s="27">
        <v>0.6685351051527927</v>
      </c>
      <c r="AO210" s="27">
        <v>0.7400921031187649</v>
      </c>
      <c r="AP210" s="9" t="s">
        <v>657</v>
      </c>
      <c r="AQ210" s="17">
        <f t="shared" ref="AQ210:AS210" si="1266">EXP(AM210)/(EXP($AM210)+EXP($AN210)+EXP($AO210))</f>
        <v>0.3374431253</v>
      </c>
      <c r="AR210" s="17">
        <f t="shared" si="1266"/>
        <v>0.319430847</v>
      </c>
      <c r="AS210" s="17">
        <f t="shared" si="1266"/>
        <v>0.3431260276</v>
      </c>
      <c r="AT210" s="39" t="s">
        <v>51</v>
      </c>
      <c r="AU210" s="40" t="str">
        <f>IF(MAX(B210:D210)=MAX(AQ210:AS210)=AQ210,"setosa",IF(MAX(AQ210:AS210)=AR210,"versicolor","virginica"))</f>
        <v>virginica</v>
      </c>
      <c r="AW210" s="41">
        <v>1.0</v>
      </c>
      <c r="AX210" s="41">
        <v>0.0</v>
      </c>
      <c r="AY210" s="41">
        <v>0.0</v>
      </c>
      <c r="BA210" s="59" t="s">
        <v>108</v>
      </c>
      <c r="BB210" s="74">
        <f t="shared" ref="BB210:BD210" si="1267">AQ210-AW210</f>
        <v>-0.6625568747</v>
      </c>
      <c r="BC210" s="74">
        <f t="shared" si="1267"/>
        <v>0.319430847</v>
      </c>
      <c r="BD210" s="74">
        <f t="shared" si="1267"/>
        <v>0.3431260276</v>
      </c>
      <c r="BE210" s="9" t="s">
        <v>658</v>
      </c>
      <c r="BF210" s="5">
        <v>1.0</v>
      </c>
      <c r="BG210" s="5">
        <v>1.0</v>
      </c>
      <c r="BH210" s="5">
        <v>1.0</v>
      </c>
      <c r="BI210" s="9" t="s">
        <v>659</v>
      </c>
      <c r="BJ210" s="34">
        <f t="shared" ref="BJ210:BL210" si="1268">BB210*BF210</f>
        <v>-0.6625568747</v>
      </c>
      <c r="BK210" s="34">
        <f t="shared" si="1268"/>
        <v>0.319430847</v>
      </c>
      <c r="BL210" s="34">
        <f t="shared" si="1268"/>
        <v>0.3431260276</v>
      </c>
      <c r="BN210" s="61" t="s">
        <v>660</v>
      </c>
      <c r="BO210" s="62">
        <f t="array" ref="BO210:BQ213">MMULT(TRANSPOSE(AE210:AH218),BJ210:BL218)</f>
        <v>-0.03442046711</v>
      </c>
      <c r="BP210" s="62">
        <v>-0.027185827925041373</v>
      </c>
      <c r="BQ210" s="62">
        <v>0.06160629503270865</v>
      </c>
      <c r="BS210" s="75" t="s">
        <v>661</v>
      </c>
      <c r="BT210" s="5">
        <f t="shared" ref="BT210:BV210" si="1269">Z210*(1-Z210)</f>
        <v>0.1910470697</v>
      </c>
      <c r="BU210" s="5">
        <f t="shared" si="1269"/>
        <v>0.1357150105</v>
      </c>
      <c r="BV210" s="5">
        <f t="shared" si="1269"/>
        <v>0.1760488876</v>
      </c>
      <c r="BX210" s="9" t="s">
        <v>662</v>
      </c>
      <c r="BY210" s="17">
        <f t="array" ref="BY210:CA218">MMULT(BJ210:BL218,TRANSPOSE(AI211:AK213))</f>
        <v>0.0438739967</v>
      </c>
      <c r="BZ210" s="17">
        <v>-0.03693591182738301</v>
      </c>
      <c r="CA210" s="17">
        <v>0.18039261831441689</v>
      </c>
      <c r="CB210" s="9"/>
      <c r="CC210" s="34">
        <f t="shared" ref="CC210:CE210" si="1270">BY210*BT210</f>
        <v>0.008381998507</v>
      </c>
      <c r="CD210" s="34">
        <f t="shared" si="1270"/>
        <v>-0.005012757662</v>
      </c>
      <c r="CE210" s="34">
        <f t="shared" si="1270"/>
        <v>0.03175791978</v>
      </c>
      <c r="CG210" s="61" t="s">
        <v>663</v>
      </c>
      <c r="CH210" s="65">
        <f t="array" ref="CH210:CJ212">MMULT(TRANSPOSE(N210:P218),CC210:CE218)</f>
        <v>-0.009466585028</v>
      </c>
      <c r="CI210" s="65">
        <v>0.030709007268529563</v>
      </c>
      <c r="CJ210" s="65">
        <v>-0.03668612936418543</v>
      </c>
    </row>
    <row r="211" ht="18.0" customHeight="1">
      <c r="B211" s="6">
        <v>1.0</v>
      </c>
      <c r="C211" s="6">
        <v>0.0</v>
      </c>
      <c r="D211" s="6">
        <v>0.0</v>
      </c>
      <c r="E211" s="22" t="str">
        <f t="shared" si="1271"/>
        <v>setosa</v>
      </c>
      <c r="F211" s="22">
        <f t="shared" ref="F211:H211" si="1272">AQ211</f>
        <v>0.3394071671</v>
      </c>
      <c r="G211" s="22">
        <f t="shared" si="1272"/>
        <v>0.3172997171</v>
      </c>
      <c r="H211" s="22">
        <f t="shared" si="1272"/>
        <v>0.3432931159</v>
      </c>
      <c r="I211" s="64" t="str">
        <f t="shared" si="1273"/>
        <v>virginica</v>
      </c>
      <c r="K211" s="24" t="str">
        <f t="shared" si="1274"/>
        <v>NG</v>
      </c>
      <c r="L211" s="29">
        <f t="shared" si="1275"/>
        <v>0.1200616455</v>
      </c>
      <c r="N211" s="29">
        <v>1.0</v>
      </c>
      <c r="O211" s="27">
        <v>5.4</v>
      </c>
      <c r="P211" s="27">
        <v>7.8</v>
      </c>
      <c r="Q211" s="72">
        <f t="shared" ref="Q211:S211" si="1276">Q198-$C$10*CH198</f>
        <v>0.141107794</v>
      </c>
      <c r="R211" s="72">
        <f t="shared" si="1276"/>
        <v>-0.06104331736</v>
      </c>
      <c r="S211" s="72">
        <f t="shared" si="1276"/>
        <v>0.07577027697</v>
      </c>
      <c r="U211" s="27">
        <v>1.1358033091653348</v>
      </c>
      <c r="V211" s="27">
        <v>1.8528609293871026</v>
      </c>
      <c r="W211" s="27">
        <v>-1.4001472138259856</v>
      </c>
      <c r="Z211" s="17">
        <f t="shared" ref="Z211:AB211" si="1277">1/(1+EXP(-U211))</f>
        <v>0.7569082885</v>
      </c>
      <c r="AA211" s="17">
        <f t="shared" si="1277"/>
        <v>0.8644626591</v>
      </c>
      <c r="AB211" s="17">
        <f t="shared" si="1277"/>
        <v>0.1977927519</v>
      </c>
      <c r="AE211" s="29">
        <v>1.0</v>
      </c>
      <c r="AF211" s="17">
        <f t="shared" ref="AF211:AH211" si="1278">Z211</f>
        <v>0.7569082885</v>
      </c>
      <c r="AG211" s="17">
        <f t="shared" si="1278"/>
        <v>0.8644626591</v>
      </c>
      <c r="AH211" s="17">
        <f t="shared" si="1278"/>
        <v>0.1977927519</v>
      </c>
      <c r="AI211" s="38">
        <f t="shared" ref="AI211:AK211" si="1279">AI198-$C$10*BO198</f>
        <v>0.5531578698</v>
      </c>
      <c r="AJ211" s="38">
        <f t="shared" si="1279"/>
        <v>0.7364974941</v>
      </c>
      <c r="AK211" s="38">
        <f t="shared" si="1279"/>
        <v>0.5103446361</v>
      </c>
      <c r="AM211" s="27">
        <v>0.7356544766399802</v>
      </c>
      <c r="AN211" s="27">
        <v>0.6683008141216845</v>
      </c>
      <c r="AO211" s="27">
        <v>0.7470386546563705</v>
      </c>
      <c r="AQ211" s="17">
        <f t="shared" ref="AQ211:AS211" si="1280">EXP(AM211)/(EXP($AM211)+EXP($AN211)+EXP($AO211))</f>
        <v>0.3394071671</v>
      </c>
      <c r="AR211" s="17">
        <f t="shared" si="1280"/>
        <v>0.3172997171</v>
      </c>
      <c r="AS211" s="17">
        <f t="shared" si="1280"/>
        <v>0.3432931159</v>
      </c>
      <c r="AU211" s="40" t="str">
        <f t="shared" ref="AU211:AU218" si="1291">IF(MAX(AQ211:AS211)=AQ211,"setosa",IF(MAX(AQ211:AS211)=AR211,"versicolor","virginica"))</f>
        <v>virginica</v>
      </c>
      <c r="AW211" s="41">
        <v>1.0</v>
      </c>
      <c r="AX211" s="41">
        <v>0.0</v>
      </c>
      <c r="AY211" s="41">
        <v>0.0</v>
      </c>
      <c r="BB211" s="74">
        <f t="shared" ref="BB211:BD211" si="1281">AQ211-AW211</f>
        <v>-0.6605928329</v>
      </c>
      <c r="BC211" s="74">
        <f t="shared" si="1281"/>
        <v>0.3172997171</v>
      </c>
      <c r="BD211" s="74">
        <f t="shared" si="1281"/>
        <v>0.3432931159</v>
      </c>
      <c r="BF211" s="5">
        <v>1.0</v>
      </c>
      <c r="BG211" s="5">
        <v>1.0</v>
      </c>
      <c r="BH211" s="5">
        <v>1.0</v>
      </c>
      <c r="BJ211" s="34">
        <f t="shared" ref="BJ211:BL211" si="1282">BB211*BF211</f>
        <v>-0.6605928329</v>
      </c>
      <c r="BK211" s="34">
        <f t="shared" si="1282"/>
        <v>0.3172997171</v>
      </c>
      <c r="BL211" s="34">
        <f t="shared" si="1282"/>
        <v>0.3432931159</v>
      </c>
      <c r="BN211" s="61" t="s">
        <v>664</v>
      </c>
      <c r="BO211" s="34">
        <v>0.04070311284673456</v>
      </c>
      <c r="BP211" s="34">
        <v>0.031037467284731723</v>
      </c>
      <c r="BQ211" s="34">
        <v>-0.07174058013146611</v>
      </c>
      <c r="BT211" s="5">
        <f t="shared" ref="BT211:BV211" si="1283">Z211*(1-Z211)</f>
        <v>0.1839981313</v>
      </c>
      <c r="BU211" s="5">
        <f t="shared" si="1283"/>
        <v>0.1171669701</v>
      </c>
      <c r="BV211" s="5">
        <f t="shared" si="1283"/>
        <v>0.1586707792</v>
      </c>
      <c r="BY211" s="17">
        <v>0.043476122546557805</v>
      </c>
      <c r="BZ211" s="17">
        <v>-0.036487740841902</v>
      </c>
      <c r="CA211" s="17">
        <v>0.17974753354184617</v>
      </c>
      <c r="CC211" s="34">
        <f t="shared" ref="CC211:CE211" si="1284">BY211*BT211</f>
        <v>0.007999525305</v>
      </c>
      <c r="CD211" s="34">
        <f t="shared" si="1284"/>
        <v>-0.004275158042</v>
      </c>
      <c r="CE211" s="34">
        <f t="shared" si="1284"/>
        <v>0.0285206812</v>
      </c>
      <c r="CG211" s="61" t="s">
        <v>665</v>
      </c>
      <c r="CH211" s="66">
        <v>-0.023815523896292518</v>
      </c>
      <c r="CI211" s="66">
        <v>0.10327051720416397</v>
      </c>
      <c r="CJ211" s="66">
        <v>-0.40132357586318457</v>
      </c>
    </row>
    <row r="212" ht="18.0" customHeight="1">
      <c r="B212" s="6">
        <v>1.0</v>
      </c>
      <c r="C212" s="6">
        <v>0.0</v>
      </c>
      <c r="D212" s="6">
        <v>0.0</v>
      </c>
      <c r="E212" s="22" t="str">
        <f t="shared" si="1271"/>
        <v>setosa</v>
      </c>
      <c r="F212" s="22">
        <f t="shared" ref="F212:H212" si="1285">AQ212</f>
        <v>0.3374852137</v>
      </c>
      <c r="G212" s="22">
        <f t="shared" si="1285"/>
        <v>0.3190427074</v>
      </c>
      <c r="H212" s="22">
        <f t="shared" si="1285"/>
        <v>0.3434720789</v>
      </c>
      <c r="I212" s="64" t="str">
        <f t="shared" si="1273"/>
        <v>virginica</v>
      </c>
      <c r="K212" s="24" t="str">
        <f t="shared" si="1274"/>
        <v>NG</v>
      </c>
      <c r="L212" s="29">
        <f t="shared" si="1275"/>
        <v>0.1206926201</v>
      </c>
      <c r="N212" s="29">
        <v>1.0</v>
      </c>
      <c r="O212" s="27">
        <v>4.6</v>
      </c>
      <c r="P212" s="27">
        <v>6.8</v>
      </c>
      <c r="Q212" s="72">
        <f t="shared" ref="Q212:S212" si="1286">Q199-$C$10*CH199</f>
        <v>0.04110797725</v>
      </c>
      <c r="R212" s="72">
        <f t="shared" si="1286"/>
        <v>0.2841318533</v>
      </c>
      <c r="S212" s="72">
        <f t="shared" si="1286"/>
        <v>-0.2544785573</v>
      </c>
      <c r="U212" s="27">
        <v>0.9818090967362104</v>
      </c>
      <c r="V212" s="27">
        <v>1.6175637300039498</v>
      </c>
      <c r="W212" s="27">
        <v>-1.2062848781236633</v>
      </c>
      <c r="Z212" s="17">
        <f t="shared" ref="Z212:AB212" si="1287">1/(1+EXP(-U212))</f>
        <v>0.7274670332</v>
      </c>
      <c r="AA212" s="17">
        <f t="shared" si="1287"/>
        <v>0.8344588643</v>
      </c>
      <c r="AB212" s="17">
        <f t="shared" si="1287"/>
        <v>0.230359059</v>
      </c>
      <c r="AE212" s="29">
        <v>1.0</v>
      </c>
      <c r="AF212" s="17">
        <f t="shared" ref="AF212:AH212" si="1288">Z212</f>
        <v>0.7274670332</v>
      </c>
      <c r="AG212" s="17">
        <f t="shared" si="1288"/>
        <v>0.8344588643</v>
      </c>
      <c r="AH212" s="17">
        <f t="shared" si="1288"/>
        <v>0.230359059</v>
      </c>
      <c r="AI212" s="38">
        <f t="shared" ref="AI212:AK212" si="1289">AI199-$C$10*BO199</f>
        <v>0.28057436</v>
      </c>
      <c r="AJ212" s="38">
        <f t="shared" si="1289"/>
        <v>0.07671665863</v>
      </c>
      <c r="AK212" s="38">
        <f t="shared" si="1289"/>
        <v>0.3627089814</v>
      </c>
      <c r="AM212" s="27">
        <v>0.7141217503151244</v>
      </c>
      <c r="AN212" s="27">
        <v>0.6579250248816795</v>
      </c>
      <c r="AO212" s="27">
        <v>0.731705876313462</v>
      </c>
      <c r="AQ212" s="17">
        <f t="shared" ref="AQ212:AS212" si="1290">EXP(AM212)/(EXP($AM212)+EXP($AN212)+EXP($AO212))</f>
        <v>0.3374852137</v>
      </c>
      <c r="AR212" s="17">
        <f t="shared" si="1290"/>
        <v>0.3190427074</v>
      </c>
      <c r="AS212" s="17">
        <f t="shared" si="1290"/>
        <v>0.3434720789</v>
      </c>
      <c r="AU212" s="40" t="str">
        <f t="shared" si="1291"/>
        <v>virginica</v>
      </c>
      <c r="AW212" s="41">
        <v>1.0</v>
      </c>
      <c r="AX212" s="41">
        <v>0.0</v>
      </c>
      <c r="AY212" s="41">
        <v>0.0</v>
      </c>
      <c r="BB212" s="74">
        <f t="shared" ref="BB212:BD212" si="1292">AQ212-AW212</f>
        <v>-0.6625147863</v>
      </c>
      <c r="BC212" s="74">
        <f t="shared" si="1292"/>
        <v>0.3190427074</v>
      </c>
      <c r="BD212" s="74">
        <f t="shared" si="1292"/>
        <v>0.3434720789</v>
      </c>
      <c r="BF212" s="5">
        <v>1.0</v>
      </c>
      <c r="BG212" s="5">
        <v>1.0</v>
      </c>
      <c r="BH212" s="5">
        <v>1.0</v>
      </c>
      <c r="BJ212" s="34">
        <f t="shared" ref="BJ212:BL212" si="1293">BB212*BF212</f>
        <v>-0.6625147863</v>
      </c>
      <c r="BK212" s="34">
        <f t="shared" si="1293"/>
        <v>0.3190427074</v>
      </c>
      <c r="BL212" s="34">
        <f t="shared" si="1293"/>
        <v>0.3434720789</v>
      </c>
      <c r="BO212" s="34">
        <v>-0.3254123764686528</v>
      </c>
      <c r="BP212" s="34">
        <v>0.30509302565267726</v>
      </c>
      <c r="BQ212" s="34">
        <v>0.020319350815974913</v>
      </c>
      <c r="BT212" s="5">
        <f t="shared" ref="BT212:BV212" si="1294">Z212*(1-Z212)</f>
        <v>0.1982587488</v>
      </c>
      <c r="BU212" s="5">
        <f t="shared" si="1294"/>
        <v>0.1381372681</v>
      </c>
      <c r="BV212" s="5">
        <f t="shared" si="1294"/>
        <v>0.1772937629</v>
      </c>
      <c r="BY212" s="17">
        <v>0.04378801974942681</v>
      </c>
      <c r="BZ212" s="17">
        <v>-0.036828363779808956</v>
      </c>
      <c r="CA212" s="17">
        <v>0.18034688485986522</v>
      </c>
      <c r="CC212" s="34">
        <f t="shared" ref="CC212:CE212" si="1295">BY212*BT212</f>
        <v>0.008681358009</v>
      </c>
      <c r="CD212" s="34">
        <f t="shared" si="1295"/>
        <v>-0.005087369561</v>
      </c>
      <c r="CE212" s="34">
        <f t="shared" si="1295"/>
        <v>0.03197437785</v>
      </c>
      <c r="CH212" s="66">
        <v>0.16166072265809783</v>
      </c>
      <c r="CI212" s="66">
        <v>-0.10848152442799777</v>
      </c>
      <c r="CJ212" s="66">
        <v>0.1549436209553193</v>
      </c>
    </row>
    <row r="213" ht="18.0" customHeight="1">
      <c r="B213" s="6">
        <v>0.0</v>
      </c>
      <c r="C213" s="6">
        <v>1.0</v>
      </c>
      <c r="D213" s="6">
        <v>0.0</v>
      </c>
      <c r="E213" s="22" t="str">
        <f t="shared" si="1271"/>
        <v>versicolor</v>
      </c>
      <c r="F213" s="22">
        <f t="shared" ref="F213:H213" si="1296">AQ213</f>
        <v>0.3222458653</v>
      </c>
      <c r="G213" s="22">
        <f t="shared" si="1296"/>
        <v>0.3396994407</v>
      </c>
      <c r="H213" s="22">
        <f t="shared" si="1296"/>
        <v>0.338054694</v>
      </c>
      <c r="I213" s="64" t="str">
        <f t="shared" si="1273"/>
        <v>versicolor</v>
      </c>
      <c r="K213" s="24" t="str">
        <f t="shared" si="1274"/>
        <v>OK</v>
      </c>
      <c r="L213" s="29">
        <f t="shared" si="1275"/>
        <v>0.1199660056</v>
      </c>
      <c r="N213" s="29">
        <v>1.0</v>
      </c>
      <c r="O213" s="27">
        <v>6.4</v>
      </c>
      <c r="P213" s="27">
        <v>3.6</v>
      </c>
      <c r="U213" s="27">
        <v>1.1042575986999168</v>
      </c>
      <c r="V213" s="27">
        <v>0.5984638283091506</v>
      </c>
      <c r="W213" s="27">
        <v>-0.2555669963063629</v>
      </c>
      <c r="Z213" s="17">
        <f t="shared" ref="Z213:AB213" si="1297">1/(1+EXP(-U213))</f>
        <v>0.751057001</v>
      </c>
      <c r="AA213" s="17">
        <f t="shared" si="1297"/>
        <v>0.6453047758</v>
      </c>
      <c r="AB213" s="17">
        <f t="shared" si="1297"/>
        <v>0.4364537492</v>
      </c>
      <c r="AE213" s="29">
        <v>1.0</v>
      </c>
      <c r="AF213" s="17">
        <f t="shared" ref="AF213:AH213" si="1298">Z213</f>
        <v>0.751057001</v>
      </c>
      <c r="AG213" s="17">
        <f t="shared" si="1298"/>
        <v>0.6453047758</v>
      </c>
      <c r="AH213" s="17">
        <f t="shared" si="1298"/>
        <v>0.4364537492</v>
      </c>
      <c r="AI213" s="38">
        <f t="shared" ref="AI213:AK213" si="1299">AI200-$C$10*BO200</f>
        <v>0.09737767553</v>
      </c>
      <c r="AJ213" s="38">
        <f t="shared" si="1299"/>
        <v>0.4178985474</v>
      </c>
      <c r="AK213" s="38">
        <f t="shared" si="1299"/>
        <v>0.3247237771</v>
      </c>
      <c r="AM213" s="27">
        <v>0.6941679612561427</v>
      </c>
      <c r="AN213" s="27">
        <v>0.7469143791708426</v>
      </c>
      <c r="AO213" s="27">
        <v>0.7420608493762326</v>
      </c>
      <c r="AQ213" s="17">
        <f t="shared" ref="AQ213:AS213" si="1300">EXP(AM213)/(EXP($AM213)+EXP($AN213)+EXP($AO213))</f>
        <v>0.3222458653</v>
      </c>
      <c r="AR213" s="17">
        <f t="shared" si="1300"/>
        <v>0.3396994407</v>
      </c>
      <c r="AS213" s="17">
        <f t="shared" si="1300"/>
        <v>0.338054694</v>
      </c>
      <c r="AU213" s="40" t="str">
        <f t="shared" si="1291"/>
        <v>versicolor</v>
      </c>
      <c r="AW213" s="41">
        <v>0.0</v>
      </c>
      <c r="AX213" s="41">
        <v>1.0</v>
      </c>
      <c r="AY213" s="41">
        <v>0.0</v>
      </c>
      <c r="BB213" s="74">
        <f t="shared" ref="BB213:BD213" si="1301">AQ213-AW213</f>
        <v>0.3222458653</v>
      </c>
      <c r="BC213" s="74">
        <f t="shared" si="1301"/>
        <v>-0.6603005593</v>
      </c>
      <c r="BD213" s="74">
        <f t="shared" si="1301"/>
        <v>0.338054694</v>
      </c>
      <c r="BF213" s="5">
        <v>1.0</v>
      </c>
      <c r="BG213" s="5">
        <v>1.0</v>
      </c>
      <c r="BH213" s="5">
        <v>1.0</v>
      </c>
      <c r="BJ213" s="34">
        <f t="shared" ref="BJ213:BL213" si="1302">BB213*BF213</f>
        <v>0.3222458653</v>
      </c>
      <c r="BK213" s="34">
        <f t="shared" si="1302"/>
        <v>-0.6603005593</v>
      </c>
      <c r="BL213" s="34">
        <f t="shared" si="1302"/>
        <v>0.338054694</v>
      </c>
      <c r="BO213" s="34">
        <v>0.32776625591748676</v>
      </c>
      <c r="BP213" s="34">
        <v>-0.34319140245259006</v>
      </c>
      <c r="BQ213" s="34">
        <v>0.015425146535103268</v>
      </c>
      <c r="BT213" s="5">
        <f t="shared" ref="BT213:BV213" si="1303">Z213*(1-Z213)</f>
        <v>0.1869703822</v>
      </c>
      <c r="BU213" s="5">
        <f t="shared" si="1303"/>
        <v>0.2288865221</v>
      </c>
      <c r="BV213" s="5">
        <f t="shared" si="1303"/>
        <v>0.245961874</v>
      </c>
      <c r="BY213" s="17">
        <v>-0.13553247111923283</v>
      </c>
      <c r="BZ213" s="17">
        <v>0.1623733485212857</v>
      </c>
      <c r="CA213" s="17">
        <v>-0.1347846941486433</v>
      </c>
      <c r="CC213" s="34">
        <f t="shared" ref="CC213:CE213" si="1304">BY213*BT213</f>
        <v>-0.02534055793</v>
      </c>
      <c r="CD213" s="34">
        <f t="shared" si="1304"/>
        <v>0.03716507103</v>
      </c>
      <c r="CE213" s="34">
        <f t="shared" si="1304"/>
        <v>-0.03315189596</v>
      </c>
    </row>
    <row r="214" ht="18.0" customHeight="1">
      <c r="B214" s="6">
        <v>0.0</v>
      </c>
      <c r="C214" s="6">
        <v>1.0</v>
      </c>
      <c r="D214" s="6">
        <v>0.0</v>
      </c>
      <c r="E214" s="22" t="str">
        <f t="shared" si="1271"/>
        <v>versicolor</v>
      </c>
      <c r="F214" s="22">
        <f t="shared" ref="F214:H214" si="1305">AQ214</f>
        <v>0.3222046947</v>
      </c>
      <c r="G214" s="22">
        <f t="shared" si="1305"/>
        <v>0.3394880119</v>
      </c>
      <c r="H214" s="22">
        <f t="shared" si="1305"/>
        <v>0.3383072934</v>
      </c>
      <c r="I214" s="64" t="str">
        <f t="shared" si="1273"/>
        <v>versicolor</v>
      </c>
      <c r="K214" s="24" t="str">
        <f t="shared" si="1274"/>
        <v>OK</v>
      </c>
      <c r="L214" s="29">
        <f t="shared" si="1275"/>
        <v>0.1200351826</v>
      </c>
      <c r="N214" s="29">
        <v>1.0</v>
      </c>
      <c r="O214" s="27">
        <v>5.9</v>
      </c>
      <c r="P214" s="27">
        <v>3.4</v>
      </c>
      <c r="U214" s="27">
        <v>1.0254821062621315</v>
      </c>
      <c r="V214" s="27">
        <v>0.5721591163332909</v>
      </c>
      <c r="W214" s="27">
        <v>-0.24255642333419092</v>
      </c>
      <c r="Z214" s="17">
        <f t="shared" ref="Z214:AB214" si="1306">1/(1+EXP(-U214))</f>
        <v>0.7360390709</v>
      </c>
      <c r="AA214" s="17">
        <f t="shared" si="1306"/>
        <v>0.6392612306</v>
      </c>
      <c r="AB214" s="17">
        <f t="shared" si="1306"/>
        <v>0.4396564569</v>
      </c>
      <c r="AE214" s="29">
        <v>1.0</v>
      </c>
      <c r="AF214" s="17">
        <f t="shared" ref="AF214:AH214" si="1307">Z214</f>
        <v>0.7360390709</v>
      </c>
      <c r="AG214" s="17">
        <f t="shared" si="1307"/>
        <v>0.6392612306</v>
      </c>
      <c r="AH214" s="17">
        <f t="shared" si="1307"/>
        <v>0.4396564569</v>
      </c>
      <c r="AI214" s="2"/>
      <c r="AM214" s="27">
        <v>0.6844768833875309</v>
      </c>
      <c r="AN214" s="27">
        <v>0.7367284775041638</v>
      </c>
      <c r="AO214" s="27">
        <v>0.7332444764618867</v>
      </c>
      <c r="AQ214" s="17">
        <f t="shared" ref="AQ214:AS214" si="1308">EXP(AM214)/(EXP($AM214)+EXP($AN214)+EXP($AO214))</f>
        <v>0.3222046947</v>
      </c>
      <c r="AR214" s="17">
        <f t="shared" si="1308"/>
        <v>0.3394880119</v>
      </c>
      <c r="AS214" s="17">
        <f t="shared" si="1308"/>
        <v>0.3383072934</v>
      </c>
      <c r="AU214" s="40" t="str">
        <f t="shared" si="1291"/>
        <v>versicolor</v>
      </c>
      <c r="AW214" s="41">
        <v>0.0</v>
      </c>
      <c r="AX214" s="41">
        <v>1.0</v>
      </c>
      <c r="AY214" s="41">
        <v>0.0</v>
      </c>
      <c r="BB214" s="74">
        <f t="shared" ref="BB214:BD214" si="1309">AQ214-AW214</f>
        <v>0.3222046947</v>
      </c>
      <c r="BC214" s="74">
        <f t="shared" si="1309"/>
        <v>-0.6605119881</v>
      </c>
      <c r="BD214" s="74">
        <f t="shared" si="1309"/>
        <v>0.3383072934</v>
      </c>
      <c r="BF214" s="5">
        <v>1.0</v>
      </c>
      <c r="BG214" s="5">
        <v>1.0</v>
      </c>
      <c r="BH214" s="5">
        <v>1.0</v>
      </c>
      <c r="BJ214" s="34">
        <f t="shared" ref="BJ214:BL214" si="1310">BB214*BF214</f>
        <v>0.3222046947</v>
      </c>
      <c r="BK214" s="34">
        <f t="shared" si="1310"/>
        <v>-0.6605119881</v>
      </c>
      <c r="BL214" s="34">
        <f t="shared" si="1310"/>
        <v>0.3383072934</v>
      </c>
      <c r="BT214" s="5">
        <f t="shared" ref="BT214:BV214" si="1311">Z214*(1-Z214)</f>
        <v>0.194285557</v>
      </c>
      <c r="BU214" s="5">
        <f t="shared" si="1311"/>
        <v>0.2306063097</v>
      </c>
      <c r="BV214" s="5">
        <f t="shared" si="1311"/>
        <v>0.2463586568</v>
      </c>
      <c r="BY214" s="17">
        <v>-0.1355820489876183</v>
      </c>
      <c r="BZ214" s="17">
        <v>0.16243719705876902</v>
      </c>
      <c r="CA214" s="17">
        <v>-0.13479503400769824</v>
      </c>
      <c r="CC214" s="34">
        <f t="shared" ref="CC214:CE214" si="1312">BY214*BT214</f>
        <v>-0.02634163391</v>
      </c>
      <c r="CD214" s="34">
        <f t="shared" si="1312"/>
        <v>0.03745904257</v>
      </c>
      <c r="CE214" s="34">
        <f t="shared" si="1312"/>
        <v>-0.03320792352</v>
      </c>
    </row>
    <row r="215" ht="18.0" customHeight="1">
      <c r="B215" s="6">
        <v>0.0</v>
      </c>
      <c r="C215" s="6">
        <v>1.0</v>
      </c>
      <c r="D215" s="6">
        <v>0.0</v>
      </c>
      <c r="E215" s="22" t="str">
        <f t="shared" si="1271"/>
        <v>versicolor</v>
      </c>
      <c r="F215" s="22">
        <f t="shared" ref="F215:H215" si="1313">AQ215</f>
        <v>0.3199153412</v>
      </c>
      <c r="G215" s="22">
        <f t="shared" si="1313"/>
        <v>0.3430360146</v>
      </c>
      <c r="H215" s="22">
        <f t="shared" si="1313"/>
        <v>0.3370486442</v>
      </c>
      <c r="I215" s="64" t="str">
        <f t="shared" si="1273"/>
        <v>versicolor</v>
      </c>
      <c r="K215" s="24" t="str">
        <f t="shared" si="1274"/>
        <v>OK</v>
      </c>
      <c r="L215" s="29">
        <f t="shared" si="1275"/>
        <v>0.1188799821</v>
      </c>
      <c r="N215" s="29">
        <v>1.0</v>
      </c>
      <c r="O215" s="27">
        <v>6.7</v>
      </c>
      <c r="P215" s="27">
        <v>3.2</v>
      </c>
      <c r="U215" s="27">
        <v>1.1301467459936065</v>
      </c>
      <c r="V215" s="27">
        <v>0.46649809179565993</v>
      </c>
      <c r="W215" s="27">
        <v>-0.131044490306783</v>
      </c>
      <c r="Z215" s="17">
        <f t="shared" ref="Z215:AB215" si="1314">1/(1+EXP(-U215))</f>
        <v>0.7558659795</v>
      </c>
      <c r="AA215" s="17">
        <f t="shared" si="1314"/>
        <v>0.6145545675</v>
      </c>
      <c r="AB215" s="17">
        <f t="shared" si="1314"/>
        <v>0.46728568</v>
      </c>
      <c r="AE215" s="29">
        <v>1.0</v>
      </c>
      <c r="AF215" s="17">
        <f t="shared" ref="AF215:AH215" si="1315">Z215</f>
        <v>0.7558659795</v>
      </c>
      <c r="AG215" s="17">
        <f t="shared" si="1315"/>
        <v>0.6145545675</v>
      </c>
      <c r="AH215" s="17">
        <f t="shared" si="1315"/>
        <v>0.46728568</v>
      </c>
      <c r="AJ215" s="2"/>
      <c r="AK215" s="2"/>
      <c r="AM215" s="27">
        <v>0.6912027072933302</v>
      </c>
      <c r="AN215" s="27">
        <v>0.7609817456245856</v>
      </c>
      <c r="AO215" s="27">
        <v>0.743373570042791</v>
      </c>
      <c r="AQ215" s="17">
        <f t="shared" ref="AQ215:AS215" si="1316">EXP(AM215)/(EXP($AM215)+EXP($AN215)+EXP($AO215))</f>
        <v>0.3199153412</v>
      </c>
      <c r="AR215" s="17">
        <f t="shared" si="1316"/>
        <v>0.3430360146</v>
      </c>
      <c r="AS215" s="17">
        <f t="shared" si="1316"/>
        <v>0.3370486442</v>
      </c>
      <c r="AU215" s="40" t="str">
        <f t="shared" si="1291"/>
        <v>versicolor</v>
      </c>
      <c r="AW215" s="41">
        <v>0.0</v>
      </c>
      <c r="AX215" s="41">
        <v>1.0</v>
      </c>
      <c r="AY215" s="41">
        <v>0.0</v>
      </c>
      <c r="BB215" s="74">
        <f t="shared" ref="BB215:BD215" si="1317">AQ215-AW215</f>
        <v>0.3199153412</v>
      </c>
      <c r="BC215" s="74">
        <f t="shared" si="1317"/>
        <v>-0.6569639854</v>
      </c>
      <c r="BD215" s="74">
        <f t="shared" si="1317"/>
        <v>0.3370486442</v>
      </c>
      <c r="BF215" s="5">
        <v>1.0</v>
      </c>
      <c r="BG215" s="5">
        <v>1.0</v>
      </c>
      <c r="BH215" s="5">
        <v>1.0</v>
      </c>
      <c r="BJ215" s="34">
        <f t="shared" ref="BJ215:BL215" si="1318">BB215*BF215</f>
        <v>0.3199153412</v>
      </c>
      <c r="BK215" s="34">
        <f t="shared" si="1318"/>
        <v>-0.6569639854</v>
      </c>
      <c r="BL215" s="34">
        <f t="shared" si="1318"/>
        <v>0.3370486442</v>
      </c>
      <c r="BT215" s="5">
        <f t="shared" ref="BT215:BV215" si="1319">Z215*(1-Z215)</f>
        <v>0.1845326005</v>
      </c>
      <c r="BU215" s="5">
        <f t="shared" si="1319"/>
        <v>0.2368772511</v>
      </c>
      <c r="BV215" s="5">
        <f t="shared" si="1319"/>
        <v>0.2489297733</v>
      </c>
      <c r="BY215" s="17">
        <v>-0.13487767267999876</v>
      </c>
      <c r="BZ215" s="17">
        <v>0.16161053072929937</v>
      </c>
      <c r="CA215" s="17">
        <v>-0.13394397409023137</v>
      </c>
      <c r="CC215" s="34">
        <f t="shared" ref="CC215:CE215" si="1320">BY215*BT215</f>
        <v>-0.02488932769</v>
      </c>
      <c r="CD215" s="34">
        <f t="shared" si="1320"/>
        <v>0.03828185826</v>
      </c>
      <c r="CE215" s="34">
        <f t="shared" si="1320"/>
        <v>-0.0333426431</v>
      </c>
    </row>
    <row r="216" ht="18.0" customHeight="1">
      <c r="B216" s="6">
        <v>0.0</v>
      </c>
      <c r="C216" s="6">
        <v>0.0</v>
      </c>
      <c r="D216" s="6">
        <v>1.0</v>
      </c>
      <c r="E216" s="22" t="str">
        <f t="shared" si="1271"/>
        <v>virginica</v>
      </c>
      <c r="F216" s="22">
        <f t="shared" ref="F216:H216" si="1321">AQ216</f>
        <v>0.331171268</v>
      </c>
      <c r="G216" s="22">
        <f t="shared" si="1321"/>
        <v>0.3287443503</v>
      </c>
      <c r="H216" s="22">
        <f t="shared" si="1321"/>
        <v>0.3400843816</v>
      </c>
      <c r="I216" s="64" t="str">
        <f t="shared" si="1273"/>
        <v>virginica</v>
      </c>
      <c r="K216" s="24" t="str">
        <f t="shared" si="1274"/>
        <v>OK</v>
      </c>
      <c r="L216" s="29">
        <f t="shared" si="1275"/>
        <v>0.1198401679</v>
      </c>
      <c r="N216" s="29">
        <v>1.0</v>
      </c>
      <c r="O216" s="27">
        <v>7.9</v>
      </c>
      <c r="P216" s="27">
        <v>6.3</v>
      </c>
      <c r="U216" s="27">
        <v>1.4269108282341583</v>
      </c>
      <c r="V216" s="27">
        <v>1.2740548560981009</v>
      </c>
      <c r="W216" s="27">
        <v>-0.829003685499907</v>
      </c>
      <c r="Z216" s="17">
        <f t="shared" ref="Z216:AB216" si="1322">1/(1+EXP(-U216))</f>
        <v>0.8064195306</v>
      </c>
      <c r="AA216" s="17">
        <f t="shared" si="1322"/>
        <v>0.7814360822</v>
      </c>
      <c r="AB216" s="17">
        <f t="shared" si="1322"/>
        <v>0.3038557768</v>
      </c>
      <c r="AE216" s="29">
        <v>1.0</v>
      </c>
      <c r="AF216" s="17">
        <f t="shared" ref="AF216:AH216" si="1323">Z216</f>
        <v>0.8064195306</v>
      </c>
      <c r="AG216" s="17">
        <f t="shared" si="1323"/>
        <v>0.7814360822</v>
      </c>
      <c r="AH216" s="17">
        <f t="shared" si="1323"/>
        <v>0.3038557768</v>
      </c>
      <c r="AM216" s="27">
        <v>0.750075052029936</v>
      </c>
      <c r="AN216" s="27">
        <v>0.7427197823965407</v>
      </c>
      <c r="AO216" s="27">
        <v>0.7766331524517577</v>
      </c>
      <c r="AQ216" s="17">
        <f t="shared" ref="AQ216:AS216" si="1324">EXP(AM216)/(EXP($AM216)+EXP($AN216)+EXP($AO216))</f>
        <v>0.331171268</v>
      </c>
      <c r="AR216" s="17">
        <f t="shared" si="1324"/>
        <v>0.3287443503</v>
      </c>
      <c r="AS216" s="17">
        <f t="shared" si="1324"/>
        <v>0.3400843816</v>
      </c>
      <c r="AU216" s="40" t="str">
        <f t="shared" si="1291"/>
        <v>virginica</v>
      </c>
      <c r="AW216" s="41">
        <v>0.0</v>
      </c>
      <c r="AX216" s="41">
        <v>0.0</v>
      </c>
      <c r="AY216" s="41">
        <v>1.0</v>
      </c>
      <c r="BB216" s="74">
        <f t="shared" ref="BB216:BD216" si="1325">AQ216-AW216</f>
        <v>0.331171268</v>
      </c>
      <c r="BC216" s="74">
        <f t="shared" si="1325"/>
        <v>0.3287443503</v>
      </c>
      <c r="BD216" s="74">
        <f t="shared" si="1325"/>
        <v>-0.6599156184</v>
      </c>
      <c r="BF216" s="5">
        <v>1.0</v>
      </c>
      <c r="BG216" s="5">
        <v>1.0</v>
      </c>
      <c r="BH216" s="5">
        <v>1.0</v>
      </c>
      <c r="BJ216" s="34">
        <f t="shared" ref="BJ216:BL216" si="1326">BB216*BF216</f>
        <v>0.331171268</v>
      </c>
      <c r="BK216" s="34">
        <f t="shared" si="1326"/>
        <v>0.3287443503</v>
      </c>
      <c r="BL216" s="34">
        <f t="shared" si="1326"/>
        <v>-0.6599156184</v>
      </c>
      <c r="BT216" s="5">
        <f t="shared" ref="BT216:BV216" si="1327">Z216*(1-Z216)</f>
        <v>0.1561070712</v>
      </c>
      <c r="BU216" s="5">
        <f t="shared" si="1327"/>
        <v>0.1707937316</v>
      </c>
      <c r="BV216" s="5">
        <f t="shared" si="1327"/>
        <v>0.2115274437</v>
      </c>
      <c r="BY216" s="17">
        <v>0.08852498728439179</v>
      </c>
      <c r="BZ216" s="17">
        <v>-0.1212189870806896</v>
      </c>
      <c r="CA216" s="17">
        <v>-0.044659817409117036</v>
      </c>
      <c r="CC216" s="34">
        <f t="shared" ref="CC216:CE216" si="1328">BY216*BT216</f>
        <v>0.0138193765</v>
      </c>
      <c r="CD216" s="34">
        <f t="shared" si="1328"/>
        <v>-0.02070344315</v>
      </c>
      <c r="CE216" s="34">
        <f t="shared" si="1328"/>
        <v>-0.009446777014</v>
      </c>
    </row>
    <row r="217" ht="18.0" customHeight="1">
      <c r="B217" s="6">
        <v>0.0</v>
      </c>
      <c r="C217" s="6">
        <v>0.0</v>
      </c>
      <c r="D217" s="6">
        <v>1.0</v>
      </c>
      <c r="E217" s="22" t="str">
        <f t="shared" si="1271"/>
        <v>virginica</v>
      </c>
      <c r="F217" s="22">
        <f t="shared" ref="F217:H217" si="1329">AQ217</f>
        <v>0.3286264316</v>
      </c>
      <c r="G217" s="22">
        <f t="shared" si="1329"/>
        <v>0.3321702864</v>
      </c>
      <c r="H217" s="22">
        <f t="shared" si="1329"/>
        <v>0.339203282</v>
      </c>
      <c r="I217" s="64" t="str">
        <f t="shared" si="1273"/>
        <v>virginica</v>
      </c>
      <c r="K217" s="24" t="str">
        <f t="shared" si="1274"/>
        <v>OK</v>
      </c>
      <c r="L217" s="29">
        <f t="shared" si="1275"/>
        <v>0.120128411</v>
      </c>
      <c r="N217" s="29">
        <v>1.0</v>
      </c>
      <c r="O217" s="27">
        <v>8.3</v>
      </c>
      <c r="P217" s="27">
        <v>5.8</v>
      </c>
      <c r="U217" s="27">
        <v>1.4627999572006796</v>
      </c>
      <c r="V217" s="27">
        <v>1.1075716025223574</v>
      </c>
      <c r="W217" s="27">
        <v>-0.6714562960762929</v>
      </c>
      <c r="Z217" s="17">
        <f t="shared" ref="Z217:AB217" si="1330">1/(1+EXP(-U217))</f>
        <v>0.8119605474</v>
      </c>
      <c r="AA217" s="17">
        <f t="shared" si="1330"/>
        <v>0.7516761059</v>
      </c>
      <c r="AB217" s="17">
        <f t="shared" si="1330"/>
        <v>0.3381708285</v>
      </c>
      <c r="AE217" s="29">
        <v>1.0</v>
      </c>
      <c r="AF217" s="17">
        <f t="shared" ref="AF217:AH217" si="1331">Z217</f>
        <v>0.8119605474</v>
      </c>
      <c r="AG217" s="17">
        <f t="shared" si="1331"/>
        <v>0.7516761059</v>
      </c>
      <c r="AH217" s="17">
        <f t="shared" si="1331"/>
        <v>0.3381708285</v>
      </c>
      <c r="AM217" s="27">
        <v>0.7481317427530542</v>
      </c>
      <c r="AN217" s="27">
        <v>0.7588578516735799</v>
      </c>
      <c r="AO217" s="27">
        <v>0.7798096831595999</v>
      </c>
      <c r="AQ217" s="17">
        <f t="shared" ref="AQ217:AS217" si="1332">EXP(AM217)/(EXP($AM217)+EXP($AN217)+EXP($AO217))</f>
        <v>0.3286264316</v>
      </c>
      <c r="AR217" s="17">
        <f t="shared" si="1332"/>
        <v>0.3321702864</v>
      </c>
      <c r="AS217" s="17">
        <f t="shared" si="1332"/>
        <v>0.339203282</v>
      </c>
      <c r="AU217" s="40" t="str">
        <f t="shared" si="1291"/>
        <v>virginica</v>
      </c>
      <c r="AW217" s="41">
        <v>0.0</v>
      </c>
      <c r="AX217" s="41">
        <v>0.0</v>
      </c>
      <c r="AY217" s="41">
        <v>1.0</v>
      </c>
      <c r="BB217" s="74">
        <f t="shared" ref="BB217:BD217" si="1333">AQ217-AW217</f>
        <v>0.3286264316</v>
      </c>
      <c r="BC217" s="74">
        <f t="shared" si="1333"/>
        <v>0.3321702864</v>
      </c>
      <c r="BD217" s="74">
        <f t="shared" si="1333"/>
        <v>-0.660796718</v>
      </c>
      <c r="BF217" s="5">
        <v>1.0</v>
      </c>
      <c r="BG217" s="5">
        <v>1.0</v>
      </c>
      <c r="BH217" s="5">
        <v>1.0</v>
      </c>
      <c r="BJ217" s="34">
        <f t="shared" ref="BJ217:BL217" si="1334">BB217*BF217</f>
        <v>0.3286264316</v>
      </c>
      <c r="BK217" s="34">
        <f t="shared" si="1334"/>
        <v>0.3321702864</v>
      </c>
      <c r="BL217" s="34">
        <f t="shared" si="1334"/>
        <v>-0.660796718</v>
      </c>
      <c r="BT217" s="5">
        <f t="shared" ref="BT217:BV217" si="1335">Z217*(1-Z217)</f>
        <v>0.1526806168</v>
      </c>
      <c r="BU217" s="5">
        <f t="shared" si="1335"/>
        <v>0.1866591377</v>
      </c>
      <c r="BV217" s="5">
        <f t="shared" si="1335"/>
        <v>0.2238113192</v>
      </c>
      <c r="BY217" s="17">
        <v>0.08919081983649357</v>
      </c>
      <c r="BZ217" s="17">
        <v>-0.12198975931104757</v>
      </c>
      <c r="CA217" s="17">
        <v>-0.043762047954317235</v>
      </c>
      <c r="CC217" s="34">
        <f t="shared" ref="CC217:CE217" si="1336">BY217*BT217</f>
        <v>0.01361770939</v>
      </c>
      <c r="CD217" s="34">
        <f t="shared" si="1336"/>
        <v>-0.02277050328</v>
      </c>
      <c r="CE217" s="34">
        <f t="shared" si="1336"/>
        <v>-0.009794441685</v>
      </c>
    </row>
    <row r="218" ht="18.0" customHeight="1">
      <c r="B218" s="6">
        <v>0.0</v>
      </c>
      <c r="C218" s="6">
        <v>0.0</v>
      </c>
      <c r="D218" s="6">
        <v>1.0</v>
      </c>
      <c r="E218" s="22" t="str">
        <f t="shared" si="1271"/>
        <v>virginica</v>
      </c>
      <c r="F218" s="22">
        <f t="shared" ref="F218:H218" si="1337">AQ218</f>
        <v>0.327080426</v>
      </c>
      <c r="G218" s="22">
        <f t="shared" si="1337"/>
        <v>0.3339027966</v>
      </c>
      <c r="H218" s="22">
        <f t="shared" si="1337"/>
        <v>0.3390167774</v>
      </c>
      <c r="I218" s="64" t="str">
        <f t="shared" si="1273"/>
        <v>virginica</v>
      </c>
      <c r="J218" s="30"/>
      <c r="K218" s="24" t="str">
        <f t="shared" si="1274"/>
        <v>OK</v>
      </c>
      <c r="L218" s="31">
        <f t="shared" si="1275"/>
        <v>0.1201895202</v>
      </c>
      <c r="N218" s="31">
        <v>1.0</v>
      </c>
      <c r="O218" s="27">
        <v>7.7</v>
      </c>
      <c r="P218" s="27">
        <v>5.2</v>
      </c>
      <c r="U218" s="27">
        <v>1.3534704944660425</v>
      </c>
      <c r="V218" s="27">
        <v>0.9737184809750908</v>
      </c>
      <c r="W218" s="27">
        <v>-0.5642313278907676</v>
      </c>
      <c r="Z218" s="17">
        <f t="shared" ref="Z218:AB218" si="1338">1/(1+EXP(-U218))</f>
        <v>0.7946964324</v>
      </c>
      <c r="AA218" s="17">
        <f t="shared" si="1338"/>
        <v>0.7258600492</v>
      </c>
      <c r="AB218" s="17">
        <f t="shared" si="1338"/>
        <v>0.3625689785</v>
      </c>
      <c r="AE218" s="31">
        <v>1.0</v>
      </c>
      <c r="AF218" s="17">
        <f t="shared" ref="AF218:AH218" si="1339">Z218</f>
        <v>0.7946964324</v>
      </c>
      <c r="AG218" s="17">
        <f t="shared" si="1339"/>
        <v>0.7258600492</v>
      </c>
      <c r="AH218" s="17">
        <f t="shared" si="1339"/>
        <v>0.3625689785</v>
      </c>
      <c r="AM218" s="27">
        <v>0.7337144731940642</v>
      </c>
      <c r="AN218" s="27">
        <v>0.7543583040664213</v>
      </c>
      <c r="AO218" s="27">
        <v>0.7695579784327917</v>
      </c>
      <c r="AQ218" s="17">
        <f t="shared" ref="AQ218:AS218" si="1340">EXP(AM218)/(EXP($AM218)+EXP($AN218)+EXP($AO218))</f>
        <v>0.327080426</v>
      </c>
      <c r="AR218" s="17">
        <f t="shared" si="1340"/>
        <v>0.3339027966</v>
      </c>
      <c r="AS218" s="17">
        <f t="shared" si="1340"/>
        <v>0.3390167774</v>
      </c>
      <c r="AU218" s="40" t="str">
        <f t="shared" si="1291"/>
        <v>virginica</v>
      </c>
      <c r="AW218" s="41">
        <v>0.0</v>
      </c>
      <c r="AX218" s="41">
        <v>0.0</v>
      </c>
      <c r="AY218" s="41">
        <v>1.0</v>
      </c>
      <c r="BB218" s="74">
        <f t="shared" ref="BB218:BD218" si="1341">AQ218-AW218</f>
        <v>0.327080426</v>
      </c>
      <c r="BC218" s="74">
        <f t="shared" si="1341"/>
        <v>0.3339027966</v>
      </c>
      <c r="BD218" s="74">
        <f t="shared" si="1341"/>
        <v>-0.6609832226</v>
      </c>
      <c r="BF218" s="5">
        <v>1.0</v>
      </c>
      <c r="BG218" s="5">
        <v>1.0</v>
      </c>
      <c r="BH218" s="5">
        <v>1.0</v>
      </c>
      <c r="BJ218" s="34">
        <f t="shared" ref="BJ218:BL218" si="1342">BB218*BF218</f>
        <v>0.327080426</v>
      </c>
      <c r="BK218" s="34">
        <f t="shared" si="1342"/>
        <v>0.3339027966</v>
      </c>
      <c r="BL218" s="34">
        <f t="shared" si="1342"/>
        <v>-0.6609832226</v>
      </c>
      <c r="BT218" s="5">
        <f t="shared" ref="BT218:BV218" si="1343">Z218*(1-Z218)</f>
        <v>0.1631540127</v>
      </c>
      <c r="BU218" s="5">
        <f t="shared" si="1343"/>
        <v>0.1989872382</v>
      </c>
      <c r="BV218" s="5">
        <f t="shared" si="1343"/>
        <v>0.2311127143</v>
      </c>
      <c r="BY218" s="17">
        <v>0.08951644248261725</v>
      </c>
      <c r="BZ218" s="17">
        <v>-0.12235826335810847</v>
      </c>
      <c r="CA218" s="17">
        <v>-0.043249143367597914</v>
      </c>
      <c r="CC218" s="34">
        <f t="shared" ref="CC218:CE218" si="1344">BY218*BT218</f>
        <v>0.0146049668</v>
      </c>
      <c r="CD218" s="34">
        <f t="shared" si="1344"/>
        <v>-0.0243477329</v>
      </c>
      <c r="CE218" s="34">
        <f t="shared" si="1344"/>
        <v>-0.009995426916</v>
      </c>
    </row>
    <row r="219" ht="18.0" customHeight="1">
      <c r="K219" s="32" t="s">
        <v>29</v>
      </c>
      <c r="L219" s="31">
        <f>SUM(L210:L218)</f>
        <v>1.080500013</v>
      </c>
      <c r="R219" s="9"/>
      <c r="AM219" s="7"/>
    </row>
    <row r="220" ht="18.0" customHeight="1">
      <c r="K220" s="2"/>
      <c r="R220" s="9"/>
      <c r="AM220" s="43" t="s">
        <v>388</v>
      </c>
      <c r="AN220" s="27"/>
      <c r="AO220" s="27"/>
    </row>
    <row r="221" ht="18.0" customHeight="1">
      <c r="B221" s="11" t="s">
        <v>11</v>
      </c>
      <c r="C221" s="12"/>
      <c r="D221" s="12"/>
      <c r="E221" s="13"/>
      <c r="G221" s="2"/>
      <c r="H221" s="2"/>
      <c r="I221" s="2"/>
      <c r="J221" s="9"/>
      <c r="K221" s="2"/>
      <c r="L221" s="9"/>
      <c r="Q221" s="7"/>
      <c r="U221" s="43" t="s">
        <v>12</v>
      </c>
      <c r="V221" s="27"/>
      <c r="W221" s="27"/>
      <c r="Z221" s="16" t="s">
        <v>389</v>
      </c>
      <c r="AA221" s="17"/>
      <c r="AF221" s="16" t="s">
        <v>390</v>
      </c>
      <c r="AI221" s="7"/>
      <c r="AM221" s="43" t="s">
        <v>391</v>
      </c>
      <c r="AQ221" s="10" t="s">
        <v>392</v>
      </c>
      <c r="AR221" s="17"/>
      <c r="AW221" s="1" t="s">
        <v>41</v>
      </c>
      <c r="BB221" s="36" t="s">
        <v>93</v>
      </c>
      <c r="BF221" s="4" t="s">
        <v>393</v>
      </c>
      <c r="BH221" s="9" t="s">
        <v>666</v>
      </c>
      <c r="BJ221" s="33" t="s">
        <v>395</v>
      </c>
      <c r="BN221" s="33" t="s">
        <v>396</v>
      </c>
      <c r="BO221" s="34"/>
      <c r="BP221" s="34"/>
      <c r="BQ221" s="34"/>
      <c r="BT221" s="4" t="s">
        <v>397</v>
      </c>
      <c r="BX221" s="16" t="s">
        <v>398</v>
      </c>
      <c r="BY221" s="17"/>
      <c r="BZ221" s="17"/>
      <c r="CA221" s="17"/>
      <c r="CB221" s="17"/>
      <c r="CC221" s="33" t="s">
        <v>399</v>
      </c>
      <c r="CG221" s="4" t="s">
        <v>138</v>
      </c>
      <c r="CH221" s="5"/>
      <c r="CI221" s="5"/>
      <c r="CJ221" s="5"/>
    </row>
    <row r="222" ht="18.0" customHeight="1">
      <c r="B222" s="18" t="s">
        <v>14</v>
      </c>
      <c r="C222" s="18" t="s">
        <v>15</v>
      </c>
      <c r="D222" s="18" t="s">
        <v>16</v>
      </c>
      <c r="E222" s="19"/>
      <c r="F222" s="6" t="s">
        <v>14</v>
      </c>
      <c r="G222" s="6" t="s">
        <v>15</v>
      </c>
      <c r="H222" s="6" t="s">
        <v>16</v>
      </c>
      <c r="I222" s="19"/>
      <c r="J222" s="20" t="s">
        <v>18</v>
      </c>
      <c r="K222" s="18" t="s">
        <v>19</v>
      </c>
      <c r="L222" s="21" t="s">
        <v>20</v>
      </c>
      <c r="N222" s="1" t="s">
        <v>21</v>
      </c>
      <c r="O222" s="1" t="s">
        <v>22</v>
      </c>
      <c r="P222" s="1" t="s">
        <v>23</v>
      </c>
      <c r="Q222" s="1" t="s">
        <v>667</v>
      </c>
      <c r="U222" s="1" t="s">
        <v>668</v>
      </c>
      <c r="AE222" s="1" t="s">
        <v>21</v>
      </c>
      <c r="AF222" s="2" t="s">
        <v>669</v>
      </c>
      <c r="AI222" s="2" t="s">
        <v>670</v>
      </c>
      <c r="AK222" s="2"/>
      <c r="AM222" s="2" t="s">
        <v>671</v>
      </c>
      <c r="AO222" s="2"/>
      <c r="AQ222" s="2" t="s">
        <v>47</v>
      </c>
      <c r="AW222" s="6" t="s">
        <v>14</v>
      </c>
      <c r="AX222" s="6" t="s">
        <v>15</v>
      </c>
      <c r="AY222" s="6" t="s">
        <v>16</v>
      </c>
      <c r="BB222" s="2" t="s">
        <v>101</v>
      </c>
      <c r="BF222" s="1" t="s">
        <v>251</v>
      </c>
      <c r="BJ222" s="57" t="s">
        <v>672</v>
      </c>
      <c r="BK222" s="58"/>
      <c r="BO222" s="2" t="s">
        <v>104</v>
      </c>
      <c r="BP222" s="2"/>
      <c r="BT222" s="1" t="s">
        <v>145</v>
      </c>
      <c r="BY222" s="2" t="s">
        <v>146</v>
      </c>
      <c r="CC222" s="2" t="s">
        <v>673</v>
      </c>
      <c r="CH222" s="2" t="s">
        <v>148</v>
      </c>
    </row>
    <row r="223" ht="18.0" customHeight="1">
      <c r="A223" s="1">
        <f>A210+1</f>
        <v>17</v>
      </c>
      <c r="B223" s="6">
        <v>1.0</v>
      </c>
      <c r="C223" s="6">
        <v>0.0</v>
      </c>
      <c r="D223" s="6">
        <v>0.0</v>
      </c>
      <c r="E223" s="22" t="str">
        <f t="shared" ref="E223:E231" si="1355">IF(MAX(B223:D223)=B223,"setosa",IF(MAX(B223:D223)=C223,"versicolor","virginica"))</f>
        <v>setosa</v>
      </c>
      <c r="F223" s="22">
        <f t="shared" ref="F223:H223" si="1345">AQ223</f>
        <v>0.338631182</v>
      </c>
      <c r="G223" s="22">
        <f t="shared" si="1345"/>
        <v>0.3182711685</v>
      </c>
      <c r="H223" s="22">
        <f t="shared" si="1345"/>
        <v>0.3430976495</v>
      </c>
      <c r="I223" s="64" t="str">
        <f t="shared" ref="I223:I231" si="1357">IF(MAX(F223:H223)=F223,"setosa",IF(MAX(F223:H223)=G223,"versicolor","virginica"))</f>
        <v>virginica</v>
      </c>
      <c r="J223" s="22">
        <f>COUNTIF(K223:K231,"OK")/9</f>
        <v>0.6666666667</v>
      </c>
      <c r="K223" s="24" t="str">
        <f t="shared" ref="K223:K231" si="1358">IF(E223=I223,"OK","NG")</f>
        <v>NG</v>
      </c>
      <c r="L223" s="25">
        <f t="shared" ref="L223:L231" si="1359">-(B223*LN(F223)+C223*LN(G223)+D223*LN(H223))/9</f>
        <v>0.1203159692</v>
      </c>
      <c r="M223" s="9" t="s">
        <v>26</v>
      </c>
      <c r="N223" s="25">
        <v>1.0</v>
      </c>
      <c r="O223" s="27">
        <v>5.1</v>
      </c>
      <c r="P223" s="27">
        <v>7.0</v>
      </c>
      <c r="Q223" s="72">
        <f t="shared" ref="Q223:S223" si="1346">Q210-$C$10*CH210</f>
        <v>0.05336833086</v>
      </c>
      <c r="R223" s="72">
        <f t="shared" si="1346"/>
        <v>-0.03434779253</v>
      </c>
      <c r="S223" s="72">
        <f t="shared" si="1346"/>
        <v>0.1763597599</v>
      </c>
      <c r="T223" s="28" t="s">
        <v>27</v>
      </c>
      <c r="U223" s="27">
        <f t="array" ref="U223:W231">MMULT(N223:P231,Q223:S225)</f>
        <v>1.040570603</v>
      </c>
      <c r="V223" s="27">
        <v>1.6479080824995338</v>
      </c>
      <c r="W223" s="27">
        <v>-1.1993188307042515</v>
      </c>
      <c r="Y223" s="9" t="s">
        <v>674</v>
      </c>
      <c r="Z223" s="17">
        <f t="shared" ref="Z223:AB223" si="1347">1/(1+EXP(-U223))</f>
        <v>0.7389600893</v>
      </c>
      <c r="AA223" s="17">
        <f t="shared" si="1347"/>
        <v>0.8386081213</v>
      </c>
      <c r="AB223" s="17">
        <f t="shared" si="1347"/>
        <v>0.2315964149</v>
      </c>
      <c r="AD223" s="9" t="s">
        <v>675</v>
      </c>
      <c r="AE223" s="25">
        <v>1.0</v>
      </c>
      <c r="AF223" s="17">
        <f t="shared" ref="AF223:AH223" si="1348">Z223</f>
        <v>0.7389600893</v>
      </c>
      <c r="AG223" s="17">
        <f t="shared" si="1348"/>
        <v>0.8386081213</v>
      </c>
      <c r="AH223" s="17">
        <f t="shared" si="1348"/>
        <v>0.2315964149</v>
      </c>
      <c r="AI223" s="38">
        <f t="shared" ref="AI223:AK223" si="1349">AI210-$C$10*BO210</f>
        <v>0.0558464538</v>
      </c>
      <c r="AJ223" s="38">
        <f t="shared" si="1349"/>
        <v>-0.0375925175</v>
      </c>
      <c r="AK223" s="38">
        <f t="shared" si="1349"/>
        <v>-0.0182539363</v>
      </c>
      <c r="AL223" s="28" t="s">
        <v>27</v>
      </c>
      <c r="AM223" s="27">
        <f t="array" ref="AM223:AO231">MMULT(AE223:AH231,AI223:AK226)</f>
        <v>0.72579042</v>
      </c>
      <c r="AN223" s="27">
        <v>0.6637826140916824</v>
      </c>
      <c r="AO223" s="27">
        <v>0.7388939625526632</v>
      </c>
      <c r="AP223" s="9" t="s">
        <v>676</v>
      </c>
      <c r="AQ223" s="17">
        <f t="shared" ref="AQ223:AS223" si="1350">EXP(AM223)/(EXP($AM223)+EXP($AN223)+EXP($AO223))</f>
        <v>0.338631182</v>
      </c>
      <c r="AR223" s="17">
        <f t="shared" si="1350"/>
        <v>0.3182711685</v>
      </c>
      <c r="AS223" s="17">
        <f t="shared" si="1350"/>
        <v>0.3430976495</v>
      </c>
      <c r="AT223" s="39" t="s">
        <v>51</v>
      </c>
      <c r="AU223" s="40" t="str">
        <f>IF(MAX(B223:D223)=MAX(AQ223:AS223)=AQ223,"setosa",IF(MAX(AQ223:AS223)=AR223,"versicolor","virginica"))</f>
        <v>virginica</v>
      </c>
      <c r="AW223" s="41">
        <v>1.0</v>
      </c>
      <c r="AX223" s="41">
        <v>0.0</v>
      </c>
      <c r="AY223" s="41">
        <v>0.0</v>
      </c>
      <c r="BA223" s="59" t="s">
        <v>108</v>
      </c>
      <c r="BB223" s="74">
        <f t="shared" ref="BB223:BD223" si="1351">AQ223-AW223</f>
        <v>-0.661368818</v>
      </c>
      <c r="BC223" s="74">
        <f t="shared" si="1351"/>
        <v>0.3182711685</v>
      </c>
      <c r="BD223" s="74">
        <f t="shared" si="1351"/>
        <v>0.3430976495</v>
      </c>
      <c r="BE223" s="9" t="s">
        <v>677</v>
      </c>
      <c r="BF223" s="5">
        <v>1.0</v>
      </c>
      <c r="BG223" s="5">
        <v>1.0</v>
      </c>
      <c r="BH223" s="5">
        <v>1.0</v>
      </c>
      <c r="BI223" s="9" t="s">
        <v>678</v>
      </c>
      <c r="BJ223" s="34">
        <f t="shared" ref="BJ223:BL223" si="1352">BB223*BF223</f>
        <v>-0.661368818</v>
      </c>
      <c r="BK223" s="34">
        <f t="shared" si="1352"/>
        <v>0.3182711685</v>
      </c>
      <c r="BL223" s="34">
        <f t="shared" si="1352"/>
        <v>0.3430976495</v>
      </c>
      <c r="BN223" s="61" t="s">
        <v>679</v>
      </c>
      <c r="BO223" s="62">
        <f t="array" ref="BO223:BQ226">MMULT(TRANSPOSE(AE223:AH231),BJ223:BL231)</f>
        <v>-0.03050598934</v>
      </c>
      <c r="BP223" s="62">
        <v>-0.030916343180857397</v>
      </c>
      <c r="BQ223" s="62">
        <v>0.06142233251922169</v>
      </c>
      <c r="BS223" s="75" t="s">
        <v>680</v>
      </c>
      <c r="BT223" s="5">
        <f t="shared" ref="BT223:BV223" si="1353">Z223*(1-Z223)</f>
        <v>0.1928980757</v>
      </c>
      <c r="BU223" s="5">
        <f t="shared" si="1353"/>
        <v>0.1353445402</v>
      </c>
      <c r="BV223" s="5">
        <f t="shared" si="1353"/>
        <v>0.1779595155</v>
      </c>
      <c r="BX223" s="9" t="s">
        <v>681</v>
      </c>
      <c r="BY223" s="17">
        <f t="array" ref="BY223:CA231">MMULT(BJ223:BL231,TRANSPOSE(AI224:AK226))</f>
        <v>0.0444957059</v>
      </c>
      <c r="BZ223" s="17">
        <v>-0.043087661936364846</v>
      </c>
      <c r="CA223" s="17">
        <v>0.18642866504724026</v>
      </c>
      <c r="CB223" s="9"/>
      <c r="CC223" s="34">
        <f t="shared" ref="CC223:CE223" si="1354">BY223*BT223</f>
        <v>0.008583136044</v>
      </c>
      <c r="CD223" s="34">
        <f t="shared" si="1354"/>
        <v>-0.005831679792</v>
      </c>
      <c r="CE223" s="34">
        <f t="shared" si="1354"/>
        <v>0.03317675491</v>
      </c>
      <c r="CG223" s="61" t="s">
        <v>682</v>
      </c>
      <c r="CH223" s="65">
        <f t="array" ref="CH223:CJ225">MMULT(TRANSPOSE(N223:P231),CC223:CE231)</f>
        <v>-0.009096354552</v>
      </c>
      <c r="CI223" s="65">
        <v>0.03277162407568947</v>
      </c>
      <c r="CJ223" s="65">
        <v>-0.038218876539872985</v>
      </c>
    </row>
    <row r="224" ht="18.0" customHeight="1">
      <c r="B224" s="6">
        <v>1.0</v>
      </c>
      <c r="C224" s="6">
        <v>0.0</v>
      </c>
      <c r="D224" s="6">
        <v>0.0</v>
      </c>
      <c r="E224" s="22" t="str">
        <f t="shared" si="1355"/>
        <v>setosa</v>
      </c>
      <c r="F224" s="22">
        <f t="shared" ref="F224:H224" si="1356">AQ224</f>
        <v>0.3407443938</v>
      </c>
      <c r="G224" s="22">
        <f t="shared" si="1356"/>
        <v>0.3159871725</v>
      </c>
      <c r="H224" s="22">
        <f t="shared" si="1356"/>
        <v>0.3432684337</v>
      </c>
      <c r="I224" s="64" t="str">
        <f t="shared" si="1357"/>
        <v>virginica</v>
      </c>
      <c r="K224" s="24" t="str">
        <f t="shared" si="1358"/>
        <v>NG</v>
      </c>
      <c r="L224" s="29">
        <f t="shared" si="1359"/>
        <v>0.1196247401</v>
      </c>
      <c r="N224" s="29">
        <v>1.0</v>
      </c>
      <c r="O224" s="27">
        <v>5.4</v>
      </c>
      <c r="P224" s="27">
        <v>7.8</v>
      </c>
      <c r="Q224" s="72">
        <f t="shared" ref="Q224:S224" si="1360">Q211-$C$10*CH211</f>
        <v>0.1415841045</v>
      </c>
      <c r="R224" s="72">
        <f t="shared" si="1360"/>
        <v>-0.0631087277</v>
      </c>
      <c r="S224" s="72">
        <f t="shared" si="1360"/>
        <v>0.08379674848</v>
      </c>
      <c r="U224" s="27">
        <v>1.1133456447120404</v>
      </c>
      <c r="V224" s="27">
        <v>1.8580166511944498</v>
      </c>
      <c r="W224" s="27">
        <v>-1.3802417499145077</v>
      </c>
      <c r="Z224" s="17">
        <f t="shared" ref="Z224:AB224" si="1361">1/(1+EXP(-U224))</f>
        <v>0.7527523168</v>
      </c>
      <c r="AA224" s="17">
        <f t="shared" si="1361"/>
        <v>0.8650656051</v>
      </c>
      <c r="AB224" s="17">
        <f t="shared" si="1361"/>
        <v>0.2009701765</v>
      </c>
      <c r="AE224" s="29">
        <v>1.0</v>
      </c>
      <c r="AF224" s="17">
        <f t="shared" ref="AF224:AH224" si="1362">Z224</f>
        <v>0.7527523168</v>
      </c>
      <c r="AG224" s="17">
        <f t="shared" si="1362"/>
        <v>0.8650656051</v>
      </c>
      <c r="AH224" s="17">
        <f t="shared" si="1362"/>
        <v>0.2009701765</v>
      </c>
      <c r="AI224" s="38">
        <f t="shared" ref="AI224:AK224" si="1363">AI211-$C$10*BO211</f>
        <v>0.5523438075</v>
      </c>
      <c r="AJ224" s="38">
        <f t="shared" si="1363"/>
        <v>0.7358767448</v>
      </c>
      <c r="AK224" s="38">
        <f t="shared" si="1363"/>
        <v>0.5117794477</v>
      </c>
      <c r="AM224" s="27">
        <v>0.7382224078984408</v>
      </c>
      <c r="AN224" s="27">
        <v>0.6627914095913421</v>
      </c>
      <c r="AO224" s="27">
        <v>0.7456025365446329</v>
      </c>
      <c r="AQ224" s="17">
        <f t="shared" ref="AQ224:AS224" si="1364">EXP(AM224)/(EXP($AM224)+EXP($AN224)+EXP($AO224))</f>
        <v>0.3407443938</v>
      </c>
      <c r="AR224" s="17">
        <f t="shared" si="1364"/>
        <v>0.3159871725</v>
      </c>
      <c r="AS224" s="17">
        <f t="shared" si="1364"/>
        <v>0.3432684337</v>
      </c>
      <c r="AU224" s="40" t="str">
        <f t="shared" ref="AU224:AU231" si="1375">IF(MAX(AQ224:AS224)=AQ224,"setosa",IF(MAX(AQ224:AS224)=AR224,"versicolor","virginica"))</f>
        <v>virginica</v>
      </c>
      <c r="AW224" s="41">
        <v>1.0</v>
      </c>
      <c r="AX224" s="41">
        <v>0.0</v>
      </c>
      <c r="AY224" s="41">
        <v>0.0</v>
      </c>
      <c r="BB224" s="74">
        <f t="shared" ref="BB224:BD224" si="1365">AQ224-AW224</f>
        <v>-0.6592556062</v>
      </c>
      <c r="BC224" s="74">
        <f t="shared" si="1365"/>
        <v>0.3159871725</v>
      </c>
      <c r="BD224" s="74">
        <f t="shared" si="1365"/>
        <v>0.3432684337</v>
      </c>
      <c r="BF224" s="5">
        <v>1.0</v>
      </c>
      <c r="BG224" s="5">
        <v>1.0</v>
      </c>
      <c r="BH224" s="5">
        <v>1.0</v>
      </c>
      <c r="BJ224" s="34">
        <f t="shared" ref="BJ224:BL224" si="1366">BB224*BF224</f>
        <v>-0.6592556062</v>
      </c>
      <c r="BK224" s="34">
        <f t="shared" si="1366"/>
        <v>0.3159871725</v>
      </c>
      <c r="BL224" s="34">
        <f t="shared" si="1366"/>
        <v>0.3432684337</v>
      </c>
      <c r="BN224" s="61" t="s">
        <v>683</v>
      </c>
      <c r="BO224" s="34">
        <v>0.04781509871077144</v>
      </c>
      <c r="BP224" s="34">
        <v>0.02505279919202974</v>
      </c>
      <c r="BQ224" s="34">
        <v>-0.07286789790280113</v>
      </c>
      <c r="BT224" s="5">
        <f t="shared" ref="BT224:BV224" si="1367">Z224*(1-Z224)</f>
        <v>0.1861162664</v>
      </c>
      <c r="BU224" s="5">
        <f t="shared" si="1367"/>
        <v>0.116727104</v>
      </c>
      <c r="BV224" s="5">
        <f t="shared" si="1367"/>
        <v>0.1605811646</v>
      </c>
      <c r="BY224" s="17">
        <v>0.04406958965963986</v>
      </c>
      <c r="BZ224" s="17">
        <v>-0.042580403952276094</v>
      </c>
      <c r="CA224" s="17">
        <v>0.18570584135930102</v>
      </c>
      <c r="CC224" s="34">
        <f t="shared" ref="CC224:CE224" si="1368">BY224*BT224</f>
        <v>0.008202067488</v>
      </c>
      <c r="CD224" s="34">
        <f t="shared" si="1368"/>
        <v>-0.00497028724</v>
      </c>
      <c r="CE224" s="34">
        <f t="shared" si="1368"/>
        <v>0.02982086028</v>
      </c>
      <c r="CG224" s="61" t="s">
        <v>684</v>
      </c>
      <c r="CH224" s="66">
        <v>-0.02278251906832432</v>
      </c>
      <c r="CI224" s="66">
        <v>0.11959621001100837</v>
      </c>
      <c r="CJ224" s="66">
        <v>-0.4167990797157406</v>
      </c>
    </row>
    <row r="225" ht="18.0" customHeight="1">
      <c r="B225" s="6">
        <v>1.0</v>
      </c>
      <c r="C225" s="6">
        <v>0.0</v>
      </c>
      <c r="D225" s="6">
        <v>0.0</v>
      </c>
      <c r="E225" s="22" t="str">
        <f t="shared" si="1355"/>
        <v>setosa</v>
      </c>
      <c r="F225" s="22">
        <f t="shared" ref="F225:H225" si="1369">AQ225</f>
        <v>0.338703514</v>
      </c>
      <c r="G225" s="22">
        <f t="shared" si="1369"/>
        <v>0.3178641566</v>
      </c>
      <c r="H225" s="22">
        <f t="shared" si="1369"/>
        <v>0.3434323294</v>
      </c>
      <c r="I225" s="64" t="str">
        <f t="shared" si="1357"/>
        <v>virginica</v>
      </c>
      <c r="K225" s="24" t="str">
        <f t="shared" si="1358"/>
        <v>NG</v>
      </c>
      <c r="L225" s="29">
        <f t="shared" si="1359"/>
        <v>0.1202922383</v>
      </c>
      <c r="N225" s="29">
        <v>1.0</v>
      </c>
      <c r="O225" s="27">
        <v>4.6</v>
      </c>
      <c r="P225" s="27">
        <v>6.8</v>
      </c>
      <c r="Q225" s="72">
        <f t="shared" ref="Q225:S225" si="1370">Q212-$C$10*CH212</f>
        <v>0.03787476279</v>
      </c>
      <c r="R225" s="72">
        <f t="shared" si="1370"/>
        <v>0.2863014838</v>
      </c>
      <c r="S225" s="72">
        <f t="shared" si="1370"/>
        <v>-0.2575774297</v>
      </c>
      <c r="U225" s="27">
        <v>0.9622035983537375</v>
      </c>
      <c r="V225" s="27">
        <v>1.6222021495980037</v>
      </c>
      <c r="W225" s="27">
        <v>-1.1897017190068901</v>
      </c>
      <c r="Z225" s="17">
        <f t="shared" ref="Z225:AB225" si="1371">1/(1+EXP(-U225))</f>
        <v>0.7235627852</v>
      </c>
      <c r="AA225" s="17">
        <f t="shared" si="1371"/>
        <v>0.8350986093</v>
      </c>
      <c r="AB225" s="17">
        <f t="shared" si="1371"/>
        <v>0.2333122873</v>
      </c>
      <c r="AE225" s="29">
        <v>1.0</v>
      </c>
      <c r="AF225" s="17">
        <f t="shared" ref="AF225:AH225" si="1372">Z225</f>
        <v>0.7235627852</v>
      </c>
      <c r="AG225" s="17">
        <f t="shared" si="1372"/>
        <v>0.8350986093</v>
      </c>
      <c r="AH225" s="17">
        <f t="shared" si="1372"/>
        <v>0.2333122873</v>
      </c>
      <c r="AI225" s="38">
        <f t="shared" ref="AI225:AK225" si="1373">AI212-$C$10*BO212</f>
        <v>0.2870826075</v>
      </c>
      <c r="AJ225" s="38">
        <f t="shared" si="1373"/>
        <v>0.07061479812</v>
      </c>
      <c r="AK225" s="38">
        <f t="shared" si="1373"/>
        <v>0.3623025944</v>
      </c>
      <c r="AM225" s="27">
        <v>0.7164341341554218</v>
      </c>
      <c r="AN225" s="27">
        <v>0.6529331106351214</v>
      </c>
      <c r="AO225" s="27">
        <v>0.730299088670519</v>
      </c>
      <c r="AQ225" s="17">
        <f t="shared" ref="AQ225:AS225" si="1374">EXP(AM225)/(EXP($AM225)+EXP($AN225)+EXP($AO225))</f>
        <v>0.338703514</v>
      </c>
      <c r="AR225" s="17">
        <f t="shared" si="1374"/>
        <v>0.3178641566</v>
      </c>
      <c r="AS225" s="17">
        <f t="shared" si="1374"/>
        <v>0.3434323294</v>
      </c>
      <c r="AU225" s="40" t="str">
        <f t="shared" si="1375"/>
        <v>virginica</v>
      </c>
      <c r="AW225" s="41">
        <v>1.0</v>
      </c>
      <c r="AX225" s="41">
        <v>0.0</v>
      </c>
      <c r="AY225" s="41">
        <v>0.0</v>
      </c>
      <c r="BB225" s="74">
        <f t="shared" ref="BB225:BD225" si="1376">AQ225-AW225</f>
        <v>-0.661296486</v>
      </c>
      <c r="BC225" s="74">
        <f t="shared" si="1376"/>
        <v>0.3178641566</v>
      </c>
      <c r="BD225" s="74">
        <f t="shared" si="1376"/>
        <v>0.3434323294</v>
      </c>
      <c r="BF225" s="5">
        <v>1.0</v>
      </c>
      <c r="BG225" s="5">
        <v>1.0</v>
      </c>
      <c r="BH225" s="5">
        <v>1.0</v>
      </c>
      <c r="BJ225" s="34">
        <f t="shared" ref="BJ225:BL225" si="1377">BB225*BF225</f>
        <v>-0.661296486</v>
      </c>
      <c r="BK225" s="34">
        <f t="shared" si="1377"/>
        <v>0.3178641566</v>
      </c>
      <c r="BL225" s="34">
        <f t="shared" si="1377"/>
        <v>0.3434323294</v>
      </c>
      <c r="BO225" s="34">
        <v>-0.3254676382125265</v>
      </c>
      <c r="BP225" s="34">
        <v>0.3044530257672424</v>
      </c>
      <c r="BQ225" s="34">
        <v>0.02101461244528452</v>
      </c>
      <c r="BT225" s="5">
        <f t="shared" ref="BT225:BV225" si="1378">Z225*(1-Z225)</f>
        <v>0.2000196811</v>
      </c>
      <c r="BU225" s="5">
        <f t="shared" si="1378"/>
        <v>0.1377089221</v>
      </c>
      <c r="BV225" s="5">
        <f t="shared" si="1378"/>
        <v>0.1788776639</v>
      </c>
      <c r="BY225" s="17">
        <v>0.0444074297331748</v>
      </c>
      <c r="BZ225" s="17">
        <v>-0.04297438234586201</v>
      </c>
      <c r="CA225" s="17">
        <v>0.1863709263571814</v>
      </c>
      <c r="CC225" s="34">
        <f t="shared" ref="CC225:CE225" si="1379">BY225*BT225</f>
        <v>0.008882359932</v>
      </c>
      <c r="CD225" s="34">
        <f t="shared" si="1379"/>
        <v>-0.005917955869</v>
      </c>
      <c r="CE225" s="34">
        <f t="shared" si="1379"/>
        <v>0.03333759593</v>
      </c>
      <c r="CH225" s="66">
        <v>0.16445180722577196</v>
      </c>
      <c r="CI225" s="66">
        <v>-0.11006166389580654</v>
      </c>
      <c r="CJ225" s="66">
        <v>0.16446666976981292</v>
      </c>
    </row>
    <row r="226" ht="18.0" customHeight="1">
      <c r="B226" s="6">
        <v>0.0</v>
      </c>
      <c r="C226" s="6">
        <v>1.0</v>
      </c>
      <c r="D226" s="6">
        <v>0.0</v>
      </c>
      <c r="E226" s="22" t="str">
        <f t="shared" si="1355"/>
        <v>versicolor</v>
      </c>
      <c r="F226" s="22">
        <f t="shared" ref="F226:H226" si="1380">AQ226</f>
        <v>0.3220870384</v>
      </c>
      <c r="G226" s="22">
        <f t="shared" si="1380"/>
        <v>0.3399061279</v>
      </c>
      <c r="H226" s="22">
        <f t="shared" si="1380"/>
        <v>0.3380068336</v>
      </c>
      <c r="I226" s="64" t="str">
        <f t="shared" si="1357"/>
        <v>versicolor</v>
      </c>
      <c r="K226" s="24" t="str">
        <f t="shared" si="1358"/>
        <v>OK</v>
      </c>
      <c r="L226" s="29">
        <f t="shared" si="1359"/>
        <v>0.1198984215</v>
      </c>
      <c r="N226" s="29">
        <v>1.0</v>
      </c>
      <c r="O226" s="27">
        <v>6.4</v>
      </c>
      <c r="P226" s="27">
        <v>3.6</v>
      </c>
      <c r="U226" s="27">
        <v>1.0958557454278286</v>
      </c>
      <c r="V226" s="27">
        <v>0.5924416917204627</v>
      </c>
      <c r="W226" s="27">
        <v>-0.21461979671737452</v>
      </c>
      <c r="Z226" s="17">
        <f t="shared" ref="Z226:AB226" si="1381">1/(1+EXP(-U226))</f>
        <v>0.749482792</v>
      </c>
      <c r="AA226" s="17">
        <f t="shared" si="1381"/>
        <v>0.6439251868</v>
      </c>
      <c r="AB226" s="17">
        <f t="shared" si="1381"/>
        <v>0.4465500596</v>
      </c>
      <c r="AE226" s="29">
        <v>1.0</v>
      </c>
      <c r="AF226" s="17">
        <f t="shared" ref="AF226:AH226" si="1382">Z226</f>
        <v>0.749482792</v>
      </c>
      <c r="AG226" s="17">
        <f t="shared" si="1382"/>
        <v>0.6439251868</v>
      </c>
      <c r="AH226" s="17">
        <f t="shared" si="1382"/>
        <v>0.4465500596</v>
      </c>
      <c r="AI226" s="38">
        <f t="shared" ref="AI226:AK226" si="1383">AI213-$C$10*BO213</f>
        <v>0.09082235041</v>
      </c>
      <c r="AJ226" s="38">
        <f t="shared" si="1383"/>
        <v>0.4247623754</v>
      </c>
      <c r="AK226" s="38">
        <f t="shared" si="1383"/>
        <v>0.3244152742</v>
      </c>
      <c r="AM226" s="27">
        <v>0.6952350804771824</v>
      </c>
      <c r="AN226" s="27">
        <v>0.749082750903253</v>
      </c>
      <c r="AO226" s="27">
        <v>0.7434793788454863</v>
      </c>
      <c r="AQ226" s="17">
        <f t="shared" ref="AQ226:AS226" si="1384">EXP(AM226)/(EXP($AM226)+EXP($AN226)+EXP($AO226))</f>
        <v>0.3220870384</v>
      </c>
      <c r="AR226" s="17">
        <f t="shared" si="1384"/>
        <v>0.3399061279</v>
      </c>
      <c r="AS226" s="17">
        <f t="shared" si="1384"/>
        <v>0.3380068336</v>
      </c>
      <c r="AU226" s="40" t="str">
        <f t="shared" si="1375"/>
        <v>versicolor</v>
      </c>
      <c r="AW226" s="41">
        <v>0.0</v>
      </c>
      <c r="AX226" s="41">
        <v>1.0</v>
      </c>
      <c r="AY226" s="41">
        <v>0.0</v>
      </c>
      <c r="BB226" s="74">
        <f t="shared" ref="BB226:BD226" si="1385">AQ226-AW226</f>
        <v>0.3220870384</v>
      </c>
      <c r="BC226" s="74">
        <f t="shared" si="1385"/>
        <v>-0.6600938721</v>
      </c>
      <c r="BD226" s="74">
        <f t="shared" si="1385"/>
        <v>0.3380068336</v>
      </c>
      <c r="BF226" s="5">
        <v>1.0</v>
      </c>
      <c r="BG226" s="5">
        <v>1.0</v>
      </c>
      <c r="BH226" s="5">
        <v>1.0</v>
      </c>
      <c r="BJ226" s="34">
        <f t="shared" ref="BJ226:BL226" si="1386">BB226*BF226</f>
        <v>0.3220870384</v>
      </c>
      <c r="BK226" s="34">
        <f t="shared" si="1386"/>
        <v>-0.6600938721</v>
      </c>
      <c r="BL226" s="34">
        <f t="shared" si="1386"/>
        <v>0.3380068336</v>
      </c>
      <c r="BO226" s="34">
        <v>0.3423084900388883</v>
      </c>
      <c r="BP226" s="34">
        <v>-0.3504974996529115</v>
      </c>
      <c r="BQ226" s="34">
        <v>0.008189009614023246</v>
      </c>
      <c r="BT226" s="5">
        <f t="shared" ref="BT226:BV226" si="1387">Z226*(1-Z226)</f>
        <v>0.1877583365</v>
      </c>
      <c r="BU226" s="5">
        <f t="shared" si="1387"/>
        <v>0.2292855406</v>
      </c>
      <c r="BV226" s="5">
        <f t="shared" si="1387"/>
        <v>0.2471431039</v>
      </c>
      <c r="BY226" s="17">
        <v>-0.13485999804294277</v>
      </c>
      <c r="BZ226" s="17">
        <v>0.1683139440650872</v>
      </c>
      <c r="CA226" s="17">
        <v>-0.14147575964531095</v>
      </c>
      <c r="CC226" s="34">
        <f t="shared" ref="CC226:CE226" si="1388">BY226*BT226</f>
        <v>-0.02532108889</v>
      </c>
      <c r="CD226" s="34">
        <f t="shared" si="1388"/>
        <v>0.03859195365</v>
      </c>
      <c r="CE226" s="34">
        <f t="shared" si="1388"/>
        <v>-0.03496475836</v>
      </c>
    </row>
    <row r="227" ht="18.0" customHeight="1">
      <c r="B227" s="6">
        <v>0.0</v>
      </c>
      <c r="C227" s="6">
        <v>1.0</v>
      </c>
      <c r="D227" s="6">
        <v>0.0</v>
      </c>
      <c r="E227" s="22" t="str">
        <f t="shared" si="1355"/>
        <v>versicolor</v>
      </c>
      <c r="F227" s="22">
        <f t="shared" ref="F227:H227" si="1389">AQ227</f>
        <v>0.3220829714</v>
      </c>
      <c r="G227" s="22">
        <f t="shared" si="1389"/>
        <v>0.3396713624</v>
      </c>
      <c r="H227" s="22">
        <f t="shared" si="1389"/>
        <v>0.3382456661</v>
      </c>
      <c r="I227" s="64" t="str">
        <f t="shared" si="1357"/>
        <v>versicolor</v>
      </c>
      <c r="K227" s="24" t="str">
        <f t="shared" si="1358"/>
        <v>OK</v>
      </c>
      <c r="L227" s="29">
        <f t="shared" si="1359"/>
        <v>0.11997519</v>
      </c>
      <c r="N227" s="29">
        <v>1.0</v>
      </c>
      <c r="O227" s="27">
        <v>5.9</v>
      </c>
      <c r="P227" s="27">
        <v>3.4</v>
      </c>
      <c r="U227" s="27">
        <v>1.0174887406417128</v>
      </c>
      <c r="V227" s="27">
        <v>0.5667357588189328</v>
      </c>
      <c r="W227" s="27">
        <v>-0.20500268502001318</v>
      </c>
      <c r="Z227" s="17">
        <f t="shared" ref="Z227:AB227" si="1390">1/(1+EXP(-U227))</f>
        <v>0.734483148</v>
      </c>
      <c r="AA227" s="17">
        <f t="shared" si="1390"/>
        <v>0.6380096279</v>
      </c>
      <c r="AB227" s="17">
        <f t="shared" si="1390"/>
        <v>0.4489280664</v>
      </c>
      <c r="AE227" s="29">
        <v>1.0</v>
      </c>
      <c r="AF227" s="17">
        <f t="shared" ref="AF227:AH227" si="1391">Z227</f>
        <v>0.734483148</v>
      </c>
      <c r="AG227" s="17">
        <f t="shared" si="1391"/>
        <v>0.6380096279</v>
      </c>
      <c r="AH227" s="17">
        <f t="shared" si="1391"/>
        <v>0.4489280664</v>
      </c>
      <c r="AI227" s="2"/>
      <c r="AM227" s="27">
        <v>0.6854678420756952</v>
      </c>
      <c r="AN227" s="27">
        <v>0.738637223544309</v>
      </c>
      <c r="AO227" s="27">
        <v>0.7344311087145318</v>
      </c>
      <c r="AQ227" s="17">
        <f t="shared" ref="AQ227:AS227" si="1392">EXP(AM227)/(EXP($AM227)+EXP($AN227)+EXP($AO227))</f>
        <v>0.3220829714</v>
      </c>
      <c r="AR227" s="17">
        <f t="shared" si="1392"/>
        <v>0.3396713624</v>
      </c>
      <c r="AS227" s="17">
        <f t="shared" si="1392"/>
        <v>0.3382456661</v>
      </c>
      <c r="AU227" s="40" t="str">
        <f t="shared" si="1375"/>
        <v>versicolor</v>
      </c>
      <c r="AW227" s="41">
        <v>0.0</v>
      </c>
      <c r="AX227" s="41">
        <v>1.0</v>
      </c>
      <c r="AY227" s="41">
        <v>0.0</v>
      </c>
      <c r="BB227" s="74">
        <f t="shared" ref="BB227:BD227" si="1393">AQ227-AW227</f>
        <v>0.3220829714</v>
      </c>
      <c r="BC227" s="74">
        <f t="shared" si="1393"/>
        <v>-0.6603286376</v>
      </c>
      <c r="BD227" s="74">
        <f t="shared" si="1393"/>
        <v>0.3382456661</v>
      </c>
      <c r="BF227" s="5">
        <v>1.0</v>
      </c>
      <c r="BG227" s="5">
        <v>1.0</v>
      </c>
      <c r="BH227" s="5">
        <v>1.0</v>
      </c>
      <c r="BJ227" s="34">
        <f t="shared" ref="BJ227:BL227" si="1394">BB227*BF227</f>
        <v>0.3220829714</v>
      </c>
      <c r="BK227" s="34">
        <f t="shared" si="1394"/>
        <v>-0.6603286376</v>
      </c>
      <c r="BL227" s="34">
        <f t="shared" si="1394"/>
        <v>0.3382456661</v>
      </c>
      <c r="BT227" s="5">
        <f t="shared" ref="BT227:BV227" si="1395">Z227*(1-Z227)</f>
        <v>0.1950176533</v>
      </c>
      <c r="BU227" s="5">
        <f t="shared" si="1395"/>
        <v>0.2309533426</v>
      </c>
      <c r="BV227" s="5">
        <f t="shared" si="1395"/>
        <v>0.2473916576</v>
      </c>
      <c r="BY227" s="17">
        <v>-0.13491277332930693</v>
      </c>
      <c r="BZ227" s="17">
        <v>0.16838272821227018</v>
      </c>
      <c r="CA227" s="17">
        <v>-0.14149836765985857</v>
      </c>
      <c r="CC227" s="34">
        <f t="shared" ref="CC227:CE227" si="1396">BY227*BT227</f>
        <v>-0.02631037245</v>
      </c>
      <c r="CD227" s="34">
        <f t="shared" si="1396"/>
        <v>0.03888855392</v>
      </c>
      <c r="CE227" s="34">
        <f t="shared" si="1396"/>
        <v>-0.03500551572</v>
      </c>
    </row>
    <row r="228" ht="18.0" customHeight="1">
      <c r="B228" s="6">
        <v>0.0</v>
      </c>
      <c r="C228" s="6">
        <v>1.0</v>
      </c>
      <c r="D228" s="6">
        <v>0.0</v>
      </c>
      <c r="E228" s="22" t="str">
        <f t="shared" si="1355"/>
        <v>versicolor</v>
      </c>
      <c r="F228" s="22">
        <f t="shared" ref="F228:H228" si="1397">AQ228</f>
        <v>0.3195499312</v>
      </c>
      <c r="G228" s="22">
        <f t="shared" si="1397"/>
        <v>0.3434617997</v>
      </c>
      <c r="H228" s="22">
        <f t="shared" si="1397"/>
        <v>0.3369882691</v>
      </c>
      <c r="I228" s="64" t="str">
        <f t="shared" si="1357"/>
        <v>versicolor</v>
      </c>
      <c r="K228" s="24" t="str">
        <f t="shared" si="1358"/>
        <v>OK</v>
      </c>
      <c r="L228" s="29">
        <f t="shared" si="1359"/>
        <v>0.1187421536</v>
      </c>
      <c r="N228" s="29">
        <v>1.0</v>
      </c>
      <c r="O228" s="27">
        <v>6.7</v>
      </c>
      <c r="P228" s="27">
        <v>3.2</v>
      </c>
      <c r="U228" s="27">
        <v>1.123181071646161</v>
      </c>
      <c r="V228" s="27">
        <v>0.45898847990832325</v>
      </c>
      <c r="W228" s="27">
        <v>-0.08644980029497296</v>
      </c>
      <c r="Z228" s="17">
        <f t="shared" ref="Z228:AB228" si="1398">1/(1+EXP(-U228))</f>
        <v>0.7545782957</v>
      </c>
      <c r="AA228" s="17">
        <f t="shared" si="1398"/>
        <v>0.612774188</v>
      </c>
      <c r="AB228" s="17">
        <f t="shared" si="1398"/>
        <v>0.4784010001</v>
      </c>
      <c r="AE228" s="29">
        <v>1.0</v>
      </c>
      <c r="AF228" s="17">
        <f t="shared" ref="AF228:AH228" si="1399">Z228</f>
        <v>0.7545782957</v>
      </c>
      <c r="AG228" s="17">
        <f t="shared" si="1399"/>
        <v>0.612774188</v>
      </c>
      <c r="AH228" s="17">
        <f t="shared" si="1399"/>
        <v>0.4784010001</v>
      </c>
      <c r="AJ228" s="2"/>
      <c r="AK228" s="2"/>
      <c r="AM228" s="27">
        <v>0.6919994177013518</v>
      </c>
      <c r="AN228" s="27">
        <v>0.764161773218001</v>
      </c>
      <c r="AO228" s="27">
        <v>0.7451339968181003</v>
      </c>
      <c r="AQ228" s="17">
        <f t="shared" ref="AQ228:AS228" si="1400">EXP(AM228)/(EXP($AM228)+EXP($AN228)+EXP($AO228))</f>
        <v>0.3195499312</v>
      </c>
      <c r="AR228" s="17">
        <f t="shared" si="1400"/>
        <v>0.3434617997</v>
      </c>
      <c r="AS228" s="17">
        <f t="shared" si="1400"/>
        <v>0.3369882691</v>
      </c>
      <c r="AU228" s="40" t="str">
        <f t="shared" si="1375"/>
        <v>versicolor</v>
      </c>
      <c r="AW228" s="41">
        <v>0.0</v>
      </c>
      <c r="AX228" s="41">
        <v>1.0</v>
      </c>
      <c r="AY228" s="41">
        <v>0.0</v>
      </c>
      <c r="BB228" s="74">
        <f t="shared" ref="BB228:BD228" si="1401">AQ228-AW228</f>
        <v>0.3195499312</v>
      </c>
      <c r="BC228" s="74">
        <f t="shared" si="1401"/>
        <v>-0.6565382003</v>
      </c>
      <c r="BD228" s="74">
        <f t="shared" si="1401"/>
        <v>0.3369882691</v>
      </c>
      <c r="BF228" s="5">
        <v>1.0</v>
      </c>
      <c r="BG228" s="5">
        <v>1.0</v>
      </c>
      <c r="BH228" s="5">
        <v>1.0</v>
      </c>
      <c r="BJ228" s="34">
        <f t="shared" ref="BJ228:BL228" si="1402">BB228*BF228</f>
        <v>0.3195499312</v>
      </c>
      <c r="BK228" s="34">
        <f t="shared" si="1402"/>
        <v>-0.6565382003</v>
      </c>
      <c r="BL228" s="34">
        <f t="shared" si="1402"/>
        <v>0.3369882691</v>
      </c>
      <c r="BT228" s="5">
        <f t="shared" ref="BT228:BV228" si="1403">Z228*(1-Z228)</f>
        <v>0.1851898913</v>
      </c>
      <c r="BU228" s="5">
        <f t="shared" si="1403"/>
        <v>0.2372819825</v>
      </c>
      <c r="BV228" s="5">
        <f t="shared" si="1403"/>
        <v>0.2495334832</v>
      </c>
      <c r="BY228" s="17">
        <v>-0.13416609774639607</v>
      </c>
      <c r="BZ228" s="17">
        <v>0.16746763918233315</v>
      </c>
      <c r="CA228" s="17">
        <v>-0.14052630799897226</v>
      </c>
      <c r="CC228" s="34">
        <f t="shared" ref="CC228:CE228" si="1404">BY228*BT228</f>
        <v>-0.02484620506</v>
      </c>
      <c r="CD228" s="34">
        <f t="shared" si="1404"/>
        <v>0.03973705343</v>
      </c>
      <c r="CE228" s="34">
        <f t="shared" si="1404"/>
        <v>-0.03506601912</v>
      </c>
    </row>
    <row r="229" ht="18.0" customHeight="1">
      <c r="B229" s="6">
        <v>0.0</v>
      </c>
      <c r="C229" s="6">
        <v>0.0</v>
      </c>
      <c r="D229" s="6">
        <v>1.0</v>
      </c>
      <c r="E229" s="22" t="str">
        <f t="shared" si="1355"/>
        <v>virginica</v>
      </c>
      <c r="F229" s="22">
        <f t="shared" ref="F229:H229" si="1405">AQ229</f>
        <v>0.3316405712</v>
      </c>
      <c r="G229" s="22">
        <f t="shared" si="1405"/>
        <v>0.3282443552</v>
      </c>
      <c r="H229" s="22">
        <f t="shared" si="1405"/>
        <v>0.3401150737</v>
      </c>
      <c r="I229" s="64" t="str">
        <f t="shared" si="1357"/>
        <v>virginica</v>
      </c>
      <c r="K229" s="24" t="str">
        <f t="shared" si="1358"/>
        <v>OK</v>
      </c>
      <c r="L229" s="29">
        <f t="shared" si="1359"/>
        <v>0.1198301407</v>
      </c>
      <c r="N229" s="29">
        <v>1.0</v>
      </c>
      <c r="O229" s="27">
        <v>7.9</v>
      </c>
      <c r="P229" s="27">
        <v>6.3</v>
      </c>
      <c r="U229" s="27">
        <v>1.4104937616554218</v>
      </c>
      <c r="V229" s="27">
        <v>1.2707926063124</v>
      </c>
      <c r="W229" s="27">
        <v>-0.7843837341666104</v>
      </c>
      <c r="Z229" s="17">
        <f t="shared" ref="Z229:AB229" si="1406">1/(1+EXP(-U229))</f>
        <v>0.8038438111</v>
      </c>
      <c r="AA229" s="17">
        <f t="shared" si="1406"/>
        <v>0.7808783989</v>
      </c>
      <c r="AB229" s="17">
        <f t="shared" si="1406"/>
        <v>0.3133758609</v>
      </c>
      <c r="AE229" s="29">
        <v>1.0</v>
      </c>
      <c r="AF229" s="17">
        <f t="shared" ref="AF229:AH229" si="1407">Z229</f>
        <v>0.8038438111</v>
      </c>
      <c r="AG229" s="17">
        <f t="shared" si="1407"/>
        <v>0.7808783989</v>
      </c>
      <c r="AH229" s="17">
        <f t="shared" si="1407"/>
        <v>0.3133758609</v>
      </c>
      <c r="AM229" s="27">
        <v>0.7524827442145563</v>
      </c>
      <c r="AN229" s="27">
        <v>0.7421892951227066</v>
      </c>
      <c r="AO229" s="27">
        <v>0.7777149910257127</v>
      </c>
      <c r="AQ229" s="17">
        <f t="shared" ref="AQ229:AS229" si="1408">EXP(AM229)/(EXP($AM229)+EXP($AN229)+EXP($AO229))</f>
        <v>0.3316405712</v>
      </c>
      <c r="AR229" s="17">
        <f t="shared" si="1408"/>
        <v>0.3282443552</v>
      </c>
      <c r="AS229" s="17">
        <f t="shared" si="1408"/>
        <v>0.3401150737</v>
      </c>
      <c r="AU229" s="40" t="str">
        <f t="shared" si="1375"/>
        <v>virginica</v>
      </c>
      <c r="AW229" s="41">
        <v>0.0</v>
      </c>
      <c r="AX229" s="41">
        <v>0.0</v>
      </c>
      <c r="AY229" s="41">
        <v>1.0</v>
      </c>
      <c r="BB229" s="74">
        <f t="shared" ref="BB229:BD229" si="1409">AQ229-AW229</f>
        <v>0.3316405712</v>
      </c>
      <c r="BC229" s="74">
        <f t="shared" si="1409"/>
        <v>0.3282443552</v>
      </c>
      <c r="BD229" s="74">
        <f t="shared" si="1409"/>
        <v>-0.6598849263</v>
      </c>
      <c r="BF229" s="5">
        <v>1.0</v>
      </c>
      <c r="BG229" s="5">
        <v>1.0</v>
      </c>
      <c r="BH229" s="5">
        <v>1.0</v>
      </c>
      <c r="BJ229" s="34">
        <f t="shared" ref="BJ229:BL229" si="1410">BB229*BF229</f>
        <v>0.3316405712</v>
      </c>
      <c r="BK229" s="34">
        <f t="shared" si="1410"/>
        <v>0.3282443552</v>
      </c>
      <c r="BL229" s="34">
        <f t="shared" si="1410"/>
        <v>-0.6598849263</v>
      </c>
      <c r="BT229" s="5">
        <f t="shared" ref="BT229:BV229" si="1411">Z229*(1-Z229)</f>
        <v>0.1576789384</v>
      </c>
      <c r="BU229" s="5">
        <f t="shared" si="1411"/>
        <v>0.1711073251</v>
      </c>
      <c r="BV229" s="5">
        <f t="shared" si="1411"/>
        <v>0.2151714307</v>
      </c>
      <c r="BY229" s="17">
        <v>0.08701146025018314</v>
      </c>
      <c r="BZ229" s="17">
        <v>-0.12069087201960728</v>
      </c>
      <c r="CA229" s="17">
        <v>-0.04453052109468189</v>
      </c>
      <c r="CC229" s="34">
        <f t="shared" ref="CC229:CE229" si="1412">BY229*BT229</f>
        <v>0.01371987468</v>
      </c>
      <c r="CD229" s="34">
        <f t="shared" si="1412"/>
        <v>-0.02065109227</v>
      </c>
      <c r="CE229" s="34">
        <f t="shared" si="1412"/>
        <v>-0.009581695934</v>
      </c>
    </row>
    <row r="230" ht="18.0" customHeight="1">
      <c r="B230" s="6">
        <v>0.0</v>
      </c>
      <c r="C230" s="6">
        <v>0.0</v>
      </c>
      <c r="D230" s="6">
        <v>1.0</v>
      </c>
      <c r="E230" s="22" t="str">
        <f t="shared" si="1355"/>
        <v>virginica</v>
      </c>
      <c r="F230" s="22">
        <f t="shared" ref="F230:H230" si="1413">AQ230</f>
        <v>0.3288428298</v>
      </c>
      <c r="G230" s="22">
        <f t="shared" si="1413"/>
        <v>0.3319204008</v>
      </c>
      <c r="H230" s="22">
        <f t="shared" si="1413"/>
        <v>0.3392367695</v>
      </c>
      <c r="I230" s="64" t="str">
        <f t="shared" si="1357"/>
        <v>virginica</v>
      </c>
      <c r="K230" s="24" t="str">
        <f t="shared" si="1358"/>
        <v>OK</v>
      </c>
      <c r="L230" s="29">
        <f t="shared" si="1359"/>
        <v>0.1201174423</v>
      </c>
      <c r="N230" s="29">
        <v>1.0</v>
      </c>
      <c r="O230" s="27">
        <v>8.3</v>
      </c>
      <c r="P230" s="27">
        <v>5.8</v>
      </c>
      <c r="U230" s="27">
        <v>1.4481900220396944</v>
      </c>
      <c r="V230" s="27">
        <v>1.102398373354743</v>
      </c>
      <c r="W230" s="27">
        <v>-0.6220763199265376</v>
      </c>
      <c r="Z230" s="17">
        <f t="shared" ref="Z230:AB230" si="1414">1/(1+EXP(-U230))</f>
        <v>0.8097197203</v>
      </c>
      <c r="AA230" s="17">
        <f t="shared" si="1414"/>
        <v>0.7507092187</v>
      </c>
      <c r="AB230" s="17">
        <f t="shared" si="1414"/>
        <v>0.3493093723</v>
      </c>
      <c r="AE230" s="29">
        <v>1.0</v>
      </c>
      <c r="AF230" s="17">
        <f t="shared" ref="AF230:AH230" si="1415">Z230</f>
        <v>0.8097197203</v>
      </c>
      <c r="AG230" s="17">
        <f t="shared" si="1415"/>
        <v>0.7507092187</v>
      </c>
      <c r="AH230" s="17">
        <f t="shared" si="1415"/>
        <v>0.3493093723</v>
      </c>
      <c r="AM230" s="27">
        <v>0.7503307853359149</v>
      </c>
      <c r="AN230" s="27">
        <v>0.7596460531351554</v>
      </c>
      <c r="AO230" s="27">
        <v>0.7814491683047382</v>
      </c>
      <c r="AQ230" s="17">
        <f t="shared" ref="AQ230:AS230" si="1416">EXP(AM230)/(EXP($AM230)+EXP($AN230)+EXP($AO230))</f>
        <v>0.3288428298</v>
      </c>
      <c r="AR230" s="17">
        <f t="shared" si="1416"/>
        <v>0.3319204008</v>
      </c>
      <c r="AS230" s="17">
        <f t="shared" si="1416"/>
        <v>0.3392367695</v>
      </c>
      <c r="AU230" s="40" t="str">
        <f t="shared" si="1375"/>
        <v>virginica</v>
      </c>
      <c r="AW230" s="41">
        <v>0.0</v>
      </c>
      <c r="AX230" s="41">
        <v>0.0</v>
      </c>
      <c r="AY230" s="41">
        <v>1.0</v>
      </c>
      <c r="BB230" s="74">
        <f t="shared" ref="BB230:BD230" si="1417">AQ230-AW230</f>
        <v>0.3288428298</v>
      </c>
      <c r="BC230" s="74">
        <f t="shared" si="1417"/>
        <v>0.3319204008</v>
      </c>
      <c r="BD230" s="74">
        <f t="shared" si="1417"/>
        <v>-0.6607632305</v>
      </c>
      <c r="BF230" s="5">
        <v>1.0</v>
      </c>
      <c r="BG230" s="5">
        <v>1.0</v>
      </c>
      <c r="BH230" s="5">
        <v>1.0</v>
      </c>
      <c r="BJ230" s="34">
        <f t="shared" ref="BJ230:BL230" si="1418">BB230*BF230</f>
        <v>0.3288428298</v>
      </c>
      <c r="BK230" s="34">
        <f t="shared" si="1418"/>
        <v>0.3319204008</v>
      </c>
      <c r="BL230" s="34">
        <f t="shared" si="1418"/>
        <v>-0.6607632305</v>
      </c>
      <c r="BT230" s="5">
        <f t="shared" ref="BT230:BV230" si="1419">Z230*(1-Z230)</f>
        <v>0.1540736948</v>
      </c>
      <c r="BU230" s="5">
        <f t="shared" si="1419"/>
        <v>0.1871448876</v>
      </c>
      <c r="BV230" s="5">
        <f t="shared" si="1419"/>
        <v>0.2272923347</v>
      </c>
      <c r="BY230" s="17">
        <v>0.08772176353678945</v>
      </c>
      <c r="BZ230" s="17">
        <v>-0.12155268357913443</v>
      </c>
      <c r="CA230" s="17">
        <v>-0.04350810799248361</v>
      </c>
      <c r="CC230" s="34">
        <f t="shared" ref="CC230:CE230" si="1420">BY230*BT230</f>
        <v>0.01351561623</v>
      </c>
      <c r="CD230" s="34">
        <f t="shared" si="1420"/>
        <v>-0.02274796331</v>
      </c>
      <c r="CE230" s="34">
        <f t="shared" si="1420"/>
        <v>-0.009889059445</v>
      </c>
    </row>
    <row r="231" ht="18.0" customHeight="1">
      <c r="B231" s="6">
        <v>0.0</v>
      </c>
      <c r="C231" s="6">
        <v>0.0</v>
      </c>
      <c r="D231" s="6">
        <v>1.0</v>
      </c>
      <c r="E231" s="22" t="str">
        <f t="shared" si="1355"/>
        <v>virginica</v>
      </c>
      <c r="F231" s="22">
        <f t="shared" ref="F231:H231" si="1421">AQ231</f>
        <v>0.3272115788</v>
      </c>
      <c r="G231" s="22">
        <f t="shared" si="1421"/>
        <v>0.3337571132</v>
      </c>
      <c r="H231" s="22">
        <f t="shared" si="1421"/>
        <v>0.339031308</v>
      </c>
      <c r="I231" s="64" t="str">
        <f t="shared" si="1357"/>
        <v>virginica</v>
      </c>
      <c r="J231" s="30"/>
      <c r="K231" s="24" t="str">
        <f t="shared" si="1358"/>
        <v>OK</v>
      </c>
      <c r="L231" s="31">
        <f t="shared" si="1359"/>
        <v>0.120184758</v>
      </c>
      <c r="N231" s="31">
        <v>1.0</v>
      </c>
      <c r="O231" s="27">
        <v>7.7</v>
      </c>
      <c r="P231" s="27">
        <v>5.2</v>
      </c>
      <c r="U231" s="27">
        <v>1.340514701690199</v>
      </c>
      <c r="V231" s="27">
        <v>0.9684827197207908</v>
      </c>
      <c r="W231" s="27">
        <v>-0.5178079111999064</v>
      </c>
      <c r="Z231" s="17">
        <f t="shared" ref="Z231:AB231" si="1422">1/(1+EXP(-U231))</f>
        <v>0.7925745712</v>
      </c>
      <c r="AA231" s="17">
        <f t="shared" si="1422"/>
        <v>0.7248169684</v>
      </c>
      <c r="AB231" s="17">
        <f t="shared" si="1422"/>
        <v>0.3733649601</v>
      </c>
      <c r="AE231" s="31">
        <v>1.0</v>
      </c>
      <c r="AF231" s="17">
        <f t="shared" ref="AF231:AH231" si="1423">Z231</f>
        <v>0.7925745712</v>
      </c>
      <c r="AG231" s="17">
        <f t="shared" si="1423"/>
        <v>0.7248169684</v>
      </c>
      <c r="AH231" s="17">
        <f t="shared" si="1423"/>
        <v>0.3733649601</v>
      </c>
      <c r="AM231" s="27">
        <v>0.7356123386683405</v>
      </c>
      <c r="AN231" s="27">
        <v>0.7554188691939945</v>
      </c>
      <c r="AO231" s="27">
        <v>0.7710978039829288</v>
      </c>
      <c r="AQ231" s="17">
        <f t="shared" ref="AQ231:AS231" si="1424">EXP(AM231)/(EXP($AM231)+EXP($AN231)+EXP($AO231))</f>
        <v>0.3272115788</v>
      </c>
      <c r="AR231" s="17">
        <f t="shared" si="1424"/>
        <v>0.3337571132</v>
      </c>
      <c r="AS231" s="17">
        <f t="shared" si="1424"/>
        <v>0.339031308</v>
      </c>
      <c r="AU231" s="40" t="str">
        <f t="shared" si="1375"/>
        <v>virginica</v>
      </c>
      <c r="AW231" s="41">
        <v>0.0</v>
      </c>
      <c r="AX231" s="41">
        <v>0.0</v>
      </c>
      <c r="AY231" s="41">
        <v>1.0</v>
      </c>
      <c r="BB231" s="74">
        <f t="shared" ref="BB231:BD231" si="1425">AQ231-AW231</f>
        <v>0.3272115788</v>
      </c>
      <c r="BC231" s="74">
        <f t="shared" si="1425"/>
        <v>0.3337571132</v>
      </c>
      <c r="BD231" s="74">
        <f t="shared" si="1425"/>
        <v>-0.660968692</v>
      </c>
      <c r="BF231" s="5">
        <v>1.0</v>
      </c>
      <c r="BG231" s="5">
        <v>1.0</v>
      </c>
      <c r="BH231" s="5">
        <v>1.0</v>
      </c>
      <c r="BJ231" s="34">
        <f t="shared" ref="BJ231:BL231" si="1426">BB231*BF231</f>
        <v>0.3272115788</v>
      </c>
      <c r="BK231" s="34">
        <f t="shared" si="1426"/>
        <v>0.3337571132</v>
      </c>
      <c r="BL231" s="34">
        <f t="shared" si="1426"/>
        <v>-0.660968692</v>
      </c>
      <c r="BT231" s="5">
        <f t="shared" ref="BT231:BV231" si="1427">Z231*(1-Z231)</f>
        <v>0.1644001203</v>
      </c>
      <c r="BU231" s="5">
        <f t="shared" si="1427"/>
        <v>0.1994573307</v>
      </c>
      <c r="BV231" s="5">
        <f t="shared" si="1427"/>
        <v>0.2339635667</v>
      </c>
      <c r="BY231" s="17">
        <v>0.08806719517103262</v>
      </c>
      <c r="BZ231" s="17">
        <v>-0.12196572749711884</v>
      </c>
      <c r="CA231" s="17">
        <v>-0.042942750551368675</v>
      </c>
      <c r="CC231" s="34">
        <f t="shared" ref="CC231:CE231" si="1428">BY231*BT231</f>
        <v>0.01447825748</v>
      </c>
      <c r="CD231" s="34">
        <f t="shared" si="1428"/>
        <v>-0.02432695845</v>
      </c>
      <c r="CE231" s="34">
        <f t="shared" si="1428"/>
        <v>-0.01004703908</v>
      </c>
    </row>
    <row r="232" ht="18.0" customHeight="1">
      <c r="K232" s="32" t="s">
        <v>29</v>
      </c>
      <c r="L232" s="31">
        <f>SUM(L223:L231)</f>
        <v>1.078981054</v>
      </c>
      <c r="R232" s="9"/>
      <c r="AM232" s="7"/>
    </row>
    <row r="233" ht="18.0" customHeight="1">
      <c r="K233" s="2"/>
      <c r="R233" s="9"/>
      <c r="AM233" s="43" t="s">
        <v>388</v>
      </c>
      <c r="AN233" s="27"/>
      <c r="AO233" s="27"/>
    </row>
    <row r="234" ht="18.0" customHeight="1">
      <c r="B234" s="11" t="s">
        <v>11</v>
      </c>
      <c r="C234" s="12"/>
      <c r="D234" s="12"/>
      <c r="E234" s="13"/>
      <c r="G234" s="2"/>
      <c r="H234" s="2"/>
      <c r="I234" s="2"/>
      <c r="J234" s="9"/>
      <c r="K234" s="2"/>
      <c r="L234" s="9"/>
      <c r="Q234" s="7"/>
      <c r="U234" s="43" t="s">
        <v>12</v>
      </c>
      <c r="V234" s="27"/>
      <c r="W234" s="27"/>
      <c r="Z234" s="16" t="s">
        <v>389</v>
      </c>
      <c r="AA234" s="17"/>
      <c r="AF234" s="16" t="s">
        <v>390</v>
      </c>
      <c r="AI234" s="7"/>
      <c r="AM234" s="43" t="s">
        <v>391</v>
      </c>
      <c r="AQ234" s="10" t="s">
        <v>392</v>
      </c>
      <c r="AR234" s="17"/>
      <c r="AW234" s="1" t="s">
        <v>41</v>
      </c>
      <c r="BB234" s="36" t="s">
        <v>93</v>
      </c>
      <c r="BF234" s="4" t="s">
        <v>393</v>
      </c>
      <c r="BH234" s="9" t="s">
        <v>685</v>
      </c>
      <c r="BJ234" s="33" t="s">
        <v>395</v>
      </c>
      <c r="BN234" s="33" t="s">
        <v>396</v>
      </c>
      <c r="BO234" s="34"/>
      <c r="BP234" s="34"/>
      <c r="BQ234" s="34"/>
      <c r="BT234" s="4" t="s">
        <v>397</v>
      </c>
      <c r="BX234" s="16" t="s">
        <v>398</v>
      </c>
      <c r="BY234" s="17"/>
      <c r="BZ234" s="17"/>
      <c r="CA234" s="17"/>
      <c r="CB234" s="17"/>
      <c r="CC234" s="33" t="s">
        <v>399</v>
      </c>
      <c r="CG234" s="4" t="s">
        <v>138</v>
      </c>
      <c r="CH234" s="5"/>
      <c r="CI234" s="5"/>
      <c r="CJ234" s="5"/>
    </row>
    <row r="235" ht="18.0" customHeight="1">
      <c r="B235" s="18" t="s">
        <v>14</v>
      </c>
      <c r="C235" s="18" t="s">
        <v>15</v>
      </c>
      <c r="D235" s="18" t="s">
        <v>16</v>
      </c>
      <c r="E235" s="19"/>
      <c r="F235" s="6" t="s">
        <v>14</v>
      </c>
      <c r="G235" s="6" t="s">
        <v>15</v>
      </c>
      <c r="H235" s="6" t="s">
        <v>16</v>
      </c>
      <c r="I235" s="19"/>
      <c r="J235" s="20" t="s">
        <v>18</v>
      </c>
      <c r="K235" s="18" t="s">
        <v>19</v>
      </c>
      <c r="L235" s="21" t="s">
        <v>20</v>
      </c>
      <c r="N235" s="1" t="s">
        <v>21</v>
      </c>
      <c r="O235" s="1" t="s">
        <v>22</v>
      </c>
      <c r="P235" s="1" t="s">
        <v>23</v>
      </c>
      <c r="Q235" s="1" t="s">
        <v>686</v>
      </c>
      <c r="U235" s="1" t="s">
        <v>687</v>
      </c>
      <c r="AE235" s="1" t="s">
        <v>21</v>
      </c>
      <c r="AF235" s="2" t="s">
        <v>688</v>
      </c>
      <c r="AI235" s="2" t="s">
        <v>689</v>
      </c>
      <c r="AK235" s="2"/>
      <c r="AM235" s="2" t="s">
        <v>690</v>
      </c>
      <c r="AO235" s="2"/>
      <c r="AQ235" s="2" t="s">
        <v>47</v>
      </c>
      <c r="AW235" s="6" t="s">
        <v>14</v>
      </c>
      <c r="AX235" s="6" t="s">
        <v>15</v>
      </c>
      <c r="AY235" s="6" t="s">
        <v>16</v>
      </c>
      <c r="BB235" s="2" t="s">
        <v>101</v>
      </c>
      <c r="BF235" s="1" t="s">
        <v>251</v>
      </c>
      <c r="BJ235" s="57" t="s">
        <v>691</v>
      </c>
      <c r="BK235" s="58"/>
      <c r="BO235" s="2" t="s">
        <v>104</v>
      </c>
      <c r="BP235" s="2"/>
      <c r="BT235" s="1" t="s">
        <v>145</v>
      </c>
      <c r="BY235" s="2" t="s">
        <v>146</v>
      </c>
      <c r="CC235" s="2" t="s">
        <v>692</v>
      </c>
      <c r="CH235" s="2" t="s">
        <v>148</v>
      </c>
    </row>
    <row r="236" ht="18.0" customHeight="1">
      <c r="A236" s="1">
        <f>A223+1</f>
        <v>18</v>
      </c>
      <c r="B236" s="6">
        <v>1.0</v>
      </c>
      <c r="C236" s="6">
        <v>0.0</v>
      </c>
      <c r="D236" s="6">
        <v>0.0</v>
      </c>
      <c r="E236" s="22" t="str">
        <f t="shared" ref="E236:E244" si="1439">IF(MAX(B236:D236)=B236,"setosa",IF(MAX(B236:D236)=C236,"versicolor","virginica"))</f>
        <v>setosa</v>
      </c>
      <c r="F236" s="22">
        <f t="shared" ref="F236:H236" si="1429">AQ236</f>
        <v>0.339719187</v>
      </c>
      <c r="G236" s="22">
        <f t="shared" si="1429"/>
        <v>0.3172053957</v>
      </c>
      <c r="H236" s="22">
        <f t="shared" si="1429"/>
        <v>0.3430754173</v>
      </c>
      <c r="I236" s="64" t="str">
        <f t="shared" ref="I236:I244" si="1441">IF(MAX(F236:H236)=F236,"setosa",IF(MAX(F236:H236)=G236,"versicolor","virginica"))</f>
        <v>virginica</v>
      </c>
      <c r="J236" s="22">
        <f>COUNTIF(K236:K244,"OK")/9</f>
        <v>0.6666666667</v>
      </c>
      <c r="K236" s="24" t="str">
        <f t="shared" ref="K236:K244" si="1442">IF(E236=I236,"OK","NG")</f>
        <v>NG</v>
      </c>
      <c r="L236" s="25">
        <f t="shared" ref="L236:L244" si="1443">-(B236*LN(F236)+C236*LN(G236)+D236*LN(H236))/9</f>
        <v>0.119959547</v>
      </c>
      <c r="M236" s="9" t="s">
        <v>26</v>
      </c>
      <c r="N236" s="25">
        <v>1.0</v>
      </c>
      <c r="O236" s="27">
        <v>5.1</v>
      </c>
      <c r="P236" s="27">
        <v>7.0</v>
      </c>
      <c r="Q236" s="72">
        <f t="shared" ref="Q236:S236" si="1430">Q223-$C$10*CH223</f>
        <v>0.05355025795</v>
      </c>
      <c r="R236" s="72">
        <f t="shared" si="1430"/>
        <v>-0.03500322501</v>
      </c>
      <c r="S236" s="72">
        <f t="shared" si="1430"/>
        <v>0.1771241374</v>
      </c>
      <c r="T236" s="28" t="s">
        <v>27</v>
      </c>
      <c r="U236" s="27">
        <f t="array" ref="U236:W244">MMULT(N236:P244,Q236:S238)</f>
        <v>1.020053094</v>
      </c>
      <c r="V236" s="27">
        <v>1.65046246954231</v>
      </c>
      <c r="W236" s="27">
        <v>-1.1790662808102224</v>
      </c>
      <c r="Y236" s="9" t="s">
        <v>693</v>
      </c>
      <c r="Z236" s="17">
        <f t="shared" ref="Z236:AB236" si="1431">1/(1+EXP(-U236))</f>
        <v>0.7349829414</v>
      </c>
      <c r="AA236" s="17">
        <f t="shared" si="1431"/>
        <v>0.8389535447</v>
      </c>
      <c r="AB236" s="17">
        <f t="shared" si="1431"/>
        <v>0.235220123</v>
      </c>
      <c r="AD236" s="9" t="s">
        <v>694</v>
      </c>
      <c r="AE236" s="25">
        <v>1.0</v>
      </c>
      <c r="AF236" s="17">
        <f t="shared" ref="AF236:AH236" si="1432">Z236</f>
        <v>0.7349829414</v>
      </c>
      <c r="AG236" s="17">
        <f t="shared" si="1432"/>
        <v>0.8389535447</v>
      </c>
      <c r="AH236" s="17">
        <f t="shared" si="1432"/>
        <v>0.235220123</v>
      </c>
      <c r="AI236" s="38">
        <f t="shared" ref="AI236:AK236" si="1433">AI223-$C$10*BO223</f>
        <v>0.05645657359</v>
      </c>
      <c r="AJ236" s="38">
        <f t="shared" si="1433"/>
        <v>-0.03697419064</v>
      </c>
      <c r="AK236" s="38">
        <f t="shared" si="1433"/>
        <v>-0.01948238295</v>
      </c>
      <c r="AL236" s="28" t="s">
        <v>27</v>
      </c>
      <c r="AM236" s="27">
        <f t="array" ref="AM236:AO244">MMULT(AE236:AH244,AI236:AK239)</f>
        <v>0.7277798876</v>
      </c>
      <c r="AN236" s="27">
        <v>0.6592100319475441</v>
      </c>
      <c r="AO236" s="27">
        <v>0.7376108305489819</v>
      </c>
      <c r="AP236" s="9" t="s">
        <v>695</v>
      </c>
      <c r="AQ236" s="17">
        <f t="shared" ref="AQ236:AS236" si="1434">EXP(AM236)/(EXP($AM236)+EXP($AN236)+EXP($AO236))</f>
        <v>0.339719187</v>
      </c>
      <c r="AR236" s="17">
        <f t="shared" si="1434"/>
        <v>0.3172053957</v>
      </c>
      <c r="AS236" s="17">
        <f t="shared" si="1434"/>
        <v>0.3430754173</v>
      </c>
      <c r="AT236" s="39" t="s">
        <v>51</v>
      </c>
      <c r="AU236" s="40" t="str">
        <f>IF(MAX(B236:D236)=MAX(AQ236:AS236)=AQ236,"setosa",IF(MAX(AQ236:AS236)=AR236,"versicolor","virginica"))</f>
        <v>virginica</v>
      </c>
      <c r="AW236" s="41">
        <v>1.0</v>
      </c>
      <c r="AX236" s="41">
        <v>0.0</v>
      </c>
      <c r="AY236" s="41">
        <v>0.0</v>
      </c>
      <c r="BA236" s="59" t="s">
        <v>108</v>
      </c>
      <c r="BB236" s="74">
        <f t="shared" ref="BB236:BD236" si="1435">AQ236-AW236</f>
        <v>-0.660280813</v>
      </c>
      <c r="BC236" s="74">
        <f t="shared" si="1435"/>
        <v>0.3172053957</v>
      </c>
      <c r="BD236" s="74">
        <f t="shared" si="1435"/>
        <v>0.3430754173</v>
      </c>
      <c r="BE236" s="9" t="s">
        <v>696</v>
      </c>
      <c r="BF236" s="5">
        <v>1.0</v>
      </c>
      <c r="BG236" s="5">
        <v>1.0</v>
      </c>
      <c r="BH236" s="5">
        <v>1.0</v>
      </c>
      <c r="BI236" s="9" t="s">
        <v>697</v>
      </c>
      <c r="BJ236" s="34">
        <f t="shared" ref="BJ236:BL236" si="1436">BB236*BF236</f>
        <v>-0.660280813</v>
      </c>
      <c r="BK236" s="34">
        <f t="shared" si="1436"/>
        <v>0.3172053957</v>
      </c>
      <c r="BL236" s="34">
        <f t="shared" si="1436"/>
        <v>0.3430754173</v>
      </c>
      <c r="BN236" s="61" t="s">
        <v>698</v>
      </c>
      <c r="BO236" s="62">
        <f t="array" ref="BO236:BQ239">MMULT(TRANSPOSE(AE236:AH244),BJ236:BL244)</f>
        <v>-0.02797923297</v>
      </c>
      <c r="BP236" s="62">
        <v>-0.033322198257870694</v>
      </c>
      <c r="BQ236" s="62">
        <v>0.06130143123112497</v>
      </c>
      <c r="BS236" s="75" t="s">
        <v>699</v>
      </c>
      <c r="BT236" s="5">
        <f t="shared" ref="BT236:BV236" si="1437">Z236*(1-Z236)</f>
        <v>0.1947830172</v>
      </c>
      <c r="BU236" s="5">
        <f t="shared" si="1437"/>
        <v>0.1351104945</v>
      </c>
      <c r="BV236" s="5">
        <f t="shared" si="1437"/>
        <v>0.1798916167</v>
      </c>
      <c r="BX236" s="9" t="s">
        <v>700</v>
      </c>
      <c r="BY236" s="17">
        <f t="array" ref="BY236:CA244">MMULT(BJ236:BL244,TRANSPOSE(AI237:AK239))</f>
        <v>0.04527347719</v>
      </c>
      <c r="BZ236" s="17">
        <v>-0.04923230425877967</v>
      </c>
      <c r="CA236" s="17">
        <v>0.19275536714750066</v>
      </c>
      <c r="CB236" s="9"/>
      <c r="CC236" s="34">
        <f t="shared" ref="CC236:CE236" si="1438">BY236*BT236</f>
        <v>0.008818504488</v>
      </c>
      <c r="CD236" s="34">
        <f t="shared" si="1438"/>
        <v>-0.006651800975</v>
      </c>
      <c r="CE236" s="34">
        <f t="shared" si="1438"/>
        <v>0.03467507463</v>
      </c>
      <c r="CG236" s="61" t="s">
        <v>701</v>
      </c>
      <c r="CH236" s="65">
        <f t="array" ref="CH236:CJ238">MMULT(TRANSPOSE(N236:P244),CC236:CE244)</f>
        <v>-0.008675946746</v>
      </c>
      <c r="CI236" s="65">
        <v>0.03477483442622944</v>
      </c>
      <c r="CJ236" s="65">
        <v>-0.03957895778325462</v>
      </c>
    </row>
    <row r="237" ht="18.0" customHeight="1">
      <c r="B237" s="6">
        <v>1.0</v>
      </c>
      <c r="C237" s="6">
        <v>0.0</v>
      </c>
      <c r="D237" s="6">
        <v>0.0</v>
      </c>
      <c r="E237" s="22" t="str">
        <f t="shared" si="1439"/>
        <v>setosa</v>
      </c>
      <c r="F237" s="22">
        <f t="shared" ref="F237:H237" si="1440">AQ237</f>
        <v>0.3419875595</v>
      </c>
      <c r="G237" s="22">
        <f t="shared" si="1440"/>
        <v>0.3147637565</v>
      </c>
      <c r="H237" s="22">
        <f t="shared" si="1440"/>
        <v>0.3432486839</v>
      </c>
      <c r="I237" s="64" t="str">
        <f t="shared" si="1441"/>
        <v>virginica</v>
      </c>
      <c r="K237" s="24" t="str">
        <f t="shared" si="1442"/>
        <v>NG</v>
      </c>
      <c r="L237" s="29">
        <f t="shared" si="1443"/>
        <v>0.119220102</v>
      </c>
      <c r="N237" s="29">
        <v>1.0</v>
      </c>
      <c r="O237" s="27">
        <v>5.4</v>
      </c>
      <c r="P237" s="27">
        <v>7.8</v>
      </c>
      <c r="Q237" s="72">
        <f t="shared" ref="Q237:S237" si="1444">Q224-$C$10*CH224</f>
        <v>0.1420397548</v>
      </c>
      <c r="R237" s="72">
        <f t="shared" si="1444"/>
        <v>-0.0655006519</v>
      </c>
      <c r="S237" s="72">
        <f t="shared" si="1444"/>
        <v>0.09213273008</v>
      </c>
      <c r="U237" s="27">
        <v>1.0903336019352403</v>
      </c>
      <c r="V237" s="27">
        <v>1.8616144475994927</v>
      </c>
      <c r="W237" s="27">
        <v>-1.3601198722585013</v>
      </c>
      <c r="Z237" s="17">
        <f t="shared" ref="Z237:AB237" si="1445">1/(1+EXP(-U237))</f>
        <v>0.7484445358</v>
      </c>
      <c r="AA237" s="17">
        <f t="shared" si="1445"/>
        <v>0.8654850141</v>
      </c>
      <c r="AB237" s="17">
        <f t="shared" si="1445"/>
        <v>0.2042208206</v>
      </c>
      <c r="AE237" s="29">
        <v>1.0</v>
      </c>
      <c r="AF237" s="17">
        <f t="shared" ref="AF237:AH237" si="1446">Z237</f>
        <v>0.7484445358</v>
      </c>
      <c r="AG237" s="17">
        <f t="shared" si="1446"/>
        <v>0.8654850141</v>
      </c>
      <c r="AH237" s="17">
        <f t="shared" si="1446"/>
        <v>0.2042208206</v>
      </c>
      <c r="AI237" s="38">
        <f t="shared" ref="AI237:AK237" si="1447">AI224-$C$10*BO224</f>
        <v>0.5513875055</v>
      </c>
      <c r="AJ237" s="38">
        <f t="shared" si="1447"/>
        <v>0.7353756888</v>
      </c>
      <c r="AK237" s="38">
        <f t="shared" si="1447"/>
        <v>0.5132368056</v>
      </c>
      <c r="AM237" s="27">
        <v>0.7403886656097596</v>
      </c>
      <c r="AN237" s="27">
        <v>0.6574366829517978</v>
      </c>
      <c r="AO237" s="27">
        <v>0.7440695153685755</v>
      </c>
      <c r="AQ237" s="17">
        <f t="shared" ref="AQ237:AS237" si="1448">EXP(AM237)/(EXP($AM237)+EXP($AN237)+EXP($AO237))</f>
        <v>0.3419875595</v>
      </c>
      <c r="AR237" s="17">
        <f t="shared" si="1448"/>
        <v>0.3147637565</v>
      </c>
      <c r="AS237" s="17">
        <f t="shared" si="1448"/>
        <v>0.3432486839</v>
      </c>
      <c r="AU237" s="40" t="str">
        <f t="shared" ref="AU237:AU244" si="1459">IF(MAX(AQ237:AS237)=AQ237,"setosa",IF(MAX(AQ237:AS237)=AR237,"versicolor","virginica"))</f>
        <v>virginica</v>
      </c>
      <c r="AW237" s="41">
        <v>1.0</v>
      </c>
      <c r="AX237" s="41">
        <v>0.0</v>
      </c>
      <c r="AY237" s="41">
        <v>0.0</v>
      </c>
      <c r="BB237" s="74">
        <f t="shared" ref="BB237:BD237" si="1449">AQ237-AW237</f>
        <v>-0.6580124405</v>
      </c>
      <c r="BC237" s="74">
        <f t="shared" si="1449"/>
        <v>0.3147637565</v>
      </c>
      <c r="BD237" s="74">
        <f t="shared" si="1449"/>
        <v>0.3432486839</v>
      </c>
      <c r="BF237" s="5">
        <v>1.0</v>
      </c>
      <c r="BG237" s="5">
        <v>1.0</v>
      </c>
      <c r="BH237" s="5">
        <v>1.0</v>
      </c>
      <c r="BJ237" s="34">
        <f t="shared" ref="BJ237:BL237" si="1450">BB237*BF237</f>
        <v>-0.6580124405</v>
      </c>
      <c r="BK237" s="34">
        <f t="shared" si="1450"/>
        <v>0.3147637565</v>
      </c>
      <c r="BL237" s="34">
        <f t="shared" si="1450"/>
        <v>0.3432486839</v>
      </c>
      <c r="BN237" s="61" t="s">
        <v>702</v>
      </c>
      <c r="BO237" s="34">
        <v>0.05394629886762459</v>
      </c>
      <c r="BP237" s="34">
        <v>0.020014888448863233</v>
      </c>
      <c r="BQ237" s="34">
        <v>-0.0739611873164876</v>
      </c>
      <c r="BT237" s="5">
        <f t="shared" ref="BT237:BV237" si="1451">Z237*(1-Z237)</f>
        <v>0.1882753126</v>
      </c>
      <c r="BU237" s="5">
        <f t="shared" si="1451"/>
        <v>0.1164207045</v>
      </c>
      <c r="BV237" s="5">
        <f t="shared" si="1451"/>
        <v>0.162514677</v>
      </c>
      <c r="BY237" s="17">
        <v>0.0448176341888582</v>
      </c>
      <c r="BZ237" s="17">
        <v>-0.04866117475725934</v>
      </c>
      <c r="CA237" s="17">
        <v>0.19194780613937856</v>
      </c>
      <c r="CC237" s="34">
        <f t="shared" ref="CC237:CE237" si="1452">BY237*BT237</f>
        <v>0.008438054088</v>
      </c>
      <c r="CD237" s="34">
        <f t="shared" si="1452"/>
        <v>-0.005665168245</v>
      </c>
      <c r="CE237" s="34">
        <f t="shared" si="1452"/>
        <v>0.03119433572</v>
      </c>
      <c r="CG237" s="61" t="s">
        <v>703</v>
      </c>
      <c r="CH237" s="66">
        <v>-0.021556629793072837</v>
      </c>
      <c r="CI237" s="66">
        <v>0.1353931033871061</v>
      </c>
      <c r="CJ237" s="66">
        <v>-0.4315387379283166</v>
      </c>
    </row>
    <row r="238" ht="18.0" customHeight="1">
      <c r="B238" s="6">
        <v>1.0</v>
      </c>
      <c r="C238" s="6">
        <v>0.0</v>
      </c>
      <c r="D238" s="6">
        <v>0.0</v>
      </c>
      <c r="E238" s="22" t="str">
        <f t="shared" si="1439"/>
        <v>setosa</v>
      </c>
      <c r="F238" s="22">
        <f t="shared" ref="F238:H238" si="1453">AQ238</f>
        <v>0.3398278506</v>
      </c>
      <c r="G238" s="22">
        <f t="shared" si="1453"/>
        <v>0.316773505</v>
      </c>
      <c r="H238" s="22">
        <f t="shared" si="1453"/>
        <v>0.3433986445</v>
      </c>
      <c r="I238" s="64" t="str">
        <f t="shared" si="1441"/>
        <v>virginica</v>
      </c>
      <c r="K238" s="24" t="str">
        <f t="shared" si="1442"/>
        <v>NG</v>
      </c>
      <c r="L238" s="29">
        <f t="shared" si="1443"/>
        <v>0.1199240124</v>
      </c>
      <c r="N238" s="29">
        <v>1.0</v>
      </c>
      <c r="O238" s="27">
        <v>4.6</v>
      </c>
      <c r="P238" s="27">
        <v>6.8</v>
      </c>
      <c r="Q238" s="72">
        <f t="shared" ref="Q238:S238" si="1454">Q225-$C$10*CH225</f>
        <v>0.03458572665</v>
      </c>
      <c r="R238" s="72">
        <f t="shared" si="1454"/>
        <v>0.288502717</v>
      </c>
      <c r="S238" s="72">
        <f t="shared" si="1454"/>
        <v>-0.2608667631</v>
      </c>
      <c r="U238" s="27">
        <v>0.9421160714163596</v>
      </c>
      <c r="V238" s="27">
        <v>1.6255122520853067</v>
      </c>
      <c r="W238" s="27">
        <v>-1.1729592932309392</v>
      </c>
      <c r="Z238" s="17">
        <f t="shared" ref="Z238:AB238" si="1455">1/(1+EXP(-U238))</f>
        <v>0.7195268957</v>
      </c>
      <c r="AA238" s="17">
        <f t="shared" si="1455"/>
        <v>0.8355539345</v>
      </c>
      <c r="AB238" s="17">
        <f t="shared" si="1455"/>
        <v>0.2363204947</v>
      </c>
      <c r="AE238" s="29">
        <v>1.0</v>
      </c>
      <c r="AF238" s="17">
        <f t="shared" ref="AF238:AH238" si="1456">Z238</f>
        <v>0.7195268957</v>
      </c>
      <c r="AG238" s="17">
        <f t="shared" si="1456"/>
        <v>0.8355539345</v>
      </c>
      <c r="AH238" s="17">
        <f t="shared" si="1456"/>
        <v>0.2363204947</v>
      </c>
      <c r="AI238" s="38">
        <f t="shared" ref="AI238:AK238" si="1457">AI225-$C$10*BO225</f>
        <v>0.2935919603</v>
      </c>
      <c r="AJ238" s="38">
        <f t="shared" si="1457"/>
        <v>0.0645257376</v>
      </c>
      <c r="AK238" s="38">
        <f t="shared" si="1457"/>
        <v>0.3618823021</v>
      </c>
      <c r="AM238" s="27">
        <v>0.718351923867235</v>
      </c>
      <c r="AN238" s="27">
        <v>0.6480997794122655</v>
      </c>
      <c r="AO238" s="27">
        <v>0.7288047574326367</v>
      </c>
      <c r="AQ238" s="17">
        <f t="shared" ref="AQ238:AS238" si="1458">EXP(AM238)/(EXP($AM238)+EXP($AN238)+EXP($AO238))</f>
        <v>0.3398278506</v>
      </c>
      <c r="AR238" s="17">
        <f t="shared" si="1458"/>
        <v>0.316773505</v>
      </c>
      <c r="AS238" s="17">
        <f t="shared" si="1458"/>
        <v>0.3433986445</v>
      </c>
      <c r="AU238" s="40" t="str">
        <f t="shared" si="1459"/>
        <v>virginica</v>
      </c>
      <c r="AW238" s="41">
        <v>1.0</v>
      </c>
      <c r="AX238" s="41">
        <v>0.0</v>
      </c>
      <c r="AY238" s="41">
        <v>0.0</v>
      </c>
      <c r="BB238" s="74">
        <f t="shared" ref="BB238:BD238" si="1460">AQ238-AW238</f>
        <v>-0.6601721494</v>
      </c>
      <c r="BC238" s="74">
        <f t="shared" si="1460"/>
        <v>0.316773505</v>
      </c>
      <c r="BD238" s="74">
        <f t="shared" si="1460"/>
        <v>0.3433986445</v>
      </c>
      <c r="BF238" s="5">
        <v>1.0</v>
      </c>
      <c r="BG238" s="5">
        <v>1.0</v>
      </c>
      <c r="BH238" s="5">
        <v>1.0</v>
      </c>
      <c r="BJ238" s="34">
        <f t="shared" ref="BJ238:BL238" si="1461">BB238*BF238</f>
        <v>-0.6601721494</v>
      </c>
      <c r="BK238" s="34">
        <f t="shared" si="1461"/>
        <v>0.316773505</v>
      </c>
      <c r="BL238" s="34">
        <f t="shared" si="1461"/>
        <v>0.3433986445</v>
      </c>
      <c r="BO238" s="34">
        <v>-0.32705010917639776</v>
      </c>
      <c r="BP238" s="34">
        <v>0.3050517651865944</v>
      </c>
      <c r="BQ238" s="34">
        <v>0.021998343989802993</v>
      </c>
      <c r="BT238" s="5">
        <f t="shared" ref="BT238:BV238" si="1462">Z238*(1-Z238)</f>
        <v>0.201807942</v>
      </c>
      <c r="BU238" s="5">
        <f t="shared" si="1462"/>
        <v>0.1374035571</v>
      </c>
      <c r="BV238" s="5">
        <f t="shared" si="1462"/>
        <v>0.1804731185</v>
      </c>
      <c r="BY238" s="17">
        <v>0.04518168305341655</v>
      </c>
      <c r="BZ238" s="17">
        <v>-0.04911129938429731</v>
      </c>
      <c r="CA238" s="17">
        <v>0.19268282071166737</v>
      </c>
      <c r="CC238" s="34">
        <f t="shared" ref="CC238:CE238" si="1463">BY238*BT238</f>
        <v>0.009118022475</v>
      </c>
      <c r="CD238" s="34">
        <f t="shared" si="1463"/>
        <v>-0.006748067228</v>
      </c>
      <c r="CE238" s="34">
        <f t="shared" si="1463"/>
        <v>0.03477406953</v>
      </c>
      <c r="CH238" s="66">
        <v>0.16781243241694332</v>
      </c>
      <c r="CI238" s="66">
        <v>-0.11206233398093657</v>
      </c>
      <c r="CJ238" s="66">
        <v>0.17532045961618736</v>
      </c>
    </row>
    <row r="239" ht="18.0" customHeight="1">
      <c r="B239" s="6">
        <v>0.0</v>
      </c>
      <c r="C239" s="6">
        <v>1.0</v>
      </c>
      <c r="D239" s="6">
        <v>0.0</v>
      </c>
      <c r="E239" s="22" t="str">
        <f t="shared" si="1439"/>
        <v>versicolor</v>
      </c>
      <c r="F239" s="22">
        <f t="shared" ref="F239:H239" si="1464">AQ239</f>
        <v>0.32174496</v>
      </c>
      <c r="G239" s="22">
        <f t="shared" si="1464"/>
        <v>0.3402881005</v>
      </c>
      <c r="H239" s="22">
        <f t="shared" si="1464"/>
        <v>0.3379669395</v>
      </c>
      <c r="I239" s="64" t="str">
        <f t="shared" si="1441"/>
        <v>versicolor</v>
      </c>
      <c r="K239" s="24" t="str">
        <f t="shared" si="1442"/>
        <v>OK</v>
      </c>
      <c r="L239" s="29">
        <f t="shared" si="1443"/>
        <v>0.1197736295</v>
      </c>
      <c r="N239" s="29">
        <v>1.0</v>
      </c>
      <c r="O239" s="27">
        <v>6.4</v>
      </c>
      <c r="P239" s="27">
        <v>3.6</v>
      </c>
      <c r="U239" s="27">
        <v>1.0871133048393598</v>
      </c>
      <c r="V239" s="27">
        <v>0.5844023841580379</v>
      </c>
      <c r="W239" s="27">
        <v>-0.17234673720638893</v>
      </c>
      <c r="Z239" s="17">
        <f t="shared" ref="Z239:AB239" si="1465">1/(1+EXP(-U239))</f>
        <v>0.7478377484</v>
      </c>
      <c r="AA239" s="17">
        <f t="shared" si="1465"/>
        <v>0.6420797645</v>
      </c>
      <c r="AB239" s="17">
        <f t="shared" si="1465"/>
        <v>0.4570196516</v>
      </c>
      <c r="AE239" s="29">
        <v>1.0</v>
      </c>
      <c r="AF239" s="17">
        <f t="shared" ref="AF239:AH239" si="1466">Z239</f>
        <v>0.7478377484</v>
      </c>
      <c r="AG239" s="17">
        <f t="shared" si="1466"/>
        <v>0.6420797645</v>
      </c>
      <c r="AH239" s="17">
        <f t="shared" si="1466"/>
        <v>0.4570196516</v>
      </c>
      <c r="AI239" s="38">
        <f t="shared" ref="AI239:AK239" si="1467">AI226-$C$10*BO226</f>
        <v>0.08397618061</v>
      </c>
      <c r="AJ239" s="38">
        <f t="shared" si="1467"/>
        <v>0.4317723254</v>
      </c>
      <c r="AK239" s="38">
        <f t="shared" si="1467"/>
        <v>0.324251494</v>
      </c>
      <c r="AM239" s="27">
        <v>0.695693185761029</v>
      </c>
      <c r="AN239" s="27">
        <v>0.7517266168753416</v>
      </c>
      <c r="AO239" s="27">
        <v>0.7448820823487896</v>
      </c>
      <c r="AQ239" s="17">
        <f t="shared" ref="AQ239:AS239" si="1468">EXP(AM239)/(EXP($AM239)+EXP($AN239)+EXP($AO239))</f>
        <v>0.32174496</v>
      </c>
      <c r="AR239" s="17">
        <f t="shared" si="1468"/>
        <v>0.3402881005</v>
      </c>
      <c r="AS239" s="17">
        <f t="shared" si="1468"/>
        <v>0.3379669395</v>
      </c>
      <c r="AU239" s="40" t="str">
        <f t="shared" si="1459"/>
        <v>versicolor</v>
      </c>
      <c r="AW239" s="41">
        <v>0.0</v>
      </c>
      <c r="AX239" s="41">
        <v>1.0</v>
      </c>
      <c r="AY239" s="41">
        <v>0.0</v>
      </c>
      <c r="BB239" s="74">
        <f t="shared" ref="BB239:BD239" si="1469">AQ239-AW239</f>
        <v>0.32174496</v>
      </c>
      <c r="BC239" s="74">
        <f t="shared" si="1469"/>
        <v>-0.6597118995</v>
      </c>
      <c r="BD239" s="74">
        <f t="shared" si="1469"/>
        <v>0.3379669395</v>
      </c>
      <c r="BF239" s="5">
        <v>1.0</v>
      </c>
      <c r="BG239" s="5">
        <v>1.0</v>
      </c>
      <c r="BH239" s="5">
        <v>1.0</v>
      </c>
      <c r="BJ239" s="34">
        <f t="shared" ref="BJ239:BL239" si="1470">BB239*BF239</f>
        <v>0.32174496</v>
      </c>
      <c r="BK239" s="34">
        <f t="shared" si="1470"/>
        <v>-0.6597118995</v>
      </c>
      <c r="BL239" s="34">
        <f t="shared" si="1470"/>
        <v>0.3379669395</v>
      </c>
      <c r="BO239" s="34">
        <v>0.35703632428332865</v>
      </c>
      <c r="BP239" s="34">
        <v>-0.3575217700233828</v>
      </c>
      <c r="BQ239" s="34">
        <v>4.8544574005415786E-4</v>
      </c>
      <c r="BT239" s="5">
        <f t="shared" ref="BT239:BV239" si="1471">Z239*(1-Z239)</f>
        <v>0.1885764505</v>
      </c>
      <c r="BU239" s="5">
        <f t="shared" si="1471"/>
        <v>0.2298133405</v>
      </c>
      <c r="BV239" s="5">
        <f t="shared" si="1471"/>
        <v>0.2481526897</v>
      </c>
      <c r="BY239" s="17">
        <v>-0.13427286915743591</v>
      </c>
      <c r="BZ239" s="17">
        <v>0.17419759070921176</v>
      </c>
      <c r="CA239" s="17">
        <v>-0.148240143049893</v>
      </c>
      <c r="CC239" s="34">
        <f t="shared" ref="CC239:CE239" si="1472">BY239*BT239</f>
        <v>-0.02532070106</v>
      </c>
      <c r="CD239" s="34">
        <f t="shared" si="1472"/>
        <v>0.04003293023</v>
      </c>
      <c r="CE239" s="34">
        <f t="shared" si="1472"/>
        <v>-0.03678619021</v>
      </c>
    </row>
    <row r="240" ht="18.0" customHeight="1">
      <c r="B240" s="6">
        <v>0.0</v>
      </c>
      <c r="C240" s="6">
        <v>1.0</v>
      </c>
      <c r="D240" s="6">
        <v>0.0</v>
      </c>
      <c r="E240" s="22" t="str">
        <f t="shared" si="1439"/>
        <v>versicolor</v>
      </c>
      <c r="F240" s="22">
        <f t="shared" ref="F240:H240" si="1473">AQ240</f>
        <v>0.3217855932</v>
      </c>
      <c r="G240" s="22">
        <f t="shared" si="1473"/>
        <v>0.3400212862</v>
      </c>
      <c r="H240" s="22">
        <f t="shared" si="1473"/>
        <v>0.3381931206</v>
      </c>
      <c r="I240" s="64" t="str">
        <f t="shared" si="1441"/>
        <v>versicolor</v>
      </c>
      <c r="K240" s="24" t="str">
        <f t="shared" si="1442"/>
        <v>OK</v>
      </c>
      <c r="L240" s="29">
        <f t="shared" si="1443"/>
        <v>0.1198607841</v>
      </c>
      <c r="N240" s="29">
        <v>1.0</v>
      </c>
      <c r="O240" s="27">
        <v>5.9</v>
      </c>
      <c r="P240" s="27">
        <v>3.4</v>
      </c>
      <c r="U240" s="27">
        <v>1.0091762820914638</v>
      </c>
      <c r="V240" s="27">
        <v>0.5594521667010348</v>
      </c>
      <c r="W240" s="27">
        <v>-0.16623974962710575</v>
      </c>
      <c r="Z240" s="17">
        <f t="shared" ref="Z240:AB240" si="1474">1/(1+EXP(-U240))</f>
        <v>0.7328589154</v>
      </c>
      <c r="AA240" s="17">
        <f t="shared" si="1474"/>
        <v>0.6363257728</v>
      </c>
      <c r="AB240" s="17">
        <f t="shared" si="1474"/>
        <v>0.4585355102</v>
      </c>
      <c r="AE240" s="29">
        <v>1.0</v>
      </c>
      <c r="AF240" s="17">
        <f t="shared" ref="AF240:AH240" si="1475">Z240</f>
        <v>0.7328589154</v>
      </c>
      <c r="AG240" s="17">
        <f t="shared" si="1475"/>
        <v>0.6363257728</v>
      </c>
      <c r="AH240" s="17">
        <f t="shared" si="1475"/>
        <v>0.4585355102</v>
      </c>
      <c r="AI240" s="2"/>
      <c r="AM240" s="27">
        <v>0.6858720146553748</v>
      </c>
      <c r="AN240" s="27">
        <v>0.7409947724148342</v>
      </c>
      <c r="AO240" s="27">
        <v>0.7356036455341107</v>
      </c>
      <c r="AQ240" s="17">
        <f t="shared" ref="AQ240:AS240" si="1476">EXP(AM240)/(EXP($AM240)+EXP($AN240)+EXP($AO240))</f>
        <v>0.3217855932</v>
      </c>
      <c r="AR240" s="17">
        <f t="shared" si="1476"/>
        <v>0.3400212862</v>
      </c>
      <c r="AS240" s="17">
        <f t="shared" si="1476"/>
        <v>0.3381931206</v>
      </c>
      <c r="AU240" s="40" t="str">
        <f t="shared" si="1459"/>
        <v>versicolor</v>
      </c>
      <c r="AW240" s="41">
        <v>0.0</v>
      </c>
      <c r="AX240" s="41">
        <v>1.0</v>
      </c>
      <c r="AY240" s="41">
        <v>0.0</v>
      </c>
      <c r="BB240" s="74">
        <f t="shared" ref="BB240:BD240" si="1477">AQ240-AW240</f>
        <v>0.3217855932</v>
      </c>
      <c r="BC240" s="74">
        <f t="shared" si="1477"/>
        <v>-0.6599787138</v>
      </c>
      <c r="BD240" s="74">
        <f t="shared" si="1477"/>
        <v>0.3381931206</v>
      </c>
      <c r="BF240" s="5">
        <v>1.0</v>
      </c>
      <c r="BG240" s="5">
        <v>1.0</v>
      </c>
      <c r="BH240" s="5">
        <v>1.0</v>
      </c>
      <c r="BJ240" s="34">
        <f t="shared" ref="BJ240:BL240" si="1478">BB240*BF240</f>
        <v>0.3217855932</v>
      </c>
      <c r="BK240" s="34">
        <f t="shared" si="1478"/>
        <v>-0.6599787138</v>
      </c>
      <c r="BL240" s="34">
        <f t="shared" si="1478"/>
        <v>0.3381931206</v>
      </c>
      <c r="BT240" s="5">
        <f t="shared" ref="BT240:BV240" si="1479">Z240*(1-Z240)</f>
        <v>0.1957767255</v>
      </c>
      <c r="BU240" s="5">
        <f t="shared" si="1479"/>
        <v>0.2314152837</v>
      </c>
      <c r="BV240" s="5">
        <f t="shared" si="1479"/>
        <v>0.2482806961</v>
      </c>
      <c r="BY240" s="17">
        <v>-0.1343305888075374</v>
      </c>
      <c r="BZ240" s="17">
        <v>0.17427415484336006</v>
      </c>
      <c r="CA240" s="17">
        <v>-0.14827859430805715</v>
      </c>
      <c r="CC240" s="34">
        <f t="shared" ref="CC240:CE240" si="1480">BY240*BT240</f>
        <v>-0.02629880282</v>
      </c>
      <c r="CD240" s="34">
        <f t="shared" si="1480"/>
        <v>0.04032970298</v>
      </c>
      <c r="CE240" s="34">
        <f t="shared" si="1480"/>
        <v>-0.03681471261</v>
      </c>
    </row>
    <row r="241" ht="18.0" customHeight="1">
      <c r="B241" s="6">
        <v>0.0</v>
      </c>
      <c r="C241" s="6">
        <v>1.0</v>
      </c>
      <c r="D241" s="6">
        <v>0.0</v>
      </c>
      <c r="E241" s="22" t="str">
        <f t="shared" si="1439"/>
        <v>versicolor</v>
      </c>
      <c r="F241" s="22">
        <f t="shared" ref="F241:H241" si="1481">AQ241</f>
        <v>0.318989969</v>
      </c>
      <c r="G241" s="22">
        <f t="shared" si="1481"/>
        <v>0.3440755704</v>
      </c>
      <c r="H241" s="22">
        <f t="shared" si="1481"/>
        <v>0.3369344605</v>
      </c>
      <c r="I241" s="64" t="str">
        <f t="shared" si="1441"/>
        <v>versicolor</v>
      </c>
      <c r="K241" s="24" t="str">
        <f t="shared" si="1442"/>
        <v>OK</v>
      </c>
      <c r="L241" s="29">
        <f t="shared" si="1443"/>
        <v>0.1185437738</v>
      </c>
      <c r="N241" s="29">
        <v>1.0</v>
      </c>
      <c r="O241" s="27">
        <v>6.7</v>
      </c>
      <c r="P241" s="27">
        <v>3.2</v>
      </c>
      <c r="U241" s="27">
        <v>1.1158909406299082</v>
      </c>
      <c r="V241" s="27">
        <v>0.44935110177466586</v>
      </c>
      <c r="W241" s="27">
        <v>-0.040360212947534224</v>
      </c>
      <c r="Z241" s="17">
        <f t="shared" ref="Z241:AB241" si="1482">1/(1+EXP(-U241))</f>
        <v>0.7532257329</v>
      </c>
      <c r="AA241" s="17">
        <f t="shared" si="1482"/>
        <v>0.6104849415</v>
      </c>
      <c r="AB241" s="17">
        <f t="shared" si="1482"/>
        <v>0.4899113162</v>
      </c>
      <c r="AE241" s="29">
        <v>1.0</v>
      </c>
      <c r="AF241" s="17">
        <f t="shared" ref="AF241:AH241" si="1483">Z241</f>
        <v>0.7532257329</v>
      </c>
      <c r="AG241" s="17">
        <f t="shared" si="1483"/>
        <v>0.6104849415</v>
      </c>
      <c r="AH241" s="17">
        <f t="shared" si="1483"/>
        <v>0.4899113162</v>
      </c>
      <c r="AJ241" s="2"/>
      <c r="AK241" s="2"/>
      <c r="AM241" s="27">
        <v>0.6921501834259396</v>
      </c>
      <c r="AN241" s="27">
        <v>0.7678518409316825</v>
      </c>
      <c r="AO241" s="27">
        <v>0.7468789583928419</v>
      </c>
      <c r="AQ241" s="17">
        <f t="shared" ref="AQ241:AS241" si="1484">EXP(AM241)/(EXP($AM241)+EXP($AN241)+EXP($AO241))</f>
        <v>0.318989969</v>
      </c>
      <c r="AR241" s="17">
        <f t="shared" si="1484"/>
        <v>0.3440755704</v>
      </c>
      <c r="AS241" s="17">
        <f t="shared" si="1484"/>
        <v>0.3369344605</v>
      </c>
      <c r="AU241" s="40" t="str">
        <f t="shared" si="1459"/>
        <v>versicolor</v>
      </c>
      <c r="AW241" s="41">
        <v>0.0</v>
      </c>
      <c r="AX241" s="41">
        <v>1.0</v>
      </c>
      <c r="AY241" s="41">
        <v>0.0</v>
      </c>
      <c r="BB241" s="74">
        <f t="shared" ref="BB241:BD241" si="1485">AQ241-AW241</f>
        <v>0.318989969</v>
      </c>
      <c r="BC241" s="74">
        <f t="shared" si="1485"/>
        <v>-0.6559244296</v>
      </c>
      <c r="BD241" s="74">
        <f t="shared" si="1485"/>
        <v>0.3369344605</v>
      </c>
      <c r="BF241" s="5">
        <v>1.0</v>
      </c>
      <c r="BG241" s="5">
        <v>1.0</v>
      </c>
      <c r="BH241" s="5">
        <v>1.0</v>
      </c>
      <c r="BJ241" s="34">
        <f t="shared" ref="BJ241:BL241" si="1486">BB241*BF241</f>
        <v>0.318989969</v>
      </c>
      <c r="BK241" s="34">
        <f t="shared" si="1486"/>
        <v>-0.6559244296</v>
      </c>
      <c r="BL241" s="34">
        <f t="shared" si="1486"/>
        <v>0.3369344605</v>
      </c>
      <c r="BT241" s="5">
        <f t="shared" ref="BT241:BV241" si="1487">Z241*(1-Z241)</f>
        <v>0.1858767282</v>
      </c>
      <c r="BU241" s="5">
        <f t="shared" si="1487"/>
        <v>0.2377930777</v>
      </c>
      <c r="BV241" s="5">
        <f t="shared" si="1487"/>
        <v>0.2498982185</v>
      </c>
      <c r="BY241" s="17">
        <v>-0.1335366296413384</v>
      </c>
      <c r="BZ241" s="17">
        <v>0.17325950092489673</v>
      </c>
      <c r="CA241" s="17">
        <v>-0.14717095481193493</v>
      </c>
      <c r="CC241" s="34">
        <f t="shared" ref="CC241:CE241" si="1488">BY241*BT241</f>
        <v>-0.02482135181</v>
      </c>
      <c r="CD241" s="34">
        <f t="shared" si="1488"/>
        <v>0.04119990997</v>
      </c>
      <c r="CE241" s="34">
        <f t="shared" si="1488"/>
        <v>-0.03677775942</v>
      </c>
    </row>
    <row r="242" ht="18.0" customHeight="1">
      <c r="B242" s="6">
        <v>0.0</v>
      </c>
      <c r="C242" s="6">
        <v>0.0</v>
      </c>
      <c r="D242" s="6">
        <v>1.0</v>
      </c>
      <c r="E242" s="22" t="str">
        <f t="shared" si="1439"/>
        <v>virginica</v>
      </c>
      <c r="F242" s="22">
        <f t="shared" ref="F242:H242" si="1489">AQ242</f>
        <v>0.3319392824</v>
      </c>
      <c r="G242" s="22">
        <f t="shared" si="1489"/>
        <v>0.3279069905</v>
      </c>
      <c r="H242" s="22">
        <f t="shared" si="1489"/>
        <v>0.3401537271</v>
      </c>
      <c r="I242" s="64" t="str">
        <f t="shared" si="1441"/>
        <v>virginica</v>
      </c>
      <c r="K242" s="24" t="str">
        <f t="shared" si="1442"/>
        <v>OK</v>
      </c>
      <c r="L242" s="29">
        <f t="shared" si="1443"/>
        <v>0.1198175139</v>
      </c>
      <c r="N242" s="29">
        <v>1.0</v>
      </c>
      <c r="O242" s="27">
        <v>7.9</v>
      </c>
      <c r="P242" s="27">
        <v>6.3</v>
      </c>
      <c r="U242" s="27">
        <v>1.393554399048811</v>
      </c>
      <c r="V242" s="27">
        <v>1.2651087423000182</v>
      </c>
      <c r="W242" s="27">
        <v>-0.7384879024317226</v>
      </c>
      <c r="Z242" s="17">
        <f t="shared" ref="Z242:AB242" si="1490">1/(1+EXP(-U242))</f>
        <v>0.8011590765</v>
      </c>
      <c r="AA242" s="17">
        <f t="shared" si="1490"/>
        <v>0.7799042956</v>
      </c>
      <c r="AB242" s="17">
        <f t="shared" si="1490"/>
        <v>0.3233348863</v>
      </c>
      <c r="AE242" s="29">
        <v>1.0</v>
      </c>
      <c r="AF242" s="17">
        <f t="shared" ref="AF242:AH242" si="1491">Z242</f>
        <v>0.8011590765</v>
      </c>
      <c r="AG242" s="17">
        <f t="shared" si="1491"/>
        <v>0.7799042956</v>
      </c>
      <c r="AH242" s="17">
        <f t="shared" si="1491"/>
        <v>0.3233348863</v>
      </c>
      <c r="AM242" s="27">
        <v>0.7543317380814212</v>
      </c>
      <c r="AN242" s="27">
        <v>0.7421096727745142</v>
      </c>
      <c r="AO242" s="27">
        <v>0.7787773241607328</v>
      </c>
      <c r="AQ242" s="17">
        <f t="shared" ref="AQ242:AS242" si="1492">EXP(AM242)/(EXP($AM242)+EXP($AN242)+EXP($AO242))</f>
        <v>0.3319392824</v>
      </c>
      <c r="AR242" s="17">
        <f t="shared" si="1492"/>
        <v>0.3279069905</v>
      </c>
      <c r="AS242" s="17">
        <f t="shared" si="1492"/>
        <v>0.3401537271</v>
      </c>
      <c r="AU242" s="40" t="str">
        <f t="shared" si="1459"/>
        <v>virginica</v>
      </c>
      <c r="AW242" s="41">
        <v>0.0</v>
      </c>
      <c r="AX242" s="41">
        <v>0.0</v>
      </c>
      <c r="AY242" s="41">
        <v>1.0</v>
      </c>
      <c r="BB242" s="74">
        <f t="shared" ref="BB242:BD242" si="1493">AQ242-AW242</f>
        <v>0.3319392824</v>
      </c>
      <c r="BC242" s="74">
        <f t="shared" si="1493"/>
        <v>0.3279069905</v>
      </c>
      <c r="BD242" s="74">
        <f t="shared" si="1493"/>
        <v>-0.6598462729</v>
      </c>
      <c r="BF242" s="5">
        <v>1.0</v>
      </c>
      <c r="BG242" s="5">
        <v>1.0</v>
      </c>
      <c r="BH242" s="5">
        <v>1.0</v>
      </c>
      <c r="BJ242" s="34">
        <f t="shared" ref="BJ242:BL242" si="1494">BB242*BF242</f>
        <v>0.3319392824</v>
      </c>
      <c r="BK242" s="34">
        <f t="shared" si="1494"/>
        <v>0.3279069905</v>
      </c>
      <c r="BL242" s="34">
        <f t="shared" si="1494"/>
        <v>-0.6598462729</v>
      </c>
      <c r="BT242" s="5">
        <f t="shared" ref="BT242:BV242" si="1495">Z242*(1-Z242)</f>
        <v>0.1593032106</v>
      </c>
      <c r="BU242" s="5">
        <f t="shared" si="1495"/>
        <v>0.1716535853</v>
      </c>
      <c r="BV242" s="5">
        <f t="shared" si="1495"/>
        <v>0.2187894376</v>
      </c>
      <c r="BY242" s="17">
        <v>0.08550460859429959</v>
      </c>
      <c r="BZ242" s="17">
        <v>-0.12017354325736061</v>
      </c>
      <c r="CA242" s="17">
        <v>-0.04449998283680656</v>
      </c>
      <c r="CC242" s="34">
        <f t="shared" ref="CC242:CE242" si="1496">BY242*BT242</f>
        <v>0.01362115867</v>
      </c>
      <c r="CD242" s="34">
        <f t="shared" si="1496"/>
        <v>-0.02062821956</v>
      </c>
      <c r="CE242" s="34">
        <f t="shared" si="1496"/>
        <v>-0.009736126218</v>
      </c>
    </row>
    <row r="243" ht="18.0" customHeight="1">
      <c r="B243" s="6">
        <v>0.0</v>
      </c>
      <c r="C243" s="6">
        <v>0.0</v>
      </c>
      <c r="D243" s="6">
        <v>1.0</v>
      </c>
      <c r="E243" s="22" t="str">
        <f t="shared" si="1439"/>
        <v>virginica</v>
      </c>
      <c r="F243" s="22">
        <f t="shared" ref="F243:H243" si="1497">AQ243</f>
        <v>0.3288699757</v>
      </c>
      <c r="G243" s="22">
        <f t="shared" si="1497"/>
        <v>0.3318525995</v>
      </c>
      <c r="H243" s="22">
        <f t="shared" si="1497"/>
        <v>0.3392774247</v>
      </c>
      <c r="I243" s="64" t="str">
        <f t="shared" si="1441"/>
        <v>virginica</v>
      </c>
      <c r="K243" s="24" t="str">
        <f t="shared" si="1442"/>
        <v>OK</v>
      </c>
      <c r="L243" s="29">
        <f t="shared" si="1443"/>
        <v>0.1201041271</v>
      </c>
      <c r="N243" s="29">
        <v>1.0</v>
      </c>
      <c r="O243" s="27">
        <v>8.3</v>
      </c>
      <c r="P243" s="27">
        <v>5.8</v>
      </c>
      <c r="U243" s="27">
        <v>1.4330774376578879</v>
      </c>
      <c r="V243" s="27">
        <v>1.0946571230233155</v>
      </c>
      <c r="W243" s="27">
        <v>-0.5712014288562255</v>
      </c>
      <c r="Z243" s="17">
        <f t="shared" ref="Z243:AB243" si="1498">1/(1+EXP(-U243))</f>
        <v>0.8073803634</v>
      </c>
      <c r="AA243" s="17">
        <f t="shared" si="1498"/>
        <v>0.7492576734</v>
      </c>
      <c r="AB243" s="17">
        <f t="shared" si="1498"/>
        <v>0.3609596477</v>
      </c>
      <c r="AE243" s="29">
        <v>1.0</v>
      </c>
      <c r="AF243" s="17">
        <f t="shared" ref="AF243:AH243" si="1499">Z243</f>
        <v>0.8073803634</v>
      </c>
      <c r="AG243" s="17">
        <f t="shared" si="1499"/>
        <v>0.7492576734</v>
      </c>
      <c r="AH243" s="17">
        <f t="shared" si="1499"/>
        <v>0.3609596477</v>
      </c>
      <c r="AM243" s="27">
        <v>0.7519240598088357</v>
      </c>
      <c r="AN243" s="27">
        <v>0.7609524906916721</v>
      </c>
      <c r="AO243" s="27">
        <v>0.783079732453244</v>
      </c>
      <c r="AQ243" s="17">
        <f t="shared" ref="AQ243:AS243" si="1500">EXP(AM243)/(EXP($AM243)+EXP($AN243)+EXP($AO243))</f>
        <v>0.3288699757</v>
      </c>
      <c r="AR243" s="17">
        <f t="shared" si="1500"/>
        <v>0.3318525995</v>
      </c>
      <c r="AS243" s="17">
        <f t="shared" si="1500"/>
        <v>0.3392774247</v>
      </c>
      <c r="AU243" s="40" t="str">
        <f t="shared" si="1459"/>
        <v>virginica</v>
      </c>
      <c r="AW243" s="41">
        <v>0.0</v>
      </c>
      <c r="AX243" s="41">
        <v>0.0</v>
      </c>
      <c r="AY243" s="41">
        <v>1.0</v>
      </c>
      <c r="BB243" s="74">
        <f t="shared" ref="BB243:BD243" si="1501">AQ243-AW243</f>
        <v>0.3288699757</v>
      </c>
      <c r="BC243" s="74">
        <f t="shared" si="1501"/>
        <v>0.3318525995</v>
      </c>
      <c r="BD243" s="74">
        <f t="shared" si="1501"/>
        <v>-0.6607225753</v>
      </c>
      <c r="BF243" s="5">
        <v>1.0</v>
      </c>
      <c r="BG243" s="5">
        <v>1.0</v>
      </c>
      <c r="BH243" s="5">
        <v>1.0</v>
      </c>
      <c r="BJ243" s="34">
        <f t="shared" ref="BJ243:BL243" si="1502">BB243*BF243</f>
        <v>0.3288699757</v>
      </c>
      <c r="BK243" s="34">
        <f t="shared" si="1502"/>
        <v>0.3318525995</v>
      </c>
      <c r="BL243" s="34">
        <f t="shared" si="1502"/>
        <v>-0.6607225753</v>
      </c>
      <c r="BT243" s="5">
        <f t="shared" ref="BT243:BV243" si="1503">Z243*(1-Z243)</f>
        <v>0.1555173122</v>
      </c>
      <c r="BU243" s="5">
        <f t="shared" si="1503"/>
        <v>0.1878706122</v>
      </c>
      <c r="BV243" s="5">
        <f t="shared" si="1503"/>
        <v>0.2306677804</v>
      </c>
      <c r="BY243" s="17">
        <v>0.08626398558226245</v>
      </c>
      <c r="BZ243" s="17">
        <v>-0.12113719200467399</v>
      </c>
      <c r="CA243" s="17">
        <v>-0.04333826904881177</v>
      </c>
      <c r="CC243" s="34">
        <f t="shared" ref="CC243:CE243" si="1504">BY243*BT243</f>
        <v>0.01341554318</v>
      </c>
      <c r="CD243" s="34">
        <f t="shared" si="1504"/>
        <v>-0.02275811843</v>
      </c>
      <c r="CE243" s="34">
        <f t="shared" si="1504"/>
        <v>-0.009996742329</v>
      </c>
    </row>
    <row r="244" ht="18.0" customHeight="1">
      <c r="B244" s="6">
        <v>0.0</v>
      </c>
      <c r="C244" s="6">
        <v>0.0</v>
      </c>
      <c r="D244" s="6">
        <v>1.0</v>
      </c>
      <c r="E244" s="22" t="str">
        <f t="shared" si="1439"/>
        <v>virginica</v>
      </c>
      <c r="F244" s="22">
        <f t="shared" ref="F244:H244" si="1505">AQ244</f>
        <v>0.3271563895</v>
      </c>
      <c r="G244" s="22">
        <f t="shared" si="1505"/>
        <v>0.3337905975</v>
      </c>
      <c r="H244" s="22">
        <f t="shared" si="1505"/>
        <v>0.339053013</v>
      </c>
      <c r="I244" s="64" t="str">
        <f t="shared" si="1441"/>
        <v>virginica</v>
      </c>
      <c r="J244" s="30"/>
      <c r="K244" s="24" t="str">
        <f t="shared" si="1442"/>
        <v>OK</v>
      </c>
      <c r="L244" s="31">
        <f t="shared" si="1443"/>
        <v>0.1201776448</v>
      </c>
      <c r="N244" s="31">
        <v>1.0</v>
      </c>
      <c r="O244" s="27">
        <v>7.7</v>
      </c>
      <c r="P244" s="27">
        <v>5.2</v>
      </c>
      <c r="U244" s="27">
        <v>1.3271021487662817</v>
      </c>
      <c r="V244" s="27">
        <v>0.9608558839427455</v>
      </c>
      <c r="W244" s="27">
        <v>-0.46996100904894567</v>
      </c>
      <c r="Z244" s="17">
        <f t="shared" ref="Z244:AB244" si="1506">1/(1+EXP(-U244))</f>
        <v>0.7903608922</v>
      </c>
      <c r="AA244" s="17">
        <f t="shared" si="1506"/>
        <v>0.7232931346</v>
      </c>
      <c r="AB244" s="17">
        <f t="shared" si="1506"/>
        <v>0.3846254723</v>
      </c>
      <c r="AE244" s="31">
        <v>1.0</v>
      </c>
      <c r="AF244" s="17">
        <f t="shared" ref="AF244:AH244" si="1507">Z244</f>
        <v>0.7903608922</v>
      </c>
      <c r="AG244" s="17">
        <f t="shared" si="1507"/>
        <v>0.7232931346</v>
      </c>
      <c r="AH244" s="17">
        <f t="shared" si="1507"/>
        <v>0.3846254723</v>
      </c>
      <c r="AM244" s="27">
        <v>0.7369041217871751</v>
      </c>
      <c r="AN244" s="27">
        <v>0.7569796524842329</v>
      </c>
      <c r="AO244" s="27">
        <v>0.7726222853666904</v>
      </c>
      <c r="AQ244" s="17">
        <f t="shared" ref="AQ244:AS244" si="1508">EXP(AM244)/(EXP($AM244)+EXP($AN244)+EXP($AO244))</f>
        <v>0.3271563895</v>
      </c>
      <c r="AR244" s="17">
        <f t="shared" si="1508"/>
        <v>0.3337905975</v>
      </c>
      <c r="AS244" s="17">
        <f t="shared" si="1508"/>
        <v>0.339053013</v>
      </c>
      <c r="AU244" s="40" t="str">
        <f t="shared" si="1459"/>
        <v>virginica</v>
      </c>
      <c r="AW244" s="41">
        <v>0.0</v>
      </c>
      <c r="AX244" s="41">
        <v>0.0</v>
      </c>
      <c r="AY244" s="41">
        <v>1.0</v>
      </c>
      <c r="BB244" s="74">
        <f t="shared" ref="BB244:BD244" si="1509">AQ244-AW244</f>
        <v>0.3271563895</v>
      </c>
      <c r="BC244" s="74">
        <f t="shared" si="1509"/>
        <v>0.3337905975</v>
      </c>
      <c r="BD244" s="74">
        <f t="shared" si="1509"/>
        <v>-0.660946987</v>
      </c>
      <c r="BF244" s="5">
        <v>1.0</v>
      </c>
      <c r="BG244" s="5">
        <v>1.0</v>
      </c>
      <c r="BH244" s="5">
        <v>1.0</v>
      </c>
      <c r="BJ244" s="34">
        <f t="shared" ref="BJ244:BL244" si="1510">BB244*BF244</f>
        <v>0.3271563895</v>
      </c>
      <c r="BK244" s="34">
        <f t="shared" si="1510"/>
        <v>0.3337905975</v>
      </c>
      <c r="BL244" s="34">
        <f t="shared" si="1510"/>
        <v>-0.660946987</v>
      </c>
      <c r="BT244" s="5">
        <f t="shared" ref="BT244:BV244" si="1511">Z244*(1-Z244)</f>
        <v>0.1656905523</v>
      </c>
      <c r="BU244" s="5">
        <f t="shared" si="1511"/>
        <v>0.200140176</v>
      </c>
      <c r="BV244" s="5">
        <f t="shared" si="1511"/>
        <v>0.2366887184</v>
      </c>
      <c r="BY244" s="17">
        <v>0.08662911577206878</v>
      </c>
      <c r="BZ244" s="17">
        <v>-0.12159644703306996</v>
      </c>
      <c r="CA244" s="17">
        <v>-0.04271816143580734</v>
      </c>
      <c r="CC244" s="34">
        <f t="shared" ref="CC244:CE244" si="1512">BY244*BT244</f>
        <v>0.01435362603</v>
      </c>
      <c r="CD244" s="34">
        <f t="shared" si="1512"/>
        <v>-0.02433633431</v>
      </c>
      <c r="CE244" s="34">
        <f t="shared" si="1512"/>
        <v>-0.01011090688</v>
      </c>
    </row>
    <row r="245" ht="18.0" customHeight="1">
      <c r="K245" s="32" t="s">
        <v>29</v>
      </c>
      <c r="L245" s="31">
        <f>SUM(L236:L244)</f>
        <v>1.077381135</v>
      </c>
      <c r="R245" s="9"/>
      <c r="AM245" s="7"/>
    </row>
    <row r="246" ht="18.0" customHeight="1">
      <c r="K246" s="2"/>
      <c r="R246" s="9"/>
      <c r="AM246" s="43" t="s">
        <v>388</v>
      </c>
      <c r="AN246" s="27"/>
      <c r="AO246" s="27"/>
    </row>
    <row r="247" ht="18.0" customHeight="1">
      <c r="B247" s="11" t="s">
        <v>11</v>
      </c>
      <c r="C247" s="12"/>
      <c r="D247" s="12"/>
      <c r="E247" s="13"/>
      <c r="G247" s="2"/>
      <c r="H247" s="2"/>
      <c r="I247" s="2"/>
      <c r="J247" s="9"/>
      <c r="K247" s="2"/>
      <c r="L247" s="9"/>
      <c r="Q247" s="7"/>
      <c r="U247" s="43" t="s">
        <v>12</v>
      </c>
      <c r="V247" s="27"/>
      <c r="W247" s="27"/>
      <c r="Z247" s="16" t="s">
        <v>389</v>
      </c>
      <c r="AA247" s="17"/>
      <c r="AF247" s="16" t="s">
        <v>390</v>
      </c>
      <c r="AI247" s="7"/>
      <c r="AM247" s="43" t="s">
        <v>391</v>
      </c>
      <c r="AQ247" s="10" t="s">
        <v>392</v>
      </c>
      <c r="AR247" s="17"/>
      <c r="AW247" s="1" t="s">
        <v>41</v>
      </c>
      <c r="BB247" s="36" t="s">
        <v>93</v>
      </c>
      <c r="BF247" s="4" t="s">
        <v>393</v>
      </c>
      <c r="BH247" s="9" t="s">
        <v>704</v>
      </c>
      <c r="BJ247" s="33" t="s">
        <v>395</v>
      </c>
      <c r="BN247" s="33" t="s">
        <v>396</v>
      </c>
      <c r="BO247" s="34"/>
      <c r="BP247" s="34"/>
      <c r="BQ247" s="34"/>
      <c r="BT247" s="4" t="s">
        <v>397</v>
      </c>
      <c r="BX247" s="16" t="s">
        <v>398</v>
      </c>
      <c r="BY247" s="17"/>
      <c r="BZ247" s="17"/>
      <c r="CA247" s="17"/>
      <c r="CB247" s="17"/>
      <c r="CC247" s="33" t="s">
        <v>399</v>
      </c>
      <c r="CG247" s="4" t="s">
        <v>138</v>
      </c>
      <c r="CH247" s="5"/>
      <c r="CI247" s="5"/>
      <c r="CJ247" s="5"/>
    </row>
    <row r="248" ht="18.0" customHeight="1">
      <c r="B248" s="18" t="s">
        <v>14</v>
      </c>
      <c r="C248" s="18" t="s">
        <v>15</v>
      </c>
      <c r="D248" s="18" t="s">
        <v>16</v>
      </c>
      <c r="E248" s="19"/>
      <c r="F248" s="6" t="s">
        <v>14</v>
      </c>
      <c r="G248" s="6" t="s">
        <v>15</v>
      </c>
      <c r="H248" s="6" t="s">
        <v>16</v>
      </c>
      <c r="I248" s="19"/>
      <c r="J248" s="20" t="s">
        <v>18</v>
      </c>
      <c r="K248" s="18" t="s">
        <v>19</v>
      </c>
      <c r="L248" s="21" t="s">
        <v>20</v>
      </c>
      <c r="N248" s="1" t="s">
        <v>21</v>
      </c>
      <c r="O248" s="1" t="s">
        <v>22</v>
      </c>
      <c r="P248" s="1" t="s">
        <v>514</v>
      </c>
      <c r="Q248" s="1" t="s">
        <v>705</v>
      </c>
      <c r="U248" s="1" t="s">
        <v>706</v>
      </c>
      <c r="AE248" s="1" t="s">
        <v>21</v>
      </c>
      <c r="AF248" s="2" t="s">
        <v>707</v>
      </c>
      <c r="AI248" s="2" t="s">
        <v>708</v>
      </c>
      <c r="AK248" s="2"/>
      <c r="AM248" s="2" t="s">
        <v>709</v>
      </c>
      <c r="AO248" s="2"/>
      <c r="AQ248" s="2" t="s">
        <v>47</v>
      </c>
      <c r="AW248" s="6" t="s">
        <v>14</v>
      </c>
      <c r="AX248" s="6" t="s">
        <v>15</v>
      </c>
      <c r="AY248" s="6" t="s">
        <v>16</v>
      </c>
      <c r="BB248" s="2" t="s">
        <v>101</v>
      </c>
      <c r="BF248" s="1" t="s">
        <v>251</v>
      </c>
      <c r="BJ248" s="57" t="s">
        <v>710</v>
      </c>
      <c r="BK248" s="58"/>
      <c r="BO248" s="2" t="s">
        <v>104</v>
      </c>
      <c r="BP248" s="2"/>
      <c r="BT248" s="1" t="s">
        <v>145</v>
      </c>
      <c r="BY248" s="2" t="s">
        <v>146</v>
      </c>
      <c r="CC248" s="2" t="s">
        <v>711</v>
      </c>
      <c r="CH248" s="2" t="s">
        <v>148</v>
      </c>
    </row>
    <row r="249" ht="18.0" customHeight="1">
      <c r="A249" s="1">
        <f>A236+1</f>
        <v>19</v>
      </c>
      <c r="B249" s="6">
        <v>1.0</v>
      </c>
      <c r="C249" s="6">
        <v>0.0</v>
      </c>
      <c r="D249" s="6">
        <v>0.0</v>
      </c>
      <c r="E249" s="22" t="str">
        <f t="shared" ref="E249:E257" si="1523">IF(MAX(B249:D249)=B249,"setosa",IF(MAX(B249:D249)=C249,"versicolor","virginica"))</f>
        <v>setosa</v>
      </c>
      <c r="F249" s="22">
        <f t="shared" ref="F249:H249" si="1513">AQ249</f>
        <v>0.3407306083</v>
      </c>
      <c r="G249" s="22">
        <f t="shared" si="1513"/>
        <v>0.3162105495</v>
      </c>
      <c r="H249" s="22">
        <f t="shared" si="1513"/>
        <v>0.3430588422</v>
      </c>
      <c r="I249" s="64" t="str">
        <f t="shared" ref="I249:I257" si="1525">IF(MAX(F249:H249)=F249,"setosa",IF(MAX(F249:H249)=G249,"versicolor","virginica"))</f>
        <v>virginica</v>
      </c>
      <c r="J249" s="22">
        <f>COUNTIF(K249:K257,"OK")/9</f>
        <v>0.6666666667</v>
      </c>
      <c r="K249" s="24" t="str">
        <f t="shared" ref="K249:K257" si="1526">IF(E249=I249,"OK","NG")</f>
        <v>NG</v>
      </c>
      <c r="L249" s="25">
        <f t="shared" ref="L249:L257" si="1527">-(B249*LN(F249)+C249*LN(G249)+D249*LN(H249))/9</f>
        <v>0.1196292354</v>
      </c>
      <c r="M249" s="9" t="s">
        <v>26</v>
      </c>
      <c r="N249" s="25">
        <v>1.0</v>
      </c>
      <c r="O249" s="27">
        <v>5.1</v>
      </c>
      <c r="P249" s="27">
        <v>7.0</v>
      </c>
      <c r="Q249" s="72">
        <f t="shared" ref="Q249:S249" si="1514">Q236-$C$10*CH236</f>
        <v>0.05372377688</v>
      </c>
      <c r="R249" s="72">
        <f t="shared" si="1514"/>
        <v>-0.0356987217</v>
      </c>
      <c r="S249" s="72">
        <f t="shared" si="1514"/>
        <v>0.1779157166</v>
      </c>
      <c r="T249" s="28" t="s">
        <v>27</v>
      </c>
      <c r="U249" s="27">
        <f t="array" ref="U249:W257">MMULT(N249:P257,Q249:S251)</f>
        <v>0.9989316488</v>
      </c>
      <c r="V249" s="27">
        <v>1.6516456030656312</v>
      </c>
      <c r="W249" s="27">
        <v>-1.1588026147321353</v>
      </c>
      <c r="Y249" s="9" t="s">
        <v>712</v>
      </c>
      <c r="Z249" s="17">
        <f t="shared" ref="Z249:AB249" si="1515">1/(1+EXP(-U249))</f>
        <v>0.7308484762</v>
      </c>
      <c r="AA249" s="17">
        <f t="shared" si="1515"/>
        <v>0.8391133344</v>
      </c>
      <c r="AB249" s="17">
        <f t="shared" si="1515"/>
        <v>0.2388849244</v>
      </c>
      <c r="AD249" s="9" t="s">
        <v>713</v>
      </c>
      <c r="AE249" s="25">
        <v>1.0</v>
      </c>
      <c r="AF249" s="17">
        <f t="shared" ref="AF249:AH249" si="1516">Z249</f>
        <v>0.7308484762</v>
      </c>
      <c r="AG249" s="17">
        <f t="shared" si="1516"/>
        <v>0.8391133344</v>
      </c>
      <c r="AH249" s="17">
        <f t="shared" si="1516"/>
        <v>0.2388849244</v>
      </c>
      <c r="AI249" s="38">
        <f t="shared" ref="AI249:AK249" si="1517">AI236-$C$10*BO236</f>
        <v>0.05701615825</v>
      </c>
      <c r="AJ249" s="38">
        <f t="shared" si="1517"/>
        <v>-0.03630774668</v>
      </c>
      <c r="AK249" s="38">
        <f t="shared" si="1517"/>
        <v>-0.02070841157</v>
      </c>
      <c r="AL249" s="28" t="s">
        <v>27</v>
      </c>
      <c r="AM249" s="27">
        <f t="array" ref="AM249:AO257">MMULT(AE249:AH257,AI249:AK252)</f>
        <v>0.7294087476</v>
      </c>
      <c r="AN249" s="27">
        <v>0.6547248751881785</v>
      </c>
      <c r="AO249" s="27">
        <v>0.7362185716034905</v>
      </c>
      <c r="AP249" s="9" t="s">
        <v>714</v>
      </c>
      <c r="AQ249" s="17">
        <f t="shared" ref="AQ249:AS249" si="1518">EXP(AM249)/(EXP($AM249)+EXP($AN249)+EXP($AO249))</f>
        <v>0.3407306083</v>
      </c>
      <c r="AR249" s="17">
        <f t="shared" si="1518"/>
        <v>0.3162105495</v>
      </c>
      <c r="AS249" s="17">
        <f t="shared" si="1518"/>
        <v>0.3430588422</v>
      </c>
      <c r="AT249" s="39" t="s">
        <v>51</v>
      </c>
      <c r="AU249" s="40" t="str">
        <f>IF(MAX(B249:D249)=MAX(AQ249:AS249)=AQ249,"setosa",IF(MAX(AQ249:AS249)=AR249,"versicolor","virginica"))</f>
        <v>virginica</v>
      </c>
      <c r="AW249" s="41">
        <v>1.0</v>
      </c>
      <c r="AX249" s="41">
        <v>0.0</v>
      </c>
      <c r="AY249" s="41">
        <v>0.0</v>
      </c>
      <c r="BA249" s="59" t="s">
        <v>108</v>
      </c>
      <c r="BB249" s="74">
        <f t="shared" ref="BB249:BD249" si="1519">AQ249-AW249</f>
        <v>-0.6592693917</v>
      </c>
      <c r="BC249" s="74">
        <f t="shared" si="1519"/>
        <v>0.3162105495</v>
      </c>
      <c r="BD249" s="74">
        <f t="shared" si="1519"/>
        <v>0.3430588422</v>
      </c>
      <c r="BE249" s="9" t="s">
        <v>715</v>
      </c>
      <c r="BF249" s="5">
        <v>1.0</v>
      </c>
      <c r="BG249" s="5">
        <v>1.0</v>
      </c>
      <c r="BH249" s="5">
        <v>1.0</v>
      </c>
      <c r="BI249" s="9" t="s">
        <v>716</v>
      </c>
      <c r="BJ249" s="34">
        <f t="shared" ref="BJ249:BL249" si="1520">BB249*BF249</f>
        <v>-0.6592693917</v>
      </c>
      <c r="BK249" s="34">
        <f t="shared" si="1520"/>
        <v>0.3162105495</v>
      </c>
      <c r="BL249" s="34">
        <f t="shared" si="1520"/>
        <v>0.3430588422</v>
      </c>
      <c r="BN249" s="61" t="s">
        <v>717</v>
      </c>
      <c r="BO249" s="62">
        <f t="array" ref="BO249:BQ252">MMULT(TRANSPOSE(AE249:AH257),BJ249:BL257)</f>
        <v>-0.02667001083</v>
      </c>
      <c r="BP249" s="62">
        <v>-0.03457997327662249</v>
      </c>
      <c r="BQ249" s="62">
        <v>0.06124998410862048</v>
      </c>
      <c r="BS249" s="75" t="s">
        <v>718</v>
      </c>
      <c r="BT249" s="5">
        <f t="shared" ref="BT249:BV249" si="1521">Z249*(1-Z249)</f>
        <v>0.196708981</v>
      </c>
      <c r="BU249" s="5">
        <f t="shared" si="1521"/>
        <v>0.1350021465</v>
      </c>
      <c r="BV249" s="5">
        <f t="shared" si="1521"/>
        <v>0.1818189173</v>
      </c>
      <c r="BX249" s="9" t="s">
        <v>719</v>
      </c>
      <c r="BY249" s="17">
        <f t="array" ref="BY249:CA257">MMULT(BJ249:BL257,TRANSPOSE(AI250:AK252))</f>
        <v>0.04618325488</v>
      </c>
      <c r="BZ249" s="17">
        <v>-0.05539797930802483</v>
      </c>
      <c r="CA249" s="17">
        <v>0.19937075566788143</v>
      </c>
      <c r="CB249" s="9"/>
      <c r="CC249" s="34">
        <f t="shared" ref="CC249:CE249" si="1522">BY249*BT249</f>
        <v>0.009084661009</v>
      </c>
      <c r="CD249" s="34">
        <f t="shared" si="1522"/>
        <v>-0.007478846116</v>
      </c>
      <c r="CE249" s="34">
        <f t="shared" si="1522"/>
        <v>0.03624937493</v>
      </c>
      <c r="CG249" s="61" t="s">
        <v>720</v>
      </c>
      <c r="CH249" s="65">
        <f t="array" ref="CH249:CJ251">MMULT(TRANSPOSE(N249:P257),CC249:CE257)</f>
        <v>-0.0082087178</v>
      </c>
      <c r="CI249" s="65">
        <v>0.03672533693857875</v>
      </c>
      <c r="CJ249" s="65">
        <v>-0.04075170422547238</v>
      </c>
    </row>
    <row r="250" ht="18.0" customHeight="1">
      <c r="B250" s="6">
        <v>1.0</v>
      </c>
      <c r="C250" s="6">
        <v>0.0</v>
      </c>
      <c r="D250" s="6">
        <v>0.0</v>
      </c>
      <c r="E250" s="22" t="str">
        <f t="shared" si="1523"/>
        <v>setosa</v>
      </c>
      <c r="F250" s="22">
        <f t="shared" ref="F250:H250" si="1524">AQ250</f>
        <v>0.3431609644</v>
      </c>
      <c r="G250" s="22">
        <f t="shared" si="1524"/>
        <v>0.3136059582</v>
      </c>
      <c r="H250" s="22">
        <f t="shared" si="1524"/>
        <v>0.3432330774</v>
      </c>
      <c r="I250" s="64" t="str">
        <f t="shared" si="1525"/>
        <v>virginica</v>
      </c>
      <c r="K250" s="24" t="str">
        <f t="shared" si="1526"/>
        <v>NG</v>
      </c>
      <c r="L250" s="29">
        <f t="shared" si="1527"/>
        <v>0.1188395175</v>
      </c>
      <c r="N250" s="29">
        <v>1.0</v>
      </c>
      <c r="O250" s="27">
        <v>5.4</v>
      </c>
      <c r="P250" s="27">
        <v>7.8</v>
      </c>
      <c r="Q250" s="72">
        <f t="shared" ref="Q250:S250" si="1528">Q237-$C$10*CH237</f>
        <v>0.1424708874</v>
      </c>
      <c r="R250" s="72">
        <f t="shared" si="1528"/>
        <v>-0.06820851397</v>
      </c>
      <c r="S250" s="72">
        <f t="shared" si="1528"/>
        <v>0.1007635048</v>
      </c>
      <c r="U250" s="27">
        <v>1.0666564974307726</v>
      </c>
      <c r="V250" s="27">
        <v>1.8637782198461865</v>
      </c>
      <c r="W250" s="27">
        <v>-1.3400721011067034</v>
      </c>
      <c r="Z250" s="17">
        <f t="shared" ref="Z250:AB250" si="1529">1/(1+EXP(-U250))</f>
        <v>0.7439605543</v>
      </c>
      <c r="AA250" s="17">
        <f t="shared" si="1529"/>
        <v>0.8657367228</v>
      </c>
      <c r="AB250" s="17">
        <f t="shared" si="1529"/>
        <v>0.2074982018</v>
      </c>
      <c r="AE250" s="29">
        <v>1.0</v>
      </c>
      <c r="AF250" s="17">
        <f t="shared" ref="AF250:AH250" si="1530">Z250</f>
        <v>0.7439605543</v>
      </c>
      <c r="AG250" s="17">
        <f t="shared" si="1530"/>
        <v>0.8657367228</v>
      </c>
      <c r="AH250" s="17">
        <f t="shared" si="1530"/>
        <v>0.2074982018</v>
      </c>
      <c r="AI250" s="38">
        <f t="shared" ref="AI250:AK250" si="1531">AI237-$C$10*BO237</f>
        <v>0.5503085796</v>
      </c>
      <c r="AJ250" s="38">
        <f t="shared" si="1531"/>
        <v>0.734975391</v>
      </c>
      <c r="AK250" s="38">
        <f t="shared" si="1531"/>
        <v>0.5147160294</v>
      </c>
      <c r="AM250" s="27">
        <v>0.7422033799998417</v>
      </c>
      <c r="AN250" s="27">
        <v>0.6521410465170601</v>
      </c>
      <c r="AO250" s="27">
        <v>0.7424135011140206</v>
      </c>
      <c r="AQ250" s="17">
        <f t="shared" ref="AQ250:AS250" si="1532">EXP(AM250)/(EXP($AM250)+EXP($AN250)+EXP($AO250))</f>
        <v>0.3431609644</v>
      </c>
      <c r="AR250" s="17">
        <f t="shared" si="1532"/>
        <v>0.3136059582</v>
      </c>
      <c r="AS250" s="17">
        <f t="shared" si="1532"/>
        <v>0.3432330774</v>
      </c>
      <c r="AU250" s="40" t="str">
        <f t="shared" ref="AU250:AU257" si="1543">IF(MAX(AQ250:AS250)=AQ250,"setosa",IF(MAX(AQ250:AS250)=AR250,"versicolor","virginica"))</f>
        <v>virginica</v>
      </c>
      <c r="AW250" s="41">
        <v>1.0</v>
      </c>
      <c r="AX250" s="41">
        <v>0.0</v>
      </c>
      <c r="AY250" s="41">
        <v>0.0</v>
      </c>
      <c r="BB250" s="74">
        <f t="shared" ref="BB250:BD250" si="1533">AQ250-AW250</f>
        <v>-0.6568390356</v>
      </c>
      <c r="BC250" s="74">
        <f t="shared" si="1533"/>
        <v>0.3136059582</v>
      </c>
      <c r="BD250" s="74">
        <f t="shared" si="1533"/>
        <v>0.3432330774</v>
      </c>
      <c r="BF250" s="5">
        <v>1.0</v>
      </c>
      <c r="BG250" s="5">
        <v>1.0</v>
      </c>
      <c r="BH250" s="5">
        <v>1.0</v>
      </c>
      <c r="BJ250" s="34">
        <f t="shared" ref="BJ250:BL250" si="1534">BB250*BF250</f>
        <v>-0.6568390356</v>
      </c>
      <c r="BK250" s="34">
        <f t="shared" si="1534"/>
        <v>0.3136059582</v>
      </c>
      <c r="BL250" s="34">
        <f t="shared" si="1534"/>
        <v>0.3432330774</v>
      </c>
      <c r="BN250" s="61" t="s">
        <v>721</v>
      </c>
      <c r="BO250" s="34">
        <v>0.05924872468037495</v>
      </c>
      <c r="BP250" s="34">
        <v>0.01576836197367737</v>
      </c>
      <c r="BQ250" s="34">
        <v>-0.07501708665405249</v>
      </c>
      <c r="BT250" s="5">
        <f t="shared" ref="BT250:BV250" si="1535">Z250*(1-Z250)</f>
        <v>0.190483248</v>
      </c>
      <c r="BU250" s="5">
        <f t="shared" si="1535"/>
        <v>0.1162366496</v>
      </c>
      <c r="BV250" s="5">
        <f t="shared" si="1535"/>
        <v>0.1644426981</v>
      </c>
      <c r="BY250" s="17">
        <v>0.04569607183387894</v>
      </c>
      <c r="BZ250" s="17">
        <v>-0.054757745823741294</v>
      </c>
      <c r="CA250" s="17">
        <v>0.19847077309698677</v>
      </c>
      <c r="CC250" s="34">
        <f t="shared" ref="CC250:CE250" si="1536">BY250*BT250</f>
        <v>0.008704336182</v>
      </c>
      <c r="CD250" s="34">
        <f t="shared" si="1536"/>
        <v>-0.006364856912</v>
      </c>
      <c r="CE250" s="34">
        <f t="shared" si="1536"/>
        <v>0.03263706941</v>
      </c>
      <c r="CG250" s="61" t="s">
        <v>722</v>
      </c>
      <c r="CH250" s="66">
        <v>-0.020144595008077484</v>
      </c>
      <c r="CI250" s="66">
        <v>0.15073728450866317</v>
      </c>
      <c r="CJ250" s="66">
        <v>-0.4454377373659656</v>
      </c>
    </row>
    <row r="251" ht="18.0" customHeight="1">
      <c r="B251" s="6">
        <v>1.0</v>
      </c>
      <c r="C251" s="6">
        <v>0.0</v>
      </c>
      <c r="D251" s="6">
        <v>0.0</v>
      </c>
      <c r="E251" s="22" t="str">
        <f t="shared" si="1523"/>
        <v>setosa</v>
      </c>
      <c r="F251" s="22">
        <f t="shared" ref="F251:H251" si="1537">AQ251</f>
        <v>0.3408819648</v>
      </c>
      <c r="G251" s="22">
        <f t="shared" si="1537"/>
        <v>0.3157476374</v>
      </c>
      <c r="H251" s="22">
        <f t="shared" si="1537"/>
        <v>0.3433703978</v>
      </c>
      <c r="I251" s="64" t="str">
        <f t="shared" si="1525"/>
        <v>virginica</v>
      </c>
      <c r="K251" s="24" t="str">
        <f t="shared" si="1526"/>
        <v>NG</v>
      </c>
      <c r="L251" s="29">
        <f t="shared" si="1527"/>
        <v>0.1195798896</v>
      </c>
      <c r="N251" s="29">
        <v>1.0</v>
      </c>
      <c r="O251" s="27">
        <v>4.6</v>
      </c>
      <c r="P251" s="27">
        <v>6.8</v>
      </c>
      <c r="Q251" s="72">
        <f t="shared" ref="Q251:S251" si="1538">Q238-$C$10*CH238</f>
        <v>0.031229478</v>
      </c>
      <c r="R251" s="72">
        <f t="shared" si="1538"/>
        <v>0.2907439637</v>
      </c>
      <c r="S251" s="72">
        <f t="shared" si="1538"/>
        <v>-0.2643731723</v>
      </c>
      <c r="U251" s="27">
        <v>0.9214503094835416</v>
      </c>
      <c r="V251" s="27">
        <v>1.6276010673065757</v>
      </c>
      <c r="W251" s="27">
        <v>-1.1563097326936704</v>
      </c>
      <c r="Z251" s="17">
        <f t="shared" ref="Z251:AB251" si="1539">1/(1+EXP(-U251))</f>
        <v>0.7153375241</v>
      </c>
      <c r="AA251" s="17">
        <f t="shared" si="1539"/>
        <v>0.835840744</v>
      </c>
      <c r="AB251" s="17">
        <f t="shared" si="1539"/>
        <v>0.2393384725</v>
      </c>
      <c r="AE251" s="29">
        <v>1.0</v>
      </c>
      <c r="AF251" s="17">
        <f t="shared" ref="AF251:AH251" si="1540">Z251</f>
        <v>0.7153375241</v>
      </c>
      <c r="AG251" s="17">
        <f t="shared" si="1540"/>
        <v>0.835840744</v>
      </c>
      <c r="AH251" s="17">
        <f t="shared" si="1540"/>
        <v>0.2393384725</v>
      </c>
      <c r="AI251" s="38">
        <f t="shared" ref="AI251:AK251" si="1541">AI238-$C$10*BO238</f>
        <v>0.3001329624</v>
      </c>
      <c r="AJ251" s="38">
        <f t="shared" si="1541"/>
        <v>0.0584247023</v>
      </c>
      <c r="AK251" s="38">
        <f t="shared" si="1541"/>
        <v>0.3614423353</v>
      </c>
      <c r="AM251" s="27">
        <v>0.7199255738666096</v>
      </c>
      <c r="AN251" s="27">
        <v>0.6433325795540736</v>
      </c>
      <c r="AO251" s="27">
        <v>0.72719904244833</v>
      </c>
      <c r="AQ251" s="17">
        <f t="shared" ref="AQ251:AS251" si="1542">EXP(AM251)/(EXP($AM251)+EXP($AN251)+EXP($AO251))</f>
        <v>0.3408819648</v>
      </c>
      <c r="AR251" s="17">
        <f t="shared" si="1542"/>
        <v>0.3157476374</v>
      </c>
      <c r="AS251" s="17">
        <f t="shared" si="1542"/>
        <v>0.3433703978</v>
      </c>
      <c r="AU251" s="40" t="str">
        <f t="shared" si="1543"/>
        <v>virginica</v>
      </c>
      <c r="AW251" s="41">
        <v>1.0</v>
      </c>
      <c r="AX251" s="41">
        <v>0.0</v>
      </c>
      <c r="AY251" s="41">
        <v>0.0</v>
      </c>
      <c r="BB251" s="74">
        <f t="shared" ref="BB251:BD251" si="1544">AQ251-AW251</f>
        <v>-0.6591180352</v>
      </c>
      <c r="BC251" s="74">
        <f t="shared" si="1544"/>
        <v>0.3157476374</v>
      </c>
      <c r="BD251" s="74">
        <f t="shared" si="1544"/>
        <v>0.3433703978</v>
      </c>
      <c r="BF251" s="5">
        <v>1.0</v>
      </c>
      <c r="BG251" s="5">
        <v>1.0</v>
      </c>
      <c r="BH251" s="5">
        <v>1.0</v>
      </c>
      <c r="BJ251" s="34">
        <f t="shared" ref="BJ251:BL251" si="1545">BB251*BF251</f>
        <v>-0.6591180352</v>
      </c>
      <c r="BK251" s="34">
        <f t="shared" si="1545"/>
        <v>0.3157476374</v>
      </c>
      <c r="BL251" s="34">
        <f t="shared" si="1545"/>
        <v>0.3433703978</v>
      </c>
      <c r="BO251" s="34">
        <v>-0.3300193508875479</v>
      </c>
      <c r="BP251" s="34">
        <v>0.3067485364959266</v>
      </c>
      <c r="BQ251" s="34">
        <v>0.023270814391620875</v>
      </c>
      <c r="BT251" s="5">
        <f t="shared" ref="BT251:BV251" si="1546">Z251*(1-Z251)</f>
        <v>0.2036297507</v>
      </c>
      <c r="BU251" s="5">
        <f t="shared" si="1546"/>
        <v>0.1372109947</v>
      </c>
      <c r="BV251" s="5">
        <f t="shared" si="1546"/>
        <v>0.1820555681</v>
      </c>
      <c r="BY251" s="17">
        <v>0.04608668131674368</v>
      </c>
      <c r="BZ251" s="17">
        <v>-0.05526698834454949</v>
      </c>
      <c r="CA251" s="17">
        <v>0.1992802219005257</v>
      </c>
      <c r="CC251" s="34">
        <f t="shared" ref="CC251:CE251" si="1547">BY251*BT251</f>
        <v>0.009384619428</v>
      </c>
      <c r="CD251" s="34">
        <f t="shared" si="1547"/>
        <v>-0.007583238444</v>
      </c>
      <c r="CE251" s="34">
        <f t="shared" si="1547"/>
        <v>0.036280074</v>
      </c>
      <c r="CH251" s="66">
        <v>0.1716935791925226</v>
      </c>
      <c r="CI251" s="66">
        <v>-0.11450404810622622</v>
      </c>
      <c r="CJ251" s="66">
        <v>0.18750555683481357</v>
      </c>
    </row>
    <row r="252" ht="18.0" customHeight="1">
      <c r="B252" s="6">
        <v>0.0</v>
      </c>
      <c r="C252" s="6">
        <v>1.0</v>
      </c>
      <c r="D252" s="6">
        <v>0.0</v>
      </c>
      <c r="E252" s="22" t="str">
        <f t="shared" si="1523"/>
        <v>versicolor</v>
      </c>
      <c r="F252" s="22">
        <f t="shared" ref="F252:H252" si="1548">AQ252</f>
        <v>0.3212355201</v>
      </c>
      <c r="G252" s="22">
        <f t="shared" si="1548"/>
        <v>0.3408279556</v>
      </c>
      <c r="H252" s="22">
        <f t="shared" si="1548"/>
        <v>0.3379365242</v>
      </c>
      <c r="I252" s="64" t="str">
        <f t="shared" si="1525"/>
        <v>versicolor</v>
      </c>
      <c r="K252" s="24" t="str">
        <f t="shared" si="1526"/>
        <v>OK</v>
      </c>
      <c r="L252" s="29">
        <f t="shared" si="1527"/>
        <v>0.1195974953</v>
      </c>
      <c r="N252" s="29">
        <v>1.0</v>
      </c>
      <c r="O252" s="27">
        <v>6.4</v>
      </c>
      <c r="P252" s="27">
        <v>3.6</v>
      </c>
      <c r="U252" s="27">
        <v>1.0779635772537768</v>
      </c>
      <c r="V252" s="27">
        <v>0.5744450582825911</v>
      </c>
      <c r="W252" s="27">
        <v>-0.12894127268826483</v>
      </c>
      <c r="Z252" s="17">
        <f t="shared" ref="Z252:AB252" si="1549">1/(1+EXP(-U252))</f>
        <v>0.7461084158</v>
      </c>
      <c r="AA252" s="17">
        <f t="shared" si="1549"/>
        <v>0.6397882152</v>
      </c>
      <c r="AB252" s="17">
        <f t="shared" si="1549"/>
        <v>0.4678092693</v>
      </c>
      <c r="AE252" s="29">
        <v>1.0</v>
      </c>
      <c r="AF252" s="17">
        <f t="shared" ref="AF252:AH252" si="1550">Z252</f>
        <v>0.7461084158</v>
      </c>
      <c r="AG252" s="17">
        <f t="shared" si="1550"/>
        <v>0.6397882152</v>
      </c>
      <c r="AH252" s="17">
        <f t="shared" si="1550"/>
        <v>0.4678092693</v>
      </c>
      <c r="AI252" s="38">
        <f t="shared" ref="AI252:AK252" si="1551">AI239-$C$10*BO239</f>
        <v>0.07683545412</v>
      </c>
      <c r="AJ252" s="38">
        <f t="shared" si="1551"/>
        <v>0.4389227608</v>
      </c>
      <c r="AK252" s="38">
        <f t="shared" si="1551"/>
        <v>0.324241785</v>
      </c>
      <c r="AM252" s="27">
        <v>0.6955718907811094</v>
      </c>
      <c r="AN252" s="27">
        <v>0.7547751500534277</v>
      </c>
      <c r="AO252" s="27">
        <v>0.7462554088492634</v>
      </c>
      <c r="AQ252" s="17">
        <f t="shared" ref="AQ252:AS252" si="1552">EXP(AM252)/(EXP($AM252)+EXP($AN252)+EXP($AO252))</f>
        <v>0.3212355201</v>
      </c>
      <c r="AR252" s="17">
        <f t="shared" si="1552"/>
        <v>0.3408279556</v>
      </c>
      <c r="AS252" s="17">
        <f t="shared" si="1552"/>
        <v>0.3379365242</v>
      </c>
      <c r="AU252" s="40" t="str">
        <f t="shared" si="1543"/>
        <v>versicolor</v>
      </c>
      <c r="AW252" s="41">
        <v>0.0</v>
      </c>
      <c r="AX252" s="41">
        <v>1.0</v>
      </c>
      <c r="AY252" s="41">
        <v>0.0</v>
      </c>
      <c r="BB252" s="74">
        <f t="shared" ref="BB252:BD252" si="1553">AQ252-AW252</f>
        <v>0.3212355201</v>
      </c>
      <c r="BC252" s="74">
        <f t="shared" si="1553"/>
        <v>-0.6591720444</v>
      </c>
      <c r="BD252" s="74">
        <f t="shared" si="1553"/>
        <v>0.3379365242</v>
      </c>
      <c r="BF252" s="5">
        <v>1.0</v>
      </c>
      <c r="BG252" s="5">
        <v>1.0</v>
      </c>
      <c r="BH252" s="5">
        <v>1.0</v>
      </c>
      <c r="BJ252" s="34">
        <f t="shared" ref="BJ252:BL252" si="1554">BB252*BF252</f>
        <v>0.3212355201</v>
      </c>
      <c r="BK252" s="34">
        <f t="shared" si="1554"/>
        <v>-0.6591720444</v>
      </c>
      <c r="BL252" s="34">
        <f t="shared" si="1554"/>
        <v>0.3379365242</v>
      </c>
      <c r="BO252" s="34">
        <v>0.37195034044696795</v>
      </c>
      <c r="BP252" s="34">
        <v>-0.3642858752832431</v>
      </c>
      <c r="BQ252" s="34">
        <v>-0.007664465163724821</v>
      </c>
      <c r="BT252" s="5">
        <f t="shared" ref="BT252:BV252" si="1555">Z252*(1-Z252)</f>
        <v>0.1894306477</v>
      </c>
      <c r="BU252" s="5">
        <f t="shared" si="1555"/>
        <v>0.2304592549</v>
      </c>
      <c r="BV252" s="5">
        <f t="shared" si="1555"/>
        <v>0.2489637569</v>
      </c>
      <c r="BY252" s="17">
        <v>-0.1337552223452453</v>
      </c>
      <c r="BZ252" s="17">
        <v>0.18004600433777995</v>
      </c>
      <c r="CA252" s="17">
        <v>-0.15507019465817534</v>
      </c>
      <c r="CC252" s="34">
        <f t="shared" ref="CC252:CE252" si="1556">BY252*BT252</f>
        <v>-0.0253373384</v>
      </c>
      <c r="CD252" s="34">
        <f t="shared" si="1556"/>
        <v>0.04149326801</v>
      </c>
      <c r="CE252" s="34">
        <f t="shared" si="1556"/>
        <v>-0.03860685824</v>
      </c>
    </row>
    <row r="253" ht="18.0" customHeight="1">
      <c r="B253" s="6">
        <v>0.0</v>
      </c>
      <c r="C253" s="6">
        <v>1.0</v>
      </c>
      <c r="D253" s="6">
        <v>0.0</v>
      </c>
      <c r="E253" s="22" t="str">
        <f t="shared" si="1523"/>
        <v>versicolor</v>
      </c>
      <c r="F253" s="22">
        <f t="shared" ref="F253:H253" si="1557">AQ253</f>
        <v>0.3213286429</v>
      </c>
      <c r="G253" s="22">
        <f t="shared" si="1557"/>
        <v>0.3405202309</v>
      </c>
      <c r="H253" s="22">
        <f t="shared" si="1557"/>
        <v>0.3381511262</v>
      </c>
      <c r="I253" s="64" t="str">
        <f t="shared" si="1525"/>
        <v>versicolor</v>
      </c>
      <c r="K253" s="24" t="str">
        <f t="shared" si="1526"/>
        <v>OK</v>
      </c>
      <c r="L253" s="29">
        <f t="shared" si="1527"/>
        <v>0.11969786</v>
      </c>
      <c r="N253" s="29">
        <v>1.0</v>
      </c>
      <c r="O253" s="27">
        <v>5.9</v>
      </c>
      <c r="P253" s="27">
        <v>3.4</v>
      </c>
      <c r="U253" s="27">
        <v>1.000482237937618</v>
      </c>
      <c r="V253" s="27">
        <v>0.5504005225235353</v>
      </c>
      <c r="W253" s="27">
        <v>-0.12644839064979996</v>
      </c>
      <c r="Z253" s="17">
        <f t="shared" ref="Z253:AB253" si="1558">1/(1+EXP(-U253))</f>
        <v>0.7311533818</v>
      </c>
      <c r="AA253" s="17">
        <f t="shared" si="1558"/>
        <v>0.6342285103</v>
      </c>
      <c r="AB253" s="17">
        <f t="shared" si="1558"/>
        <v>0.4684299561</v>
      </c>
      <c r="AE253" s="29">
        <v>1.0</v>
      </c>
      <c r="AF253" s="17">
        <f t="shared" ref="AF253:AH253" si="1559">Z253</f>
        <v>0.7311533818</v>
      </c>
      <c r="AG253" s="17">
        <f t="shared" si="1559"/>
        <v>0.6342285103</v>
      </c>
      <c r="AH253" s="17">
        <f t="shared" si="1559"/>
        <v>0.4684299561</v>
      </c>
      <c r="AI253" s="2"/>
      <c r="AM253" s="27">
        <v>0.6857210472922438</v>
      </c>
      <c r="AN253" s="27">
        <v>0.7437311775121914</v>
      </c>
      <c r="AO253" s="27">
        <v>0.7367495529740687</v>
      </c>
      <c r="AQ253" s="17">
        <f t="shared" ref="AQ253:AS253" si="1560">EXP(AM253)/(EXP($AM253)+EXP($AN253)+EXP($AO253))</f>
        <v>0.3213286429</v>
      </c>
      <c r="AR253" s="17">
        <f t="shared" si="1560"/>
        <v>0.3405202309</v>
      </c>
      <c r="AS253" s="17">
        <f t="shared" si="1560"/>
        <v>0.3381511262</v>
      </c>
      <c r="AU253" s="40" t="str">
        <f t="shared" si="1543"/>
        <v>versicolor</v>
      </c>
      <c r="AW253" s="41">
        <v>0.0</v>
      </c>
      <c r="AX253" s="41">
        <v>1.0</v>
      </c>
      <c r="AY253" s="41">
        <v>0.0</v>
      </c>
      <c r="BB253" s="74">
        <f t="shared" ref="BB253:BD253" si="1561">AQ253-AW253</f>
        <v>0.3213286429</v>
      </c>
      <c r="BC253" s="74">
        <f t="shared" si="1561"/>
        <v>-0.6594797691</v>
      </c>
      <c r="BD253" s="74">
        <f t="shared" si="1561"/>
        <v>0.3381511262</v>
      </c>
      <c r="BF253" s="5">
        <v>1.0</v>
      </c>
      <c r="BG253" s="5">
        <v>1.0</v>
      </c>
      <c r="BH253" s="5">
        <v>1.0</v>
      </c>
      <c r="BJ253" s="34">
        <f t="shared" ref="BJ253:BL253" si="1562">BB253*BF253</f>
        <v>0.3213286429</v>
      </c>
      <c r="BK253" s="34">
        <f t="shared" si="1562"/>
        <v>-0.6594797691</v>
      </c>
      <c r="BL253" s="34">
        <f t="shared" si="1562"/>
        <v>0.3381511262</v>
      </c>
      <c r="BT253" s="5">
        <f t="shared" ref="BT253:BV253" si="1563">Z253*(1-Z253)</f>
        <v>0.1965681141</v>
      </c>
      <c r="BU253" s="5">
        <f t="shared" si="1563"/>
        <v>0.231982707</v>
      </c>
      <c r="BV253" s="5">
        <f t="shared" si="1563"/>
        <v>0.2490033323</v>
      </c>
      <c r="BY253" s="17">
        <v>-0.13381968711651282</v>
      </c>
      <c r="BZ253" s="17">
        <v>0.18013354105298374</v>
      </c>
      <c r="CA253" s="17">
        <v>-0.15512852397640273</v>
      </c>
      <c r="CC253" s="34">
        <f t="shared" ref="CC253:CE253" si="1564">BY253*BT253</f>
        <v>-0.02630468352</v>
      </c>
      <c r="CD253" s="34">
        <f t="shared" si="1564"/>
        <v>0.04178786648</v>
      </c>
      <c r="CE253" s="34">
        <f t="shared" si="1564"/>
        <v>-0.03862751941</v>
      </c>
    </row>
    <row r="254" ht="18.0" customHeight="1">
      <c r="B254" s="6">
        <v>0.0</v>
      </c>
      <c r="C254" s="6">
        <v>1.0</v>
      </c>
      <c r="D254" s="6">
        <v>0.0</v>
      </c>
      <c r="E254" s="22" t="str">
        <f t="shared" si="1523"/>
        <v>versicolor</v>
      </c>
      <c r="F254" s="22">
        <f t="shared" ref="F254:H254" si="1565">AQ254</f>
        <v>0.3182506705</v>
      </c>
      <c r="G254" s="22">
        <f t="shared" si="1565"/>
        <v>0.344860494</v>
      </c>
      <c r="H254" s="22">
        <f t="shared" si="1565"/>
        <v>0.3368888355</v>
      </c>
      <c r="I254" s="64" t="str">
        <f t="shared" si="1525"/>
        <v>versicolor</v>
      </c>
      <c r="K254" s="24" t="str">
        <f t="shared" si="1526"/>
        <v>OK</v>
      </c>
      <c r="L254" s="29">
        <f t="shared" si="1527"/>
        <v>0.1182905899</v>
      </c>
      <c r="N254" s="29">
        <v>1.0</v>
      </c>
      <c r="O254" s="27">
        <v>6.7</v>
      </c>
      <c r="P254" s="27">
        <v>3.2</v>
      </c>
      <c r="U254" s="27">
        <v>1.108213052282419</v>
      </c>
      <c r="V254" s="27">
        <v>0.43768491860704895</v>
      </c>
      <c r="W254" s="27">
        <v>0.00703704767508917</v>
      </c>
      <c r="Z254" s="17">
        <f t="shared" ref="Z254:AB254" si="1566">1/(1+EXP(-U254))</f>
        <v>0.7517958191</v>
      </c>
      <c r="AA254" s="17">
        <f t="shared" si="1566"/>
        <v>0.6077072551</v>
      </c>
      <c r="AB254" s="17">
        <f t="shared" si="1566"/>
        <v>0.5017592547</v>
      </c>
      <c r="AE254" s="29">
        <v>1.0</v>
      </c>
      <c r="AF254" s="17">
        <f t="shared" ref="AF254:AH254" si="1567">Z254</f>
        <v>0.7517958191</v>
      </c>
      <c r="AG254" s="17">
        <f t="shared" si="1567"/>
        <v>0.6077072551</v>
      </c>
      <c r="AH254" s="17">
        <f t="shared" si="1567"/>
        <v>0.5017592547</v>
      </c>
      <c r="AJ254" s="2"/>
      <c r="AK254" s="2"/>
      <c r="AM254" s="27">
        <v>0.6916817265419422</v>
      </c>
      <c r="AN254" s="27">
        <v>0.7719823522253265</v>
      </c>
      <c r="AO254" s="27">
        <v>0.7485953931885457</v>
      </c>
      <c r="AQ254" s="17">
        <f t="shared" ref="AQ254:AS254" si="1568">EXP(AM254)/(EXP($AM254)+EXP($AN254)+EXP($AO254))</f>
        <v>0.3182506705</v>
      </c>
      <c r="AR254" s="17">
        <f t="shared" si="1568"/>
        <v>0.344860494</v>
      </c>
      <c r="AS254" s="17">
        <f t="shared" si="1568"/>
        <v>0.3368888355</v>
      </c>
      <c r="AU254" s="40" t="str">
        <f t="shared" si="1543"/>
        <v>versicolor</v>
      </c>
      <c r="AW254" s="41">
        <v>0.0</v>
      </c>
      <c r="AX254" s="41">
        <v>1.0</v>
      </c>
      <c r="AY254" s="41">
        <v>0.0</v>
      </c>
      <c r="BB254" s="74">
        <f t="shared" ref="BB254:BD254" si="1569">AQ254-AW254</f>
        <v>0.3182506705</v>
      </c>
      <c r="BC254" s="74">
        <f t="shared" si="1569"/>
        <v>-0.655139506</v>
      </c>
      <c r="BD254" s="74">
        <f t="shared" si="1569"/>
        <v>0.3368888355</v>
      </c>
      <c r="BF254" s="5">
        <v>1.0</v>
      </c>
      <c r="BG254" s="5">
        <v>1.0</v>
      </c>
      <c r="BH254" s="5">
        <v>1.0</v>
      </c>
      <c r="BJ254" s="34">
        <f t="shared" ref="BJ254:BL254" si="1570">BB254*BF254</f>
        <v>0.3182506705</v>
      </c>
      <c r="BK254" s="34">
        <f t="shared" si="1570"/>
        <v>-0.655139506</v>
      </c>
      <c r="BL254" s="34">
        <f t="shared" si="1570"/>
        <v>0.3368888355</v>
      </c>
      <c r="BT254" s="5">
        <f t="shared" ref="BT254:BV254" si="1571">Z254*(1-Z254)</f>
        <v>0.1865988655</v>
      </c>
      <c r="BU254" s="5">
        <f t="shared" si="1571"/>
        <v>0.2383991472</v>
      </c>
      <c r="BV254" s="5">
        <f t="shared" si="1571"/>
        <v>0.249996905</v>
      </c>
      <c r="BY254" s="17">
        <v>-0.13297325642750993</v>
      </c>
      <c r="BZ254" s="17">
        <v>0.1790070733637731</v>
      </c>
      <c r="CA254" s="17">
        <v>-0.15386926852823873</v>
      </c>
      <c r="CC254" s="34">
        <f t="shared" ref="CC254:CE254" si="1572">BY254*BT254</f>
        <v>-0.02481265879</v>
      </c>
      <c r="CD254" s="34">
        <f t="shared" si="1572"/>
        <v>0.04267513363</v>
      </c>
      <c r="CE254" s="34">
        <f t="shared" si="1572"/>
        <v>-0.03846684091</v>
      </c>
    </row>
    <row r="255" ht="18.0" customHeight="1">
      <c r="B255" s="6">
        <v>0.0</v>
      </c>
      <c r="C255" s="6">
        <v>0.0</v>
      </c>
      <c r="D255" s="6">
        <v>1.0</v>
      </c>
      <c r="E255" s="22" t="str">
        <f t="shared" si="1523"/>
        <v>virginica</v>
      </c>
      <c r="F255" s="22">
        <f t="shared" ref="F255:H255" si="1573">AQ255</f>
        <v>0.3320854921</v>
      </c>
      <c r="G255" s="22">
        <f t="shared" si="1573"/>
        <v>0.3277131178</v>
      </c>
      <c r="H255" s="22">
        <f t="shared" si="1573"/>
        <v>0.3402013902</v>
      </c>
      <c r="I255" s="64" t="str">
        <f t="shared" si="1525"/>
        <v>virginica</v>
      </c>
      <c r="K255" s="24" t="str">
        <f t="shared" si="1526"/>
        <v>OK</v>
      </c>
      <c r="L255" s="29">
        <f t="shared" si="1527"/>
        <v>0.1198019459</v>
      </c>
      <c r="N255" s="29">
        <v>1.0</v>
      </c>
      <c r="O255" s="27">
        <v>7.9</v>
      </c>
      <c r="P255" s="27">
        <v>6.3</v>
      </c>
      <c r="U255" s="27">
        <v>1.3759894990065051</v>
      </c>
      <c r="V255" s="27">
        <v>1.2571409893579288</v>
      </c>
      <c r="W255" s="27">
        <v>-0.6916035805950231</v>
      </c>
      <c r="Z255" s="17">
        <f t="shared" ref="Z255:AB255" si="1574">1/(1+EXP(-U255))</f>
        <v>0.7983461238</v>
      </c>
      <c r="AA255" s="17">
        <f t="shared" si="1574"/>
        <v>0.7785335524</v>
      </c>
      <c r="AB255" s="17">
        <f t="shared" si="1574"/>
        <v>0.3336764438</v>
      </c>
      <c r="AE255" s="29">
        <v>1.0</v>
      </c>
      <c r="AF255" s="17">
        <f t="shared" ref="AF255:AH255" si="1575">Z255</f>
        <v>0.7983461238</v>
      </c>
      <c r="AG255" s="17">
        <f t="shared" si="1575"/>
        <v>0.7785335524</v>
      </c>
      <c r="AH255" s="17">
        <f t="shared" si="1575"/>
        <v>0.3336764438</v>
      </c>
      <c r="AM255" s="27">
        <v>0.7556546421756337</v>
      </c>
      <c r="AN255" s="27">
        <v>0.74240078480044</v>
      </c>
      <c r="AO255" s="27">
        <v>0.7797999663731725</v>
      </c>
      <c r="AQ255" s="17">
        <f t="shared" ref="AQ255:AS255" si="1576">EXP(AM255)/(EXP($AM255)+EXP($AN255)+EXP($AO255))</f>
        <v>0.3320854921</v>
      </c>
      <c r="AR255" s="17">
        <f t="shared" si="1576"/>
        <v>0.3277131178</v>
      </c>
      <c r="AS255" s="17">
        <f t="shared" si="1576"/>
        <v>0.3402013902</v>
      </c>
      <c r="AU255" s="40" t="str">
        <f t="shared" si="1543"/>
        <v>virginica</v>
      </c>
      <c r="AW255" s="41">
        <v>0.0</v>
      </c>
      <c r="AX255" s="41">
        <v>0.0</v>
      </c>
      <c r="AY255" s="41">
        <v>1.0</v>
      </c>
      <c r="BB255" s="74">
        <f t="shared" ref="BB255:BD255" si="1577">AQ255-AW255</f>
        <v>0.3320854921</v>
      </c>
      <c r="BC255" s="74">
        <f t="shared" si="1577"/>
        <v>0.3277131178</v>
      </c>
      <c r="BD255" s="74">
        <f t="shared" si="1577"/>
        <v>-0.6597986098</v>
      </c>
      <c r="BF255" s="5">
        <v>1.0</v>
      </c>
      <c r="BG255" s="5">
        <v>1.0</v>
      </c>
      <c r="BH255" s="5">
        <v>1.0</v>
      </c>
      <c r="BJ255" s="34">
        <f t="shared" ref="BJ255:BL255" si="1578">BB255*BF255</f>
        <v>0.3320854921</v>
      </c>
      <c r="BK255" s="34">
        <f t="shared" si="1578"/>
        <v>0.3277131178</v>
      </c>
      <c r="BL255" s="34">
        <f t="shared" si="1578"/>
        <v>-0.6597986098</v>
      </c>
      <c r="BT255" s="5">
        <f t="shared" ref="BT255:BV255" si="1579">Z255*(1-Z255)</f>
        <v>0.1609895904</v>
      </c>
      <c r="BU255" s="5">
        <f t="shared" si="1579"/>
        <v>0.1724190602</v>
      </c>
      <c r="BV255" s="5">
        <f t="shared" si="1579"/>
        <v>0.2223364746</v>
      </c>
      <c r="BY255" s="17">
        <v>0.08400165165866214</v>
      </c>
      <c r="BZ255" s="17">
        <v>-0.11966280647369973</v>
      </c>
      <c r="CA255" s="17">
        <v>-0.04457759303136263</v>
      </c>
      <c r="CC255" s="34">
        <f t="shared" ref="CC255:CE255" si="1580">BY255*BT255</f>
        <v>0.01352339149</v>
      </c>
      <c r="CD255" s="34">
        <f t="shared" si="1580"/>
        <v>-0.02063214863</v>
      </c>
      <c r="CE255" s="34">
        <f t="shared" si="1580"/>
        <v>-0.009911224882</v>
      </c>
    </row>
    <row r="256" ht="18.0" customHeight="1">
      <c r="B256" s="6">
        <v>0.0</v>
      </c>
      <c r="C256" s="6">
        <v>0.0</v>
      </c>
      <c r="D256" s="6">
        <v>1.0</v>
      </c>
      <c r="E256" s="22" t="str">
        <f t="shared" si="1523"/>
        <v>virginica</v>
      </c>
      <c r="F256" s="22">
        <f t="shared" ref="F256:H256" si="1581">AQ256</f>
        <v>0.328724605</v>
      </c>
      <c r="G256" s="22">
        <f t="shared" si="1581"/>
        <v>0.3319488481</v>
      </c>
      <c r="H256" s="22">
        <f t="shared" si="1581"/>
        <v>0.3393265469</v>
      </c>
      <c r="I256" s="64" t="str">
        <f t="shared" si="1525"/>
        <v>virginica</v>
      </c>
      <c r="K256" s="24" t="str">
        <f t="shared" si="1526"/>
        <v>OK</v>
      </c>
      <c r="L256" s="29">
        <f t="shared" si="1527"/>
        <v>0.1200880411</v>
      </c>
      <c r="N256" s="29">
        <v>1.0</v>
      </c>
      <c r="O256" s="27">
        <v>8.3</v>
      </c>
      <c r="P256" s="27">
        <v>5.8</v>
      </c>
      <c r="U256" s="27">
        <v>1.417363114978096</v>
      </c>
      <c r="V256" s="27">
        <v>1.0844856019143199</v>
      </c>
      <c r="W256" s="27">
        <v>-0.5191115925199377</v>
      </c>
      <c r="Z256" s="17">
        <f t="shared" ref="Z256:AB256" si="1582">1/(1+EXP(-U256))</f>
        <v>0.8049247032</v>
      </c>
      <c r="AA256" s="17">
        <f t="shared" si="1582"/>
        <v>0.7473419029</v>
      </c>
      <c r="AB256" s="17">
        <f t="shared" si="1582"/>
        <v>0.3730599965</v>
      </c>
      <c r="AE256" s="29">
        <v>1.0</v>
      </c>
      <c r="AF256" s="17">
        <f t="shared" ref="AF256:AH256" si="1583">Z256</f>
        <v>0.8049247032</v>
      </c>
      <c r="AG256" s="17">
        <f t="shared" si="1583"/>
        <v>0.7473419029</v>
      </c>
      <c r="AH256" s="17">
        <f t="shared" si="1583"/>
        <v>0.3730599965</v>
      </c>
      <c r="AM256" s="27">
        <v>0.7529393018301528</v>
      </c>
      <c r="AN256" s="27">
        <v>0.762699853616458</v>
      </c>
      <c r="AO256" s="27">
        <v>0.7846818774336057</v>
      </c>
      <c r="AQ256" s="17">
        <f t="shared" ref="AQ256:AS256" si="1584">EXP(AM256)/(EXP($AM256)+EXP($AN256)+EXP($AO256))</f>
        <v>0.328724605</v>
      </c>
      <c r="AR256" s="17">
        <f t="shared" si="1584"/>
        <v>0.3319488481</v>
      </c>
      <c r="AS256" s="17">
        <f t="shared" si="1584"/>
        <v>0.3393265469</v>
      </c>
      <c r="AU256" s="40" t="str">
        <f t="shared" si="1543"/>
        <v>virginica</v>
      </c>
      <c r="AW256" s="41">
        <v>0.0</v>
      </c>
      <c r="AX256" s="41">
        <v>0.0</v>
      </c>
      <c r="AY256" s="41">
        <v>1.0</v>
      </c>
      <c r="BB256" s="74">
        <f t="shared" ref="BB256:BD256" si="1585">AQ256-AW256</f>
        <v>0.328724605</v>
      </c>
      <c r="BC256" s="74">
        <f t="shared" si="1585"/>
        <v>0.3319488481</v>
      </c>
      <c r="BD256" s="74">
        <f t="shared" si="1585"/>
        <v>-0.6606734531</v>
      </c>
      <c r="BF256" s="5">
        <v>1.0</v>
      </c>
      <c r="BG256" s="5">
        <v>1.0</v>
      </c>
      <c r="BH256" s="5">
        <v>1.0</v>
      </c>
      <c r="BJ256" s="34">
        <f t="shared" ref="BJ256:BL256" si="1586">BB256*BF256</f>
        <v>0.328724605</v>
      </c>
      <c r="BK256" s="34">
        <f t="shared" si="1586"/>
        <v>0.3319488481</v>
      </c>
      <c r="BL256" s="34">
        <f t="shared" si="1586"/>
        <v>-0.6606734531</v>
      </c>
      <c r="BT256" s="5">
        <f t="shared" ref="BT256:BV256" si="1587">Z256*(1-Z256)</f>
        <v>0.1570209254</v>
      </c>
      <c r="BU256" s="5">
        <f t="shared" si="1587"/>
        <v>0.1888219831</v>
      </c>
      <c r="BV256" s="5">
        <f t="shared" si="1587"/>
        <v>0.2338862355</v>
      </c>
      <c r="BY256" s="17">
        <v>0.0848149883810353</v>
      </c>
      <c r="BZ256" s="17">
        <v>-0.12074025358090051</v>
      </c>
      <c r="CA256" s="17">
        <v>-0.04326033059466733</v>
      </c>
      <c r="CC256" s="34">
        <f t="shared" ref="CC256:CE256" si="1588">BY256*BT256</f>
        <v>0.01331772796</v>
      </c>
      <c r="CD256" s="34">
        <f t="shared" si="1588"/>
        <v>-0.02279841412</v>
      </c>
      <c r="CE256" s="34">
        <f t="shared" si="1588"/>
        <v>-0.01011799587</v>
      </c>
    </row>
    <row r="257" ht="18.0" customHeight="1">
      <c r="B257" s="6">
        <v>0.0</v>
      </c>
      <c r="C257" s="6">
        <v>0.0</v>
      </c>
      <c r="D257" s="6">
        <v>1.0</v>
      </c>
      <c r="E257" s="22" t="str">
        <f t="shared" si="1523"/>
        <v>virginica</v>
      </c>
      <c r="F257" s="22">
        <f t="shared" ref="F257:H257" si="1589">AQ257</f>
        <v>0.3269315211</v>
      </c>
      <c r="G257" s="22">
        <f t="shared" si="1589"/>
        <v>0.3339852352</v>
      </c>
      <c r="H257" s="22">
        <f t="shared" si="1589"/>
        <v>0.3390832437</v>
      </c>
      <c r="I257" s="64" t="str">
        <f t="shared" si="1525"/>
        <v>virginica</v>
      </c>
      <c r="J257" s="30"/>
      <c r="K257" s="24" t="str">
        <f t="shared" si="1526"/>
        <v>OK</v>
      </c>
      <c r="L257" s="31">
        <f t="shared" si="1527"/>
        <v>0.1201677384</v>
      </c>
      <c r="N257" s="31">
        <v>1.0</v>
      </c>
      <c r="O257" s="27">
        <v>7.7</v>
      </c>
      <c r="P257" s="27">
        <v>5.2</v>
      </c>
      <c r="U257" s="27">
        <v>1.3131428957179763</v>
      </c>
      <c r="V257" s="27">
        <v>0.9509643320666238</v>
      </c>
      <c r="W257" s="27">
        <v>-0.42094579205240357</v>
      </c>
      <c r="Z257" s="17">
        <f t="shared" ref="Z257:AB257" si="1590">1/(1+EXP(-U257))</f>
        <v>0.7880386008</v>
      </c>
      <c r="AA257" s="17">
        <f t="shared" si="1590"/>
        <v>0.7213090716</v>
      </c>
      <c r="AB257" s="17">
        <f t="shared" si="1590"/>
        <v>0.3962904526</v>
      </c>
      <c r="AE257" s="31">
        <v>1.0</v>
      </c>
      <c r="AF257" s="17">
        <f t="shared" ref="AF257:AH257" si="1591">Z257</f>
        <v>0.7880386008</v>
      </c>
      <c r="AG257" s="17">
        <f t="shared" si="1591"/>
        <v>0.7213090716</v>
      </c>
      <c r="AH257" s="17">
        <f t="shared" si="1591"/>
        <v>0.3962904526</v>
      </c>
      <c r="AM257" s="27">
        <v>0.7376183466995372</v>
      </c>
      <c r="AN257" s="27">
        <v>0.7589643994252088</v>
      </c>
      <c r="AO257" s="27">
        <v>0.7741132470856465</v>
      </c>
      <c r="AQ257" s="17">
        <f t="shared" ref="AQ257:AS257" si="1592">EXP(AM257)/(EXP($AM257)+EXP($AN257)+EXP($AO257))</f>
        <v>0.3269315211</v>
      </c>
      <c r="AR257" s="17">
        <f t="shared" si="1592"/>
        <v>0.3339852352</v>
      </c>
      <c r="AS257" s="17">
        <f t="shared" si="1592"/>
        <v>0.3390832437</v>
      </c>
      <c r="AU257" s="40" t="str">
        <f t="shared" si="1543"/>
        <v>virginica</v>
      </c>
      <c r="AW257" s="41">
        <v>0.0</v>
      </c>
      <c r="AX257" s="41">
        <v>0.0</v>
      </c>
      <c r="AY257" s="41">
        <v>1.0</v>
      </c>
      <c r="BB257" s="74">
        <f t="shared" ref="BB257:BD257" si="1593">AQ257-AW257</f>
        <v>0.3269315211</v>
      </c>
      <c r="BC257" s="74">
        <f t="shared" si="1593"/>
        <v>0.3339852352</v>
      </c>
      <c r="BD257" s="74">
        <f t="shared" si="1593"/>
        <v>-0.6609167563</v>
      </c>
      <c r="BF257" s="5">
        <v>1.0</v>
      </c>
      <c r="BG257" s="5">
        <v>1.0</v>
      </c>
      <c r="BH257" s="5">
        <v>1.0</v>
      </c>
      <c r="BJ257" s="34">
        <f t="shared" ref="BJ257:BL257" si="1594">BB257*BF257</f>
        <v>0.3269315211</v>
      </c>
      <c r="BK257" s="34">
        <f t="shared" si="1594"/>
        <v>0.3339852352</v>
      </c>
      <c r="BL257" s="34">
        <f t="shared" si="1594"/>
        <v>-0.6609167563</v>
      </c>
      <c r="BT257" s="5">
        <f t="shared" ref="BT257:BV257" si="1595">Z257*(1-Z257)</f>
        <v>0.1670337644</v>
      </c>
      <c r="BU257" s="5">
        <f t="shared" si="1595"/>
        <v>0.2010222948</v>
      </c>
      <c r="BV257" s="5">
        <f t="shared" si="1595"/>
        <v>0.2392443298</v>
      </c>
      <c r="BY257" s="17">
        <v>0.08519970127927223</v>
      </c>
      <c r="BZ257" s="17">
        <v>-0.12124738193640061</v>
      </c>
      <c r="CA257" s="17">
        <v>-0.042583175428587056</v>
      </c>
      <c r="CC257" s="34">
        <f t="shared" ref="CC257:CE257" si="1596">BY257*BT257</f>
        <v>0.01423122683</v>
      </c>
      <c r="CD257" s="34">
        <f t="shared" si="1596"/>
        <v>-0.02437342696</v>
      </c>
      <c r="CE257" s="34">
        <f t="shared" si="1596"/>
        <v>-0.01018778326</v>
      </c>
    </row>
    <row r="258" ht="18.0" customHeight="1">
      <c r="K258" s="32" t="s">
        <v>29</v>
      </c>
      <c r="L258" s="31">
        <f>SUM(L249:L257)</f>
        <v>1.075692313</v>
      </c>
      <c r="R258" s="9"/>
      <c r="AM258" s="7"/>
    </row>
    <row r="259" ht="18.0" customHeight="1">
      <c r="K259" s="2"/>
      <c r="R259" s="9"/>
      <c r="AM259" s="43" t="s">
        <v>388</v>
      </c>
      <c r="AN259" s="27"/>
      <c r="AO259" s="27"/>
    </row>
    <row r="260" ht="18.0" customHeight="1">
      <c r="B260" s="11" t="s">
        <v>11</v>
      </c>
      <c r="C260" s="12"/>
      <c r="D260" s="12"/>
      <c r="E260" s="13"/>
      <c r="G260" s="2"/>
      <c r="H260" s="2"/>
      <c r="I260" s="2"/>
      <c r="J260" s="9"/>
      <c r="K260" s="2"/>
      <c r="L260" s="9"/>
      <c r="Q260" s="7"/>
      <c r="U260" s="43" t="s">
        <v>12</v>
      </c>
      <c r="V260" s="27"/>
      <c r="W260" s="27"/>
      <c r="Z260" s="16" t="s">
        <v>389</v>
      </c>
      <c r="AA260" s="17"/>
      <c r="AF260" s="16" t="s">
        <v>390</v>
      </c>
      <c r="AI260" s="7"/>
      <c r="AM260" s="43" t="s">
        <v>391</v>
      </c>
      <c r="AQ260" s="10" t="s">
        <v>392</v>
      </c>
      <c r="AR260" s="17"/>
      <c r="AW260" s="1" t="s">
        <v>41</v>
      </c>
      <c r="BB260" s="36" t="s">
        <v>93</v>
      </c>
      <c r="BF260" s="4" t="s">
        <v>393</v>
      </c>
      <c r="BH260" s="9" t="s">
        <v>723</v>
      </c>
      <c r="BJ260" s="33" t="s">
        <v>395</v>
      </c>
      <c r="BN260" s="33" t="s">
        <v>396</v>
      </c>
      <c r="BO260" s="34"/>
      <c r="BP260" s="34"/>
      <c r="BQ260" s="34"/>
      <c r="BT260" s="4" t="s">
        <v>397</v>
      </c>
      <c r="BX260" s="16" t="s">
        <v>398</v>
      </c>
      <c r="BY260" s="17"/>
      <c r="BZ260" s="17"/>
      <c r="CA260" s="17"/>
      <c r="CB260" s="17"/>
      <c r="CC260" s="33" t="s">
        <v>399</v>
      </c>
      <c r="CG260" s="4" t="s">
        <v>138</v>
      </c>
      <c r="CH260" s="5"/>
      <c r="CI260" s="5"/>
      <c r="CJ260" s="5"/>
    </row>
    <row r="261" ht="18.0" customHeight="1">
      <c r="B261" s="18" t="s">
        <v>14</v>
      </c>
      <c r="C261" s="18" t="s">
        <v>15</v>
      </c>
      <c r="D261" s="18" t="s">
        <v>16</v>
      </c>
      <c r="E261" s="19"/>
      <c r="F261" s="6" t="s">
        <v>14</v>
      </c>
      <c r="G261" s="6" t="s">
        <v>15</v>
      </c>
      <c r="H261" s="6" t="s">
        <v>16</v>
      </c>
      <c r="I261" s="19"/>
      <c r="J261" s="20" t="s">
        <v>18</v>
      </c>
      <c r="K261" s="18" t="s">
        <v>19</v>
      </c>
      <c r="L261" s="21" t="s">
        <v>20</v>
      </c>
      <c r="N261" s="1" t="s">
        <v>21</v>
      </c>
      <c r="O261" s="1" t="s">
        <v>22</v>
      </c>
      <c r="P261" s="1" t="s">
        <v>23</v>
      </c>
      <c r="Q261" s="1" t="s">
        <v>724</v>
      </c>
      <c r="U261" s="1" t="s">
        <v>725</v>
      </c>
      <c r="AE261" s="1" t="s">
        <v>21</v>
      </c>
      <c r="AF261" s="2" t="s">
        <v>726</v>
      </c>
      <c r="AI261" s="2" t="s">
        <v>727</v>
      </c>
      <c r="AK261" s="2"/>
      <c r="AM261" s="2" t="s">
        <v>728</v>
      </c>
      <c r="AO261" s="2"/>
      <c r="AQ261" s="2" t="s">
        <v>47</v>
      </c>
      <c r="AW261" s="6" t="s">
        <v>14</v>
      </c>
      <c r="AX261" s="6" t="s">
        <v>15</v>
      </c>
      <c r="AY261" s="6" t="s">
        <v>16</v>
      </c>
      <c r="BB261" s="2" t="s">
        <v>101</v>
      </c>
      <c r="BF261" s="1" t="s">
        <v>251</v>
      </c>
      <c r="BJ261" s="57" t="s">
        <v>729</v>
      </c>
      <c r="BK261" s="58"/>
      <c r="BO261" s="2" t="s">
        <v>104</v>
      </c>
      <c r="BP261" s="2"/>
      <c r="BT261" s="1" t="s">
        <v>145</v>
      </c>
      <c r="BY261" s="2" t="s">
        <v>146</v>
      </c>
      <c r="CC261" s="2" t="s">
        <v>730</v>
      </c>
      <c r="CH261" s="2" t="s">
        <v>148</v>
      </c>
    </row>
    <row r="262" ht="18.0" customHeight="1">
      <c r="A262" s="1">
        <f>A249+1</f>
        <v>20</v>
      </c>
      <c r="B262" s="6">
        <v>1.0</v>
      </c>
      <c r="C262" s="6">
        <v>0.0</v>
      </c>
      <c r="D262" s="6">
        <v>0.0</v>
      </c>
      <c r="E262" s="22" t="str">
        <f t="shared" ref="E262:E270" si="1607">IF(MAX(B262:D262)=B262,"setosa",IF(MAX(B262:D262)=C262,"versicolor","virginica"))</f>
        <v>setosa</v>
      </c>
      <c r="F262" s="22">
        <f t="shared" ref="F262:H262" si="1597">AQ262</f>
        <v>0.3416871288</v>
      </c>
      <c r="G262" s="22">
        <f t="shared" si="1597"/>
        <v>0.3152658356</v>
      </c>
      <c r="H262" s="22">
        <f t="shared" si="1597"/>
        <v>0.3430470356</v>
      </c>
      <c r="I262" s="64" t="str">
        <f t="shared" ref="I262:I270" si="1609">IF(MAX(F262:H262)=F262,"setosa",IF(MAX(F262:H262)=G262,"versicolor","virginica"))</f>
        <v>virginica</v>
      </c>
      <c r="J262" s="22">
        <f>COUNTIF(K262:K270,"OK")/9</f>
        <v>0.7777777778</v>
      </c>
      <c r="K262" s="24" t="str">
        <f t="shared" ref="K262:K270" si="1610">IF(E262=I262,"OK","NG")</f>
        <v>NG</v>
      </c>
      <c r="L262" s="25">
        <f t="shared" ref="L262:L270" si="1611">-(B262*LN(F262)+C262*LN(G262)+D262*LN(H262))/9</f>
        <v>0.1193177543</v>
      </c>
      <c r="M262" s="9" t="s">
        <v>26</v>
      </c>
      <c r="N262" s="25">
        <v>1.0</v>
      </c>
      <c r="O262" s="27">
        <v>5.1</v>
      </c>
      <c r="P262" s="27">
        <v>7.0</v>
      </c>
      <c r="Q262" s="72">
        <f t="shared" ref="Q262:S262" si="1598">Q249-$C$10*CH249</f>
        <v>0.05388795124</v>
      </c>
      <c r="R262" s="72">
        <f t="shared" si="1598"/>
        <v>-0.03643322843</v>
      </c>
      <c r="S262" s="72">
        <f t="shared" si="1598"/>
        <v>0.1787307507</v>
      </c>
      <c r="T262" s="28" t="s">
        <v>27</v>
      </c>
      <c r="U262" s="27">
        <f t="array" ref="U262:W270">MMULT(N262:P270,Q262:S264)</f>
        <v>0.9771134708</v>
      </c>
      <c r="V262" s="27">
        <v>1.6515664600418476</v>
      </c>
      <c r="W262" s="27">
        <v>-1.1388037093931713</v>
      </c>
      <c r="Y262" s="9" t="s">
        <v>731</v>
      </c>
      <c r="Z262" s="17">
        <f t="shared" ref="Z262:AB262" si="1599">1/(1+EXP(-U262))</f>
        <v>0.7265350905</v>
      </c>
      <c r="AA262" s="17">
        <f t="shared" si="1599"/>
        <v>0.8391026496</v>
      </c>
      <c r="AB262" s="17">
        <f t="shared" si="1599"/>
        <v>0.2425400691</v>
      </c>
      <c r="AD262" s="9" t="s">
        <v>732</v>
      </c>
      <c r="AE262" s="25">
        <v>1.0</v>
      </c>
      <c r="AF262" s="17">
        <f t="shared" ref="AF262:AH262" si="1600">Z262</f>
        <v>0.7265350905</v>
      </c>
      <c r="AG262" s="17">
        <f t="shared" si="1600"/>
        <v>0.8391026496</v>
      </c>
      <c r="AH262" s="17">
        <f t="shared" si="1600"/>
        <v>0.2425400691</v>
      </c>
      <c r="AI262" s="38">
        <f t="shared" ref="AI262:AK262" si="1601">AI249-$C$10*BO249</f>
        <v>0.05754955846</v>
      </c>
      <c r="AJ262" s="38">
        <f t="shared" si="1601"/>
        <v>-0.03561614721</v>
      </c>
      <c r="AK262" s="38">
        <f t="shared" si="1601"/>
        <v>-0.02193341125</v>
      </c>
      <c r="AL262" s="28" t="s">
        <v>27</v>
      </c>
      <c r="AM262" s="27">
        <f t="array" ref="AM262:AO270">MMULT(AE262:AH270,AI262:AK265)</f>
        <v>0.730719312</v>
      </c>
      <c r="AN262" s="27">
        <v>0.6502400271615927</v>
      </c>
      <c r="AO262" s="27">
        <v>0.7346913895752405</v>
      </c>
      <c r="AP262" s="9" t="s">
        <v>733</v>
      </c>
      <c r="AQ262" s="17">
        <f t="shared" ref="AQ262:AS262" si="1602">EXP(AM262)/(EXP($AM262)+EXP($AN262)+EXP($AO262))</f>
        <v>0.3416871288</v>
      </c>
      <c r="AR262" s="17">
        <f t="shared" si="1602"/>
        <v>0.3152658356</v>
      </c>
      <c r="AS262" s="17">
        <f t="shared" si="1602"/>
        <v>0.3430470356</v>
      </c>
      <c r="AT262" s="39" t="s">
        <v>51</v>
      </c>
      <c r="AU262" s="40" t="str">
        <f>IF(MAX(B262:D262)=MAX(AQ262:AS262)=AQ262,"setosa",IF(MAX(AQ262:AS262)=AR262,"versicolor","virginica"))</f>
        <v>virginica</v>
      </c>
      <c r="AW262" s="41">
        <v>1.0</v>
      </c>
      <c r="AX262" s="41">
        <v>0.0</v>
      </c>
      <c r="AY262" s="41">
        <v>0.0</v>
      </c>
      <c r="BA262" s="59" t="s">
        <v>108</v>
      </c>
      <c r="BB262" s="74">
        <f t="shared" ref="BB262:BD262" si="1603">AQ262-AW262</f>
        <v>-0.6583128712</v>
      </c>
      <c r="BC262" s="74">
        <f t="shared" si="1603"/>
        <v>0.3152658356</v>
      </c>
      <c r="BD262" s="74">
        <f t="shared" si="1603"/>
        <v>0.3430470356</v>
      </c>
      <c r="BE262" s="9" t="s">
        <v>734</v>
      </c>
      <c r="BF262" s="5">
        <v>1.0</v>
      </c>
      <c r="BG262" s="5">
        <v>1.0</v>
      </c>
      <c r="BH262" s="5">
        <v>1.0</v>
      </c>
      <c r="BI262" s="9" t="s">
        <v>735</v>
      </c>
      <c r="BJ262" s="34">
        <f t="shared" ref="BJ262:BL262" si="1604">BB262*BF262</f>
        <v>-0.6583128712</v>
      </c>
      <c r="BK262" s="34">
        <f t="shared" si="1604"/>
        <v>0.3152658356</v>
      </c>
      <c r="BL262" s="34">
        <f t="shared" si="1604"/>
        <v>0.3430470356</v>
      </c>
      <c r="BN262" s="61" t="s">
        <v>736</v>
      </c>
      <c r="BO262" s="62">
        <f t="array" ref="BO262:BQ265">MMULT(TRANSPOSE(AE262:AH270),BJ262:BL270)</f>
        <v>-0.0264235339</v>
      </c>
      <c r="BP262" s="62">
        <v>-0.03484801946197763</v>
      </c>
      <c r="BQ262" s="62">
        <v>0.06127155336460066</v>
      </c>
      <c r="BS262" s="75" t="s">
        <v>737</v>
      </c>
      <c r="BT262" s="5">
        <f t="shared" ref="BT262:BV262" si="1605">Z262*(1-Z262)</f>
        <v>0.1986818528</v>
      </c>
      <c r="BU262" s="5">
        <f t="shared" si="1605"/>
        <v>0.135009393</v>
      </c>
      <c r="BV262" s="5">
        <f t="shared" si="1605"/>
        <v>0.183714384</v>
      </c>
      <c r="BX262" s="9" t="s">
        <v>738</v>
      </c>
      <c r="BY262" s="17">
        <f t="array" ref="BY262:CA270">MMULT(BJ262:BL270,TRANSPOSE(AI263:AK265))</f>
        <v>0.04720456503</v>
      </c>
      <c r="BZ262" s="17">
        <v>-0.061609284083654056</v>
      </c>
      <c r="CA262" s="17">
        <v>0.206272482914863</v>
      </c>
      <c r="CB262" s="9"/>
      <c r="CC262" s="34">
        <f t="shared" ref="CC262:CE262" si="1606">BY262*BT262</f>
        <v>0.009378690439</v>
      </c>
      <c r="CD262" s="34">
        <f t="shared" si="1606"/>
        <v>-0.008317832049</v>
      </c>
      <c r="CE262" s="34">
        <f t="shared" si="1606"/>
        <v>0.03789522213</v>
      </c>
      <c r="CG262" s="61" t="s">
        <v>739</v>
      </c>
      <c r="CH262" s="65">
        <f t="array" ref="CH262:CJ264">MMULT(TRANSPOSE(N262:P270),CC262:CE270)</f>
        <v>-0.00769765446</v>
      </c>
      <c r="CI262" s="65">
        <v>0.03862918754950574</v>
      </c>
      <c r="CJ262" s="65">
        <v>-0.04172510713244168</v>
      </c>
    </row>
    <row r="263" ht="18.0" customHeight="1">
      <c r="B263" s="6">
        <v>1.0</v>
      </c>
      <c r="C263" s="6">
        <v>0.0</v>
      </c>
      <c r="D263" s="6">
        <v>0.0</v>
      </c>
      <c r="E263" s="22" t="str">
        <f t="shared" si="1607"/>
        <v>setosa</v>
      </c>
      <c r="F263" s="22">
        <f t="shared" ref="F263:H263" si="1608">AQ263</f>
        <v>0.3442871112</v>
      </c>
      <c r="G263" s="22">
        <f t="shared" si="1608"/>
        <v>0.3124924929</v>
      </c>
      <c r="H263" s="22">
        <f t="shared" si="1608"/>
        <v>0.3432203959</v>
      </c>
      <c r="I263" s="64" t="str">
        <f t="shared" si="1609"/>
        <v>setosa</v>
      </c>
      <c r="K263" s="24" t="str">
        <f t="shared" si="1610"/>
        <v>OK</v>
      </c>
      <c r="L263" s="29">
        <f t="shared" si="1611"/>
        <v>0.1184754827</v>
      </c>
      <c r="N263" s="29">
        <v>1.0</v>
      </c>
      <c r="O263" s="27">
        <v>5.4</v>
      </c>
      <c r="P263" s="27">
        <v>7.8</v>
      </c>
      <c r="Q263" s="72">
        <f t="shared" ref="Q263:S263" si="1612">Q250-$C$10*CH250</f>
        <v>0.1428737793</v>
      </c>
      <c r="R263" s="72">
        <f t="shared" si="1612"/>
        <v>-0.07122325966</v>
      </c>
      <c r="S263" s="72">
        <f t="shared" si="1612"/>
        <v>0.1096722596</v>
      </c>
      <c r="U263" s="27">
        <v>1.042212089693621</v>
      </c>
      <c r="V263" s="27">
        <v>1.8646267178850506</v>
      </c>
      <c r="W263" s="27">
        <v>-1.3204006582529006</v>
      </c>
      <c r="Z263" s="17">
        <f t="shared" ref="Z263:AB263" si="1613">1/(1+EXP(-U263))</f>
        <v>0.7392766047</v>
      </c>
      <c r="AA263" s="17">
        <f t="shared" si="1613"/>
        <v>0.8658353188</v>
      </c>
      <c r="AB263" s="17">
        <f t="shared" si="1613"/>
        <v>0.2107516421</v>
      </c>
      <c r="AE263" s="29">
        <v>1.0</v>
      </c>
      <c r="AF263" s="17">
        <f t="shared" ref="AF263:AH263" si="1614">Z263</f>
        <v>0.7392766047</v>
      </c>
      <c r="AG263" s="17">
        <f t="shared" si="1614"/>
        <v>0.8658353188</v>
      </c>
      <c r="AH263" s="17">
        <f t="shared" si="1614"/>
        <v>0.2107516421</v>
      </c>
      <c r="AI263" s="38">
        <f t="shared" ref="AI263:AK263" si="1615">AI250-$C$10*BO250</f>
        <v>0.5491236051</v>
      </c>
      <c r="AJ263" s="38">
        <f t="shared" si="1615"/>
        <v>0.7346600238</v>
      </c>
      <c r="AK263" s="38">
        <f t="shared" si="1615"/>
        <v>0.5162163711</v>
      </c>
      <c r="AM263" s="27">
        <v>0.7437097754329881</v>
      </c>
      <c r="AN263" s="27">
        <v>0.6468142867387179</v>
      </c>
      <c r="AO263" s="27">
        <v>0.7406066352199085</v>
      </c>
      <c r="AQ263" s="17">
        <f t="shared" ref="AQ263:AS263" si="1616">EXP(AM263)/(EXP($AM263)+EXP($AN263)+EXP($AO263))</f>
        <v>0.3442871112</v>
      </c>
      <c r="AR263" s="17">
        <f t="shared" si="1616"/>
        <v>0.3124924929</v>
      </c>
      <c r="AS263" s="17">
        <f t="shared" si="1616"/>
        <v>0.3432203959</v>
      </c>
      <c r="AU263" s="40" t="str">
        <f t="shared" ref="AU263:AU270" si="1627">IF(MAX(AQ263:AS263)=AQ263,"setosa",IF(MAX(AQ263:AS263)=AR263,"versicolor","virginica"))</f>
        <v>setosa</v>
      </c>
      <c r="AW263" s="41">
        <v>1.0</v>
      </c>
      <c r="AX263" s="41">
        <v>0.0</v>
      </c>
      <c r="AY263" s="41">
        <v>0.0</v>
      </c>
      <c r="BB263" s="74">
        <f t="shared" ref="BB263:BD263" si="1617">AQ263-AW263</f>
        <v>-0.6557128888</v>
      </c>
      <c r="BC263" s="74">
        <f t="shared" si="1617"/>
        <v>0.3124924929</v>
      </c>
      <c r="BD263" s="74">
        <f t="shared" si="1617"/>
        <v>0.3432203959</v>
      </c>
      <c r="BF263" s="5">
        <v>1.0</v>
      </c>
      <c r="BG263" s="5">
        <v>1.0</v>
      </c>
      <c r="BH263" s="5">
        <v>1.0</v>
      </c>
      <c r="BJ263" s="34">
        <f t="shared" ref="BJ263:BL263" si="1618">BB263*BF263</f>
        <v>-0.6557128888</v>
      </c>
      <c r="BK263" s="34">
        <f t="shared" si="1618"/>
        <v>0.3124924929</v>
      </c>
      <c r="BL263" s="34">
        <f t="shared" si="1618"/>
        <v>0.3432203959</v>
      </c>
      <c r="BN263" s="61" t="s">
        <v>740</v>
      </c>
      <c r="BO263" s="34">
        <v>0.06386091214288936</v>
      </c>
      <c r="BP263" s="34">
        <v>0.012173041112645888</v>
      </c>
      <c r="BQ263" s="34">
        <v>-0.07603395325553552</v>
      </c>
      <c r="BT263" s="5">
        <f t="shared" ref="BT263:BV263" si="1619">Z263*(1-Z263)</f>
        <v>0.1927467064</v>
      </c>
      <c r="BU263" s="5">
        <f t="shared" si="1619"/>
        <v>0.1161645195</v>
      </c>
      <c r="BV263" s="5">
        <f t="shared" si="1619"/>
        <v>0.1663353875</v>
      </c>
      <c r="BY263" s="17">
        <v>0.04668430414495503</v>
      </c>
      <c r="BZ263" s="17">
        <v>-0.06089422104715628</v>
      </c>
      <c r="CA263" s="17">
        <v>0.2052716606575203</v>
      </c>
      <c r="CC263" s="34">
        <f t="shared" ref="CC263:CE263" si="1620">BY263*BT263</f>
        <v>0.008998245866</v>
      </c>
      <c r="CD263" s="34">
        <f t="shared" si="1620"/>
        <v>-0.007073747929</v>
      </c>
      <c r="CE263" s="34">
        <f t="shared" si="1620"/>
        <v>0.03414394121</v>
      </c>
      <c r="CG263" s="61" t="s">
        <v>741</v>
      </c>
      <c r="CH263" s="66">
        <v>-0.018552968131923878</v>
      </c>
      <c r="CI263" s="66">
        <v>0.16569783165925267</v>
      </c>
      <c r="CJ263" s="66">
        <v>-0.45840456696361037</v>
      </c>
    </row>
    <row r="264" ht="18.0" customHeight="1">
      <c r="B264" s="6">
        <v>1.0</v>
      </c>
      <c r="C264" s="6">
        <v>0.0</v>
      </c>
      <c r="D264" s="6">
        <v>0.0</v>
      </c>
      <c r="E264" s="22" t="str">
        <f t="shared" si="1607"/>
        <v>setosa</v>
      </c>
      <c r="F264" s="22">
        <f t="shared" ref="F264:H264" si="1621">AQ264</f>
        <v>0.3418877972</v>
      </c>
      <c r="G264" s="22">
        <f t="shared" si="1621"/>
        <v>0.3147656441</v>
      </c>
      <c r="H264" s="22">
        <f t="shared" si="1621"/>
        <v>0.3433465587</v>
      </c>
      <c r="I264" s="64" t="str">
        <f t="shared" si="1609"/>
        <v>virginica</v>
      </c>
      <c r="K264" s="24" t="str">
        <f t="shared" si="1610"/>
        <v>NG</v>
      </c>
      <c r="L264" s="29">
        <f t="shared" si="1611"/>
        <v>0.1192525193</v>
      </c>
      <c r="N264" s="29">
        <v>1.0</v>
      </c>
      <c r="O264" s="27">
        <v>4.6</v>
      </c>
      <c r="P264" s="27">
        <v>6.8</v>
      </c>
      <c r="Q264" s="72">
        <f t="shared" ref="Q264:S264" si="1622">Q251-$C$10*CH251</f>
        <v>0.02779560642</v>
      </c>
      <c r="R264" s="72">
        <f t="shared" si="1622"/>
        <v>0.2930340447</v>
      </c>
      <c r="S264" s="72">
        <f t="shared" si="1622"/>
        <v>-0.2681232834</v>
      </c>
      <c r="U264" s="27">
        <v>0.9001174598101109</v>
      </c>
      <c r="V264" s="27">
        <v>1.6285712809354538</v>
      </c>
      <c r="W264" s="27">
        <v>-1.140015182501027</v>
      </c>
      <c r="Z264" s="17">
        <f t="shared" ref="Z264:AB264" si="1623">1/(1+EXP(-U264))</f>
        <v>0.7109736401</v>
      </c>
      <c r="AA264" s="17">
        <f t="shared" si="1623"/>
        <v>0.8359738246</v>
      </c>
      <c r="AB264" s="17">
        <f t="shared" si="1623"/>
        <v>0.2423175735</v>
      </c>
      <c r="AE264" s="29">
        <v>1.0</v>
      </c>
      <c r="AF264" s="17">
        <f t="shared" ref="AF264:AH264" si="1624">Z264</f>
        <v>0.7109736401</v>
      </c>
      <c r="AG264" s="17">
        <f t="shared" si="1624"/>
        <v>0.8359738246</v>
      </c>
      <c r="AH264" s="17">
        <f t="shared" si="1624"/>
        <v>0.2423175735</v>
      </c>
      <c r="AI264" s="38">
        <f t="shared" ref="AI264:AK264" si="1625">AI251-$C$10*BO251</f>
        <v>0.3067333495</v>
      </c>
      <c r="AJ264" s="38">
        <f t="shared" si="1625"/>
        <v>0.05228973157</v>
      </c>
      <c r="AK264" s="38">
        <f t="shared" si="1625"/>
        <v>0.360976919</v>
      </c>
      <c r="AM264" s="27">
        <v>0.7211989967944082</v>
      </c>
      <c r="AN264" s="27">
        <v>0.6385447667369034</v>
      </c>
      <c r="AO264" s="27">
        <v>0.7254567039841465</v>
      </c>
      <c r="AQ264" s="17">
        <f t="shared" ref="AQ264:AS264" si="1626">EXP(AM264)/(EXP($AM264)+EXP($AN264)+EXP($AO264))</f>
        <v>0.3418877972</v>
      </c>
      <c r="AR264" s="17">
        <f t="shared" si="1626"/>
        <v>0.3147656441</v>
      </c>
      <c r="AS264" s="17">
        <f t="shared" si="1626"/>
        <v>0.3433465587</v>
      </c>
      <c r="AU264" s="40" t="str">
        <f t="shared" si="1627"/>
        <v>virginica</v>
      </c>
      <c r="AW264" s="41">
        <v>1.0</v>
      </c>
      <c r="AX264" s="41">
        <v>0.0</v>
      </c>
      <c r="AY264" s="41">
        <v>0.0</v>
      </c>
      <c r="BB264" s="74">
        <f t="shared" ref="BB264:BD264" si="1628">AQ264-AW264</f>
        <v>-0.6581122028</v>
      </c>
      <c r="BC264" s="74">
        <f t="shared" si="1628"/>
        <v>0.3147656441</v>
      </c>
      <c r="BD264" s="74">
        <f t="shared" si="1628"/>
        <v>0.3433465587</v>
      </c>
      <c r="BF264" s="5">
        <v>1.0</v>
      </c>
      <c r="BG264" s="5">
        <v>1.0</v>
      </c>
      <c r="BH264" s="5">
        <v>1.0</v>
      </c>
      <c r="BJ264" s="34">
        <f t="shared" ref="BJ264:BL264" si="1629">BB264*BF264</f>
        <v>-0.6581122028</v>
      </c>
      <c r="BK264" s="34">
        <f t="shared" si="1629"/>
        <v>0.3147656441</v>
      </c>
      <c r="BL264" s="34">
        <f t="shared" si="1629"/>
        <v>0.3433465587</v>
      </c>
      <c r="BO264" s="34">
        <v>-0.33424667745645087</v>
      </c>
      <c r="BP264" s="34">
        <v>0.3094145152599057</v>
      </c>
      <c r="BQ264" s="34">
        <v>0.024832162196545382</v>
      </c>
      <c r="BT264" s="5">
        <f t="shared" ref="BT264:BV264" si="1630">Z264*(1-Z264)</f>
        <v>0.2054901232</v>
      </c>
      <c r="BU264" s="5">
        <f t="shared" si="1630"/>
        <v>0.1371215892</v>
      </c>
      <c r="BV264" s="5">
        <f t="shared" si="1630"/>
        <v>0.1835997671</v>
      </c>
      <c r="BY264" s="17">
        <v>0.04710190481519083</v>
      </c>
      <c r="BZ264" s="17">
        <v>-0.06146576635102567</v>
      </c>
      <c r="CA264" s="17">
        <v>0.20616038270541143</v>
      </c>
      <c r="CC264" s="34">
        <f t="shared" ref="CC264:CE264" si="1631">BY264*BT264</f>
        <v>0.009678976224</v>
      </c>
      <c r="CD264" s="34">
        <f t="shared" si="1631"/>
        <v>-0.008428283563</v>
      </c>
      <c r="CE264" s="34">
        <f t="shared" si="1631"/>
        <v>0.03785099824</v>
      </c>
      <c r="CH264" s="66">
        <v>0.17605321328192203</v>
      </c>
      <c r="CI264" s="66">
        <v>-0.11740180074126302</v>
      </c>
      <c r="CJ264" s="66">
        <v>0.20100225737090133</v>
      </c>
    </row>
    <row r="265" ht="18.0" customHeight="1">
      <c r="B265" s="6">
        <v>0.0</v>
      </c>
      <c r="C265" s="6">
        <v>1.0</v>
      </c>
      <c r="D265" s="6">
        <v>0.0</v>
      </c>
      <c r="E265" s="22" t="str">
        <f t="shared" si="1607"/>
        <v>versicolor</v>
      </c>
      <c r="F265" s="22">
        <f t="shared" ref="F265:H265" si="1632">AQ265</f>
        <v>0.3205728857</v>
      </c>
      <c r="G265" s="22">
        <f t="shared" si="1632"/>
        <v>0.3415102498</v>
      </c>
      <c r="H265" s="22">
        <f t="shared" si="1632"/>
        <v>0.3379168646</v>
      </c>
      <c r="I265" s="64" t="str">
        <f t="shared" si="1609"/>
        <v>versicolor</v>
      </c>
      <c r="K265" s="24" t="str">
        <f t="shared" si="1610"/>
        <v>OK</v>
      </c>
      <c r="L265" s="29">
        <f t="shared" si="1611"/>
        <v>0.1193752874</v>
      </c>
      <c r="N265" s="29">
        <v>1.0</v>
      </c>
      <c r="O265" s="27">
        <v>6.4</v>
      </c>
      <c r="P265" s="27">
        <v>3.6</v>
      </c>
      <c r="U265" s="27">
        <v>1.0683443220689584</v>
      </c>
      <c r="V265" s="27">
        <v>0.5626604705903588</v>
      </c>
      <c r="W265" s="27">
        <v>-0.08461060831301837</v>
      </c>
      <c r="Z265" s="17">
        <f t="shared" ref="Z265:AB265" si="1633">1/(1+EXP(-U265))</f>
        <v>0.7442819242</v>
      </c>
      <c r="AA265" s="17">
        <f t="shared" si="1633"/>
        <v>0.6370678981</v>
      </c>
      <c r="AB265" s="17">
        <f t="shared" si="1633"/>
        <v>0.4788599581</v>
      </c>
      <c r="AE265" s="29">
        <v>1.0</v>
      </c>
      <c r="AF265" s="17">
        <f t="shared" ref="AF265:AH265" si="1634">Z265</f>
        <v>0.7442819242</v>
      </c>
      <c r="AG265" s="17">
        <f t="shared" si="1634"/>
        <v>0.6370678981</v>
      </c>
      <c r="AH265" s="17">
        <f t="shared" si="1634"/>
        <v>0.4788599581</v>
      </c>
      <c r="AI265" s="38">
        <f t="shared" ref="AI265:AK265" si="1635">AI252-$C$10*BO252</f>
        <v>0.06939644731</v>
      </c>
      <c r="AJ265" s="38">
        <f t="shared" si="1635"/>
        <v>0.4462084783</v>
      </c>
      <c r="AK265" s="38">
        <f t="shared" si="1635"/>
        <v>0.3243950744</v>
      </c>
      <c r="AM265" s="27">
        <v>0.6948934819240704</v>
      </c>
      <c r="AN265" s="27">
        <v>0.7581615115561784</v>
      </c>
      <c r="AO265" s="27">
        <v>0.7475837214895711</v>
      </c>
      <c r="AQ265" s="17">
        <f t="shared" ref="AQ265:AS265" si="1636">EXP(AM265)/(EXP($AM265)+EXP($AN265)+EXP($AO265))</f>
        <v>0.3205728857</v>
      </c>
      <c r="AR265" s="17">
        <f t="shared" si="1636"/>
        <v>0.3415102498</v>
      </c>
      <c r="AS265" s="17">
        <f t="shared" si="1636"/>
        <v>0.3379168646</v>
      </c>
      <c r="AU265" s="40" t="str">
        <f t="shared" si="1627"/>
        <v>versicolor</v>
      </c>
      <c r="AW265" s="41">
        <v>0.0</v>
      </c>
      <c r="AX265" s="41">
        <v>1.0</v>
      </c>
      <c r="AY265" s="41">
        <v>0.0</v>
      </c>
      <c r="BB265" s="74">
        <f t="shared" ref="BB265:BD265" si="1637">AQ265-AW265</f>
        <v>0.3205728857</v>
      </c>
      <c r="BC265" s="74">
        <f t="shared" si="1637"/>
        <v>-0.6584897502</v>
      </c>
      <c r="BD265" s="74">
        <f t="shared" si="1637"/>
        <v>0.3379168646</v>
      </c>
      <c r="BF265" s="5">
        <v>1.0</v>
      </c>
      <c r="BG265" s="5">
        <v>1.0</v>
      </c>
      <c r="BH265" s="5">
        <v>1.0</v>
      </c>
      <c r="BJ265" s="34">
        <f t="shared" ref="BJ265:BL265" si="1638">BB265*BF265</f>
        <v>0.3205728857</v>
      </c>
      <c r="BK265" s="34">
        <f t="shared" si="1638"/>
        <v>-0.6584897502</v>
      </c>
      <c r="BL265" s="34">
        <f t="shared" si="1638"/>
        <v>0.3379168646</v>
      </c>
      <c r="BO265" s="34">
        <v>0.3870414577844243</v>
      </c>
      <c r="BP265" s="34">
        <v>-0.37081011832758404</v>
      </c>
      <c r="BQ265" s="34">
        <v>-0.016231339456840077</v>
      </c>
      <c r="BT265" s="5">
        <f t="shared" ref="BT265:BV265" si="1639">Z265*(1-Z265)</f>
        <v>0.1903263415</v>
      </c>
      <c r="BU265" s="5">
        <f t="shared" si="1639"/>
        <v>0.2312123913</v>
      </c>
      <c r="BV265" s="5">
        <f t="shared" si="1639"/>
        <v>0.2495530986</v>
      </c>
      <c r="BY265" s="17">
        <v>-0.1332937393462262</v>
      </c>
      <c r="BZ265" s="17">
        <v>0.18587833132763465</v>
      </c>
      <c r="CA265" s="17">
        <v>-0.1619585236738847</v>
      </c>
      <c r="CC265" s="34">
        <f t="shared" ref="CC265:CE265" si="1640">BY265*BT265</f>
        <v>-0.02536930976</v>
      </c>
      <c r="CD265" s="34">
        <f t="shared" si="1640"/>
        <v>0.04297737348</v>
      </c>
      <c r="CE265" s="34">
        <f t="shared" si="1640"/>
        <v>-0.04041725143</v>
      </c>
    </row>
    <row r="266" ht="18.0" customHeight="1">
      <c r="B266" s="6">
        <v>0.0</v>
      </c>
      <c r="C266" s="6">
        <v>1.0</v>
      </c>
      <c r="D266" s="6">
        <v>0.0</v>
      </c>
      <c r="E266" s="22" t="str">
        <f t="shared" si="1607"/>
        <v>versicolor</v>
      </c>
      <c r="F266" s="22">
        <f t="shared" ref="F266:H266" si="1641">AQ266</f>
        <v>0.3207264297</v>
      </c>
      <c r="G266" s="22">
        <f t="shared" si="1641"/>
        <v>0.3411526459</v>
      </c>
      <c r="H266" s="22">
        <f t="shared" si="1641"/>
        <v>0.3381209244</v>
      </c>
      <c r="I266" s="64" t="str">
        <f t="shared" si="1609"/>
        <v>versicolor</v>
      </c>
      <c r="K266" s="24" t="str">
        <f t="shared" si="1610"/>
        <v>OK</v>
      </c>
      <c r="L266" s="29">
        <f t="shared" si="1611"/>
        <v>0.1194916955</v>
      </c>
      <c r="N266" s="29">
        <v>1.0</v>
      </c>
      <c r="O266" s="27">
        <v>5.9</v>
      </c>
      <c r="P266" s="27">
        <v>3.4</v>
      </c>
      <c r="U266" s="27">
        <v>0.9913483111194887</v>
      </c>
      <c r="V266" s="27">
        <v>0.5396652914839648</v>
      </c>
      <c r="W266" s="27">
        <v>-0.085822081420874</v>
      </c>
      <c r="Z266" s="17">
        <f t="shared" ref="Z266:AB266" si="1642">1/(1+EXP(-U266))</f>
        <v>0.7293541568</v>
      </c>
      <c r="AA266" s="17">
        <f t="shared" si="1642"/>
        <v>0.6317345526</v>
      </c>
      <c r="AB266" s="17">
        <f t="shared" si="1642"/>
        <v>0.478557639</v>
      </c>
      <c r="AE266" s="29">
        <v>1.0</v>
      </c>
      <c r="AF266" s="17">
        <f t="shared" ref="AF266:AH266" si="1643">Z266</f>
        <v>0.7293541568</v>
      </c>
      <c r="AG266" s="17">
        <f t="shared" si="1643"/>
        <v>0.6317345526</v>
      </c>
      <c r="AH266" s="17">
        <f t="shared" si="1643"/>
        <v>0.478557639</v>
      </c>
      <c r="AI266" s="2"/>
      <c r="AM266" s="27">
        <v>0.6850393976641048</v>
      </c>
      <c r="AN266" s="27">
        <v>0.7467809010500503</v>
      </c>
      <c r="AO266" s="27">
        <v>0.737854478113363</v>
      </c>
      <c r="AQ266" s="17">
        <f t="shared" ref="AQ266:AS266" si="1644">EXP(AM266)/(EXP($AM266)+EXP($AN266)+EXP($AO266))</f>
        <v>0.3207264297</v>
      </c>
      <c r="AR266" s="17">
        <f t="shared" si="1644"/>
        <v>0.3411526459</v>
      </c>
      <c r="AS266" s="17">
        <f t="shared" si="1644"/>
        <v>0.3381209244</v>
      </c>
      <c r="AU266" s="40" t="str">
        <f t="shared" si="1627"/>
        <v>versicolor</v>
      </c>
      <c r="AW266" s="41">
        <v>0.0</v>
      </c>
      <c r="AX266" s="41">
        <v>1.0</v>
      </c>
      <c r="AY266" s="41">
        <v>0.0</v>
      </c>
      <c r="BB266" s="74">
        <f t="shared" ref="BB266:BD266" si="1645">AQ266-AW266</f>
        <v>0.3207264297</v>
      </c>
      <c r="BC266" s="74">
        <f t="shared" si="1645"/>
        <v>-0.6588473541</v>
      </c>
      <c r="BD266" s="74">
        <f t="shared" si="1645"/>
        <v>0.3381209244</v>
      </c>
      <c r="BF266" s="5">
        <v>1.0</v>
      </c>
      <c r="BG266" s="5">
        <v>1.0</v>
      </c>
      <c r="BH266" s="5">
        <v>1.0</v>
      </c>
      <c r="BJ266" s="34">
        <f t="shared" ref="BJ266:BL266" si="1646">BB266*BF266</f>
        <v>0.3207264297</v>
      </c>
      <c r="BK266" s="34">
        <f t="shared" si="1646"/>
        <v>-0.6588473541</v>
      </c>
      <c r="BL266" s="34">
        <f t="shared" si="1646"/>
        <v>0.3381209244</v>
      </c>
      <c r="BT266" s="5">
        <f t="shared" ref="BT266:BV266" si="1647">Z266*(1-Z266)</f>
        <v>0.1973966708</v>
      </c>
      <c r="BU266" s="5">
        <f t="shared" si="1647"/>
        <v>0.2326460077</v>
      </c>
      <c r="BV266" s="5">
        <f t="shared" si="1647"/>
        <v>0.2495402252</v>
      </c>
      <c r="BY266" s="17">
        <v>-0.1333668029310864</v>
      </c>
      <c r="BZ266" s="17">
        <v>0.1859803902825592</v>
      </c>
      <c r="CA266" s="17">
        <v>-0.1620412381230139</v>
      </c>
      <c r="CC266" s="34">
        <f t="shared" ref="CC266:CE266" si="1648">BY266*BT266</f>
        <v>-0.02632616289</v>
      </c>
      <c r="CD266" s="34">
        <f t="shared" si="1648"/>
        <v>0.0432675953</v>
      </c>
      <c r="CE266" s="34">
        <f t="shared" si="1648"/>
        <v>-0.04043580705</v>
      </c>
    </row>
    <row r="267" ht="18.0" customHeight="1">
      <c r="B267" s="6">
        <v>0.0</v>
      </c>
      <c r="C267" s="6">
        <v>1.0</v>
      </c>
      <c r="D267" s="6">
        <v>0.0</v>
      </c>
      <c r="E267" s="22" t="str">
        <f t="shared" si="1607"/>
        <v>versicolor</v>
      </c>
      <c r="F267" s="22">
        <f t="shared" ref="F267:H267" si="1649">AQ267</f>
        <v>0.3173455912</v>
      </c>
      <c r="G267" s="22">
        <f t="shared" si="1649"/>
        <v>0.3458016294</v>
      </c>
      <c r="H267" s="22">
        <f t="shared" si="1649"/>
        <v>0.3368527794</v>
      </c>
      <c r="I267" s="64" t="str">
        <f t="shared" si="1609"/>
        <v>versicolor</v>
      </c>
      <c r="K267" s="24" t="str">
        <f t="shared" si="1610"/>
        <v>OK</v>
      </c>
      <c r="L267" s="29">
        <f t="shared" si="1611"/>
        <v>0.1179877771</v>
      </c>
      <c r="N267" s="29">
        <v>1.0</v>
      </c>
      <c r="O267" s="27">
        <v>6.7</v>
      </c>
      <c r="P267" s="27">
        <v>3.2</v>
      </c>
      <c r="U267" s="27">
        <v>1.1000882133011896</v>
      </c>
      <c r="V267" s="27">
        <v>0.424079874822915</v>
      </c>
      <c r="W267" s="27">
        <v>0.05554038292920993</v>
      </c>
      <c r="Z267" s="17">
        <f t="shared" ref="Z267:AB267" si="1650">1/(1+EXP(-U267))</f>
        <v>0.7502766337</v>
      </c>
      <c r="AA267" s="17">
        <f t="shared" si="1650"/>
        <v>0.6044591147</v>
      </c>
      <c r="AB267" s="17">
        <f t="shared" si="1650"/>
        <v>0.5138815275</v>
      </c>
      <c r="AE267" s="29">
        <v>1.0</v>
      </c>
      <c r="AF267" s="17">
        <f t="shared" ref="AF267:AH267" si="1651">Z267</f>
        <v>0.7502766337</v>
      </c>
      <c r="AG267" s="17">
        <f t="shared" si="1651"/>
        <v>0.6044591147</v>
      </c>
      <c r="AH267" s="17">
        <f t="shared" si="1651"/>
        <v>0.5138815275</v>
      </c>
      <c r="AJ267" s="2"/>
      <c r="AK267" s="2"/>
      <c r="AM267" s="27">
        <v>0.6906134896037505</v>
      </c>
      <c r="AN267" s="27">
        <v>0.7764874016844009</v>
      </c>
      <c r="AO267" s="27">
        <v>0.7502680951600005</v>
      </c>
      <c r="AQ267" s="17">
        <f t="shared" ref="AQ267:AS267" si="1652">EXP(AM267)/(EXP($AM267)+EXP($AN267)+EXP($AO267))</f>
        <v>0.3173455912</v>
      </c>
      <c r="AR267" s="17">
        <f t="shared" si="1652"/>
        <v>0.3458016294</v>
      </c>
      <c r="AS267" s="17">
        <f t="shared" si="1652"/>
        <v>0.3368527794</v>
      </c>
      <c r="AU267" s="40" t="str">
        <f t="shared" si="1627"/>
        <v>versicolor</v>
      </c>
      <c r="AW267" s="41">
        <v>0.0</v>
      </c>
      <c r="AX267" s="41">
        <v>1.0</v>
      </c>
      <c r="AY267" s="41">
        <v>0.0</v>
      </c>
      <c r="BB267" s="74">
        <f t="shared" ref="BB267:BD267" si="1653">AQ267-AW267</f>
        <v>0.3173455912</v>
      </c>
      <c r="BC267" s="74">
        <f t="shared" si="1653"/>
        <v>-0.6541983706</v>
      </c>
      <c r="BD267" s="74">
        <f t="shared" si="1653"/>
        <v>0.3368527794</v>
      </c>
      <c r="BF267" s="5">
        <v>1.0</v>
      </c>
      <c r="BG267" s="5">
        <v>1.0</v>
      </c>
      <c r="BH267" s="5">
        <v>1.0</v>
      </c>
      <c r="BJ267" s="34">
        <f t="shared" ref="BJ267:BL267" si="1654">BB267*BF267</f>
        <v>0.3173455912</v>
      </c>
      <c r="BK267" s="34">
        <f t="shared" si="1654"/>
        <v>-0.6541983706</v>
      </c>
      <c r="BL267" s="34">
        <f t="shared" si="1654"/>
        <v>0.3368527794</v>
      </c>
      <c r="BT267" s="5">
        <f t="shared" ref="BT267:BV267" si="1655">Z267*(1-Z267)</f>
        <v>0.1873616066</v>
      </c>
      <c r="BU267" s="5">
        <f t="shared" si="1655"/>
        <v>0.2390882934</v>
      </c>
      <c r="BV267" s="5">
        <f t="shared" si="1655"/>
        <v>0.2498073032</v>
      </c>
      <c r="BY267" s="17">
        <v>-0.1324625160419092</v>
      </c>
      <c r="BZ267" s="17">
        <v>0.18472869739569003</v>
      </c>
      <c r="CA267" s="17">
        <v>-0.1606128204546036</v>
      </c>
      <c r="CC267" s="34">
        <f t="shared" ref="CC267:CE267" si="1656">BY267*BT267</f>
        <v>-0.02481838982</v>
      </c>
      <c r="CD267" s="34">
        <f t="shared" si="1656"/>
        <v>0.04416646899</v>
      </c>
      <c r="CE267" s="34">
        <f t="shared" si="1656"/>
        <v>-0.04012225554</v>
      </c>
    </row>
    <row r="268" ht="18.0" customHeight="1">
      <c r="B268" s="6">
        <v>0.0</v>
      </c>
      <c r="C268" s="6">
        <v>0.0</v>
      </c>
      <c r="D268" s="6">
        <v>1.0</v>
      </c>
      <c r="E268" s="22" t="str">
        <f t="shared" si="1607"/>
        <v>virginica</v>
      </c>
      <c r="F268" s="22">
        <f t="shared" ref="F268:H268" si="1657">AQ268</f>
        <v>0.3320956372</v>
      </c>
      <c r="G268" s="22">
        <f t="shared" si="1657"/>
        <v>0.3276455644</v>
      </c>
      <c r="H268" s="22">
        <f t="shared" si="1657"/>
        <v>0.3402587984</v>
      </c>
      <c r="I268" s="64" t="str">
        <f t="shared" si="1609"/>
        <v>virginica</v>
      </c>
      <c r="K268" s="24" t="str">
        <f t="shared" si="1610"/>
        <v>OK</v>
      </c>
      <c r="L268" s="29">
        <f t="shared" si="1611"/>
        <v>0.1197831977</v>
      </c>
      <c r="N268" s="29">
        <v>1.0</v>
      </c>
      <c r="O268" s="27">
        <v>7.9</v>
      </c>
      <c r="P268" s="27">
        <v>6.3</v>
      </c>
      <c r="U268" s="27">
        <v>1.357703128395533</v>
      </c>
      <c r="V268" s="27">
        <v>1.2470175017281728</v>
      </c>
      <c r="W268" s="27">
        <v>-0.6440350841678775</v>
      </c>
      <c r="Z268" s="17">
        <f t="shared" ref="Z268:AB268" si="1658">1/(1+EXP(-U268))</f>
        <v>0.7953861423</v>
      </c>
      <c r="AA268" s="17">
        <f t="shared" si="1658"/>
        <v>0.7767831495</v>
      </c>
      <c r="AB268" s="17">
        <f t="shared" si="1658"/>
        <v>0.3443349736</v>
      </c>
      <c r="AE268" s="29">
        <v>1.0</v>
      </c>
      <c r="AF268" s="17">
        <f t="shared" ref="AF268:AH268" si="1659">Z268</f>
        <v>0.7953861423</v>
      </c>
      <c r="AG268" s="17">
        <f t="shared" si="1659"/>
        <v>0.7767831495</v>
      </c>
      <c r="AH268" s="17">
        <f t="shared" si="1659"/>
        <v>0.3443349736</v>
      </c>
      <c r="AM268" s="27">
        <v>0.7564757854430679</v>
      </c>
      <c r="AN268" s="27">
        <v>0.7429852219870903</v>
      </c>
      <c r="AO268" s="27">
        <v>0.7807592941295862</v>
      </c>
      <c r="AQ268" s="17">
        <f t="shared" ref="AQ268:AS268" si="1660">EXP(AM268)/(EXP($AM268)+EXP($AN268)+EXP($AO268))</f>
        <v>0.3320956372</v>
      </c>
      <c r="AR268" s="17">
        <f t="shared" si="1660"/>
        <v>0.3276455644</v>
      </c>
      <c r="AS268" s="17">
        <f t="shared" si="1660"/>
        <v>0.3402587984</v>
      </c>
      <c r="AU268" s="40" t="str">
        <f t="shared" si="1627"/>
        <v>virginica</v>
      </c>
      <c r="AW268" s="41">
        <v>0.0</v>
      </c>
      <c r="AX268" s="41">
        <v>0.0</v>
      </c>
      <c r="AY268" s="41">
        <v>1.0</v>
      </c>
      <c r="BB268" s="74">
        <f t="shared" ref="BB268:BD268" si="1661">AQ268-AW268</f>
        <v>0.3320956372</v>
      </c>
      <c r="BC268" s="74">
        <f t="shared" si="1661"/>
        <v>0.3276455644</v>
      </c>
      <c r="BD268" s="74">
        <f t="shared" si="1661"/>
        <v>-0.6597412016</v>
      </c>
      <c r="BF268" s="5">
        <v>1.0</v>
      </c>
      <c r="BG268" s="5">
        <v>1.0</v>
      </c>
      <c r="BH268" s="5">
        <v>1.0</v>
      </c>
      <c r="BJ268" s="34">
        <f t="shared" ref="BJ268:BL268" si="1662">BB268*BF268</f>
        <v>0.3320956372</v>
      </c>
      <c r="BK268" s="34">
        <f t="shared" si="1662"/>
        <v>0.3276455644</v>
      </c>
      <c r="BL268" s="34">
        <f t="shared" si="1662"/>
        <v>-0.6597412016</v>
      </c>
      <c r="BT268" s="5">
        <f t="shared" ref="BT268:BV268" si="1663">Z268*(1-Z268)</f>
        <v>0.1627470269</v>
      </c>
      <c r="BU268" s="5">
        <f t="shared" si="1663"/>
        <v>0.1733910882</v>
      </c>
      <c r="BV268" s="5">
        <f t="shared" si="1663"/>
        <v>0.2257683995</v>
      </c>
      <c r="BY268" s="17">
        <v>0.08250044269392515</v>
      </c>
      <c r="BZ268" s="17">
        <v>-0.11915404051769721</v>
      </c>
      <c r="CA268" s="17">
        <v>-0.04477231002759763</v>
      </c>
      <c r="CC268" s="34">
        <f t="shared" ref="CC268:CE268" si="1664">BY268*BT268</f>
        <v>0.01342670177</v>
      </c>
      <c r="CD268" s="34">
        <f t="shared" si="1664"/>
        <v>-0.02066024874</v>
      </c>
      <c r="CE268" s="34">
        <f t="shared" si="1664"/>
        <v>-0.01010817278</v>
      </c>
    </row>
    <row r="269" ht="18.0" customHeight="1">
      <c r="B269" s="6">
        <v>0.0</v>
      </c>
      <c r="C269" s="6">
        <v>0.0</v>
      </c>
      <c r="D269" s="6">
        <v>1.0</v>
      </c>
      <c r="E269" s="22" t="str">
        <f t="shared" si="1607"/>
        <v>virginica</v>
      </c>
      <c r="F269" s="22">
        <f t="shared" ref="F269:H269" si="1665">AQ269</f>
        <v>0.3284218746</v>
      </c>
      <c r="G269" s="22">
        <f t="shared" si="1665"/>
        <v>0.3321929958</v>
      </c>
      <c r="H269" s="22">
        <f t="shared" si="1665"/>
        <v>0.3393851295</v>
      </c>
      <c r="I269" s="64" t="str">
        <f t="shared" si="1609"/>
        <v>virginica</v>
      </c>
      <c r="K269" s="24" t="str">
        <f t="shared" si="1610"/>
        <v>OK</v>
      </c>
      <c r="L269" s="29">
        <f t="shared" si="1611"/>
        <v>0.1200688601</v>
      </c>
      <c r="N269" s="29">
        <v>1.0</v>
      </c>
      <c r="O269" s="27">
        <v>8.3</v>
      </c>
      <c r="P269" s="27">
        <v>5.8</v>
      </c>
      <c r="U269" s="27">
        <v>1.4009548369191138</v>
      </c>
      <c r="V269" s="27">
        <v>1.0720111755274324</v>
      </c>
      <c r="W269" s="27">
        <v>-0.4661045386255165</v>
      </c>
      <c r="Z269" s="17">
        <f t="shared" ref="Z269:AB269" si="1666">1/(1+EXP(-U269))</f>
        <v>0.802335363</v>
      </c>
      <c r="AA269" s="17">
        <f t="shared" si="1666"/>
        <v>0.7449791976</v>
      </c>
      <c r="AB269" s="17">
        <f t="shared" si="1666"/>
        <v>0.3855386605</v>
      </c>
      <c r="AE269" s="29">
        <v>1.0</v>
      </c>
      <c r="AF269" s="17">
        <f t="shared" ref="AF269:AH269" si="1667">Z269</f>
        <v>0.802335363</v>
      </c>
      <c r="AG269" s="17">
        <f t="shared" si="1667"/>
        <v>0.7449791976</v>
      </c>
      <c r="AH269" s="17">
        <f t="shared" si="1667"/>
        <v>0.3855386605</v>
      </c>
      <c r="AM269" s="27">
        <v>0.7533958233964718</v>
      </c>
      <c r="AN269" s="27">
        <v>0.7648129510099517</v>
      </c>
      <c r="AO269" s="27">
        <v>0.7862323761768124</v>
      </c>
      <c r="AQ269" s="17">
        <f t="shared" ref="AQ269:AS269" si="1668">EXP(AM269)/(EXP($AM269)+EXP($AN269)+EXP($AO269))</f>
        <v>0.3284218746</v>
      </c>
      <c r="AR269" s="17">
        <f t="shared" si="1668"/>
        <v>0.3321929958</v>
      </c>
      <c r="AS269" s="17">
        <f t="shared" si="1668"/>
        <v>0.3393851295</v>
      </c>
      <c r="AU269" s="40" t="str">
        <f t="shared" si="1627"/>
        <v>virginica</v>
      </c>
      <c r="AW269" s="41">
        <v>0.0</v>
      </c>
      <c r="AX269" s="41">
        <v>0.0</v>
      </c>
      <c r="AY269" s="41">
        <v>1.0</v>
      </c>
      <c r="BB269" s="74">
        <f t="shared" ref="BB269:BD269" si="1669">AQ269-AW269</f>
        <v>0.3284218746</v>
      </c>
      <c r="BC269" s="74">
        <f t="shared" si="1669"/>
        <v>0.3321929958</v>
      </c>
      <c r="BD269" s="74">
        <f t="shared" si="1669"/>
        <v>-0.6606148705</v>
      </c>
      <c r="BF269" s="5">
        <v>1.0</v>
      </c>
      <c r="BG269" s="5">
        <v>1.0</v>
      </c>
      <c r="BH269" s="5">
        <v>1.0</v>
      </c>
      <c r="BJ269" s="34">
        <f t="shared" ref="BJ269:BL269" si="1670">BB269*BF269</f>
        <v>0.3284218746</v>
      </c>
      <c r="BK269" s="34">
        <f t="shared" si="1670"/>
        <v>0.3321929958</v>
      </c>
      <c r="BL269" s="34">
        <f t="shared" si="1670"/>
        <v>-0.6606148705</v>
      </c>
      <c r="BT269" s="5">
        <f t="shared" ref="BT269:BV269" si="1671">Z269*(1-Z269)</f>
        <v>0.1585933283</v>
      </c>
      <c r="BU269" s="5">
        <f t="shared" si="1671"/>
        <v>0.1899851927</v>
      </c>
      <c r="BV269" s="5">
        <f t="shared" si="1671"/>
        <v>0.2368986018</v>
      </c>
      <c r="BY269" s="17">
        <v>0.08337290686030269</v>
      </c>
      <c r="BZ269" s="17">
        <v>-0.12035849633905119</v>
      </c>
      <c r="CA269" s="17">
        <v>-0.04328156752391496</v>
      </c>
      <c r="CC269" s="34">
        <f t="shared" ref="CC269:CE269" si="1672">BY269*BT269</f>
        <v>0.01322238679</v>
      </c>
      <c r="CD269" s="34">
        <f t="shared" si="1672"/>
        <v>-0.02286633212</v>
      </c>
      <c r="CE269" s="34">
        <f t="shared" si="1672"/>
        <v>-0.01025334283</v>
      </c>
    </row>
    <row r="270" ht="18.0" customHeight="1">
      <c r="B270" s="6">
        <v>0.0</v>
      </c>
      <c r="C270" s="6">
        <v>0.0</v>
      </c>
      <c r="D270" s="6">
        <v>1.0</v>
      </c>
      <c r="E270" s="22" t="str">
        <f t="shared" si="1607"/>
        <v>virginica</v>
      </c>
      <c r="F270" s="22">
        <f t="shared" ref="F270:H270" si="1673">AQ270</f>
        <v>0.3265520106</v>
      </c>
      <c r="G270" s="22">
        <f t="shared" si="1673"/>
        <v>0.3343249227</v>
      </c>
      <c r="H270" s="22">
        <f t="shared" si="1673"/>
        <v>0.3391230667</v>
      </c>
      <c r="I270" s="64" t="str">
        <f t="shared" si="1609"/>
        <v>virginica</v>
      </c>
      <c r="J270" s="30"/>
      <c r="K270" s="24" t="str">
        <f t="shared" si="1610"/>
        <v>OK</v>
      </c>
      <c r="L270" s="31">
        <f t="shared" si="1611"/>
        <v>0.1201546899</v>
      </c>
      <c r="N270" s="31">
        <v>1.0</v>
      </c>
      <c r="O270" s="27">
        <v>7.7</v>
      </c>
      <c r="P270" s="27">
        <v>5.2</v>
      </c>
      <c r="U270" s="27">
        <v>1.2985532054692075</v>
      </c>
      <c r="V270" s="27">
        <v>0.9389247045165656</v>
      </c>
      <c r="W270" s="27">
        <v>-0.37103392432435567</v>
      </c>
      <c r="Z270" s="17">
        <f t="shared" ref="Z270:AB270" si="1674">1/(1+EXP(-U270))</f>
        <v>0.7855913892</v>
      </c>
      <c r="AA270" s="17">
        <f t="shared" si="1674"/>
        <v>0.7188824016</v>
      </c>
      <c r="AB270" s="17">
        <f t="shared" si="1674"/>
        <v>0.4082912126</v>
      </c>
      <c r="AE270" s="31">
        <v>1.0</v>
      </c>
      <c r="AF270" s="17">
        <f t="shared" ref="AF270:AH270" si="1675">Z270</f>
        <v>0.7855913892</v>
      </c>
      <c r="AG270" s="17">
        <f t="shared" si="1675"/>
        <v>0.7188824016</v>
      </c>
      <c r="AH270" s="17">
        <f t="shared" si="1675"/>
        <v>0.4082912126</v>
      </c>
      <c r="AM270" s="27">
        <v>0.7377755007424901</v>
      </c>
      <c r="AN270" s="27">
        <v>0.7612996099954363</v>
      </c>
      <c r="AO270" s="27">
        <v>0.775549337573325</v>
      </c>
      <c r="AQ270" s="17">
        <f t="shared" ref="AQ270:AS270" si="1676">EXP(AM270)/(EXP($AM270)+EXP($AN270)+EXP($AO270))</f>
        <v>0.3265520106</v>
      </c>
      <c r="AR270" s="17">
        <f t="shared" si="1676"/>
        <v>0.3343249227</v>
      </c>
      <c r="AS270" s="17">
        <f t="shared" si="1676"/>
        <v>0.3391230667</v>
      </c>
      <c r="AU270" s="40" t="str">
        <f t="shared" si="1627"/>
        <v>virginica</v>
      </c>
      <c r="AW270" s="41">
        <v>0.0</v>
      </c>
      <c r="AX270" s="41">
        <v>0.0</v>
      </c>
      <c r="AY270" s="41">
        <v>1.0</v>
      </c>
      <c r="BB270" s="74">
        <f t="shared" ref="BB270:BD270" si="1677">AQ270-AW270</f>
        <v>0.3265520106</v>
      </c>
      <c r="BC270" s="74">
        <f t="shared" si="1677"/>
        <v>0.3343249227</v>
      </c>
      <c r="BD270" s="74">
        <f t="shared" si="1677"/>
        <v>-0.6608769333</v>
      </c>
      <c r="BF270" s="5">
        <v>1.0</v>
      </c>
      <c r="BG270" s="5">
        <v>1.0</v>
      </c>
      <c r="BH270" s="5">
        <v>1.0</v>
      </c>
      <c r="BJ270" s="34">
        <f t="shared" ref="BJ270:BL270" si="1678">BB270*BF270</f>
        <v>0.3265520106</v>
      </c>
      <c r="BK270" s="34">
        <f t="shared" si="1678"/>
        <v>0.3343249227</v>
      </c>
      <c r="BL270" s="34">
        <f t="shared" si="1678"/>
        <v>-0.6608769333</v>
      </c>
      <c r="BT270" s="5">
        <f t="shared" ref="BT270:BV270" si="1679">Z270*(1-Z270)</f>
        <v>0.1684375584</v>
      </c>
      <c r="BU270" s="5">
        <f t="shared" si="1679"/>
        <v>0.2020904943</v>
      </c>
      <c r="BV270" s="5">
        <f t="shared" si="1679"/>
        <v>0.2415894983</v>
      </c>
      <c r="BY270" s="17">
        <v>0.08377708070459805</v>
      </c>
      <c r="BZ270" s="17">
        <v>-0.12091516675507816</v>
      </c>
      <c r="CA270" s="17">
        <v>-0.04254505748075349</v>
      </c>
      <c r="CC270" s="34">
        <f t="shared" ref="CC270:CE270" si="1680">BY270*BT270</f>
        <v>0.01411120693</v>
      </c>
      <c r="CD270" s="34">
        <f t="shared" si="1680"/>
        <v>-0.02443580582</v>
      </c>
      <c r="CE270" s="34">
        <f t="shared" si="1680"/>
        <v>-0.01027843909</v>
      </c>
    </row>
    <row r="271" ht="18.0" customHeight="1">
      <c r="K271" s="32" t="s">
        <v>29</v>
      </c>
      <c r="L271" s="31">
        <f>SUM(L262:L270)</f>
        <v>1.073907264</v>
      </c>
      <c r="R271" s="9"/>
      <c r="AM271" s="7"/>
    </row>
    <row r="272" ht="18.0" customHeight="1">
      <c r="K272" s="2"/>
      <c r="R272" s="9"/>
      <c r="AM272" s="43" t="s">
        <v>388</v>
      </c>
      <c r="AN272" s="27"/>
      <c r="AO272" s="27"/>
    </row>
    <row r="273" ht="18.0" customHeight="1">
      <c r="B273" s="11" t="s">
        <v>11</v>
      </c>
      <c r="C273" s="12"/>
      <c r="D273" s="12"/>
      <c r="E273" s="13"/>
      <c r="G273" s="2"/>
      <c r="H273" s="2"/>
      <c r="I273" s="2"/>
      <c r="J273" s="9"/>
      <c r="K273" s="2"/>
      <c r="L273" s="9"/>
      <c r="Q273" s="7"/>
      <c r="U273" s="43" t="s">
        <v>12</v>
      </c>
      <c r="V273" s="27"/>
      <c r="W273" s="27"/>
      <c r="Z273" s="16" t="s">
        <v>389</v>
      </c>
      <c r="AA273" s="17"/>
      <c r="AF273" s="16" t="s">
        <v>390</v>
      </c>
      <c r="AI273" s="7"/>
      <c r="AM273" s="43" t="s">
        <v>391</v>
      </c>
      <c r="AQ273" s="10" t="s">
        <v>392</v>
      </c>
      <c r="AR273" s="17"/>
      <c r="AW273" s="1" t="s">
        <v>41</v>
      </c>
      <c r="BB273" s="36" t="s">
        <v>93</v>
      </c>
      <c r="BF273" s="4" t="s">
        <v>393</v>
      </c>
      <c r="BH273" s="9" t="s">
        <v>742</v>
      </c>
      <c r="BJ273" s="33" t="s">
        <v>395</v>
      </c>
      <c r="BN273" s="33" t="s">
        <v>396</v>
      </c>
      <c r="BO273" s="34"/>
      <c r="BP273" s="34"/>
      <c r="BQ273" s="34"/>
      <c r="BT273" s="4" t="s">
        <v>397</v>
      </c>
      <c r="BX273" s="16" t="s">
        <v>398</v>
      </c>
      <c r="BY273" s="17"/>
      <c r="BZ273" s="17"/>
      <c r="CA273" s="17"/>
      <c r="CB273" s="17"/>
      <c r="CC273" s="33" t="s">
        <v>399</v>
      </c>
      <c r="CG273" s="4" t="s">
        <v>138</v>
      </c>
      <c r="CH273" s="5"/>
      <c r="CI273" s="5"/>
      <c r="CJ273" s="5"/>
    </row>
    <row r="274" ht="18.0" customHeight="1">
      <c r="B274" s="18" t="s">
        <v>14</v>
      </c>
      <c r="C274" s="18" t="s">
        <v>15</v>
      </c>
      <c r="D274" s="18" t="s">
        <v>16</v>
      </c>
      <c r="E274" s="19"/>
      <c r="F274" s="6" t="s">
        <v>14</v>
      </c>
      <c r="G274" s="6" t="s">
        <v>15</v>
      </c>
      <c r="H274" s="6" t="s">
        <v>16</v>
      </c>
      <c r="I274" s="19"/>
      <c r="J274" s="20" t="s">
        <v>18</v>
      </c>
      <c r="K274" s="18" t="s">
        <v>19</v>
      </c>
      <c r="L274" s="21" t="s">
        <v>20</v>
      </c>
      <c r="N274" s="1" t="s">
        <v>21</v>
      </c>
      <c r="O274" s="1" t="s">
        <v>22</v>
      </c>
      <c r="P274" s="1" t="s">
        <v>23</v>
      </c>
      <c r="Q274" s="1" t="s">
        <v>743</v>
      </c>
      <c r="U274" s="1" t="s">
        <v>744</v>
      </c>
      <c r="AE274" s="1" t="s">
        <v>21</v>
      </c>
      <c r="AF274" s="2" t="s">
        <v>745</v>
      </c>
      <c r="AI274" s="2" t="s">
        <v>746</v>
      </c>
      <c r="AK274" s="2"/>
      <c r="AM274" s="2" t="s">
        <v>747</v>
      </c>
      <c r="AO274" s="2"/>
      <c r="AQ274" s="2" t="s">
        <v>47</v>
      </c>
      <c r="AW274" s="6" t="s">
        <v>14</v>
      </c>
      <c r="AX274" s="6" t="s">
        <v>15</v>
      </c>
      <c r="AY274" s="6" t="s">
        <v>16</v>
      </c>
      <c r="BB274" s="2" t="s">
        <v>101</v>
      </c>
      <c r="BF274" s="1" t="s">
        <v>251</v>
      </c>
      <c r="BJ274" s="57" t="s">
        <v>748</v>
      </c>
      <c r="BK274" s="58"/>
      <c r="BO274" s="2" t="s">
        <v>104</v>
      </c>
      <c r="BP274" s="2"/>
      <c r="BT274" s="1" t="s">
        <v>145</v>
      </c>
      <c r="BY274" s="2" t="s">
        <v>146</v>
      </c>
      <c r="CC274" s="2" t="s">
        <v>749</v>
      </c>
      <c r="CH274" s="2" t="s">
        <v>148</v>
      </c>
    </row>
    <row r="275" ht="18.0" customHeight="1">
      <c r="A275" s="1">
        <f>A262+1</f>
        <v>21</v>
      </c>
      <c r="B275" s="6">
        <v>1.0</v>
      </c>
      <c r="C275" s="6">
        <v>0.0</v>
      </c>
      <c r="D275" s="6">
        <v>0.0</v>
      </c>
      <c r="E275" s="22" t="str">
        <f t="shared" ref="E275:E283" si="1691">IF(MAX(B275:D275)=B275,"setosa",IF(MAX(B275:D275)=C275,"versicolor","virginica"))</f>
        <v>setosa</v>
      </c>
      <c r="F275" s="22">
        <f t="shared" ref="F275:H275" si="1681">AQ275</f>
        <v>0.3426089097</v>
      </c>
      <c r="G275" s="22">
        <f t="shared" si="1681"/>
        <v>0.3143523296</v>
      </c>
      <c r="H275" s="22">
        <f t="shared" si="1681"/>
        <v>0.3430387607</v>
      </c>
      <c r="I275" s="64" t="str">
        <f t="shared" ref="I275:I283" si="1693">IF(MAX(F275:H275)=F275,"setosa",IF(MAX(F275:H275)=G275,"versicolor","virginica"))</f>
        <v>virginica</v>
      </c>
      <c r="J275" s="22">
        <f>COUNTIF(K275:K283,"OK")/9</f>
        <v>0.7777777778</v>
      </c>
      <c r="K275" s="24" t="str">
        <f t="shared" ref="K275:K283" si="1694">IF(E275=I275,"OK","NG")</f>
        <v>NG</v>
      </c>
      <c r="L275" s="25">
        <f t="shared" ref="L275:L283" si="1695">-(B275*LN(F275)+C275*LN(G275)+D275*LN(H275))/9</f>
        <v>0.1190184097</v>
      </c>
      <c r="M275" s="9" t="s">
        <v>26</v>
      </c>
      <c r="N275" s="25">
        <v>1.0</v>
      </c>
      <c r="O275" s="27">
        <v>5.1</v>
      </c>
      <c r="P275" s="27">
        <v>7.0</v>
      </c>
      <c r="Q275" s="72">
        <f t="shared" ref="Q275:S275" si="1682">Q262-$C$10*CH262</f>
        <v>0.05404190433</v>
      </c>
      <c r="R275" s="72">
        <f t="shared" si="1682"/>
        <v>-0.03720581219</v>
      </c>
      <c r="S275" s="72">
        <f t="shared" si="1682"/>
        <v>0.1795652528</v>
      </c>
      <c r="T275" s="28" t="s">
        <v>27</v>
      </c>
      <c r="U275" s="27">
        <f t="array" ref="U275:W283">MMULT(N275:P283,Q275:S277)</f>
        <v>0.9545123767</v>
      </c>
      <c r="V275" s="27">
        <v>1.6503289495653908</v>
      </c>
      <c r="W275" s="27">
        <v>-1.1193522574521604</v>
      </c>
      <c r="Y275" s="9" t="s">
        <v>750</v>
      </c>
      <c r="Z275" s="17">
        <f t="shared" ref="Z275:AB275" si="1683">1/(1+EXP(-U275))</f>
        <v>0.7220217474</v>
      </c>
      <c r="AA275" s="17">
        <f t="shared" si="1683"/>
        <v>0.8389355039</v>
      </c>
      <c r="AB275" s="17">
        <f t="shared" si="1683"/>
        <v>0.2461314529</v>
      </c>
      <c r="AD275" s="9" t="s">
        <v>751</v>
      </c>
      <c r="AE275" s="25">
        <v>1.0</v>
      </c>
      <c r="AF275" s="17">
        <f t="shared" ref="AF275:AH275" si="1684">Z275</f>
        <v>0.7220217474</v>
      </c>
      <c r="AG275" s="17">
        <f t="shared" si="1684"/>
        <v>0.8389355039</v>
      </c>
      <c r="AH275" s="17">
        <f t="shared" si="1684"/>
        <v>0.2461314529</v>
      </c>
      <c r="AI275" s="38">
        <f t="shared" ref="AI275:AK275" si="1685">AI262-$C$10*BO262</f>
        <v>0.05807802914</v>
      </c>
      <c r="AJ275" s="38">
        <f t="shared" si="1685"/>
        <v>-0.03491918682</v>
      </c>
      <c r="AK275" s="38">
        <f t="shared" si="1685"/>
        <v>-0.02315884232</v>
      </c>
      <c r="AL275" s="28" t="s">
        <v>27</v>
      </c>
      <c r="AM275" s="27">
        <f t="array" ref="AM275:AO283">MMULT(AE275:AH283,AI275:AK278)</f>
        <v>0.7317481467</v>
      </c>
      <c r="AN275" s="27">
        <v>0.6456729808695747</v>
      </c>
      <c r="AO275" s="27">
        <v>0.7330020009419147</v>
      </c>
      <c r="AP275" s="9" t="s">
        <v>752</v>
      </c>
      <c r="AQ275" s="17">
        <f t="shared" ref="AQ275:AS275" si="1686">EXP(AM275)/(EXP($AM275)+EXP($AN275)+EXP($AO275))</f>
        <v>0.3426089097</v>
      </c>
      <c r="AR275" s="17">
        <f t="shared" si="1686"/>
        <v>0.3143523296</v>
      </c>
      <c r="AS275" s="17">
        <f t="shared" si="1686"/>
        <v>0.3430387607</v>
      </c>
      <c r="AT275" s="39" t="s">
        <v>51</v>
      </c>
      <c r="AU275" s="40" t="str">
        <f>IF(MAX(B275:D275)=MAX(AQ275:AS275)=AQ275,"setosa",IF(MAX(AQ275:AS275)=AR275,"versicolor","virginica"))</f>
        <v>virginica</v>
      </c>
      <c r="AW275" s="41">
        <v>1.0</v>
      </c>
      <c r="AX275" s="41">
        <v>0.0</v>
      </c>
      <c r="AY275" s="41">
        <v>0.0</v>
      </c>
      <c r="BA275" s="59" t="s">
        <v>108</v>
      </c>
      <c r="BB275" s="74">
        <f t="shared" ref="BB275:BD275" si="1687">AQ275-AW275</f>
        <v>-0.6573910903</v>
      </c>
      <c r="BC275" s="74">
        <f t="shared" si="1687"/>
        <v>0.3143523296</v>
      </c>
      <c r="BD275" s="74">
        <f t="shared" si="1687"/>
        <v>0.3430387607</v>
      </c>
      <c r="BE275" s="9" t="s">
        <v>753</v>
      </c>
      <c r="BF275" s="5">
        <v>1.0</v>
      </c>
      <c r="BG275" s="5">
        <v>1.0</v>
      </c>
      <c r="BH275" s="5">
        <v>1.0</v>
      </c>
      <c r="BI275" s="9" t="s">
        <v>754</v>
      </c>
      <c r="BJ275" s="34">
        <f t="shared" ref="BJ275:BL275" si="1688">BB275*BF275</f>
        <v>-0.6573910903</v>
      </c>
      <c r="BK275" s="34">
        <f t="shared" si="1688"/>
        <v>0.3143523296</v>
      </c>
      <c r="BL275" s="34">
        <f t="shared" si="1688"/>
        <v>0.3430387607</v>
      </c>
      <c r="BN275" s="61" t="s">
        <v>755</v>
      </c>
      <c r="BO275" s="62">
        <f t="array" ref="BO275:BQ278">MMULT(TRANSPOSE(AE275:AH283),BJ275:BL283)</f>
        <v>-0.02709808525</v>
      </c>
      <c r="BP275" s="62">
        <v>-0.034269294742953205</v>
      </c>
      <c r="BQ275" s="62">
        <v>0.06136737998859765</v>
      </c>
      <c r="BS275" s="75" t="s">
        <v>756</v>
      </c>
      <c r="BT275" s="5">
        <f t="shared" ref="BT275:BV275" si="1689">Z275*(1-Z275)</f>
        <v>0.2007063437</v>
      </c>
      <c r="BU275" s="5">
        <f t="shared" si="1689"/>
        <v>0.1351227242</v>
      </c>
      <c r="BV275" s="5">
        <f t="shared" si="1689"/>
        <v>0.1855507608</v>
      </c>
      <c r="BX275" s="9" t="s">
        <v>757</v>
      </c>
      <c r="BY275" s="17">
        <f t="array" ref="BY275:CA283">MMULT(BJ275:BL283,TRANSPOSE(AI276:AK278))</f>
        <v>0.04832009998</v>
      </c>
      <c r="BZ275" s="17">
        <v>-0.06788758429089807</v>
      </c>
      <c r="CA275" s="17">
        <v>0.21345756496630175</v>
      </c>
      <c r="CB275" s="9"/>
      <c r="CC275" s="34">
        <f t="shared" ref="CC275:CE275" si="1690">BY275*BT275</f>
        <v>0.009698150595</v>
      </c>
      <c r="CD275" s="34">
        <f t="shared" si="1690"/>
        <v>-0.009173155327</v>
      </c>
      <c r="CE275" s="34">
        <f t="shared" si="1690"/>
        <v>0.03960721358</v>
      </c>
      <c r="CG275" s="61" t="s">
        <v>758</v>
      </c>
      <c r="CH275" s="65">
        <f t="array" ref="CH275:CJ277">MMULT(TRANSPOSE(N275:P283),CC275:CE283)</f>
        <v>-0.007145524895</v>
      </c>
      <c r="CI275" s="65">
        <v>0.04049169566872518</v>
      </c>
      <c r="CJ275" s="65">
        <v>-0.042490800451006866</v>
      </c>
    </row>
    <row r="276" ht="18.0" customHeight="1">
      <c r="B276" s="6">
        <v>1.0</v>
      </c>
      <c r="C276" s="6">
        <v>0.0</v>
      </c>
      <c r="D276" s="6">
        <v>0.0</v>
      </c>
      <c r="E276" s="22" t="str">
        <f t="shared" si="1691"/>
        <v>setosa</v>
      </c>
      <c r="F276" s="22">
        <f t="shared" ref="F276:H276" si="1692">AQ276</f>
        <v>0.345386975</v>
      </c>
      <c r="G276" s="22">
        <f t="shared" si="1692"/>
        <v>0.3114039797</v>
      </c>
      <c r="H276" s="22">
        <f t="shared" si="1692"/>
        <v>0.3432090454</v>
      </c>
      <c r="I276" s="64" t="str">
        <f t="shared" si="1693"/>
        <v>setosa</v>
      </c>
      <c r="K276" s="24" t="str">
        <f t="shared" si="1694"/>
        <v>OK</v>
      </c>
      <c r="L276" s="29">
        <f t="shared" si="1695"/>
        <v>0.1181210915</v>
      </c>
      <c r="N276" s="29">
        <v>1.0</v>
      </c>
      <c r="O276" s="27">
        <v>5.4</v>
      </c>
      <c r="P276" s="27">
        <v>7.8</v>
      </c>
      <c r="Q276" s="72">
        <f t="shared" ref="Q276:S276" si="1696">Q263-$C$10*CH263</f>
        <v>0.1432448387</v>
      </c>
      <c r="R276" s="72">
        <f t="shared" si="1696"/>
        <v>-0.07453721629</v>
      </c>
      <c r="S276" s="72">
        <f t="shared" si="1696"/>
        <v>0.1188403509</v>
      </c>
      <c r="U276" s="27">
        <v>1.0169054620690803</v>
      </c>
      <c r="V276" s="27">
        <v>1.8642734492304982</v>
      </c>
      <c r="W276" s="27">
        <v>-1.3014148150280422</v>
      </c>
      <c r="Z276" s="17">
        <f t="shared" ref="Z276:AB276" si="1697">1/(1+EXP(-U276))</f>
        <v>0.7343693829</v>
      </c>
      <c r="AA276" s="17">
        <f t="shared" si="1697"/>
        <v>0.8657942762</v>
      </c>
      <c r="AB276" s="17">
        <f t="shared" si="1697"/>
        <v>0.2139270022</v>
      </c>
      <c r="AE276" s="29">
        <v>1.0</v>
      </c>
      <c r="AF276" s="17">
        <f t="shared" ref="AF276:AH276" si="1698">Z276</f>
        <v>0.7343693829</v>
      </c>
      <c r="AG276" s="17">
        <f t="shared" si="1698"/>
        <v>0.8657942762</v>
      </c>
      <c r="AH276" s="17">
        <f t="shared" si="1698"/>
        <v>0.2139270022</v>
      </c>
      <c r="AI276" s="38">
        <f t="shared" ref="AI276:AK276" si="1699">AI263-$C$10*BO263</f>
        <v>0.5478463868</v>
      </c>
      <c r="AJ276" s="38">
        <f t="shared" si="1699"/>
        <v>0.734416563</v>
      </c>
      <c r="AK276" s="38">
        <f t="shared" si="1699"/>
        <v>0.5177370502</v>
      </c>
      <c r="AM276" s="27">
        <v>0.7449451991876954</v>
      </c>
      <c r="AN276" s="27">
        <v>0.6413707833296577</v>
      </c>
      <c r="AO276" s="27">
        <v>0.738619467343195</v>
      </c>
      <c r="AQ276" s="17">
        <f t="shared" ref="AQ276:AS276" si="1700">EXP(AM276)/(EXP($AM276)+EXP($AN276)+EXP($AO276))</f>
        <v>0.345386975</v>
      </c>
      <c r="AR276" s="17">
        <f t="shared" si="1700"/>
        <v>0.3114039797</v>
      </c>
      <c r="AS276" s="17">
        <f t="shared" si="1700"/>
        <v>0.3432090454</v>
      </c>
      <c r="AU276" s="40" t="str">
        <f t="shared" ref="AU276:AU283" si="1711">IF(MAX(AQ276:AS276)=AQ276,"setosa",IF(MAX(AQ276:AS276)=AR276,"versicolor","virginica"))</f>
        <v>setosa</v>
      </c>
      <c r="AW276" s="41">
        <v>1.0</v>
      </c>
      <c r="AX276" s="41">
        <v>0.0</v>
      </c>
      <c r="AY276" s="41">
        <v>0.0</v>
      </c>
      <c r="BB276" s="74">
        <f t="shared" ref="BB276:BD276" si="1701">AQ276-AW276</f>
        <v>-0.654613025</v>
      </c>
      <c r="BC276" s="74">
        <f t="shared" si="1701"/>
        <v>0.3114039797</v>
      </c>
      <c r="BD276" s="74">
        <f t="shared" si="1701"/>
        <v>0.3432090454</v>
      </c>
      <c r="BF276" s="5">
        <v>1.0</v>
      </c>
      <c r="BG276" s="5">
        <v>1.0</v>
      </c>
      <c r="BH276" s="5">
        <v>1.0</v>
      </c>
      <c r="BJ276" s="34">
        <f t="shared" ref="BJ276:BL276" si="1702">BB276*BF276</f>
        <v>-0.654613025</v>
      </c>
      <c r="BK276" s="34">
        <f t="shared" si="1702"/>
        <v>0.3114039797</v>
      </c>
      <c r="BL276" s="34">
        <f t="shared" si="1702"/>
        <v>0.3432090454</v>
      </c>
      <c r="BN276" s="61" t="s">
        <v>759</v>
      </c>
      <c r="BO276" s="34">
        <v>0.06790994318814791</v>
      </c>
      <c r="BP276" s="34">
        <v>0.009101489263895146</v>
      </c>
      <c r="BQ276" s="34">
        <v>-0.07701143245204334</v>
      </c>
      <c r="BT276" s="5">
        <f t="shared" ref="BT276:BV276" si="1703">Z276*(1-Z276)</f>
        <v>0.1950709924</v>
      </c>
      <c r="BU276" s="5">
        <f t="shared" si="1703"/>
        <v>0.1161945475</v>
      </c>
      <c r="BV276" s="5">
        <f t="shared" si="1703"/>
        <v>0.1681622399</v>
      </c>
      <c r="BY276" s="17">
        <v>0.04776489865474684</v>
      </c>
      <c r="BZ276" s="17">
        <v>-0.06709142675493582</v>
      </c>
      <c r="CA276" s="17">
        <v>0.21234669876748968</v>
      </c>
      <c r="CC276" s="34">
        <f t="shared" ref="CC276:CE276" si="1704">BY276*BT276</f>
        <v>0.009317546182</v>
      </c>
      <c r="CD276" s="34">
        <f t="shared" si="1704"/>
        <v>-0.007795657972</v>
      </c>
      <c r="CE276" s="34">
        <f t="shared" si="1704"/>
        <v>0.03570869651</v>
      </c>
      <c r="CG276" s="61" t="s">
        <v>760</v>
      </c>
      <c r="CH276" s="66">
        <v>-0.016788939729202326</v>
      </c>
      <c r="CI276" s="66">
        <v>0.1803365105619117</v>
      </c>
      <c r="CJ276" s="66">
        <v>-0.4703670601131431</v>
      </c>
    </row>
    <row r="277" ht="18.0" customHeight="1">
      <c r="B277" s="6">
        <v>1.0</v>
      </c>
      <c r="C277" s="6">
        <v>0.0</v>
      </c>
      <c r="D277" s="6">
        <v>0.0</v>
      </c>
      <c r="E277" s="22" t="str">
        <f t="shared" si="1691"/>
        <v>setosa</v>
      </c>
      <c r="F277" s="22">
        <f t="shared" ref="F277:H277" si="1705">AQ277</f>
        <v>0.3428657433</v>
      </c>
      <c r="G277" s="22">
        <f t="shared" si="1705"/>
        <v>0.3138085163</v>
      </c>
      <c r="H277" s="22">
        <f t="shared" si="1705"/>
        <v>0.3433257404</v>
      </c>
      <c r="I277" s="64" t="str">
        <f t="shared" si="1693"/>
        <v>virginica</v>
      </c>
      <c r="K277" s="24" t="str">
        <f t="shared" si="1694"/>
        <v>NG</v>
      </c>
      <c r="L277" s="29">
        <f t="shared" si="1695"/>
        <v>0.1189351475</v>
      </c>
      <c r="N277" s="29">
        <v>1.0</v>
      </c>
      <c r="O277" s="27">
        <v>4.6</v>
      </c>
      <c r="P277" s="27">
        <v>6.8</v>
      </c>
      <c r="Q277" s="72">
        <f t="shared" ref="Q277:S277" si="1706">Q264-$C$10*CH264</f>
        <v>0.02427454215</v>
      </c>
      <c r="R277" s="72">
        <f t="shared" si="1706"/>
        <v>0.2953820807</v>
      </c>
      <c r="S277" s="72">
        <f t="shared" si="1706"/>
        <v>-0.2721433286</v>
      </c>
      <c r="U277" s="27">
        <v>0.8780350489610982</v>
      </c>
      <c r="V277" s="27">
        <v>1.6285211415726242</v>
      </c>
      <c r="W277" s="27">
        <v>-1.1243437672001684</v>
      </c>
      <c r="Z277" s="17">
        <f t="shared" ref="Z277:AB277" si="1707">1/(1+EXP(-U277))</f>
        <v>0.7064148695</v>
      </c>
      <c r="AA277" s="17">
        <f t="shared" si="1707"/>
        <v>0.8359669493</v>
      </c>
      <c r="AB277" s="17">
        <f t="shared" si="1707"/>
        <v>0.2452064486</v>
      </c>
      <c r="AE277" s="29">
        <v>1.0</v>
      </c>
      <c r="AF277" s="17">
        <f t="shared" ref="AF277:AH277" si="1708">Z277</f>
        <v>0.7064148695</v>
      </c>
      <c r="AG277" s="17">
        <f t="shared" si="1708"/>
        <v>0.8359669493</v>
      </c>
      <c r="AH277" s="17">
        <f t="shared" si="1708"/>
        <v>0.2452064486</v>
      </c>
      <c r="AI277" s="38">
        <f t="shared" ref="AI277:AK277" si="1709">AI264-$C$10*BO264</f>
        <v>0.313418283</v>
      </c>
      <c r="AJ277" s="38">
        <f t="shared" si="1709"/>
        <v>0.04610144126</v>
      </c>
      <c r="AK277" s="38">
        <f t="shared" si="1709"/>
        <v>0.3604802757</v>
      </c>
      <c r="AM277" s="27">
        <v>0.7222105440788147</v>
      </c>
      <c r="AN277" s="27">
        <v>0.6336545718495359</v>
      </c>
      <c r="AO277" s="27">
        <v>0.7235512695135778</v>
      </c>
      <c r="AQ277" s="17">
        <f t="shared" ref="AQ277:AS277" si="1710">EXP(AM277)/(EXP($AM277)+EXP($AN277)+EXP($AO277))</f>
        <v>0.3428657433</v>
      </c>
      <c r="AR277" s="17">
        <f t="shared" si="1710"/>
        <v>0.3138085163</v>
      </c>
      <c r="AS277" s="17">
        <f t="shared" si="1710"/>
        <v>0.3433257404</v>
      </c>
      <c r="AU277" s="40" t="str">
        <f t="shared" si="1711"/>
        <v>virginica</v>
      </c>
      <c r="AW277" s="41">
        <v>1.0</v>
      </c>
      <c r="AX277" s="41">
        <v>0.0</v>
      </c>
      <c r="AY277" s="41">
        <v>0.0</v>
      </c>
      <c r="BB277" s="74">
        <f t="shared" ref="BB277:BD277" si="1712">AQ277-AW277</f>
        <v>-0.6571342567</v>
      </c>
      <c r="BC277" s="74">
        <f t="shared" si="1712"/>
        <v>0.3138085163</v>
      </c>
      <c r="BD277" s="74">
        <f t="shared" si="1712"/>
        <v>0.3433257404</v>
      </c>
      <c r="BF277" s="5">
        <v>1.0</v>
      </c>
      <c r="BG277" s="5">
        <v>1.0</v>
      </c>
      <c r="BH277" s="5">
        <v>1.0</v>
      </c>
      <c r="BJ277" s="34">
        <f t="shared" ref="BJ277:BL277" si="1713">BB277*BF277</f>
        <v>-0.6571342567</v>
      </c>
      <c r="BK277" s="34">
        <f t="shared" si="1713"/>
        <v>0.3138085163</v>
      </c>
      <c r="BL277" s="34">
        <f t="shared" si="1713"/>
        <v>0.3433257404</v>
      </c>
      <c r="BO277" s="34">
        <v>-0.33961370289870924</v>
      </c>
      <c r="BP277" s="34">
        <v>0.3129312141823627</v>
      </c>
      <c r="BQ277" s="34">
        <v>0.02668248871634671</v>
      </c>
      <c r="BT277" s="5">
        <f t="shared" ref="BT277:BV277" si="1714">Z277*(1-Z277)</f>
        <v>0.2073929016</v>
      </c>
      <c r="BU277" s="5">
        <f t="shared" si="1714"/>
        <v>0.137126209</v>
      </c>
      <c r="BV277" s="5">
        <f t="shared" si="1714"/>
        <v>0.1850802461</v>
      </c>
      <c r="BY277" s="17">
        <v>0.04820999987593422</v>
      </c>
      <c r="BZ277" s="17">
        <v>-0.06772870800425564</v>
      </c>
      <c r="CA277" s="17">
        <v>0.21331990102628512</v>
      </c>
      <c r="CC277" s="34">
        <f t="shared" ref="CC277:CE277" si="1715">BY277*BT277</f>
        <v>0.009998411762</v>
      </c>
      <c r="CD277" s="34">
        <f t="shared" si="1715"/>
        <v>-0.009287380969</v>
      </c>
      <c r="CE277" s="34">
        <f t="shared" si="1715"/>
        <v>0.03948129979</v>
      </c>
      <c r="CH277" s="66">
        <v>0.18085503813162257</v>
      </c>
      <c r="CI277" s="66">
        <v>-0.12076635270355238</v>
      </c>
      <c r="CJ277" s="66">
        <v>0.215766804346359</v>
      </c>
    </row>
    <row r="278" ht="18.0" customHeight="1">
      <c r="B278" s="6">
        <v>0.0</v>
      </c>
      <c r="C278" s="6">
        <v>1.0</v>
      </c>
      <c r="D278" s="6">
        <v>0.0</v>
      </c>
      <c r="E278" s="22" t="str">
        <f t="shared" si="1691"/>
        <v>versicolor</v>
      </c>
      <c r="F278" s="22">
        <f t="shared" ref="F278:H278" si="1716">AQ278</f>
        <v>0.3197697311</v>
      </c>
      <c r="G278" s="22">
        <f t="shared" si="1716"/>
        <v>0.3423212144</v>
      </c>
      <c r="H278" s="22">
        <f t="shared" si="1716"/>
        <v>0.3379090545</v>
      </c>
      <c r="I278" s="64" t="str">
        <f t="shared" si="1693"/>
        <v>versicolor</v>
      </c>
      <c r="K278" s="24" t="str">
        <f t="shared" si="1694"/>
        <v>OK</v>
      </c>
      <c r="L278" s="29">
        <f t="shared" si="1695"/>
        <v>0.119111751</v>
      </c>
      <c r="N278" s="29">
        <v>1.0</v>
      </c>
      <c r="O278" s="27">
        <v>6.4</v>
      </c>
      <c r="P278" s="27">
        <v>3.6</v>
      </c>
      <c r="U278" s="27">
        <v>1.0581972237227377</v>
      </c>
      <c r="V278" s="27">
        <v>0.5491314940403552</v>
      </c>
      <c r="W278" s="27">
        <v>-0.039572484129732355</v>
      </c>
      <c r="Z278" s="17">
        <f t="shared" ref="Z278:AB278" si="1717">1/(1+EXP(-U278))</f>
        <v>0.7423458817</v>
      </c>
      <c r="AA278" s="17">
        <f t="shared" si="1717"/>
        <v>0.6339340675</v>
      </c>
      <c r="AB278" s="17">
        <f t="shared" si="1717"/>
        <v>0.4901081698</v>
      </c>
      <c r="AE278" s="29">
        <v>1.0</v>
      </c>
      <c r="AF278" s="17">
        <f t="shared" ref="AF278:AH278" si="1718">Z278</f>
        <v>0.7423458817</v>
      </c>
      <c r="AG278" s="17">
        <f t="shared" si="1718"/>
        <v>0.6339340675</v>
      </c>
      <c r="AH278" s="17">
        <f t="shared" si="1718"/>
        <v>0.4901081698</v>
      </c>
      <c r="AI278" s="38">
        <f t="shared" ref="AI278:AK278" si="1719">AI265-$C$10*BO265</f>
        <v>0.06165561816</v>
      </c>
      <c r="AJ278" s="38">
        <f t="shared" si="1719"/>
        <v>0.4536246807</v>
      </c>
      <c r="AK278" s="38">
        <f t="shared" si="1719"/>
        <v>0.3247197011</v>
      </c>
      <c r="AM278" s="27">
        <v>0.6936739873719322</v>
      </c>
      <c r="AN278" s="27">
        <v>0.7618223603820587</v>
      </c>
      <c r="AO278" s="27">
        <v>0.7488496305786131</v>
      </c>
      <c r="AQ278" s="17">
        <f t="shared" ref="AQ278:AS278" si="1720">EXP(AM278)/(EXP($AM278)+EXP($AN278)+EXP($AO278))</f>
        <v>0.3197697311</v>
      </c>
      <c r="AR278" s="17">
        <f t="shared" si="1720"/>
        <v>0.3423212144</v>
      </c>
      <c r="AS278" s="17">
        <f t="shared" si="1720"/>
        <v>0.3379090545</v>
      </c>
      <c r="AU278" s="40" t="str">
        <f t="shared" si="1711"/>
        <v>versicolor</v>
      </c>
      <c r="AW278" s="41">
        <v>0.0</v>
      </c>
      <c r="AX278" s="41">
        <v>1.0</v>
      </c>
      <c r="AY278" s="41">
        <v>0.0</v>
      </c>
      <c r="BB278" s="74">
        <f t="shared" ref="BB278:BD278" si="1721">AQ278-AW278</f>
        <v>0.3197697311</v>
      </c>
      <c r="BC278" s="74">
        <f t="shared" si="1721"/>
        <v>-0.6576787856</v>
      </c>
      <c r="BD278" s="74">
        <f t="shared" si="1721"/>
        <v>0.3379090545</v>
      </c>
      <c r="BF278" s="5">
        <v>1.0</v>
      </c>
      <c r="BG278" s="5">
        <v>1.0</v>
      </c>
      <c r="BH278" s="5">
        <v>1.0</v>
      </c>
      <c r="BJ278" s="34">
        <f t="shared" ref="BJ278:BL278" si="1722">BB278*BF278</f>
        <v>0.3197697311</v>
      </c>
      <c r="BK278" s="34">
        <f t="shared" si="1722"/>
        <v>-0.6576787856</v>
      </c>
      <c r="BL278" s="34">
        <f t="shared" si="1722"/>
        <v>0.3379090545</v>
      </c>
      <c r="BO278" s="34">
        <v>0.4022928380700196</v>
      </c>
      <c r="BP278" s="34">
        <v>-0.37711513147272524</v>
      </c>
      <c r="BQ278" s="34">
        <v>-0.025177706597294236</v>
      </c>
      <c r="BT278" s="5">
        <f t="shared" ref="BT278:BV278" si="1723">Z278*(1-Z278)</f>
        <v>0.1912684736</v>
      </c>
      <c r="BU278" s="5">
        <f t="shared" si="1723"/>
        <v>0.2320616656</v>
      </c>
      <c r="BV278" s="5">
        <f t="shared" si="1723"/>
        <v>0.2499021517</v>
      </c>
      <c r="BY278" s="17">
        <v>-0.13287746436091727</v>
      </c>
      <c r="BZ278" s="17">
        <v>0.1917112893210774</v>
      </c>
      <c r="CA278" s="17">
        <v>-0.16889800150505785</v>
      </c>
      <c r="CC278" s="34">
        <f t="shared" ref="CC278:CE278" si="1724">BY278*BT278</f>
        <v>-0.02541526979</v>
      </c>
      <c r="CD278" s="34">
        <f t="shared" si="1724"/>
        <v>0.04448884111</v>
      </c>
      <c r="CE278" s="34">
        <f t="shared" si="1724"/>
        <v>-0.04220797399</v>
      </c>
    </row>
    <row r="279" ht="18.0" customHeight="1">
      <c r="B279" s="6">
        <v>0.0</v>
      </c>
      <c r="C279" s="6">
        <v>1.0</v>
      </c>
      <c r="D279" s="6">
        <v>0.0</v>
      </c>
      <c r="E279" s="22" t="str">
        <f t="shared" si="1691"/>
        <v>versicolor</v>
      </c>
      <c r="F279" s="22">
        <f t="shared" ref="F279:H279" si="1725">AQ279</f>
        <v>0.3199917168</v>
      </c>
      <c r="G279" s="22">
        <f t="shared" si="1725"/>
        <v>0.3419047044</v>
      </c>
      <c r="H279" s="22">
        <f t="shared" si="1725"/>
        <v>0.3381035788</v>
      </c>
      <c r="I279" s="64" t="str">
        <f t="shared" si="1693"/>
        <v>versicolor</v>
      </c>
      <c r="K279" s="24" t="str">
        <f t="shared" si="1694"/>
        <v>OK</v>
      </c>
      <c r="L279" s="29">
        <f t="shared" si="1695"/>
        <v>0.1192470248</v>
      </c>
      <c r="N279" s="29">
        <v>1.0</v>
      </c>
      <c r="O279" s="27">
        <v>5.9</v>
      </c>
      <c r="P279" s="27">
        <v>3.4</v>
      </c>
      <c r="U279" s="27">
        <v>0.9817198959450767</v>
      </c>
      <c r="V279" s="27">
        <v>0.5273236860475887</v>
      </c>
      <c r="W279" s="27">
        <v>-0.04456399387774035</v>
      </c>
      <c r="Z279" s="17">
        <f t="shared" ref="Z279:AB279" si="1726">1/(1+EXP(-U279))</f>
        <v>0.727449348</v>
      </c>
      <c r="AA279" s="17">
        <f t="shared" si="1726"/>
        <v>0.6288586882</v>
      </c>
      <c r="AB279" s="17">
        <f t="shared" si="1726"/>
        <v>0.488860845</v>
      </c>
      <c r="AE279" s="29">
        <v>1.0</v>
      </c>
      <c r="AF279" s="17">
        <f t="shared" ref="AF279:AH279" si="1727">Z279</f>
        <v>0.727449348</v>
      </c>
      <c r="AG279" s="17">
        <f t="shared" si="1727"/>
        <v>0.6288586882</v>
      </c>
      <c r="AH279" s="17">
        <f t="shared" si="1727"/>
        <v>0.488860845</v>
      </c>
      <c r="AI279" s="2"/>
      <c r="AM279" s="27">
        <v>0.6838453539257104</v>
      </c>
      <c r="AN279" s="27">
        <v>0.7500822996258787</v>
      </c>
      <c r="AO279" s="27">
        <v>0.7389025380499181</v>
      </c>
      <c r="AQ279" s="17">
        <f t="shared" ref="AQ279:AS279" si="1728">EXP(AM279)/(EXP($AM279)+EXP($AN279)+EXP($AO279))</f>
        <v>0.3199917168</v>
      </c>
      <c r="AR279" s="17">
        <f t="shared" si="1728"/>
        <v>0.3419047044</v>
      </c>
      <c r="AS279" s="17">
        <f t="shared" si="1728"/>
        <v>0.3381035788</v>
      </c>
      <c r="AU279" s="40" t="str">
        <f t="shared" si="1711"/>
        <v>versicolor</v>
      </c>
      <c r="AW279" s="41">
        <v>0.0</v>
      </c>
      <c r="AX279" s="41">
        <v>1.0</v>
      </c>
      <c r="AY279" s="41">
        <v>0.0</v>
      </c>
      <c r="BB279" s="74">
        <f t="shared" ref="BB279:BD279" si="1729">AQ279-AW279</f>
        <v>0.3199917168</v>
      </c>
      <c r="BC279" s="74">
        <f t="shared" si="1729"/>
        <v>-0.6580952956</v>
      </c>
      <c r="BD279" s="74">
        <f t="shared" si="1729"/>
        <v>0.3381035788</v>
      </c>
      <c r="BF279" s="5">
        <v>1.0</v>
      </c>
      <c r="BG279" s="5">
        <v>1.0</v>
      </c>
      <c r="BH279" s="5">
        <v>1.0</v>
      </c>
      <c r="BJ279" s="34">
        <f t="shared" ref="BJ279:BL279" si="1730">BB279*BF279</f>
        <v>0.3199917168</v>
      </c>
      <c r="BK279" s="34">
        <f t="shared" si="1730"/>
        <v>-0.6580952956</v>
      </c>
      <c r="BL279" s="34">
        <f t="shared" si="1730"/>
        <v>0.3381035788</v>
      </c>
      <c r="BT279" s="5">
        <f t="shared" ref="BT279:BV279" si="1731">Z279*(1-Z279)</f>
        <v>0.1982667941</v>
      </c>
      <c r="BU279" s="5">
        <f t="shared" si="1731"/>
        <v>0.2333954385</v>
      </c>
      <c r="BV279" s="5">
        <f t="shared" si="1731"/>
        <v>0.2498759192</v>
      </c>
      <c r="BY279" s="17">
        <v>-0.13296102969179377</v>
      </c>
      <c r="BZ279" s="17">
        <v>0.19183178414439528</v>
      </c>
      <c r="CA279" s="17">
        <v>-0.16901008816977398</v>
      </c>
      <c r="CC279" s="34">
        <f t="shared" ref="CC279:CE279" si="1732">BY279*BT279</f>
        <v>-0.0263617571</v>
      </c>
      <c r="CD279" s="34">
        <f t="shared" si="1732"/>
        <v>0.04477266337</v>
      </c>
      <c r="CE279" s="34">
        <f t="shared" si="1732"/>
        <v>-0.04223155114</v>
      </c>
    </row>
    <row r="280" ht="18.0" customHeight="1">
      <c r="B280" s="6">
        <v>0.0</v>
      </c>
      <c r="C280" s="6">
        <v>1.0</v>
      </c>
      <c r="D280" s="6">
        <v>0.0</v>
      </c>
      <c r="E280" s="22" t="str">
        <f t="shared" si="1691"/>
        <v>versicolor</v>
      </c>
      <c r="F280" s="22">
        <f t="shared" ref="F280:H280" si="1733">AQ280</f>
        <v>0.3162868517</v>
      </c>
      <c r="G280" s="22">
        <f t="shared" si="1733"/>
        <v>0.3468856505</v>
      </c>
      <c r="H280" s="22">
        <f t="shared" si="1733"/>
        <v>0.3368274978</v>
      </c>
      <c r="I280" s="64" t="str">
        <f t="shared" si="1693"/>
        <v>versicolor</v>
      </c>
      <c r="K280" s="24" t="str">
        <f t="shared" si="1694"/>
        <v>OK</v>
      </c>
      <c r="L280" s="29">
        <f t="shared" si="1695"/>
        <v>0.1176400101</v>
      </c>
      <c r="N280" s="29">
        <v>1.0</v>
      </c>
      <c r="O280" s="27">
        <v>6.7</v>
      </c>
      <c r="P280" s="27">
        <v>3.2</v>
      </c>
      <c r="U280" s="27">
        <v>1.0914608584700158</v>
      </c>
      <c r="V280" s="27">
        <v>0.40861749687702587</v>
      </c>
      <c r="W280" s="27">
        <v>0.10493695257324476</v>
      </c>
      <c r="Z280" s="17">
        <f t="shared" ref="Z280:AB280" si="1734">1/(1+EXP(-U280))</f>
        <v>0.748656711</v>
      </c>
      <c r="AA280" s="17">
        <f t="shared" si="1734"/>
        <v>0.6007563343</v>
      </c>
      <c r="AB280" s="17">
        <f t="shared" si="1734"/>
        <v>0.5262101909</v>
      </c>
      <c r="AE280" s="29">
        <v>1.0</v>
      </c>
      <c r="AF280" s="17">
        <f t="shared" ref="AF280:AH280" si="1735">Z280</f>
        <v>0.748656711</v>
      </c>
      <c r="AG280" s="17">
        <f t="shared" si="1735"/>
        <v>0.6007563343</v>
      </c>
      <c r="AH280" s="17">
        <f t="shared" si="1735"/>
        <v>0.5262101909</v>
      </c>
      <c r="AJ280" s="2"/>
      <c r="AK280" s="2"/>
      <c r="AM280" s="27">
        <v>0.688958736598088</v>
      </c>
      <c r="AN280" s="27">
        <v>0.7813043643537679</v>
      </c>
      <c r="AO280" s="27">
        <v>0.7518800997425911</v>
      </c>
      <c r="AQ280" s="17">
        <f t="shared" ref="AQ280:AS280" si="1736">EXP(AM280)/(EXP($AM280)+EXP($AN280)+EXP($AO280))</f>
        <v>0.3162868517</v>
      </c>
      <c r="AR280" s="17">
        <f t="shared" si="1736"/>
        <v>0.3468856505</v>
      </c>
      <c r="AS280" s="17">
        <f t="shared" si="1736"/>
        <v>0.3368274978</v>
      </c>
      <c r="AU280" s="40" t="str">
        <f t="shared" si="1711"/>
        <v>versicolor</v>
      </c>
      <c r="AW280" s="41">
        <v>0.0</v>
      </c>
      <c r="AX280" s="41">
        <v>1.0</v>
      </c>
      <c r="AY280" s="41">
        <v>0.0</v>
      </c>
      <c r="BB280" s="74">
        <f t="shared" ref="BB280:BD280" si="1737">AQ280-AW280</f>
        <v>0.3162868517</v>
      </c>
      <c r="BC280" s="74">
        <f t="shared" si="1737"/>
        <v>-0.6531143495</v>
      </c>
      <c r="BD280" s="74">
        <f t="shared" si="1737"/>
        <v>0.3368274978</v>
      </c>
      <c r="BF280" s="5">
        <v>1.0</v>
      </c>
      <c r="BG280" s="5">
        <v>1.0</v>
      </c>
      <c r="BH280" s="5">
        <v>1.0</v>
      </c>
      <c r="BJ280" s="34">
        <f t="shared" ref="BJ280:BL280" si="1738">BB280*BF280</f>
        <v>0.3162868517</v>
      </c>
      <c r="BK280" s="34">
        <f t="shared" si="1738"/>
        <v>-0.6531143495</v>
      </c>
      <c r="BL280" s="34">
        <f t="shared" si="1738"/>
        <v>0.3368274978</v>
      </c>
      <c r="BT280" s="5">
        <f t="shared" ref="BT280:BV280" si="1739">Z280*(1-Z280)</f>
        <v>0.1881698401</v>
      </c>
      <c r="BU280" s="5">
        <f t="shared" si="1739"/>
        <v>0.2398481611</v>
      </c>
      <c r="BV280" s="5">
        <f t="shared" si="1739"/>
        <v>0.2493130259</v>
      </c>
      <c r="BY280" s="17">
        <v>-0.1319933117598952</v>
      </c>
      <c r="BZ280" s="17">
        <v>0.19044023846647457</v>
      </c>
      <c r="CA280" s="17">
        <v>-0.16739340247529877</v>
      </c>
      <c r="CC280" s="34">
        <f t="shared" ref="CC280:CE280" si="1740">BY280*BT280</f>
        <v>-0.02483716037</v>
      </c>
      <c r="CD280" s="34">
        <f t="shared" si="1740"/>
        <v>0.045676741</v>
      </c>
      <c r="CE280" s="34">
        <f t="shared" si="1740"/>
        <v>-0.04173335569</v>
      </c>
    </row>
    <row r="281" ht="18.0" customHeight="1">
      <c r="B281" s="6">
        <v>0.0</v>
      </c>
      <c r="C281" s="6">
        <v>0.0</v>
      </c>
      <c r="D281" s="6">
        <v>1.0</v>
      </c>
      <c r="E281" s="22" t="str">
        <f t="shared" si="1691"/>
        <v>virginica</v>
      </c>
      <c r="F281" s="22">
        <f t="shared" ref="F281:H281" si="1741">AQ281</f>
        <v>0.3319847971</v>
      </c>
      <c r="G281" s="22">
        <f t="shared" si="1741"/>
        <v>0.3276887607</v>
      </c>
      <c r="H281" s="22">
        <f t="shared" si="1741"/>
        <v>0.3403264423</v>
      </c>
      <c r="I281" s="64" t="str">
        <f t="shared" si="1693"/>
        <v>virginica</v>
      </c>
      <c r="K281" s="24" t="str">
        <f t="shared" si="1694"/>
        <v>OK</v>
      </c>
      <c r="L281" s="29">
        <f t="shared" si="1695"/>
        <v>0.1197611109</v>
      </c>
      <c r="N281" s="29">
        <v>1.0</v>
      </c>
      <c r="O281" s="27">
        <v>7.9</v>
      </c>
      <c r="P281" s="27">
        <v>6.3</v>
      </c>
      <c r="U281" s="27">
        <v>1.3386057455760463</v>
      </c>
      <c r="V281" s="27">
        <v>1.23485728746842</v>
      </c>
      <c r="W281" s="27">
        <v>-0.596098944873712</v>
      </c>
      <c r="Z281" s="17">
        <f t="shared" ref="Z281:AB281" si="1742">1/(1+EXP(-U281))</f>
        <v>0.7922605633</v>
      </c>
      <c r="AA281" s="17">
        <f t="shared" si="1742"/>
        <v>0.7746675823</v>
      </c>
      <c r="AB281" s="17">
        <f t="shared" si="1742"/>
        <v>0.3552367</v>
      </c>
      <c r="AE281" s="29">
        <v>1.0</v>
      </c>
      <c r="AF281" s="17">
        <f t="shared" ref="AF281:AH281" si="1743">Z281</f>
        <v>0.7922605633</v>
      </c>
      <c r="AG281" s="17">
        <f t="shared" si="1743"/>
        <v>0.7746675823</v>
      </c>
      <c r="AH281" s="17">
        <f t="shared" si="1743"/>
        <v>0.3552367</v>
      </c>
      <c r="AM281" s="27">
        <v>0.7568124380584308</v>
      </c>
      <c r="AN281" s="27">
        <v>0.7437875197194534</v>
      </c>
      <c r="AO281" s="27">
        <v>0.7816285434360954</v>
      </c>
      <c r="AQ281" s="17">
        <f t="shared" ref="AQ281:AS281" si="1744">EXP(AM281)/(EXP($AM281)+EXP($AN281)+EXP($AO281))</f>
        <v>0.3319847971</v>
      </c>
      <c r="AR281" s="17">
        <f t="shared" si="1744"/>
        <v>0.3276887607</v>
      </c>
      <c r="AS281" s="17">
        <f t="shared" si="1744"/>
        <v>0.3403264423</v>
      </c>
      <c r="AU281" s="40" t="str">
        <f t="shared" si="1711"/>
        <v>virginica</v>
      </c>
      <c r="AW281" s="41">
        <v>0.0</v>
      </c>
      <c r="AX281" s="41">
        <v>0.0</v>
      </c>
      <c r="AY281" s="41">
        <v>1.0</v>
      </c>
      <c r="BB281" s="74">
        <f t="shared" ref="BB281:BD281" si="1745">AQ281-AW281</f>
        <v>0.3319847971</v>
      </c>
      <c r="BC281" s="74">
        <f t="shared" si="1745"/>
        <v>0.3276887607</v>
      </c>
      <c r="BD281" s="74">
        <f t="shared" si="1745"/>
        <v>-0.6596735577</v>
      </c>
      <c r="BF281" s="5">
        <v>1.0</v>
      </c>
      <c r="BG281" s="5">
        <v>1.0</v>
      </c>
      <c r="BH281" s="5">
        <v>1.0</v>
      </c>
      <c r="BJ281" s="34">
        <f t="shared" ref="BJ281:BL281" si="1746">BB281*BF281</f>
        <v>0.3319847971</v>
      </c>
      <c r="BK281" s="34">
        <f t="shared" si="1746"/>
        <v>0.3276887607</v>
      </c>
      <c r="BL281" s="34">
        <f t="shared" si="1746"/>
        <v>-0.6596735577</v>
      </c>
      <c r="BT281" s="5">
        <f t="shared" ref="BT281:BV281" si="1747">Z281*(1-Z281)</f>
        <v>0.1645837631</v>
      </c>
      <c r="BU281" s="5">
        <f t="shared" si="1747"/>
        <v>0.1745577192</v>
      </c>
      <c r="BV281" s="5">
        <f t="shared" si="1747"/>
        <v>0.229043587</v>
      </c>
      <c r="BY281" s="17">
        <v>0.08099928302416326</v>
      </c>
      <c r="BZ281" s="17">
        <v>-0.11864227675274883</v>
      </c>
      <c r="CA281" s="17">
        <v>-0.045092563205805014</v>
      </c>
      <c r="CC281" s="34">
        <f t="shared" ref="CC281:CE281" si="1748">BY281*BT281</f>
        <v>0.01333116681</v>
      </c>
      <c r="CD281" s="34">
        <f t="shared" si="1748"/>
        <v>-0.02070992523</v>
      </c>
      <c r="CE281" s="34">
        <f t="shared" si="1748"/>
        <v>-0.01032816242</v>
      </c>
    </row>
    <row r="282" ht="18.0" customHeight="1">
      <c r="B282" s="6">
        <v>0.0</v>
      </c>
      <c r="C282" s="6">
        <v>0.0</v>
      </c>
      <c r="D282" s="6">
        <v>1.0</v>
      </c>
      <c r="E282" s="22" t="str">
        <f t="shared" si="1691"/>
        <v>virginica</v>
      </c>
      <c r="F282" s="22">
        <f t="shared" ref="F282:H282" si="1749">AQ282</f>
        <v>0.3279756528</v>
      </c>
      <c r="G282" s="22">
        <f t="shared" si="1749"/>
        <v>0.3325704167</v>
      </c>
      <c r="H282" s="22">
        <f t="shared" si="1749"/>
        <v>0.3394539304</v>
      </c>
      <c r="I282" s="64" t="str">
        <f t="shared" si="1693"/>
        <v>virginica</v>
      </c>
      <c r="K282" s="24" t="str">
        <f t="shared" si="1694"/>
        <v>OK</v>
      </c>
      <c r="L282" s="29">
        <f t="shared" si="1695"/>
        <v>0.1200463377</v>
      </c>
      <c r="N282" s="29">
        <v>1.0</v>
      </c>
      <c r="O282" s="27">
        <v>8.3</v>
      </c>
      <c r="P282" s="27">
        <v>5.8</v>
      </c>
      <c r="U282" s="27">
        <v>1.3837664099775016</v>
      </c>
      <c r="V282" s="27">
        <v>1.0573513606069929</v>
      </c>
      <c r="W282" s="27">
        <v>-0.4124911402219329</v>
      </c>
      <c r="Z282" s="17">
        <f t="shared" ref="Z282:AB282" si="1750">1/(1+EXP(-U282))</f>
        <v>0.7995952211</v>
      </c>
      <c r="AA282" s="17">
        <f t="shared" si="1750"/>
        <v>0.7421840616</v>
      </c>
      <c r="AB282" s="17">
        <f t="shared" si="1750"/>
        <v>0.3983149432</v>
      </c>
      <c r="AE282" s="29">
        <v>1.0</v>
      </c>
      <c r="AF282" s="17">
        <f t="shared" ref="AF282:AH282" si="1751">Z282</f>
        <v>0.7995952211</v>
      </c>
      <c r="AG282" s="17">
        <f t="shared" si="1751"/>
        <v>0.7421840616</v>
      </c>
      <c r="AH282" s="17">
        <f t="shared" si="1751"/>
        <v>0.3983149432</v>
      </c>
      <c r="AM282" s="27">
        <v>0.75330579022679</v>
      </c>
      <c r="AN282" s="27">
        <v>0.767218031028735</v>
      </c>
      <c r="AO282" s="27">
        <v>0.787704653242588</v>
      </c>
      <c r="AQ282" s="17">
        <f t="shared" ref="AQ282:AS282" si="1752">EXP(AM282)/(EXP($AM282)+EXP($AN282)+EXP($AO282))</f>
        <v>0.3279756528</v>
      </c>
      <c r="AR282" s="17">
        <f t="shared" si="1752"/>
        <v>0.3325704167</v>
      </c>
      <c r="AS282" s="17">
        <f t="shared" si="1752"/>
        <v>0.3394539304</v>
      </c>
      <c r="AU282" s="40" t="str">
        <f t="shared" si="1711"/>
        <v>virginica</v>
      </c>
      <c r="AW282" s="41">
        <v>0.0</v>
      </c>
      <c r="AX282" s="41">
        <v>0.0</v>
      </c>
      <c r="AY282" s="41">
        <v>1.0</v>
      </c>
      <c r="BB282" s="74">
        <f t="shared" ref="BB282:BD282" si="1753">AQ282-AW282</f>
        <v>0.3279756528</v>
      </c>
      <c r="BC282" s="74">
        <f t="shared" si="1753"/>
        <v>0.3325704167</v>
      </c>
      <c r="BD282" s="74">
        <f t="shared" si="1753"/>
        <v>-0.6605460696</v>
      </c>
      <c r="BF282" s="5">
        <v>1.0</v>
      </c>
      <c r="BG282" s="5">
        <v>1.0</v>
      </c>
      <c r="BH282" s="5">
        <v>1.0</v>
      </c>
      <c r="BJ282" s="34">
        <f t="shared" ref="BJ282:BL282" si="1754">BB282*BF282</f>
        <v>0.3279756528</v>
      </c>
      <c r="BK282" s="34">
        <f t="shared" si="1754"/>
        <v>0.3325704167</v>
      </c>
      <c r="BL282" s="34">
        <f t="shared" si="1754"/>
        <v>-0.6605460696</v>
      </c>
      <c r="BT282" s="5">
        <f t="shared" ref="BT282:BV282" si="1755">Z282*(1-Z282)</f>
        <v>0.1602427035</v>
      </c>
      <c r="BU282" s="5">
        <f t="shared" si="1755"/>
        <v>0.1913468803</v>
      </c>
      <c r="BV282" s="5">
        <f t="shared" si="1755"/>
        <v>0.2396601492</v>
      </c>
      <c r="BY282" s="17">
        <v>0.08193632520326577</v>
      </c>
      <c r="BZ282" s="17">
        <v>-0.11998828777234799</v>
      </c>
      <c r="CA282" s="17">
        <v>-0.04340863158675154</v>
      </c>
      <c r="CC282" s="34">
        <f t="shared" ref="CC282:CE282" si="1756">BY282*BT282</f>
        <v>0.01312969827</v>
      </c>
      <c r="CD282" s="34">
        <f t="shared" si="1756"/>
        <v>-0.02295938454</v>
      </c>
      <c r="CE282" s="34">
        <f t="shared" si="1756"/>
        <v>-0.01040331912</v>
      </c>
    </row>
    <row r="283" ht="18.0" customHeight="1">
      <c r="B283" s="6">
        <v>0.0</v>
      </c>
      <c r="C283" s="6">
        <v>0.0</v>
      </c>
      <c r="D283" s="6">
        <v>1.0</v>
      </c>
      <c r="E283" s="22" t="str">
        <f t="shared" si="1691"/>
        <v>virginica</v>
      </c>
      <c r="F283" s="22">
        <f t="shared" ref="F283:H283" si="1757">AQ283</f>
        <v>0.3260315373</v>
      </c>
      <c r="G283" s="22">
        <f t="shared" si="1757"/>
        <v>0.334795133</v>
      </c>
      <c r="H283" s="22">
        <f t="shared" si="1757"/>
        <v>0.3391733297</v>
      </c>
      <c r="I283" s="64" t="str">
        <f t="shared" si="1693"/>
        <v>virginica</v>
      </c>
      <c r="J283" s="30"/>
      <c r="K283" s="24" t="str">
        <f t="shared" si="1694"/>
        <v>OK</v>
      </c>
      <c r="L283" s="31">
        <f t="shared" si="1695"/>
        <v>0.1201382228</v>
      </c>
      <c r="N283" s="31">
        <v>1.0</v>
      </c>
      <c r="O283" s="27">
        <v>7.7</v>
      </c>
      <c r="P283" s="27">
        <v>5.2</v>
      </c>
      <c r="U283" s="27">
        <v>1.2832547814693953</v>
      </c>
      <c r="V283" s="27">
        <v>0.9248444419671418</v>
      </c>
      <c r="W283" s="27">
        <v>-0.32050935363588495</v>
      </c>
      <c r="Z283" s="17">
        <f t="shared" ref="Z283:AB283" si="1758">1/(1+EXP(-U283))</f>
        <v>0.7830033029</v>
      </c>
      <c r="AA283" s="17">
        <f t="shared" si="1758"/>
        <v>0.716028165</v>
      </c>
      <c r="AB283" s="17">
        <f t="shared" si="1758"/>
        <v>0.4205516195</v>
      </c>
      <c r="AE283" s="31">
        <v>1.0</v>
      </c>
      <c r="AF283" s="17">
        <f t="shared" ref="AF283:AH283" si="1759">Z283</f>
        <v>0.7830033029</v>
      </c>
      <c r="AG283" s="17">
        <f t="shared" si="1759"/>
        <v>0.716028165</v>
      </c>
      <c r="AH283" s="17">
        <f t="shared" si="1759"/>
        <v>0.4205516195</v>
      </c>
      <c r="AM283" s="27">
        <v>0.7373892476220817</v>
      </c>
      <c r="AN283" s="27">
        <v>0.7639139321835537</v>
      </c>
      <c r="AO283" s="27">
        <v>0.7769064045395194</v>
      </c>
      <c r="AQ283" s="17">
        <f t="shared" ref="AQ283:AS283" si="1760">EXP(AM283)/(EXP($AM283)+EXP($AN283)+EXP($AO283))</f>
        <v>0.3260315373</v>
      </c>
      <c r="AR283" s="17">
        <f t="shared" si="1760"/>
        <v>0.334795133</v>
      </c>
      <c r="AS283" s="17">
        <f t="shared" si="1760"/>
        <v>0.3391733297</v>
      </c>
      <c r="AU283" s="40" t="str">
        <f t="shared" si="1711"/>
        <v>virginica</v>
      </c>
      <c r="AW283" s="41">
        <v>0.0</v>
      </c>
      <c r="AX283" s="41">
        <v>0.0</v>
      </c>
      <c r="AY283" s="41">
        <v>1.0</v>
      </c>
      <c r="BB283" s="74">
        <f t="shared" ref="BB283:BD283" si="1761">AQ283-AW283</f>
        <v>0.3260315373</v>
      </c>
      <c r="BC283" s="74">
        <f t="shared" si="1761"/>
        <v>0.334795133</v>
      </c>
      <c r="BD283" s="74">
        <f t="shared" si="1761"/>
        <v>-0.6608266703</v>
      </c>
      <c r="BF283" s="5">
        <v>1.0</v>
      </c>
      <c r="BG283" s="5">
        <v>1.0</v>
      </c>
      <c r="BH283" s="5">
        <v>1.0</v>
      </c>
      <c r="BJ283" s="34">
        <f t="shared" ref="BJ283:BL283" si="1762">BB283*BF283</f>
        <v>0.3260315373</v>
      </c>
      <c r="BK283" s="34">
        <f t="shared" si="1762"/>
        <v>0.334795133</v>
      </c>
      <c r="BL283" s="34">
        <f t="shared" si="1762"/>
        <v>-0.6608266703</v>
      </c>
      <c r="BT283" s="5">
        <f t="shared" ref="BT283:BV283" si="1763">Z283*(1-Z283)</f>
        <v>0.1699091306</v>
      </c>
      <c r="BU283" s="5">
        <f t="shared" si="1763"/>
        <v>0.2033318319</v>
      </c>
      <c r="BV283" s="5">
        <f t="shared" si="1763"/>
        <v>0.2436879548</v>
      </c>
      <c r="BY283" s="17">
        <v>0.08235983961021864</v>
      </c>
      <c r="BZ283" s="17">
        <v>-0.1205961975270928</v>
      </c>
      <c r="CA283" s="17">
        <v>-0.042610427609948154</v>
      </c>
      <c r="CC283" s="34">
        <f t="shared" ref="CC283:CE283" si="1764">BY283*BT283</f>
        <v>0.01399368874</v>
      </c>
      <c r="CD283" s="34">
        <f t="shared" si="1764"/>
        <v>-0.02452104577</v>
      </c>
      <c r="CE283" s="34">
        <f t="shared" si="1764"/>
        <v>-0.01038364796</v>
      </c>
    </row>
    <row r="284" ht="18.0" customHeight="1">
      <c r="K284" s="32" t="s">
        <v>29</v>
      </c>
      <c r="L284" s="31">
        <f>SUM(L275:L283)</f>
        <v>1.072019106</v>
      </c>
      <c r="R284" s="9"/>
      <c r="AM284" s="7"/>
    </row>
    <row r="285" ht="18.0" customHeight="1">
      <c r="K285" s="2"/>
      <c r="R285" s="9"/>
      <c r="AM285" s="43" t="s">
        <v>388</v>
      </c>
      <c r="AN285" s="27"/>
      <c r="AO285" s="27"/>
    </row>
    <row r="286" ht="18.0" customHeight="1">
      <c r="B286" s="11" t="s">
        <v>11</v>
      </c>
      <c r="C286" s="12"/>
      <c r="D286" s="12"/>
      <c r="E286" s="13"/>
      <c r="G286" s="2"/>
      <c r="H286" s="2"/>
      <c r="I286" s="2"/>
      <c r="J286" s="9"/>
      <c r="K286" s="2"/>
      <c r="L286" s="9"/>
      <c r="Q286" s="7"/>
      <c r="U286" s="43" t="s">
        <v>12</v>
      </c>
      <c r="V286" s="27"/>
      <c r="W286" s="27"/>
      <c r="Z286" s="16" t="s">
        <v>389</v>
      </c>
      <c r="AA286" s="17"/>
      <c r="AF286" s="16" t="s">
        <v>390</v>
      </c>
      <c r="AI286" s="7"/>
      <c r="AM286" s="43" t="s">
        <v>391</v>
      </c>
      <c r="AQ286" s="10" t="s">
        <v>392</v>
      </c>
      <c r="AR286" s="17"/>
      <c r="AW286" s="1" t="s">
        <v>41</v>
      </c>
      <c r="BB286" s="36" t="s">
        <v>93</v>
      </c>
      <c r="BF286" s="4" t="s">
        <v>393</v>
      </c>
      <c r="BH286" s="9" t="s">
        <v>761</v>
      </c>
      <c r="BJ286" s="33" t="s">
        <v>395</v>
      </c>
      <c r="BN286" s="33" t="s">
        <v>396</v>
      </c>
      <c r="BO286" s="34"/>
      <c r="BP286" s="34"/>
      <c r="BQ286" s="34"/>
      <c r="BT286" s="4" t="s">
        <v>397</v>
      </c>
      <c r="BX286" s="16" t="s">
        <v>398</v>
      </c>
      <c r="BY286" s="17"/>
      <c r="BZ286" s="17"/>
      <c r="CA286" s="17"/>
      <c r="CB286" s="17"/>
      <c r="CC286" s="33" t="s">
        <v>399</v>
      </c>
      <c r="CG286" s="4" t="s">
        <v>138</v>
      </c>
      <c r="CH286" s="5"/>
      <c r="CI286" s="5"/>
      <c r="CJ286" s="5"/>
    </row>
    <row r="287" ht="18.0" customHeight="1">
      <c r="B287" s="18" t="s">
        <v>14</v>
      </c>
      <c r="C287" s="18" t="s">
        <v>15</v>
      </c>
      <c r="D287" s="18" t="s">
        <v>16</v>
      </c>
      <c r="E287" s="19"/>
      <c r="F287" s="6" t="s">
        <v>14</v>
      </c>
      <c r="G287" s="6" t="s">
        <v>15</v>
      </c>
      <c r="H287" s="6" t="s">
        <v>16</v>
      </c>
      <c r="I287" s="19"/>
      <c r="J287" s="20" t="s">
        <v>18</v>
      </c>
      <c r="K287" s="18" t="s">
        <v>19</v>
      </c>
      <c r="L287" s="21" t="s">
        <v>20</v>
      </c>
      <c r="N287" s="1" t="s">
        <v>21</v>
      </c>
      <c r="O287" s="1" t="s">
        <v>22</v>
      </c>
      <c r="P287" s="1" t="s">
        <v>23</v>
      </c>
      <c r="Q287" s="1" t="s">
        <v>762</v>
      </c>
      <c r="U287" s="1" t="s">
        <v>763</v>
      </c>
      <c r="AE287" s="1" t="s">
        <v>21</v>
      </c>
      <c r="AF287" s="2" t="s">
        <v>764</v>
      </c>
      <c r="AI287" s="2" t="s">
        <v>765</v>
      </c>
      <c r="AK287" s="2"/>
      <c r="AM287" s="2" t="s">
        <v>766</v>
      </c>
      <c r="AO287" s="2"/>
      <c r="AQ287" s="2" t="s">
        <v>47</v>
      </c>
      <c r="AW287" s="6" t="s">
        <v>14</v>
      </c>
      <c r="AX287" s="6" t="s">
        <v>15</v>
      </c>
      <c r="AY287" s="6" t="s">
        <v>16</v>
      </c>
      <c r="BB287" s="2" t="s">
        <v>101</v>
      </c>
      <c r="BF287" s="1" t="s">
        <v>251</v>
      </c>
      <c r="BJ287" s="57" t="s">
        <v>767</v>
      </c>
      <c r="BK287" s="58"/>
      <c r="BO287" s="2" t="s">
        <v>104</v>
      </c>
      <c r="BP287" s="2"/>
      <c r="BT287" s="1" t="s">
        <v>145</v>
      </c>
      <c r="BY287" s="2" t="s">
        <v>146</v>
      </c>
      <c r="CC287" s="2" t="s">
        <v>768</v>
      </c>
      <c r="CH287" s="2" t="s">
        <v>148</v>
      </c>
    </row>
    <row r="288" ht="18.0" customHeight="1">
      <c r="A288" s="1">
        <f>A275+1</f>
        <v>22</v>
      </c>
      <c r="B288" s="6">
        <v>1.0</v>
      </c>
      <c r="C288" s="6">
        <v>0.0</v>
      </c>
      <c r="D288" s="6">
        <v>0.0</v>
      </c>
      <c r="E288" s="22" t="str">
        <f t="shared" ref="E288:E296" si="1775">IF(MAX(B288:D288)=B288,"setosa",IF(MAX(B288:D288)=C288,"versicolor","virginica"))</f>
        <v>setosa</v>
      </c>
      <c r="F288" s="22">
        <f t="shared" ref="F288:H288" si="1765">AQ288</f>
        <v>0.3435148005</v>
      </c>
      <c r="G288" s="22">
        <f t="shared" si="1765"/>
        <v>0.3134527387</v>
      </c>
      <c r="H288" s="22">
        <f t="shared" si="1765"/>
        <v>0.3430324608</v>
      </c>
      <c r="I288" s="64" t="str">
        <f t="shared" ref="I288:I296" si="1777">IF(MAX(F288:H288)=F288,"setosa",IF(MAX(F288:H288)=G288,"versicolor","virginica"))</f>
        <v>setosa</v>
      </c>
      <c r="J288" s="22">
        <f>COUNTIF(K288:K296,"OK")/9</f>
        <v>1</v>
      </c>
      <c r="K288" s="24" t="str">
        <f t="shared" ref="K288:K296" si="1778">IF(E288=I288,"OK","NG")</f>
        <v>OK</v>
      </c>
      <c r="L288" s="25">
        <f t="shared" ref="L288:L296" si="1779">-(B288*LN(F288)+C288*LN(G288)+D288*LN(H288))/9</f>
        <v>0.118725009</v>
      </c>
      <c r="M288" s="9" t="s">
        <v>26</v>
      </c>
      <c r="N288" s="25">
        <v>1.0</v>
      </c>
      <c r="O288" s="27">
        <v>5.1</v>
      </c>
      <c r="P288" s="27">
        <v>7.0</v>
      </c>
      <c r="Q288" s="72">
        <f t="shared" ref="Q288:S288" si="1766">Q275-$C$10*CH275</f>
        <v>0.05418481483</v>
      </c>
      <c r="R288" s="72">
        <f t="shared" si="1766"/>
        <v>-0.0380156461</v>
      </c>
      <c r="S288" s="72">
        <f t="shared" si="1766"/>
        <v>0.1804150688</v>
      </c>
      <c r="T288" s="28" t="s">
        <v>27</v>
      </c>
      <c r="U288" s="27">
        <f t="array" ref="U288:W296">MMULT(N288:P296,Q288:S290)</f>
        <v>0.9310480538</v>
      </c>
      <c r="V288" s="27">
        <v>1.6480320809531983</v>
      </c>
      <c r="W288" s="27">
        <v>-1.1007323539200902</v>
      </c>
      <c r="Y288" s="9" t="s">
        <v>769</v>
      </c>
      <c r="Z288" s="17">
        <f t="shared" ref="Z288:AB288" si="1767">1/(1+EXP(-U288))</f>
        <v>0.7172878645</v>
      </c>
      <c r="AA288" s="17">
        <f t="shared" si="1767"/>
        <v>0.8386249031</v>
      </c>
      <c r="AB288" s="17">
        <f t="shared" si="1767"/>
        <v>0.2496026985</v>
      </c>
      <c r="AD288" s="9" t="s">
        <v>770</v>
      </c>
      <c r="AE288" s="25">
        <v>1.0</v>
      </c>
      <c r="AF288" s="17">
        <f t="shared" ref="AF288:AH288" si="1768">Z288</f>
        <v>0.7172878645</v>
      </c>
      <c r="AG288" s="17">
        <f t="shared" si="1768"/>
        <v>0.8386249031</v>
      </c>
      <c r="AH288" s="17">
        <f t="shared" si="1768"/>
        <v>0.2496026985</v>
      </c>
      <c r="AI288" s="38">
        <f t="shared" ref="AI288:AK288" si="1769">AI275-$C$10*BO275</f>
        <v>0.05861999085</v>
      </c>
      <c r="AJ288" s="38">
        <f t="shared" si="1769"/>
        <v>-0.03423380093</v>
      </c>
      <c r="AK288" s="38">
        <f t="shared" si="1769"/>
        <v>-0.02438618992</v>
      </c>
      <c r="AL288" s="28" t="s">
        <v>27</v>
      </c>
      <c r="AM288" s="27">
        <f t="array" ref="AM288:AO296">MMULT(AE288:AH296,AI288:AK291)</f>
        <v>0.7325270247</v>
      </c>
      <c r="AN288" s="27">
        <v>0.6409454214517142</v>
      </c>
      <c r="AO288" s="27">
        <v>0.7311219069513605</v>
      </c>
      <c r="AP288" s="9" t="s">
        <v>771</v>
      </c>
      <c r="AQ288" s="17">
        <f t="shared" ref="AQ288:AS288" si="1770">EXP(AM288)/(EXP($AM288)+EXP($AN288)+EXP($AO288))</f>
        <v>0.3435148005</v>
      </c>
      <c r="AR288" s="17">
        <f t="shared" si="1770"/>
        <v>0.3134527387</v>
      </c>
      <c r="AS288" s="17">
        <f t="shared" si="1770"/>
        <v>0.3430324608</v>
      </c>
      <c r="AT288" s="39" t="s">
        <v>51</v>
      </c>
      <c r="AU288" s="40" t="str">
        <f>IF(MAX(B288:D288)=MAX(AQ288:AS288)=AQ288,"setosa",IF(MAX(AQ288:AS288)=AR288,"versicolor","virginica"))</f>
        <v>virginica</v>
      </c>
      <c r="AW288" s="41">
        <v>1.0</v>
      </c>
      <c r="AX288" s="41">
        <v>0.0</v>
      </c>
      <c r="AY288" s="41">
        <v>0.0</v>
      </c>
      <c r="BA288" s="59" t="s">
        <v>108</v>
      </c>
      <c r="BB288" s="74">
        <f t="shared" ref="BB288:BD288" si="1771">AQ288-AW288</f>
        <v>-0.6564851995</v>
      </c>
      <c r="BC288" s="74">
        <f t="shared" si="1771"/>
        <v>0.3134527387</v>
      </c>
      <c r="BD288" s="74">
        <f t="shared" si="1771"/>
        <v>0.3430324608</v>
      </c>
      <c r="BE288" s="9" t="s">
        <v>772</v>
      </c>
      <c r="BF288" s="5">
        <v>1.0</v>
      </c>
      <c r="BG288" s="5">
        <v>1.0</v>
      </c>
      <c r="BH288" s="5">
        <v>1.0</v>
      </c>
      <c r="BI288" s="9" t="s">
        <v>773</v>
      </c>
      <c r="BJ288" s="34">
        <f t="shared" ref="BJ288:BL288" si="1772">BB288*BF288</f>
        <v>-0.6564851995</v>
      </c>
      <c r="BK288" s="34">
        <f t="shared" si="1772"/>
        <v>0.3134527387</v>
      </c>
      <c r="BL288" s="34">
        <f t="shared" si="1772"/>
        <v>0.3430324608</v>
      </c>
      <c r="BN288" s="61" t="s">
        <v>774</v>
      </c>
      <c r="BO288" s="62">
        <f t="array" ref="BO288:BQ291">MMULT(TRANSPOSE(AE288:AH296),BJ288:BL296)</f>
        <v>-0.02856323489</v>
      </c>
      <c r="BP288" s="62">
        <v>-0.03297344919846695</v>
      </c>
      <c r="BQ288" s="62">
        <v>0.0615366840885897</v>
      </c>
      <c r="BS288" s="75" t="s">
        <v>775</v>
      </c>
      <c r="BT288" s="5">
        <f t="shared" ref="BT288:BV288" si="1773">Z288*(1-Z288)</f>
        <v>0.2027859839</v>
      </c>
      <c r="BU288" s="5">
        <f t="shared" si="1773"/>
        <v>0.135333175</v>
      </c>
      <c r="BV288" s="5">
        <f t="shared" si="1773"/>
        <v>0.1873011914</v>
      </c>
      <c r="BX288" s="9" t="s">
        <v>776</v>
      </c>
      <c r="BY288" s="17">
        <f t="array" ref="BY288:CA296">MMULT(BJ288:BL296,TRANSPOSE(AI289:AK291))</f>
        <v>0.04951538098</v>
      </c>
      <c r="BZ288" s="17">
        <v>-0.07425127448335823</v>
      </c>
      <c r="CA288" s="17">
        <v>0.22092217257298585</v>
      </c>
      <c r="CB288" s="9"/>
      <c r="CC288" s="34">
        <f t="shared" ref="CC288:CE288" si="1774">BY288*BT288</f>
        <v>0.01004102525</v>
      </c>
      <c r="CD288" s="34">
        <f t="shared" si="1774"/>
        <v>-0.01004866072</v>
      </c>
      <c r="CE288" s="34">
        <f t="shared" si="1774"/>
        <v>0.04137898613</v>
      </c>
      <c r="CG288" s="61" t="s">
        <v>777</v>
      </c>
      <c r="CH288" s="65">
        <f t="array" ref="CH288:CJ290">MMULT(TRANSPOSE(N288:P296),CC288:CE296)</f>
        <v>-0.006554989313</v>
      </c>
      <c r="CI288" s="65">
        <v>0.04231735532972519</v>
      </c>
      <c r="CJ288" s="65">
        <v>-0.043044924919203975</v>
      </c>
    </row>
    <row r="289" ht="18.0" customHeight="1">
      <c r="B289" s="6">
        <v>1.0</v>
      </c>
      <c r="C289" s="6">
        <v>0.0</v>
      </c>
      <c r="D289" s="6">
        <v>0.0</v>
      </c>
      <c r="E289" s="22" t="str">
        <f t="shared" si="1775"/>
        <v>setosa</v>
      </c>
      <c r="F289" s="22">
        <f t="shared" ref="F289:H289" si="1776">AQ289</f>
        <v>0.3464802183</v>
      </c>
      <c r="G289" s="22">
        <f t="shared" si="1776"/>
        <v>0.3103226972</v>
      </c>
      <c r="H289" s="22">
        <f t="shared" si="1776"/>
        <v>0.3431970846</v>
      </c>
      <c r="I289" s="64" t="str">
        <f t="shared" si="1777"/>
        <v>setosa</v>
      </c>
      <c r="K289" s="24" t="str">
        <f t="shared" si="1778"/>
        <v>OK</v>
      </c>
      <c r="L289" s="29">
        <f t="shared" si="1779"/>
        <v>0.1177699502</v>
      </c>
      <c r="N289" s="29">
        <v>1.0</v>
      </c>
      <c r="O289" s="27">
        <v>5.4</v>
      </c>
      <c r="P289" s="27">
        <v>7.8</v>
      </c>
      <c r="Q289" s="72">
        <f t="shared" ref="Q289:S289" si="1780">Q276-$C$10*CH276</f>
        <v>0.1435806175</v>
      </c>
      <c r="R289" s="72">
        <f t="shared" si="1780"/>
        <v>-0.0781439465</v>
      </c>
      <c r="S289" s="72">
        <f t="shared" si="1780"/>
        <v>0.1282476921</v>
      </c>
      <c r="U289" s="27">
        <v>0.990648192109207</v>
      </c>
      <c r="V289" s="27">
        <v>1.8628268231981915</v>
      </c>
      <c r="W289" s="27">
        <v>-1.283424978004835</v>
      </c>
      <c r="Z289" s="17">
        <f t="shared" ref="Z289:AB289" si="1781">1/(1+EXP(-U289))</f>
        <v>0.7292159334</v>
      </c>
      <c r="AA289" s="17">
        <f t="shared" si="1781"/>
        <v>0.8656260972</v>
      </c>
      <c r="AB289" s="17">
        <f t="shared" si="1781"/>
        <v>0.2169677806</v>
      </c>
      <c r="AE289" s="29">
        <v>1.0</v>
      </c>
      <c r="AF289" s="17">
        <f t="shared" ref="AF289:AH289" si="1782">Z289</f>
        <v>0.7292159334</v>
      </c>
      <c r="AG289" s="17">
        <f t="shared" si="1782"/>
        <v>0.8656260972</v>
      </c>
      <c r="AH289" s="17">
        <f t="shared" si="1782"/>
        <v>0.2169677806</v>
      </c>
      <c r="AI289" s="38">
        <f t="shared" ref="AI289:AK289" si="1783">AI276-$C$10*BO276</f>
        <v>0.546488188</v>
      </c>
      <c r="AJ289" s="38">
        <f t="shared" si="1783"/>
        <v>0.7342345332</v>
      </c>
      <c r="AK289" s="38">
        <f t="shared" si="1783"/>
        <v>0.5192772788</v>
      </c>
      <c r="AM289" s="27">
        <v>0.7459420906735912</v>
      </c>
      <c r="AN289" s="27">
        <v>0.6357290785476787</v>
      </c>
      <c r="AO289" s="27">
        <v>0.7364212365758626</v>
      </c>
      <c r="AQ289" s="17">
        <f t="shared" ref="AQ289:AS289" si="1784">EXP(AM289)/(EXP($AM289)+EXP($AN289)+EXP($AO289))</f>
        <v>0.3464802183</v>
      </c>
      <c r="AR289" s="17">
        <f t="shared" si="1784"/>
        <v>0.3103226972</v>
      </c>
      <c r="AS289" s="17">
        <f t="shared" si="1784"/>
        <v>0.3431970846</v>
      </c>
      <c r="AU289" s="40" t="str">
        <f t="shared" ref="AU289:AU296" si="1795">IF(MAX(AQ289:AS289)=AQ289,"setosa",IF(MAX(AQ289:AS289)=AR289,"versicolor","virginica"))</f>
        <v>setosa</v>
      </c>
      <c r="AW289" s="41">
        <v>1.0</v>
      </c>
      <c r="AX289" s="41">
        <v>0.0</v>
      </c>
      <c r="AY289" s="41">
        <v>0.0</v>
      </c>
      <c r="BB289" s="74">
        <f t="shared" ref="BB289:BD289" si="1785">AQ289-AW289</f>
        <v>-0.6535197817</v>
      </c>
      <c r="BC289" s="74">
        <f t="shared" si="1785"/>
        <v>0.3103226972</v>
      </c>
      <c r="BD289" s="74">
        <f t="shared" si="1785"/>
        <v>0.3431970846</v>
      </c>
      <c r="BF289" s="5">
        <v>1.0</v>
      </c>
      <c r="BG289" s="5">
        <v>1.0</v>
      </c>
      <c r="BH289" s="5">
        <v>1.0</v>
      </c>
      <c r="BJ289" s="34">
        <f t="shared" ref="BJ289:BL289" si="1786">BB289*BF289</f>
        <v>-0.6535197817</v>
      </c>
      <c r="BK289" s="34">
        <f t="shared" si="1786"/>
        <v>0.3103226972</v>
      </c>
      <c r="BL289" s="34">
        <f t="shared" si="1786"/>
        <v>0.3431970846</v>
      </c>
      <c r="BN289" s="61" t="s">
        <v>778</v>
      </c>
      <c r="BO289" s="34">
        <v>0.07151296531200912</v>
      </c>
      <c r="BP289" s="34">
        <v>0.00643721419079174</v>
      </c>
      <c r="BQ289" s="34">
        <v>-0.07795017950280092</v>
      </c>
      <c r="BT289" s="5">
        <f t="shared" ref="BT289:BV289" si="1787">Z289*(1-Z289)</f>
        <v>0.1974600559</v>
      </c>
      <c r="BU289" s="5">
        <f t="shared" si="1787"/>
        <v>0.1163175571</v>
      </c>
      <c r="BV289" s="5">
        <f t="shared" si="1787"/>
        <v>0.1698927628</v>
      </c>
      <c r="BY289" s="17">
        <v>0.04892324755729921</v>
      </c>
      <c r="BZ289" s="17">
        <v>-0.07336717031219565</v>
      </c>
      <c r="CA289" s="17">
        <v>0.21969121559353655</v>
      </c>
      <c r="CC289" s="34">
        <f t="shared" ref="CC289:CE289" si="1788">BY289*BT289</f>
        <v>0.009660387196</v>
      </c>
      <c r="CD289" s="34">
        <f t="shared" si="1788"/>
        <v>-0.008533890018</v>
      </c>
      <c r="CE289" s="34">
        <f t="shared" si="1788"/>
        <v>0.03732394757</v>
      </c>
      <c r="CG289" s="61" t="s">
        <v>779</v>
      </c>
      <c r="CH289" s="66">
        <v>-0.014860914937907019</v>
      </c>
      <c r="CI289" s="66">
        <v>0.19470765353713185</v>
      </c>
      <c r="CJ289" s="66">
        <v>-0.4812778448311808</v>
      </c>
    </row>
    <row r="290" ht="18.0" customHeight="1">
      <c r="B290" s="6">
        <v>1.0</v>
      </c>
      <c r="C290" s="6">
        <v>0.0</v>
      </c>
      <c r="D290" s="6">
        <v>0.0</v>
      </c>
      <c r="E290" s="22" t="str">
        <f t="shared" si="1775"/>
        <v>setosa</v>
      </c>
      <c r="F290" s="22">
        <f t="shared" ref="F290:H290" si="1789">AQ290</f>
        <v>0.3438348553</v>
      </c>
      <c r="G290" s="22">
        <f t="shared" si="1789"/>
        <v>0.3128589168</v>
      </c>
      <c r="H290" s="22">
        <f t="shared" si="1789"/>
        <v>0.3433062279</v>
      </c>
      <c r="I290" s="64" t="str">
        <f t="shared" si="1777"/>
        <v>setosa</v>
      </c>
      <c r="K290" s="24" t="str">
        <f t="shared" si="1778"/>
        <v>OK</v>
      </c>
      <c r="L290" s="29">
        <f t="shared" si="1779"/>
        <v>0.1186215343</v>
      </c>
      <c r="N290" s="29">
        <v>1.0</v>
      </c>
      <c r="O290" s="27">
        <v>4.6</v>
      </c>
      <c r="P290" s="27">
        <v>6.8</v>
      </c>
      <c r="Q290" s="72">
        <f t="shared" ref="Q290:S290" si="1790">Q277-$C$10*CH277</f>
        <v>0.02065744139</v>
      </c>
      <c r="R290" s="72">
        <f t="shared" si="1790"/>
        <v>0.2977974077</v>
      </c>
      <c r="S290" s="72">
        <f t="shared" si="1790"/>
        <v>-0.2764586647</v>
      </c>
      <c r="U290" s="27">
        <v>0.8551262567281899</v>
      </c>
      <c r="V290" s="27">
        <v>1.6275445726552367</v>
      </c>
      <c r="W290" s="27">
        <v>-1.109564467051844</v>
      </c>
      <c r="Z290" s="17">
        <f t="shared" ref="Z290:AB290" si="1791">1/(1+EXP(-U290))</f>
        <v>0.701641385</v>
      </c>
      <c r="AA290" s="17">
        <f t="shared" si="1791"/>
        <v>0.8358329921</v>
      </c>
      <c r="AB290" s="17">
        <f t="shared" si="1791"/>
        <v>0.2479520943</v>
      </c>
      <c r="AE290" s="29">
        <v>1.0</v>
      </c>
      <c r="AF290" s="17">
        <f t="shared" ref="AF290:AH290" si="1792">Z290</f>
        <v>0.701641385</v>
      </c>
      <c r="AG290" s="17">
        <f t="shared" si="1792"/>
        <v>0.8358329921</v>
      </c>
      <c r="AH290" s="17">
        <f t="shared" si="1792"/>
        <v>0.2479520943</v>
      </c>
      <c r="AI290" s="38">
        <f t="shared" ref="AI290:AK290" si="1793">AI277-$C$10*BO277</f>
        <v>0.3202105571</v>
      </c>
      <c r="AJ290" s="38">
        <f t="shared" si="1793"/>
        <v>0.03984281698</v>
      </c>
      <c r="AK290" s="38">
        <f t="shared" si="1793"/>
        <v>0.359946626</v>
      </c>
      <c r="AM290" s="27">
        <v>0.7229939205569452</v>
      </c>
      <c r="AN290" s="27">
        <v>0.6285847940961731</v>
      </c>
      <c r="AO290" s="27">
        <v>0.7214552918207334</v>
      </c>
      <c r="AQ290" s="17">
        <f t="shared" ref="AQ290:AS290" si="1794">EXP(AM290)/(EXP($AM290)+EXP($AN290)+EXP($AO290))</f>
        <v>0.3438348553</v>
      </c>
      <c r="AR290" s="17">
        <f t="shared" si="1794"/>
        <v>0.3128589168</v>
      </c>
      <c r="AS290" s="17">
        <f t="shared" si="1794"/>
        <v>0.3433062279</v>
      </c>
      <c r="AU290" s="40" t="str">
        <f t="shared" si="1795"/>
        <v>setosa</v>
      </c>
      <c r="AW290" s="41">
        <v>1.0</v>
      </c>
      <c r="AX290" s="41">
        <v>0.0</v>
      </c>
      <c r="AY290" s="41">
        <v>0.0</v>
      </c>
      <c r="BB290" s="74">
        <f t="shared" ref="BB290:BD290" si="1796">AQ290-AW290</f>
        <v>-0.6561651447</v>
      </c>
      <c r="BC290" s="74">
        <f t="shared" si="1796"/>
        <v>0.3128589168</v>
      </c>
      <c r="BD290" s="74">
        <f t="shared" si="1796"/>
        <v>0.3433062279</v>
      </c>
      <c r="BF290" s="5">
        <v>1.0</v>
      </c>
      <c r="BG290" s="5">
        <v>1.0</v>
      </c>
      <c r="BH290" s="5">
        <v>1.0</v>
      </c>
      <c r="BJ290" s="34">
        <f t="shared" ref="BJ290:BL290" si="1797">BB290*BF290</f>
        <v>-0.6561651447</v>
      </c>
      <c r="BK290" s="34">
        <f t="shared" si="1797"/>
        <v>0.3128589168</v>
      </c>
      <c r="BL290" s="34">
        <f t="shared" si="1797"/>
        <v>0.3433062279</v>
      </c>
      <c r="BO290" s="34">
        <v>-0.3460111595690793</v>
      </c>
      <c r="BP290" s="34">
        <v>0.31718933359479784</v>
      </c>
      <c r="BQ290" s="34">
        <v>0.02882182597428129</v>
      </c>
      <c r="BT290" s="5">
        <f t="shared" ref="BT290:BV290" si="1798">Z290*(1-Z290)</f>
        <v>0.2093407519</v>
      </c>
      <c r="BU290" s="5">
        <f t="shared" si="1798"/>
        <v>0.1372162014</v>
      </c>
      <c r="BV290" s="5">
        <f t="shared" si="1798"/>
        <v>0.1864718532</v>
      </c>
      <c r="BY290" s="17">
        <v>0.04939644363126644</v>
      </c>
      <c r="BZ290" s="17">
        <v>-0.07407390754682382</v>
      </c>
      <c r="CA290" s="17">
        <v>0.22075451501618373</v>
      </c>
      <c r="CC290" s="34">
        <f t="shared" ref="CC290:CE290" si="1799">BY290*BT290</f>
        <v>0.01034068865</v>
      </c>
      <c r="CD290" s="34">
        <f t="shared" si="1799"/>
        <v>-0.01016414022</v>
      </c>
      <c r="CE290" s="34">
        <f t="shared" si="1799"/>
        <v>0.04116450352</v>
      </c>
      <c r="CH290" s="66">
        <v>0.1860674962295864</v>
      </c>
      <c r="CI290" s="66">
        <v>-0.12460513365930143</v>
      </c>
      <c r="CJ290" s="66">
        <v>0.2317285944993592</v>
      </c>
    </row>
    <row r="291" ht="18.0" customHeight="1">
      <c r="B291" s="6">
        <v>0.0</v>
      </c>
      <c r="C291" s="6">
        <v>1.0</v>
      </c>
      <c r="D291" s="6">
        <v>0.0</v>
      </c>
      <c r="E291" s="22" t="str">
        <f t="shared" si="1775"/>
        <v>versicolor</v>
      </c>
      <c r="F291" s="22">
        <f t="shared" ref="F291:H291" si="1800">AQ291</f>
        <v>0.3188374128</v>
      </c>
      <c r="G291" s="22">
        <f t="shared" si="1800"/>
        <v>0.3432485519</v>
      </c>
      <c r="H291" s="22">
        <f t="shared" si="1800"/>
        <v>0.3379140353</v>
      </c>
      <c r="I291" s="64" t="str">
        <f t="shared" si="1777"/>
        <v>versicolor</v>
      </c>
      <c r="K291" s="24" t="str">
        <f t="shared" si="1778"/>
        <v>OK</v>
      </c>
      <c r="L291" s="29">
        <f t="shared" si="1779"/>
        <v>0.1188111615</v>
      </c>
      <c r="N291" s="29">
        <v>1.0</v>
      </c>
      <c r="O291" s="27">
        <v>6.4</v>
      </c>
      <c r="P291" s="27">
        <v>3.6</v>
      </c>
      <c r="U291" s="27">
        <v>1.0474675557605047</v>
      </c>
      <c r="V291" s="27">
        <v>0.5339337641697119</v>
      </c>
      <c r="W291" s="27">
        <v>0.005949105660832399</v>
      </c>
      <c r="Z291" s="17">
        <f t="shared" ref="Z291:AB291" si="1801">1/(1+EXP(-U291))</f>
        <v>0.7402883039</v>
      </c>
      <c r="AA291" s="17">
        <f t="shared" si="1801"/>
        <v>0.6304001317</v>
      </c>
      <c r="AB291" s="17">
        <f t="shared" si="1801"/>
        <v>0.501487272</v>
      </c>
      <c r="AE291" s="29">
        <v>1.0</v>
      </c>
      <c r="AF291" s="17">
        <f t="shared" ref="AF291:AH291" si="1802">Z291</f>
        <v>0.7402883039</v>
      </c>
      <c r="AG291" s="17">
        <f t="shared" si="1802"/>
        <v>0.6304001317</v>
      </c>
      <c r="AH291" s="17">
        <f t="shared" si="1802"/>
        <v>0.501487272</v>
      </c>
      <c r="AI291" s="38">
        <f t="shared" ref="AI291:AK291" si="1803">AI278-$C$10*BO278</f>
        <v>0.0536097614</v>
      </c>
      <c r="AJ291" s="38">
        <f t="shared" si="1803"/>
        <v>0.4611669833</v>
      </c>
      <c r="AK291" s="38">
        <f t="shared" si="1803"/>
        <v>0.3252232553</v>
      </c>
      <c r="AM291" s="27">
        <v>0.6919241949907253</v>
      </c>
      <c r="AN291" s="27">
        <v>0.7656977258372311</v>
      </c>
      <c r="AO291" s="27">
        <v>0.7500344296113939</v>
      </c>
      <c r="AQ291" s="17">
        <f t="shared" ref="AQ291:AS291" si="1804">EXP(AM291)/(EXP($AM291)+EXP($AN291)+EXP($AO291))</f>
        <v>0.3188374128</v>
      </c>
      <c r="AR291" s="17">
        <f t="shared" si="1804"/>
        <v>0.3432485519</v>
      </c>
      <c r="AS291" s="17">
        <f t="shared" si="1804"/>
        <v>0.3379140353</v>
      </c>
      <c r="AU291" s="40" t="str">
        <f t="shared" si="1795"/>
        <v>versicolor</v>
      </c>
      <c r="AW291" s="41">
        <v>0.0</v>
      </c>
      <c r="AX291" s="41">
        <v>1.0</v>
      </c>
      <c r="AY291" s="41">
        <v>0.0</v>
      </c>
      <c r="BB291" s="74">
        <f t="shared" ref="BB291:BD291" si="1805">AQ291-AW291</f>
        <v>0.3188374128</v>
      </c>
      <c r="BC291" s="74">
        <f t="shared" si="1805"/>
        <v>-0.6567514481</v>
      </c>
      <c r="BD291" s="74">
        <f t="shared" si="1805"/>
        <v>0.3379140353</v>
      </c>
      <c r="BF291" s="5">
        <v>1.0</v>
      </c>
      <c r="BG291" s="5">
        <v>1.0</v>
      </c>
      <c r="BH291" s="5">
        <v>1.0</v>
      </c>
      <c r="BJ291" s="34">
        <f t="shared" ref="BJ291:BL291" si="1806">BB291*BF291</f>
        <v>0.3188374128</v>
      </c>
      <c r="BK291" s="34">
        <f t="shared" si="1806"/>
        <v>-0.6567514481</v>
      </c>
      <c r="BL291" s="34">
        <f t="shared" si="1806"/>
        <v>0.3379140353</v>
      </c>
      <c r="BO291" s="34">
        <v>0.41768192751404215</v>
      </c>
      <c r="BP291" s="34">
        <v>-0.38322307053018556</v>
      </c>
      <c r="BQ291" s="34">
        <v>-0.034458856983856534</v>
      </c>
      <c r="BT291" s="5">
        <f t="shared" ref="BT291:BV291" si="1807">Z291*(1-Z291)</f>
        <v>0.192261531</v>
      </c>
      <c r="BU291" s="5">
        <f t="shared" si="1807"/>
        <v>0.2329958056</v>
      </c>
      <c r="BV291" s="5">
        <f t="shared" si="1807"/>
        <v>0.249997788</v>
      </c>
      <c r="BY291" s="17">
        <v>-0.1324976322068168</v>
      </c>
      <c r="BZ291" s="17">
        <v>0.19755929468068412</v>
      </c>
      <c r="CA291" s="17">
        <v>-0.17588178392392312</v>
      </c>
      <c r="CC291" s="34">
        <f t="shared" ref="CC291:CE291" si="1808">BY291*BT291</f>
        <v>-0.02547419762</v>
      </c>
      <c r="CD291" s="34">
        <f t="shared" si="1808"/>
        <v>0.04603048703</v>
      </c>
      <c r="CE291" s="34">
        <f t="shared" si="1808"/>
        <v>-0.04397005693</v>
      </c>
    </row>
    <row r="292" ht="18.0" customHeight="1">
      <c r="B292" s="6">
        <v>0.0</v>
      </c>
      <c r="C292" s="6">
        <v>1.0</v>
      </c>
      <c r="D292" s="6">
        <v>0.0</v>
      </c>
      <c r="E292" s="22" t="str">
        <f t="shared" si="1775"/>
        <v>versicolor</v>
      </c>
      <c r="F292" s="22">
        <f t="shared" ref="F292:H292" si="1809">AQ292</f>
        <v>0.3191358953</v>
      </c>
      <c r="G292" s="22">
        <f t="shared" si="1809"/>
        <v>0.3427641024</v>
      </c>
      <c r="H292" s="22">
        <f t="shared" si="1809"/>
        <v>0.3381000022</v>
      </c>
      <c r="I292" s="64" t="str">
        <f t="shared" si="1777"/>
        <v>versicolor</v>
      </c>
      <c r="K292" s="24" t="str">
        <f t="shared" si="1778"/>
        <v>OK</v>
      </c>
      <c r="L292" s="29">
        <f t="shared" si="1779"/>
        <v>0.1189680907</v>
      </c>
      <c r="N292" s="29">
        <v>1.0</v>
      </c>
      <c r="O292" s="27">
        <v>5.9</v>
      </c>
      <c r="P292" s="27">
        <v>3.4</v>
      </c>
      <c r="U292" s="27">
        <v>0.971545758738078</v>
      </c>
      <c r="V292" s="27">
        <v>0.5134462558717501</v>
      </c>
      <c r="W292" s="27">
        <v>-0.002883007470921739</v>
      </c>
      <c r="Z292" s="17">
        <f t="shared" ref="Z292:AB292" si="1810">1/(1+EXP(-U292))</f>
        <v>0.7254274931</v>
      </c>
      <c r="AA292" s="17">
        <f t="shared" si="1810"/>
        <v>0.6256140092</v>
      </c>
      <c r="AB292" s="17">
        <f t="shared" si="1810"/>
        <v>0.4992792486</v>
      </c>
      <c r="AE292" s="29">
        <v>1.0</v>
      </c>
      <c r="AF292" s="17">
        <f t="shared" ref="AF292:AH292" si="1811">Z292</f>
        <v>0.7254274931</v>
      </c>
      <c r="AG292" s="17">
        <f t="shared" si="1811"/>
        <v>0.6256140092</v>
      </c>
      <c r="AH292" s="17">
        <f t="shared" si="1811"/>
        <v>0.4992792486</v>
      </c>
      <c r="AI292" s="2"/>
      <c r="AM292" s="27">
        <v>0.6821519987985861</v>
      </c>
      <c r="AN292" s="27">
        <v>0.7535774452028827</v>
      </c>
      <c r="AO292" s="27">
        <v>0.7398766989478859</v>
      </c>
      <c r="AQ292" s="17">
        <f t="shared" ref="AQ292:AS292" si="1812">EXP(AM292)/(EXP($AM292)+EXP($AN292)+EXP($AO292))</f>
        <v>0.3191358953</v>
      </c>
      <c r="AR292" s="17">
        <f t="shared" si="1812"/>
        <v>0.3427641024</v>
      </c>
      <c r="AS292" s="17">
        <f t="shared" si="1812"/>
        <v>0.3381000022</v>
      </c>
      <c r="AU292" s="40" t="str">
        <f t="shared" si="1795"/>
        <v>versicolor</v>
      </c>
      <c r="AW292" s="41">
        <v>0.0</v>
      </c>
      <c r="AX292" s="41">
        <v>1.0</v>
      </c>
      <c r="AY292" s="41">
        <v>0.0</v>
      </c>
      <c r="BB292" s="74">
        <f t="shared" ref="BB292:BD292" si="1813">AQ292-AW292</f>
        <v>0.3191358953</v>
      </c>
      <c r="BC292" s="74">
        <f t="shared" si="1813"/>
        <v>-0.6572358976</v>
      </c>
      <c r="BD292" s="74">
        <f t="shared" si="1813"/>
        <v>0.3381000022</v>
      </c>
      <c r="BF292" s="5">
        <v>1.0</v>
      </c>
      <c r="BG292" s="5">
        <v>1.0</v>
      </c>
      <c r="BH292" s="5">
        <v>1.0</v>
      </c>
      <c r="BJ292" s="34">
        <f t="shared" ref="BJ292:BL292" si="1814">BB292*BF292</f>
        <v>0.3191358953</v>
      </c>
      <c r="BK292" s="34">
        <f t="shared" si="1814"/>
        <v>-0.6572358976</v>
      </c>
      <c r="BL292" s="34">
        <f t="shared" si="1814"/>
        <v>0.3381000022</v>
      </c>
      <c r="BT292" s="5">
        <f t="shared" ref="BT292:BV292" si="1815">Z292*(1-Z292)</f>
        <v>0.1991824454</v>
      </c>
      <c r="BU292" s="5">
        <f t="shared" si="1815"/>
        <v>0.2342211207</v>
      </c>
      <c r="BV292" s="5">
        <f t="shared" si="1815"/>
        <v>0.2499994805</v>
      </c>
      <c r="BY292" s="17">
        <v>-0.13259364615466196</v>
      </c>
      <c r="BZ292" s="17">
        <v>0.19770250828025204</v>
      </c>
      <c r="CA292" s="17">
        <v>-0.17602871367392592</v>
      </c>
      <c r="CC292" s="34">
        <f t="shared" ref="CC292:CE292" si="1816">BY292*BT292</f>
        <v>-0.02641032668</v>
      </c>
      <c r="CD292" s="34">
        <f t="shared" si="1816"/>
        <v>0.04630610306</v>
      </c>
      <c r="CE292" s="34">
        <f t="shared" si="1816"/>
        <v>-0.04400708697</v>
      </c>
    </row>
    <row r="293" ht="18.0" customHeight="1">
      <c r="B293" s="6">
        <v>0.0</v>
      </c>
      <c r="C293" s="6">
        <v>1.0</v>
      </c>
      <c r="D293" s="6">
        <v>0.0</v>
      </c>
      <c r="E293" s="22" t="str">
        <f t="shared" si="1775"/>
        <v>versicolor</v>
      </c>
      <c r="F293" s="22">
        <f t="shared" ref="F293:H293" si="1817">AQ293</f>
        <v>0.3150853043</v>
      </c>
      <c r="G293" s="22">
        <f t="shared" si="1817"/>
        <v>0.3481006508</v>
      </c>
      <c r="H293" s="22">
        <f t="shared" si="1817"/>
        <v>0.336814045</v>
      </c>
      <c r="I293" s="64" t="str">
        <f t="shared" si="1777"/>
        <v>versicolor</v>
      </c>
      <c r="K293" s="24" t="str">
        <f t="shared" si="1778"/>
        <v>OK</v>
      </c>
      <c r="L293" s="29">
        <f t="shared" si="1779"/>
        <v>0.1172515127</v>
      </c>
      <c r="N293" s="29">
        <v>1.0</v>
      </c>
      <c r="O293" s="27">
        <v>6.7</v>
      </c>
      <c r="P293" s="27">
        <v>3.2</v>
      </c>
      <c r="U293" s="27">
        <v>1.0822787644512109</v>
      </c>
      <c r="V293" s="27">
        <v>0.39137161712138246</v>
      </c>
      <c r="W293" s="27">
        <v>0.15500687915925915</v>
      </c>
      <c r="Z293" s="17">
        <f t="shared" ref="Z293:AB293" si="1818">1/(1+EXP(-U293))</f>
        <v>0.7469249761</v>
      </c>
      <c r="AA293" s="17">
        <f t="shared" si="1818"/>
        <v>0.5966128445</v>
      </c>
      <c r="AB293" s="17">
        <f t="shared" si="1818"/>
        <v>0.5386743147</v>
      </c>
      <c r="AE293" s="29">
        <v>1.0</v>
      </c>
      <c r="AF293" s="17">
        <f t="shared" ref="AF293:AH293" si="1819">Z293</f>
        <v>0.7469249761</v>
      </c>
      <c r="AG293" s="17">
        <f t="shared" si="1819"/>
        <v>0.5966128445</v>
      </c>
      <c r="AH293" s="17">
        <f t="shared" si="1819"/>
        <v>0.5386743147</v>
      </c>
      <c r="AJ293" s="2"/>
      <c r="AK293" s="2"/>
      <c r="AM293" s="27">
        <v>0.6867256003553333</v>
      </c>
      <c r="AN293" s="27">
        <v>0.7863738553004758</v>
      </c>
      <c r="AO293" s="27">
        <v>0.753413173711194</v>
      </c>
      <c r="AQ293" s="17">
        <f t="shared" ref="AQ293:AS293" si="1820">EXP(AM293)/(EXP($AM293)+EXP($AN293)+EXP($AO293))</f>
        <v>0.3150853043</v>
      </c>
      <c r="AR293" s="17">
        <f t="shared" si="1820"/>
        <v>0.3481006508</v>
      </c>
      <c r="AS293" s="17">
        <f t="shared" si="1820"/>
        <v>0.336814045</v>
      </c>
      <c r="AU293" s="40" t="str">
        <f t="shared" si="1795"/>
        <v>versicolor</v>
      </c>
      <c r="AW293" s="41">
        <v>0.0</v>
      </c>
      <c r="AX293" s="41">
        <v>1.0</v>
      </c>
      <c r="AY293" s="41">
        <v>0.0</v>
      </c>
      <c r="BB293" s="74">
        <f t="shared" ref="BB293:BD293" si="1821">AQ293-AW293</f>
        <v>0.3150853043</v>
      </c>
      <c r="BC293" s="74">
        <f t="shared" si="1821"/>
        <v>-0.6518993492</v>
      </c>
      <c r="BD293" s="74">
        <f t="shared" si="1821"/>
        <v>0.336814045</v>
      </c>
      <c r="BF293" s="5">
        <v>1.0</v>
      </c>
      <c r="BG293" s="5">
        <v>1.0</v>
      </c>
      <c r="BH293" s="5">
        <v>1.0</v>
      </c>
      <c r="BJ293" s="34">
        <f t="shared" ref="BJ293:BL293" si="1822">BB293*BF293</f>
        <v>0.3150853043</v>
      </c>
      <c r="BK293" s="34">
        <f t="shared" si="1822"/>
        <v>-0.6518993492</v>
      </c>
      <c r="BL293" s="34">
        <f t="shared" si="1822"/>
        <v>0.336814045</v>
      </c>
      <c r="BT293" s="5">
        <f t="shared" ref="BT293:BV293" si="1823">Z293*(1-Z293)</f>
        <v>0.1890280562</v>
      </c>
      <c r="BU293" s="5">
        <f t="shared" si="1823"/>
        <v>0.2406659583</v>
      </c>
      <c r="BV293" s="5">
        <f t="shared" si="1823"/>
        <v>0.2485042974</v>
      </c>
      <c r="BY293" s="17">
        <v>-0.13155673664502898</v>
      </c>
      <c r="BZ293" s="17">
        <v>0.19615521340123965</v>
      </c>
      <c r="CA293" s="17">
        <v>-0.17420304821344051</v>
      </c>
      <c r="CC293" s="34">
        <f t="shared" ref="CC293:CE293" si="1824">BY293*BT293</f>
        <v>-0.02486791421</v>
      </c>
      <c r="CD293" s="34">
        <f t="shared" si="1824"/>
        <v>0.0472078824</v>
      </c>
      <c r="CE293" s="34">
        <f t="shared" si="1824"/>
        <v>-0.0432902061</v>
      </c>
    </row>
    <row r="294" ht="18.0" customHeight="1">
      <c r="B294" s="6">
        <v>0.0</v>
      </c>
      <c r="C294" s="6">
        <v>0.0</v>
      </c>
      <c r="D294" s="6">
        <v>1.0</v>
      </c>
      <c r="E294" s="22" t="str">
        <f t="shared" si="1775"/>
        <v>virginica</v>
      </c>
      <c r="F294" s="22">
        <f t="shared" ref="F294:H294" si="1825">AQ294</f>
        <v>0.3317669214</v>
      </c>
      <c r="G294" s="22">
        <f t="shared" si="1825"/>
        <v>0.3278284692</v>
      </c>
      <c r="H294" s="22">
        <f t="shared" si="1825"/>
        <v>0.3404046094</v>
      </c>
      <c r="I294" s="64" t="str">
        <f t="shared" si="1777"/>
        <v>virginica</v>
      </c>
      <c r="K294" s="24" t="str">
        <f t="shared" si="1778"/>
        <v>OK</v>
      </c>
      <c r="L294" s="29">
        <f t="shared" si="1779"/>
        <v>0.1197355935</v>
      </c>
      <c r="N294" s="29">
        <v>1.0</v>
      </c>
      <c r="O294" s="27">
        <v>7.9</v>
      </c>
      <c r="P294" s="27">
        <v>6.3</v>
      </c>
      <c r="U294" s="27">
        <v>1.3186135737465816</v>
      </c>
      <c r="V294" s="27">
        <v>1.220770845326911</v>
      </c>
      <c r="W294" s="27">
        <v>-0.5481177507144563</v>
      </c>
      <c r="Z294" s="17">
        <f t="shared" ref="Z294:AB294" si="1826">1/(1+EXP(-U294))</f>
        <v>0.7889509488</v>
      </c>
      <c r="AA294" s="17">
        <f t="shared" si="1826"/>
        <v>0.7721991754</v>
      </c>
      <c r="AB294" s="17">
        <f t="shared" si="1826"/>
        <v>0.3663012154</v>
      </c>
      <c r="AE294" s="29">
        <v>1.0</v>
      </c>
      <c r="AF294" s="17">
        <f t="shared" ref="AF294:AH294" si="1827">Z294</f>
        <v>0.7889509488</v>
      </c>
      <c r="AG294" s="17">
        <f t="shared" si="1827"/>
        <v>0.7721991754</v>
      </c>
      <c r="AH294" s="17">
        <f t="shared" si="1827"/>
        <v>0.3663012154</v>
      </c>
      <c r="AM294" s="27">
        <v>0.7566760141602751</v>
      </c>
      <c r="AN294" s="27">
        <v>0.7447338476093905</v>
      </c>
      <c r="AO294" s="27">
        <v>0.7823782733668707</v>
      </c>
      <c r="AQ294" s="17">
        <f t="shared" ref="AQ294:AS294" si="1828">EXP(AM294)/(EXP($AM294)+EXP($AN294)+EXP($AO294))</f>
        <v>0.3317669214</v>
      </c>
      <c r="AR294" s="17">
        <f t="shared" si="1828"/>
        <v>0.3278284692</v>
      </c>
      <c r="AS294" s="17">
        <f t="shared" si="1828"/>
        <v>0.3404046094</v>
      </c>
      <c r="AU294" s="40" t="str">
        <f t="shared" si="1795"/>
        <v>virginica</v>
      </c>
      <c r="AW294" s="41">
        <v>0.0</v>
      </c>
      <c r="AX294" s="41">
        <v>0.0</v>
      </c>
      <c r="AY294" s="41">
        <v>1.0</v>
      </c>
      <c r="BB294" s="74">
        <f t="shared" ref="BB294:BD294" si="1829">AQ294-AW294</f>
        <v>0.3317669214</v>
      </c>
      <c r="BC294" s="74">
        <f t="shared" si="1829"/>
        <v>0.3278284692</v>
      </c>
      <c r="BD294" s="74">
        <f t="shared" si="1829"/>
        <v>-0.6595953906</v>
      </c>
      <c r="BF294" s="5">
        <v>1.0</v>
      </c>
      <c r="BG294" s="5">
        <v>1.0</v>
      </c>
      <c r="BH294" s="5">
        <v>1.0</v>
      </c>
      <c r="BJ294" s="34">
        <f t="shared" ref="BJ294:BL294" si="1830">BB294*BF294</f>
        <v>0.3317669214</v>
      </c>
      <c r="BK294" s="34">
        <f t="shared" si="1830"/>
        <v>0.3278284692</v>
      </c>
      <c r="BL294" s="34">
        <f t="shared" si="1830"/>
        <v>-0.6595953906</v>
      </c>
      <c r="BT294" s="5">
        <f t="shared" ref="BT294:BV294" si="1831">Z294*(1-Z294)</f>
        <v>0.1665073492</v>
      </c>
      <c r="BU294" s="5">
        <f t="shared" si="1831"/>
        <v>0.1759076089</v>
      </c>
      <c r="BV294" s="5">
        <f t="shared" si="1831"/>
        <v>0.232124635</v>
      </c>
      <c r="BY294" s="17">
        <v>0.07949678719038455</v>
      </c>
      <c r="BZ294" s="17">
        <v>-0.11812225492907664</v>
      </c>
      <c r="CA294" s="17">
        <v>-0.04554614841032914</v>
      </c>
      <c r="CC294" s="34">
        <f t="shared" ref="CC294:CE294" si="1832">BY294*BT294</f>
        <v>0.0132367993</v>
      </c>
      <c r="CD294" s="34">
        <f t="shared" si="1832"/>
        <v>-0.02077860342</v>
      </c>
      <c r="CE294" s="34">
        <f t="shared" si="1832"/>
        <v>-0.01057238307</v>
      </c>
    </row>
    <row r="295" ht="18.0" customHeight="1">
      <c r="B295" s="6">
        <v>0.0</v>
      </c>
      <c r="C295" s="6">
        <v>0.0</v>
      </c>
      <c r="D295" s="6">
        <v>1.0</v>
      </c>
      <c r="E295" s="22" t="str">
        <f t="shared" si="1775"/>
        <v>virginica</v>
      </c>
      <c r="F295" s="22">
        <f t="shared" ref="F295:H295" si="1833">AQ295</f>
        <v>0.3273987346</v>
      </c>
      <c r="G295" s="22">
        <f t="shared" si="1833"/>
        <v>0.333067749</v>
      </c>
      <c r="H295" s="22">
        <f t="shared" si="1833"/>
        <v>0.3395335165</v>
      </c>
      <c r="I295" s="64" t="str">
        <f t="shared" si="1777"/>
        <v>virginica</v>
      </c>
      <c r="K295" s="24" t="str">
        <f t="shared" si="1778"/>
        <v>OK</v>
      </c>
      <c r="L295" s="29">
        <f t="shared" si="1779"/>
        <v>0.1200202904</v>
      </c>
      <c r="N295" s="29">
        <v>1.0</v>
      </c>
      <c r="O295" s="27">
        <v>8.3</v>
      </c>
      <c r="P295" s="27">
        <v>5.8</v>
      </c>
      <c r="U295" s="27">
        <v>1.3657171000471866</v>
      </c>
      <c r="V295" s="27">
        <v>1.040614562853953</v>
      </c>
      <c r="W295" s="27">
        <v>-0.35858934153830835</v>
      </c>
      <c r="Z295" s="17">
        <f t="shared" ref="Z295:AB295" si="1834">1/(1+EXP(-U295))</f>
        <v>0.7966873053</v>
      </c>
      <c r="AA295" s="17">
        <f t="shared" si="1834"/>
        <v>0.738968569</v>
      </c>
      <c r="AB295" s="17">
        <f t="shared" si="1834"/>
        <v>0.4113010894</v>
      </c>
      <c r="AE295" s="29">
        <v>1.0</v>
      </c>
      <c r="AF295" s="17">
        <f t="shared" ref="AF295:AH295" si="1835">Z295</f>
        <v>0.7966873053</v>
      </c>
      <c r="AG295" s="17">
        <f t="shared" si="1835"/>
        <v>0.738968569</v>
      </c>
      <c r="AH295" s="17">
        <f t="shared" si="1835"/>
        <v>0.4113010894</v>
      </c>
      <c r="AM295" s="27">
        <v>0.7526754830715484</v>
      </c>
      <c r="AN295" s="27">
        <v>0.7698426028496697</v>
      </c>
      <c r="AO295" s="27">
        <v>0.7890693483353967</v>
      </c>
      <c r="AQ295" s="17">
        <f t="shared" ref="AQ295:AS295" si="1836">EXP(AM295)/(EXP($AM295)+EXP($AN295)+EXP($AO295))</f>
        <v>0.3273987346</v>
      </c>
      <c r="AR295" s="17">
        <f t="shared" si="1836"/>
        <v>0.333067749</v>
      </c>
      <c r="AS295" s="17">
        <f t="shared" si="1836"/>
        <v>0.3395335165</v>
      </c>
      <c r="AU295" s="40" t="str">
        <f t="shared" si="1795"/>
        <v>virginica</v>
      </c>
      <c r="AW295" s="41">
        <v>0.0</v>
      </c>
      <c r="AX295" s="41">
        <v>0.0</v>
      </c>
      <c r="AY295" s="41">
        <v>1.0</v>
      </c>
      <c r="BB295" s="74">
        <f t="shared" ref="BB295:BD295" si="1837">AQ295-AW295</f>
        <v>0.3273987346</v>
      </c>
      <c r="BC295" s="74">
        <f t="shared" si="1837"/>
        <v>0.333067749</v>
      </c>
      <c r="BD295" s="74">
        <f t="shared" si="1837"/>
        <v>-0.6604664835</v>
      </c>
      <c r="BF295" s="5">
        <v>1.0</v>
      </c>
      <c r="BG295" s="5">
        <v>1.0</v>
      </c>
      <c r="BH295" s="5">
        <v>1.0</v>
      </c>
      <c r="BJ295" s="34">
        <f t="shared" ref="BJ295:BL295" si="1838">BB295*BF295</f>
        <v>0.3273987346</v>
      </c>
      <c r="BK295" s="34">
        <f t="shared" si="1838"/>
        <v>0.333067749</v>
      </c>
      <c r="BL295" s="34">
        <f t="shared" si="1838"/>
        <v>-0.6604664835</v>
      </c>
      <c r="BT295" s="5">
        <f t="shared" ref="BT295:BV295" si="1839">Z295*(1-Z295)</f>
        <v>0.1619766429</v>
      </c>
      <c r="BU295" s="5">
        <f t="shared" si="1839"/>
        <v>0.192894023</v>
      </c>
      <c r="BV295" s="5">
        <f t="shared" si="1839"/>
        <v>0.2421325033</v>
      </c>
      <c r="BY295" s="17">
        <v>0.08050414604518652</v>
      </c>
      <c r="BZ295" s="17">
        <v>-0.11962579376028508</v>
      </c>
      <c r="CA295" s="17">
        <v>-0.04364744269948653</v>
      </c>
      <c r="CC295" s="34">
        <f t="shared" ref="CC295:CE295" si="1840">BY295*BT295</f>
        <v>0.01303979132</v>
      </c>
      <c r="CD295" s="34">
        <f t="shared" si="1840"/>
        <v>-0.02307510062</v>
      </c>
      <c r="CE295" s="34">
        <f t="shared" si="1840"/>
        <v>-0.01056846456</v>
      </c>
    </row>
    <row r="296" ht="18.0" customHeight="1">
      <c r="B296" s="6">
        <v>0.0</v>
      </c>
      <c r="C296" s="6">
        <v>0.0</v>
      </c>
      <c r="D296" s="6">
        <v>1.0</v>
      </c>
      <c r="E296" s="22" t="str">
        <f t="shared" si="1775"/>
        <v>virginica</v>
      </c>
      <c r="F296" s="22">
        <f t="shared" ref="F296:H296" si="1841">AQ296</f>
        <v>0.3253826227</v>
      </c>
      <c r="G296" s="22">
        <f t="shared" si="1841"/>
        <v>0.3353826748</v>
      </c>
      <c r="H296" s="22">
        <f t="shared" si="1841"/>
        <v>0.3392347025</v>
      </c>
      <c r="I296" s="64" t="str">
        <f t="shared" si="1777"/>
        <v>virginica</v>
      </c>
      <c r="J296" s="30"/>
      <c r="K296" s="24" t="str">
        <f t="shared" si="1778"/>
        <v>OK</v>
      </c>
      <c r="L296" s="31">
        <f t="shared" si="1779"/>
        <v>0.1201181193</v>
      </c>
      <c r="N296" s="31">
        <v>1.0</v>
      </c>
      <c r="O296" s="27">
        <v>7.7</v>
      </c>
      <c r="P296" s="27">
        <v>5.2</v>
      </c>
      <c r="U296" s="27">
        <v>1.2671742647199096</v>
      </c>
      <c r="V296" s="27">
        <v>0.9088224861084023</v>
      </c>
      <c r="W296" s="27">
        <v>-0.2696627580214619</v>
      </c>
      <c r="Z296" s="17">
        <f t="shared" ref="Z296:AB296" si="1842">1/(1+EXP(-U296))</f>
        <v>0.7802586449</v>
      </c>
      <c r="AA296" s="17">
        <f t="shared" si="1842"/>
        <v>0.7127591466</v>
      </c>
      <c r="AB296" s="17">
        <f t="shared" si="1842"/>
        <v>0.4329898893</v>
      </c>
      <c r="AE296" s="31">
        <v>1.0</v>
      </c>
      <c r="AF296" s="17">
        <f t="shared" ref="AF296:AH296" si="1843">Z296</f>
        <v>0.7802586449</v>
      </c>
      <c r="AG296" s="17">
        <f t="shared" si="1843"/>
        <v>0.7127591466</v>
      </c>
      <c r="AH296" s="17">
        <f t="shared" si="1843"/>
        <v>0.4329898893</v>
      </c>
      <c r="AM296" s="27">
        <v>0.7364676118779008</v>
      </c>
      <c r="AN296" s="27">
        <v>0.7667380142892255</v>
      </c>
      <c r="AO296" s="27">
        <v>0.7781580272306972</v>
      </c>
      <c r="AQ296" s="17">
        <f t="shared" ref="AQ296:AS296" si="1844">EXP(AM296)/(EXP($AM296)+EXP($AN296)+EXP($AO296))</f>
        <v>0.3253826227</v>
      </c>
      <c r="AR296" s="17">
        <f t="shared" si="1844"/>
        <v>0.3353826748</v>
      </c>
      <c r="AS296" s="17">
        <f t="shared" si="1844"/>
        <v>0.3392347025</v>
      </c>
      <c r="AU296" s="40" t="str">
        <f t="shared" si="1795"/>
        <v>virginica</v>
      </c>
      <c r="AW296" s="41">
        <v>0.0</v>
      </c>
      <c r="AX296" s="41">
        <v>0.0</v>
      </c>
      <c r="AY296" s="41">
        <v>1.0</v>
      </c>
      <c r="BB296" s="74">
        <f t="shared" ref="BB296:BD296" si="1845">AQ296-AW296</f>
        <v>0.3253826227</v>
      </c>
      <c r="BC296" s="74">
        <f t="shared" si="1845"/>
        <v>0.3353826748</v>
      </c>
      <c r="BD296" s="74">
        <f t="shared" si="1845"/>
        <v>-0.6607652975</v>
      </c>
      <c r="BF296" s="5">
        <v>1.0</v>
      </c>
      <c r="BG296" s="5">
        <v>1.0</v>
      </c>
      <c r="BH296" s="5">
        <v>1.0</v>
      </c>
      <c r="BJ296" s="34">
        <f t="shared" ref="BJ296:BL296" si="1846">BB296*BF296</f>
        <v>0.3253826227</v>
      </c>
      <c r="BK296" s="34">
        <f t="shared" si="1846"/>
        <v>0.3353826748</v>
      </c>
      <c r="BL296" s="34">
        <f t="shared" si="1846"/>
        <v>-0.6607652975</v>
      </c>
      <c r="BT296" s="5">
        <f t="shared" ref="BT296:BV296" si="1847">Z296*(1-Z296)</f>
        <v>0.171455092</v>
      </c>
      <c r="BU296" s="5">
        <f t="shared" si="1847"/>
        <v>0.2047335456</v>
      </c>
      <c r="BV296" s="5">
        <f t="shared" si="1847"/>
        <v>0.2455096451</v>
      </c>
      <c r="BY296" s="17">
        <v>0.0809468959101014</v>
      </c>
      <c r="BZ296" s="17">
        <v>-0.12028669797785312</v>
      </c>
      <c r="CA296" s="17">
        <v>-0.04278513984756038</v>
      </c>
      <c r="CC296" s="34">
        <f t="shared" ref="CC296:CE296" si="1848">BY296*BT296</f>
        <v>0.01387875748</v>
      </c>
      <c r="CD296" s="34">
        <f t="shared" si="1848"/>
        <v>-0.02462672216</v>
      </c>
      <c r="CE296" s="34">
        <f t="shared" si="1848"/>
        <v>-0.0105041645</v>
      </c>
    </row>
    <row r="297" ht="18.0" customHeight="1">
      <c r="K297" s="32" t="s">
        <v>29</v>
      </c>
      <c r="L297" s="31">
        <f>SUM(L288:L296)</f>
        <v>1.070021262</v>
      </c>
      <c r="R297" s="9"/>
      <c r="AM297" s="7"/>
    </row>
    <row r="298" ht="18.0" customHeight="1">
      <c r="K298" s="2"/>
      <c r="R298" s="9"/>
      <c r="AM298" s="43" t="s">
        <v>388</v>
      </c>
      <c r="AN298" s="27"/>
      <c r="AO298" s="27"/>
    </row>
    <row r="299" ht="18.0" customHeight="1">
      <c r="B299" s="11" t="s">
        <v>11</v>
      </c>
      <c r="C299" s="12"/>
      <c r="D299" s="12"/>
      <c r="E299" s="13"/>
      <c r="G299" s="2"/>
      <c r="H299" s="2"/>
      <c r="I299" s="2"/>
      <c r="J299" s="9"/>
      <c r="K299" s="2"/>
      <c r="L299" s="9"/>
      <c r="Q299" s="7"/>
      <c r="U299" s="43" t="s">
        <v>12</v>
      </c>
      <c r="V299" s="27"/>
      <c r="W299" s="27"/>
      <c r="Z299" s="16" t="s">
        <v>389</v>
      </c>
      <c r="AA299" s="17"/>
      <c r="AF299" s="16" t="s">
        <v>390</v>
      </c>
      <c r="AI299" s="7"/>
      <c r="AM299" s="43" t="s">
        <v>391</v>
      </c>
      <c r="AQ299" s="10" t="s">
        <v>392</v>
      </c>
      <c r="AR299" s="17"/>
      <c r="AW299" s="1" t="s">
        <v>41</v>
      </c>
      <c r="BB299" s="36" t="s">
        <v>93</v>
      </c>
      <c r="BF299" s="4" t="s">
        <v>393</v>
      </c>
      <c r="BH299" s="9" t="s">
        <v>780</v>
      </c>
      <c r="BJ299" s="33" t="s">
        <v>395</v>
      </c>
      <c r="BN299" s="33" t="s">
        <v>396</v>
      </c>
      <c r="BO299" s="34"/>
      <c r="BP299" s="34"/>
      <c r="BQ299" s="34"/>
      <c r="BT299" s="4" t="s">
        <v>397</v>
      </c>
      <c r="BX299" s="16" t="s">
        <v>398</v>
      </c>
      <c r="BY299" s="17"/>
      <c r="BZ299" s="17"/>
      <c r="CA299" s="17"/>
      <c r="CB299" s="17"/>
      <c r="CC299" s="33" t="s">
        <v>399</v>
      </c>
      <c r="CG299" s="4" t="s">
        <v>138</v>
      </c>
      <c r="CH299" s="5"/>
      <c r="CI299" s="5"/>
      <c r="CJ299" s="5"/>
    </row>
    <row r="300" ht="18.0" customHeight="1">
      <c r="B300" s="18" t="s">
        <v>14</v>
      </c>
      <c r="C300" s="18" t="s">
        <v>15</v>
      </c>
      <c r="D300" s="18" t="s">
        <v>16</v>
      </c>
      <c r="E300" s="19"/>
      <c r="F300" s="6" t="s">
        <v>14</v>
      </c>
      <c r="G300" s="6" t="s">
        <v>15</v>
      </c>
      <c r="H300" s="6" t="s">
        <v>16</v>
      </c>
      <c r="I300" s="19"/>
      <c r="J300" s="20" t="s">
        <v>18</v>
      </c>
      <c r="K300" s="18" t="s">
        <v>19</v>
      </c>
      <c r="L300" s="21" t="s">
        <v>20</v>
      </c>
      <c r="N300" s="1" t="s">
        <v>21</v>
      </c>
      <c r="O300" s="1" t="s">
        <v>22</v>
      </c>
      <c r="P300" s="1" t="s">
        <v>23</v>
      </c>
      <c r="Q300" s="1" t="s">
        <v>781</v>
      </c>
      <c r="U300" s="1" t="s">
        <v>782</v>
      </c>
      <c r="AE300" s="1" t="s">
        <v>21</v>
      </c>
      <c r="AF300" s="2" t="s">
        <v>783</v>
      </c>
      <c r="AI300" s="2" t="s">
        <v>784</v>
      </c>
      <c r="AK300" s="2"/>
      <c r="AM300" s="2" t="s">
        <v>785</v>
      </c>
      <c r="AO300" s="2"/>
      <c r="AQ300" s="2" t="s">
        <v>47</v>
      </c>
      <c r="AW300" s="6" t="s">
        <v>14</v>
      </c>
      <c r="AX300" s="6" t="s">
        <v>15</v>
      </c>
      <c r="AY300" s="6" t="s">
        <v>16</v>
      </c>
      <c r="BB300" s="2" t="s">
        <v>101</v>
      </c>
      <c r="BF300" s="1" t="s">
        <v>251</v>
      </c>
      <c r="BJ300" s="57" t="s">
        <v>786</v>
      </c>
      <c r="BK300" s="58"/>
      <c r="BO300" s="2" t="s">
        <v>104</v>
      </c>
      <c r="BP300" s="2"/>
      <c r="BT300" s="1" t="s">
        <v>145</v>
      </c>
      <c r="BY300" s="2" t="s">
        <v>146</v>
      </c>
      <c r="CC300" s="2" t="s">
        <v>787</v>
      </c>
      <c r="CH300" s="2" t="s">
        <v>148</v>
      </c>
    </row>
    <row r="301" ht="18.0" customHeight="1">
      <c r="A301" s="1">
        <f>A288+1</f>
        <v>23</v>
      </c>
      <c r="B301" s="6">
        <v>1.0</v>
      </c>
      <c r="C301" s="6">
        <v>0.0</v>
      </c>
      <c r="D301" s="6">
        <v>0.0</v>
      </c>
      <c r="E301" s="22" t="str">
        <f t="shared" ref="E301:E309" si="1859">IF(MAX(B301:D301)=B301,"setosa",IF(MAX(B301:D301)=C301,"versicolor","virginica"))</f>
        <v>setosa</v>
      </c>
      <c r="F301" s="22">
        <f t="shared" ref="F301:H301" si="1849">AQ301</f>
        <v>0.3444224945</v>
      </c>
      <c r="G301" s="22">
        <f t="shared" si="1849"/>
        <v>0.3125512313</v>
      </c>
      <c r="H301" s="22">
        <f t="shared" si="1849"/>
        <v>0.3430262742</v>
      </c>
      <c r="I301" s="64" t="str">
        <f t="shared" ref="I301:I309" si="1861">IF(MAX(F301:H301)=F301,"setosa",IF(MAX(F301:H301)=G301,"versicolor","virginica"))</f>
        <v>setosa</v>
      </c>
      <c r="J301" s="22">
        <f>COUNTIF(K301:K309,"OK")/9</f>
        <v>1</v>
      </c>
      <c r="K301" s="24" t="str">
        <f t="shared" ref="K301:K309" si="1862">IF(E301=I301,"OK","NG")</f>
        <v>OK</v>
      </c>
      <c r="L301" s="25">
        <f t="shared" ref="L301:L309" si="1863">-(B301*LN(F301)+C301*LN(G301)+D301*LN(H301))/9</f>
        <v>0.1184317993</v>
      </c>
      <c r="M301" s="9" t="s">
        <v>26</v>
      </c>
      <c r="N301" s="25">
        <v>1.0</v>
      </c>
      <c r="O301" s="27">
        <v>5.1</v>
      </c>
      <c r="P301" s="27">
        <v>7.0</v>
      </c>
      <c r="Q301" s="72">
        <f t="shared" ref="Q301:S301" si="1850">Q288-$C$10*CH288</f>
        <v>0.05431591461</v>
      </c>
      <c r="R301" s="72">
        <f t="shared" si="1850"/>
        <v>-0.03886199321</v>
      </c>
      <c r="S301" s="72">
        <f t="shared" si="1850"/>
        <v>0.1812759673</v>
      </c>
      <c r="T301" s="28" t="s">
        <v>27</v>
      </c>
      <c r="U301" s="27">
        <f t="array" ref="U301:W309">MMULT(N301:P309,Q301:S303)</f>
        <v>0.9066455174</v>
      </c>
      <c r="V301" s="27">
        <v>1.6447702718981188</v>
      </c>
      <c r="W301" s="27">
        <v>-1.083223118478836</v>
      </c>
      <c r="Y301" s="9" t="s">
        <v>788</v>
      </c>
      <c r="Z301" s="17">
        <f t="shared" ref="Z301:AB301" si="1851">1/(1+EXP(-U301))</f>
        <v>0.7123132417</v>
      </c>
      <c r="AA301" s="17">
        <f t="shared" si="1851"/>
        <v>0.8381829844</v>
      </c>
      <c r="AB301" s="17">
        <f t="shared" si="1851"/>
        <v>0.2528965561</v>
      </c>
      <c r="AD301" s="9" t="s">
        <v>789</v>
      </c>
      <c r="AE301" s="25">
        <v>1.0</v>
      </c>
      <c r="AF301" s="17">
        <f t="shared" ref="AF301:AH301" si="1852">Z301</f>
        <v>0.7123132417</v>
      </c>
      <c r="AG301" s="17">
        <f t="shared" si="1852"/>
        <v>0.8381829844</v>
      </c>
      <c r="AH301" s="17">
        <f t="shared" si="1852"/>
        <v>0.2528965561</v>
      </c>
      <c r="AI301" s="38">
        <f t="shared" ref="AI301:AK301" si="1853">AI288-$C$10*BO288</f>
        <v>0.05919125554</v>
      </c>
      <c r="AJ301" s="38">
        <f t="shared" si="1853"/>
        <v>-0.03357433194</v>
      </c>
      <c r="AK301" s="38">
        <f t="shared" si="1853"/>
        <v>-0.0256169236</v>
      </c>
      <c r="AL301" s="28" t="s">
        <v>27</v>
      </c>
      <c r="AM301" s="27">
        <f t="array" ref="AM301:AO309">MMULT(AE301:AH309,AI301:AK304)</f>
        <v>0.7330838069</v>
      </c>
      <c r="AN301" s="27">
        <v>0.6359831172859665</v>
      </c>
      <c r="AO301" s="27">
        <v>0.7290217667846237</v>
      </c>
      <c r="AP301" s="9" t="s">
        <v>790</v>
      </c>
      <c r="AQ301" s="17">
        <f t="shared" ref="AQ301:AS301" si="1854">EXP(AM301)/(EXP($AM301)+EXP($AN301)+EXP($AO301))</f>
        <v>0.3444224945</v>
      </c>
      <c r="AR301" s="17">
        <f t="shared" si="1854"/>
        <v>0.3125512313</v>
      </c>
      <c r="AS301" s="17">
        <f t="shared" si="1854"/>
        <v>0.3430262742</v>
      </c>
      <c r="AT301" s="39" t="s">
        <v>51</v>
      </c>
      <c r="AU301" s="40" t="str">
        <f>IF(MAX(B301:D301)=MAX(AQ301:AS301)=AQ301,"setosa",IF(MAX(AQ301:AS301)=AR301,"versicolor","virginica"))</f>
        <v>virginica</v>
      </c>
      <c r="AW301" s="41">
        <v>1.0</v>
      </c>
      <c r="AX301" s="41">
        <v>0.0</v>
      </c>
      <c r="AY301" s="41">
        <v>0.0</v>
      </c>
      <c r="BA301" s="59" t="s">
        <v>108</v>
      </c>
      <c r="BB301" s="74">
        <f t="shared" ref="BB301:BD301" si="1855">AQ301-AW301</f>
        <v>-0.6555775055</v>
      </c>
      <c r="BC301" s="74">
        <f t="shared" si="1855"/>
        <v>0.3125512313</v>
      </c>
      <c r="BD301" s="74">
        <f t="shared" si="1855"/>
        <v>0.3430262742</v>
      </c>
      <c r="BE301" s="9" t="s">
        <v>791</v>
      </c>
      <c r="BF301" s="5">
        <v>1.0</v>
      </c>
      <c r="BG301" s="5">
        <v>1.0</v>
      </c>
      <c r="BH301" s="5">
        <v>1.0</v>
      </c>
      <c r="BI301" s="9" t="s">
        <v>792</v>
      </c>
      <c r="BJ301" s="34">
        <f t="shared" ref="BJ301:BL301" si="1856">BB301*BF301</f>
        <v>-0.6555775055</v>
      </c>
      <c r="BK301" s="34">
        <f t="shared" si="1856"/>
        <v>0.3125512313</v>
      </c>
      <c r="BL301" s="34">
        <f t="shared" si="1856"/>
        <v>0.3430262742</v>
      </c>
      <c r="BN301" s="61" t="s">
        <v>793</v>
      </c>
      <c r="BO301" s="62">
        <f t="array" ref="BO301:BQ304">MMULT(TRANSPOSE(AE301:AH309),BJ301:BL309)</f>
        <v>-0.03069861992</v>
      </c>
      <c r="BP301" s="62">
        <v>-0.03107821179971304</v>
      </c>
      <c r="BQ301" s="62">
        <v>0.06177683171612436</v>
      </c>
      <c r="BS301" s="75" t="s">
        <v>794</v>
      </c>
      <c r="BT301" s="5">
        <f t="shared" ref="BT301:BV301" si="1857">Z301*(1-Z301)</f>
        <v>0.2049230874</v>
      </c>
      <c r="BU301" s="5">
        <f t="shared" si="1857"/>
        <v>0.135632269</v>
      </c>
      <c r="BV301" s="5">
        <f t="shared" si="1857"/>
        <v>0.188939888</v>
      </c>
      <c r="BX301" s="9" t="s">
        <v>795</v>
      </c>
      <c r="BY301" s="17">
        <f t="array" ref="BY301:CA309">MMULT(BJ301:BL309,TRANSPOSE(AI302:AK304))</f>
        <v>0.05077848043</v>
      </c>
      <c r="BZ301" s="17">
        <v>-0.08071600058212525</v>
      </c>
      <c r="CA301" s="17">
        <v>0.22866147660247044</v>
      </c>
      <c r="CB301" s="9"/>
      <c r="CC301" s="34">
        <f t="shared" ref="CC301:CE301" si="1858">BY301*BT301</f>
        <v>0.01040568298</v>
      </c>
      <c r="CD301" s="34">
        <f t="shared" si="1858"/>
        <v>-0.01094769431</v>
      </c>
      <c r="CE301" s="34">
        <f t="shared" si="1858"/>
        <v>0.04320327379</v>
      </c>
      <c r="CG301" s="61" t="s">
        <v>796</v>
      </c>
      <c r="CH301" s="65">
        <f t="array" ref="CH301:CJ303">MMULT(TRANSPOSE(N301:P309),CC301:CE309)</f>
        <v>-0.005928676802</v>
      </c>
      <c r="CI301" s="65">
        <v>0.044109791625283404</v>
      </c>
      <c r="CJ301" s="65">
        <v>-0.04338877700488032</v>
      </c>
    </row>
    <row r="302" ht="18.0" customHeight="1">
      <c r="B302" s="6">
        <v>1.0</v>
      </c>
      <c r="C302" s="6">
        <v>0.0</v>
      </c>
      <c r="D302" s="6">
        <v>0.0</v>
      </c>
      <c r="E302" s="22" t="str">
        <f t="shared" si="1859"/>
        <v>setosa</v>
      </c>
      <c r="F302" s="22">
        <f t="shared" ref="F302:H302" si="1860">AQ302</f>
        <v>0.3475853484</v>
      </c>
      <c r="G302" s="22">
        <f t="shared" si="1860"/>
        <v>0.30923241</v>
      </c>
      <c r="H302" s="22">
        <f t="shared" si="1860"/>
        <v>0.3431822416</v>
      </c>
      <c r="I302" s="64" t="str">
        <f t="shared" si="1861"/>
        <v>setosa</v>
      </c>
      <c r="K302" s="24" t="str">
        <f t="shared" si="1862"/>
        <v>OK</v>
      </c>
      <c r="L302" s="29">
        <f t="shared" si="1863"/>
        <v>0.1174161152</v>
      </c>
      <c r="N302" s="29">
        <v>1.0</v>
      </c>
      <c r="O302" s="27">
        <v>5.4</v>
      </c>
      <c r="P302" s="27">
        <v>7.8</v>
      </c>
      <c r="Q302" s="72">
        <f t="shared" ref="Q302:S302" si="1864">Q289-$C$10*CH289</f>
        <v>0.1438778358</v>
      </c>
      <c r="R302" s="72">
        <f t="shared" si="1864"/>
        <v>-0.08203809957</v>
      </c>
      <c r="S302" s="72">
        <f t="shared" si="1864"/>
        <v>0.137873249</v>
      </c>
      <c r="U302" s="27">
        <v>0.9633577412969467</v>
      </c>
      <c r="V302" s="27">
        <v>1.8603904503604376</v>
      </c>
      <c r="W302" s="27">
        <v>-1.2667357330065832</v>
      </c>
      <c r="Z302" s="17">
        <f t="shared" ref="Z302:AB302" si="1865">1/(1+EXP(-U302))</f>
        <v>0.723793577</v>
      </c>
      <c r="AA302" s="17">
        <f t="shared" si="1865"/>
        <v>0.8653424517</v>
      </c>
      <c r="AB302" s="17">
        <f t="shared" si="1865"/>
        <v>0.2198165528</v>
      </c>
      <c r="AE302" s="29">
        <v>1.0</v>
      </c>
      <c r="AF302" s="17">
        <f t="shared" ref="AF302:AH302" si="1866">Z302</f>
        <v>0.723793577</v>
      </c>
      <c r="AG302" s="17">
        <f t="shared" si="1866"/>
        <v>0.8653424517</v>
      </c>
      <c r="AH302" s="17">
        <f t="shared" si="1866"/>
        <v>0.2198165528</v>
      </c>
      <c r="AI302" s="38">
        <f t="shared" ref="AI302:AK302" si="1867">AI289-$C$10*BO289</f>
        <v>0.5450579287</v>
      </c>
      <c r="AJ302" s="38">
        <f t="shared" si="1867"/>
        <v>0.7341057889</v>
      </c>
      <c r="AK302" s="38">
        <f t="shared" si="1867"/>
        <v>0.5208362824</v>
      </c>
      <c r="AM302" s="27">
        <v>0.746728879719868</v>
      </c>
      <c r="AN302" s="27">
        <v>0.6298117679362978</v>
      </c>
      <c r="AO302" s="27">
        <v>0.7339802604859667</v>
      </c>
      <c r="AQ302" s="17">
        <f t="shared" ref="AQ302:AS302" si="1868">EXP(AM302)/(EXP($AM302)+EXP($AN302)+EXP($AO302))</f>
        <v>0.3475853484</v>
      </c>
      <c r="AR302" s="17">
        <f t="shared" si="1868"/>
        <v>0.30923241</v>
      </c>
      <c r="AS302" s="17">
        <f t="shared" si="1868"/>
        <v>0.3431822416</v>
      </c>
      <c r="AU302" s="40" t="str">
        <f t="shared" ref="AU302:AU309" si="1879">IF(MAX(AQ302:AS302)=AQ302,"setosa",IF(MAX(AQ302:AS302)=AR302,"versicolor","virginica"))</f>
        <v>setosa</v>
      </c>
      <c r="AW302" s="41">
        <v>1.0</v>
      </c>
      <c r="AX302" s="41">
        <v>0.0</v>
      </c>
      <c r="AY302" s="41">
        <v>0.0</v>
      </c>
      <c r="BB302" s="74">
        <f t="shared" ref="BB302:BD302" si="1869">AQ302-AW302</f>
        <v>-0.6524146516</v>
      </c>
      <c r="BC302" s="74">
        <f t="shared" si="1869"/>
        <v>0.30923241</v>
      </c>
      <c r="BD302" s="74">
        <f t="shared" si="1869"/>
        <v>0.3431822416</v>
      </c>
      <c r="BF302" s="5">
        <v>1.0</v>
      </c>
      <c r="BG302" s="5">
        <v>1.0</v>
      </c>
      <c r="BH302" s="5">
        <v>1.0</v>
      </c>
      <c r="BJ302" s="34">
        <f t="shared" ref="BJ302:BL302" si="1870">BB302*BF302</f>
        <v>-0.6524146516</v>
      </c>
      <c r="BK302" s="34">
        <f t="shared" si="1870"/>
        <v>0.30923241</v>
      </c>
      <c r="BL302" s="34">
        <f t="shared" si="1870"/>
        <v>0.3431822416</v>
      </c>
      <c r="BN302" s="61" t="s">
        <v>797</v>
      </c>
      <c r="BO302" s="34">
        <v>0.07477820648278921</v>
      </c>
      <c r="BP302" s="34">
        <v>0.00407346761679378</v>
      </c>
      <c r="BQ302" s="34">
        <v>-0.07885167409958305</v>
      </c>
      <c r="BT302" s="5">
        <f t="shared" ref="BT302:BV302" si="1871">Z302*(1-Z302)</f>
        <v>0.1999164349</v>
      </c>
      <c r="BU302" s="5">
        <f t="shared" si="1871"/>
        <v>0.116524893</v>
      </c>
      <c r="BV302" s="5">
        <f t="shared" si="1871"/>
        <v>0.1714972359</v>
      </c>
      <c r="BY302" s="17">
        <v>0.050147286581726846</v>
      </c>
      <c r="BZ302" s="17">
        <v>-0.07973646097868134</v>
      </c>
      <c r="CA302" s="17">
        <v>0.22729947903178588</v>
      </c>
      <c r="CC302" s="34">
        <f t="shared" ref="CC302:CE302" si="1872">BY302*BT302</f>
        <v>0.01002526675</v>
      </c>
      <c r="CD302" s="34">
        <f t="shared" si="1872"/>
        <v>-0.009291282581</v>
      </c>
      <c r="CE302" s="34">
        <f t="shared" si="1872"/>
        <v>0.03898123238</v>
      </c>
      <c r="CG302" s="61" t="s">
        <v>798</v>
      </c>
      <c r="CH302" s="66">
        <v>-0.012778881770023703</v>
      </c>
      <c r="CI302" s="66">
        <v>0.20885809033734376</v>
      </c>
      <c r="CJ302" s="66">
        <v>-0.4911185923342526</v>
      </c>
    </row>
    <row r="303" ht="18.0" customHeight="1">
      <c r="B303" s="6">
        <v>1.0</v>
      </c>
      <c r="C303" s="6">
        <v>0.0</v>
      </c>
      <c r="D303" s="6">
        <v>0.0</v>
      </c>
      <c r="E303" s="22" t="str">
        <f t="shared" si="1859"/>
        <v>setosa</v>
      </c>
      <c r="F303" s="22">
        <f t="shared" ref="F303:H303" si="1873">AQ303</f>
        <v>0.3448129924</v>
      </c>
      <c r="G303" s="22">
        <f t="shared" si="1873"/>
        <v>0.3119010158</v>
      </c>
      <c r="H303" s="22">
        <f t="shared" si="1873"/>
        <v>0.3432859918</v>
      </c>
      <c r="I303" s="64" t="str">
        <f t="shared" si="1861"/>
        <v>setosa</v>
      </c>
      <c r="K303" s="24" t="str">
        <f t="shared" si="1862"/>
        <v>OK</v>
      </c>
      <c r="L303" s="29">
        <f t="shared" si="1863"/>
        <v>0.1183058956</v>
      </c>
      <c r="N303" s="29">
        <v>1.0</v>
      </c>
      <c r="O303" s="27">
        <v>4.6</v>
      </c>
      <c r="P303" s="27">
        <v>6.8</v>
      </c>
      <c r="Q303" s="72">
        <f t="shared" ref="Q303:S303" si="1874">Q290-$C$10*CH290</f>
        <v>0.01693609147</v>
      </c>
      <c r="R303" s="72">
        <f t="shared" si="1874"/>
        <v>0.3002895104</v>
      </c>
      <c r="S303" s="72">
        <f t="shared" si="1874"/>
        <v>-0.2810932365</v>
      </c>
      <c r="U303" s="27">
        <v>0.8313193812015149</v>
      </c>
      <c r="V303" s="27">
        <v>1.6257314196008912</v>
      </c>
      <c r="W303" s="27">
        <v>-1.095941095680904</v>
      </c>
      <c r="Z303" s="17">
        <f t="shared" ref="Z303:AB303" si="1875">1/(1+EXP(-U303))</f>
        <v>0.6966338337</v>
      </c>
      <c r="AA303" s="17">
        <f t="shared" si="1875"/>
        <v>0.8355840466</v>
      </c>
      <c r="AB303" s="17">
        <f t="shared" si="1875"/>
        <v>0.2505011831</v>
      </c>
      <c r="AE303" s="29">
        <v>1.0</v>
      </c>
      <c r="AF303" s="17">
        <f t="shared" ref="AF303:AH303" si="1876">Z303</f>
        <v>0.6966338337</v>
      </c>
      <c r="AG303" s="17">
        <f t="shared" si="1876"/>
        <v>0.8355840466</v>
      </c>
      <c r="AH303" s="17">
        <f t="shared" si="1876"/>
        <v>0.2505011831</v>
      </c>
      <c r="AI303" s="38">
        <f t="shared" ref="AI303:AK303" si="1877">AI290-$C$10*BO290</f>
        <v>0.3271307803</v>
      </c>
      <c r="AJ303" s="38">
        <f t="shared" si="1877"/>
        <v>0.03349903031</v>
      </c>
      <c r="AK303" s="38">
        <f t="shared" si="1877"/>
        <v>0.3593701894</v>
      </c>
      <c r="AM303" s="27">
        <v>0.7235790234631401</v>
      </c>
      <c r="AN303" s="27">
        <v>0.6232626850359556</v>
      </c>
      <c r="AO303" s="27">
        <v>0.7191406996099247</v>
      </c>
      <c r="AQ303" s="17">
        <f t="shared" ref="AQ303:AS303" si="1878">EXP(AM303)/(EXP($AM303)+EXP($AN303)+EXP($AO303))</f>
        <v>0.3448129924</v>
      </c>
      <c r="AR303" s="17">
        <f t="shared" si="1878"/>
        <v>0.3119010158</v>
      </c>
      <c r="AS303" s="17">
        <f t="shared" si="1878"/>
        <v>0.3432859918</v>
      </c>
      <c r="AU303" s="40" t="str">
        <f t="shared" si="1879"/>
        <v>setosa</v>
      </c>
      <c r="AW303" s="41">
        <v>1.0</v>
      </c>
      <c r="AX303" s="41">
        <v>0.0</v>
      </c>
      <c r="AY303" s="41">
        <v>0.0</v>
      </c>
      <c r="BB303" s="74">
        <f t="shared" ref="BB303:BD303" si="1880">AQ303-AW303</f>
        <v>-0.6551870076</v>
      </c>
      <c r="BC303" s="74">
        <f t="shared" si="1880"/>
        <v>0.3119010158</v>
      </c>
      <c r="BD303" s="74">
        <f t="shared" si="1880"/>
        <v>0.3432859918</v>
      </c>
      <c r="BF303" s="5">
        <v>1.0</v>
      </c>
      <c r="BG303" s="5">
        <v>1.0</v>
      </c>
      <c r="BH303" s="5">
        <v>1.0</v>
      </c>
      <c r="BJ303" s="34">
        <f t="shared" ref="BJ303:BL303" si="1881">BB303*BF303</f>
        <v>-0.6551870076</v>
      </c>
      <c r="BK303" s="34">
        <f t="shared" si="1881"/>
        <v>0.3119010158</v>
      </c>
      <c r="BL303" s="34">
        <f t="shared" si="1881"/>
        <v>0.3432859918</v>
      </c>
      <c r="BO303" s="34">
        <v>-0.35333803264357433</v>
      </c>
      <c r="BP303" s="34">
        <v>0.32208800206553234</v>
      </c>
      <c r="BQ303" s="34">
        <v>0.03125003057804154</v>
      </c>
      <c r="BT303" s="5">
        <f t="shared" ref="BT303:BV303" si="1882">Z303*(1-Z303)</f>
        <v>0.2113351354</v>
      </c>
      <c r="BU303" s="5">
        <f t="shared" si="1882"/>
        <v>0.1373833476</v>
      </c>
      <c r="BV303" s="5">
        <f t="shared" si="1882"/>
        <v>0.1877503404</v>
      </c>
      <c r="BY303" s="17">
        <v>0.050649267805029846</v>
      </c>
      <c r="BZ303" s="17">
        <v>-0.08051670353645685</v>
      </c>
      <c r="CA303" s="17">
        <v>0.22845895276660388</v>
      </c>
      <c r="CC303" s="34">
        <f t="shared" ref="CC303:CE303" si="1883">BY303*BT303</f>
        <v>0.01070396987</v>
      </c>
      <c r="CD303" s="34">
        <f t="shared" si="1883"/>
        <v>-0.01106165427</v>
      </c>
      <c r="CE303" s="34">
        <f t="shared" si="1883"/>
        <v>0.04289324614</v>
      </c>
      <c r="CH303" s="66">
        <v>0.19166297450702785</v>
      </c>
      <c r="CI303" s="66">
        <v>-0.12892290184653538</v>
      </c>
      <c r="CJ303" s="66">
        <v>0.24878873290418535</v>
      </c>
    </row>
    <row r="304" ht="18.0" customHeight="1">
      <c r="B304" s="6">
        <v>0.0</v>
      </c>
      <c r="C304" s="6">
        <v>1.0</v>
      </c>
      <c r="D304" s="6">
        <v>0.0</v>
      </c>
      <c r="E304" s="22" t="str">
        <f t="shared" si="1859"/>
        <v>versicolor</v>
      </c>
      <c r="F304" s="22">
        <f t="shared" ref="F304:H304" si="1884">AQ304</f>
        <v>0.3177860846</v>
      </c>
      <c r="G304" s="22">
        <f t="shared" si="1884"/>
        <v>0.3442813051</v>
      </c>
      <c r="H304" s="22">
        <f t="shared" si="1884"/>
        <v>0.3379326103</v>
      </c>
      <c r="I304" s="64" t="str">
        <f t="shared" si="1861"/>
        <v>versicolor</v>
      </c>
      <c r="K304" s="24" t="str">
        <f t="shared" si="1862"/>
        <v>OK</v>
      </c>
      <c r="L304" s="29">
        <f t="shared" si="1863"/>
        <v>0.1184773565</v>
      </c>
      <c r="N304" s="29">
        <v>1.0</v>
      </c>
      <c r="O304" s="27">
        <v>6.4</v>
      </c>
      <c r="P304" s="27">
        <v>3.6</v>
      </c>
      <c r="U304" s="27">
        <v>1.036103992930288</v>
      </c>
      <c r="V304" s="27">
        <v>0.5171364070338342</v>
      </c>
      <c r="W304" s="27">
        <v>0.05172910949365361</v>
      </c>
      <c r="Z304" s="17">
        <f t="shared" ref="Z304:AB304" si="1885">1/(1+EXP(-U304))</f>
        <v>0.7380975697</v>
      </c>
      <c r="AA304" s="17">
        <f t="shared" si="1885"/>
        <v>0.6264779191</v>
      </c>
      <c r="AB304" s="17">
        <f t="shared" si="1885"/>
        <v>0.5129293944</v>
      </c>
      <c r="AE304" s="29">
        <v>1.0</v>
      </c>
      <c r="AF304" s="17">
        <f t="shared" ref="AF304:AH304" si="1886">Z304</f>
        <v>0.7380975697</v>
      </c>
      <c r="AG304" s="17">
        <f t="shared" si="1886"/>
        <v>0.6264779191</v>
      </c>
      <c r="AH304" s="17">
        <f t="shared" si="1886"/>
        <v>0.5129293944</v>
      </c>
      <c r="AI304" s="38">
        <f t="shared" ref="AI304:AK304" si="1887">AI291-$C$10*BO291</f>
        <v>0.04525612285</v>
      </c>
      <c r="AJ304" s="38">
        <f t="shared" si="1887"/>
        <v>0.4688314447</v>
      </c>
      <c r="AK304" s="38">
        <f t="shared" si="1887"/>
        <v>0.3259124324</v>
      </c>
      <c r="AM304" s="27">
        <v>0.6896505941705663</v>
      </c>
      <c r="AN304" s="27">
        <v>0.7697311985261317</v>
      </c>
      <c r="AO304" s="27">
        <v>0.7511186256709063</v>
      </c>
      <c r="AQ304" s="17">
        <f t="shared" ref="AQ304:AS304" si="1888">EXP(AM304)/(EXP($AM304)+EXP($AN304)+EXP($AO304))</f>
        <v>0.3177860846</v>
      </c>
      <c r="AR304" s="17">
        <f t="shared" si="1888"/>
        <v>0.3442813051</v>
      </c>
      <c r="AS304" s="17">
        <f t="shared" si="1888"/>
        <v>0.3379326103</v>
      </c>
      <c r="AU304" s="40" t="str">
        <f t="shared" si="1879"/>
        <v>versicolor</v>
      </c>
      <c r="AW304" s="41">
        <v>0.0</v>
      </c>
      <c r="AX304" s="41">
        <v>1.0</v>
      </c>
      <c r="AY304" s="41">
        <v>0.0</v>
      </c>
      <c r="BB304" s="74">
        <f t="shared" ref="BB304:BD304" si="1889">AQ304-AW304</f>
        <v>0.3177860846</v>
      </c>
      <c r="BC304" s="74">
        <f t="shared" si="1889"/>
        <v>-0.6557186949</v>
      </c>
      <c r="BD304" s="74">
        <f t="shared" si="1889"/>
        <v>0.3379326103</v>
      </c>
      <c r="BF304" s="5">
        <v>1.0</v>
      </c>
      <c r="BG304" s="5">
        <v>1.0</v>
      </c>
      <c r="BH304" s="5">
        <v>1.0</v>
      </c>
      <c r="BJ304" s="34">
        <f t="shared" ref="BJ304:BL304" si="1890">BB304*BF304</f>
        <v>0.3177860846</v>
      </c>
      <c r="BK304" s="34">
        <f t="shared" si="1890"/>
        <v>-0.6557186949</v>
      </c>
      <c r="BL304" s="34">
        <f t="shared" si="1890"/>
        <v>0.3379326103</v>
      </c>
      <c r="BO304" s="34">
        <v>0.4331825007859737</v>
      </c>
      <c r="BP304" s="34">
        <v>-0.38915821838899434</v>
      </c>
      <c r="BQ304" s="34">
        <v>-0.04402428239697953</v>
      </c>
      <c r="BT304" s="5">
        <f t="shared" ref="BT304:BV304" si="1891">Z304*(1-Z304)</f>
        <v>0.1933095473</v>
      </c>
      <c r="BU304" s="5">
        <f t="shared" si="1891"/>
        <v>0.234003336</v>
      </c>
      <c r="BV304" s="5">
        <f t="shared" si="1891"/>
        <v>0.2498328308</v>
      </c>
      <c r="BY304" s="17">
        <v>-0.13214750032685058</v>
      </c>
      <c r="BZ304" s="17">
        <v>0.2034345755456432</v>
      </c>
      <c r="CA304" s="17">
        <v>-0.18290333795696226</v>
      </c>
      <c r="CC304" s="34">
        <f t="shared" ref="CC304:CE304" si="1892">BY304*BT304</f>
        <v>-0.02554537347</v>
      </c>
      <c r="CD304" s="34">
        <f t="shared" si="1892"/>
        <v>0.04760436933</v>
      </c>
      <c r="CE304" s="34">
        <f t="shared" si="1892"/>
        <v>-0.04569525868</v>
      </c>
    </row>
    <row r="305" ht="18.0" customHeight="1">
      <c r="B305" s="6">
        <v>0.0</v>
      </c>
      <c r="C305" s="6">
        <v>1.0</v>
      </c>
      <c r="D305" s="6">
        <v>0.0</v>
      </c>
      <c r="E305" s="22" t="str">
        <f t="shared" si="1859"/>
        <v>versicolor</v>
      </c>
      <c r="F305" s="22">
        <f t="shared" ref="F305:H305" si="1893">AQ305</f>
        <v>0.3181691042</v>
      </c>
      <c r="G305" s="22">
        <f t="shared" si="1893"/>
        <v>0.3437199255</v>
      </c>
      <c r="H305" s="22">
        <f t="shared" si="1893"/>
        <v>0.3381109703</v>
      </c>
      <c r="I305" s="64" t="str">
        <f t="shared" si="1861"/>
        <v>versicolor</v>
      </c>
      <c r="K305" s="24" t="str">
        <f t="shared" si="1862"/>
        <v>OK</v>
      </c>
      <c r="L305" s="29">
        <f t="shared" si="1863"/>
        <v>0.1186586804</v>
      </c>
      <c r="N305" s="29">
        <v>1.0</v>
      </c>
      <c r="O305" s="27">
        <v>5.9</v>
      </c>
      <c r="P305" s="27">
        <v>3.4</v>
      </c>
      <c r="U305" s="27">
        <v>0.9607778567434007</v>
      </c>
      <c r="V305" s="27">
        <v>0.49809755473660666</v>
      </c>
      <c r="W305" s="27">
        <v>0.03901113229158537</v>
      </c>
      <c r="Z305" s="17">
        <f t="shared" ref="Z305:AB305" si="1894">1/(1+EXP(-U305))</f>
        <v>0.723277518</v>
      </c>
      <c r="AA305" s="17">
        <f t="shared" si="1894"/>
        <v>0.6220121455</v>
      </c>
      <c r="AB305" s="17">
        <f t="shared" si="1894"/>
        <v>0.5097515464</v>
      </c>
      <c r="AE305" s="29">
        <v>1.0</v>
      </c>
      <c r="AF305" s="17">
        <f t="shared" ref="AF305:AH305" si="1895">Z305</f>
        <v>0.723277518</v>
      </c>
      <c r="AG305" s="17">
        <f t="shared" si="1895"/>
        <v>0.6220121455</v>
      </c>
      <c r="AH305" s="17">
        <f t="shared" si="1895"/>
        <v>0.5097515464</v>
      </c>
      <c r="AI305" s="2"/>
      <c r="AM305" s="27">
        <v>0.6799680984119021</v>
      </c>
      <c r="AN305" s="27">
        <v>0.7572122386546492</v>
      </c>
      <c r="AO305" s="27">
        <v>0.7407592389764658</v>
      </c>
      <c r="AQ305" s="17">
        <f t="shared" ref="AQ305:AS305" si="1896">EXP(AM305)/(EXP($AM305)+EXP($AN305)+EXP($AO305))</f>
        <v>0.3181691042</v>
      </c>
      <c r="AR305" s="17">
        <f t="shared" si="1896"/>
        <v>0.3437199255</v>
      </c>
      <c r="AS305" s="17">
        <f t="shared" si="1896"/>
        <v>0.3381109703</v>
      </c>
      <c r="AU305" s="40" t="str">
        <f t="shared" si="1879"/>
        <v>versicolor</v>
      </c>
      <c r="AW305" s="41">
        <v>0.0</v>
      </c>
      <c r="AX305" s="41">
        <v>1.0</v>
      </c>
      <c r="AY305" s="41">
        <v>0.0</v>
      </c>
      <c r="BB305" s="74">
        <f t="shared" ref="BB305:BD305" si="1897">AQ305-AW305</f>
        <v>0.3181691042</v>
      </c>
      <c r="BC305" s="74">
        <f t="shared" si="1897"/>
        <v>-0.6562800745</v>
      </c>
      <c r="BD305" s="74">
        <f t="shared" si="1897"/>
        <v>0.3381109703</v>
      </c>
      <c r="BF305" s="5">
        <v>1.0</v>
      </c>
      <c r="BG305" s="5">
        <v>1.0</v>
      </c>
      <c r="BH305" s="5">
        <v>1.0</v>
      </c>
      <c r="BJ305" s="34">
        <f t="shared" ref="BJ305:BL305" si="1898">BB305*BF305</f>
        <v>0.3181691042</v>
      </c>
      <c r="BK305" s="34">
        <f t="shared" si="1898"/>
        <v>-0.6562800745</v>
      </c>
      <c r="BL305" s="34">
        <f t="shared" si="1898"/>
        <v>0.3381109703</v>
      </c>
      <c r="BT305" s="5">
        <f t="shared" ref="BT305:BV305" si="1899">Z305*(1-Z305)</f>
        <v>0.20014715</v>
      </c>
      <c r="BU305" s="5">
        <f t="shared" si="1899"/>
        <v>0.2351130364</v>
      </c>
      <c r="BV305" s="5">
        <f t="shared" si="1899"/>
        <v>0.2499049073</v>
      </c>
      <c r="BY305" s="17">
        <v>-0.13225794811265762</v>
      </c>
      <c r="BZ305" s="17">
        <v>0.20360516464231532</v>
      </c>
      <c r="CA305" s="17">
        <v>-0.18309106664718774</v>
      </c>
      <c r="CC305" s="34">
        <f t="shared" ref="CC305:CE305" si="1900">BY305*BT305</f>
        <v>-0.02647105138</v>
      </c>
      <c r="CD305" s="34">
        <f t="shared" si="1900"/>
        <v>0.04787022848</v>
      </c>
      <c r="CE305" s="34">
        <f t="shared" si="1900"/>
        <v>-0.04575535605</v>
      </c>
    </row>
    <row r="306" ht="18.0" customHeight="1">
      <c r="B306" s="6">
        <v>0.0</v>
      </c>
      <c r="C306" s="6">
        <v>1.0</v>
      </c>
      <c r="D306" s="6">
        <v>0.0</v>
      </c>
      <c r="E306" s="22" t="str">
        <f t="shared" si="1859"/>
        <v>versicolor</v>
      </c>
      <c r="F306" s="22">
        <f t="shared" ref="F306:H306" si="1901">AQ306</f>
        <v>0.3137506404</v>
      </c>
      <c r="G306" s="22">
        <f t="shared" si="1901"/>
        <v>0.3494360231</v>
      </c>
      <c r="H306" s="22">
        <f t="shared" si="1901"/>
        <v>0.3368133365</v>
      </c>
      <c r="I306" s="64" t="str">
        <f t="shared" si="1861"/>
        <v>versicolor</v>
      </c>
      <c r="K306" s="24" t="str">
        <f t="shared" si="1862"/>
        <v>OK</v>
      </c>
      <c r="L306" s="29">
        <f t="shared" si="1863"/>
        <v>0.1168260874</v>
      </c>
      <c r="N306" s="29">
        <v>1.0</v>
      </c>
      <c r="O306" s="27">
        <v>6.7</v>
      </c>
      <c r="P306" s="27">
        <v>3.2</v>
      </c>
      <c r="U306" s="27">
        <v>1.0724929070804583</v>
      </c>
      <c r="V306" s="27">
        <v>0.37240917299500753</v>
      </c>
      <c r="W306" s="27">
        <v>0.20552837881706243</v>
      </c>
      <c r="Z306" s="17">
        <f t="shared" ref="Z306:AB306" si="1902">1/(1+EXP(-U306))</f>
        <v>0.7450707087</v>
      </c>
      <c r="AA306" s="17">
        <f t="shared" si="1902"/>
        <v>0.592040991</v>
      </c>
      <c r="AB306" s="17">
        <f t="shared" si="1902"/>
        <v>0.5512019823</v>
      </c>
      <c r="AE306" s="29">
        <v>1.0</v>
      </c>
      <c r="AF306" s="17">
        <f t="shared" ref="AF306:AH306" si="1903">Z306</f>
        <v>0.7450707087</v>
      </c>
      <c r="AG306" s="17">
        <f t="shared" si="1903"/>
        <v>0.592040991</v>
      </c>
      <c r="AH306" s="17">
        <f t="shared" si="1903"/>
        <v>0.5512019823</v>
      </c>
      <c r="AJ306" s="2"/>
      <c r="AK306" s="2"/>
      <c r="AM306" s="27">
        <v>0.6839180486897771</v>
      </c>
      <c r="AN306" s="27">
        <v>0.7916400092659428</v>
      </c>
      <c r="AO306" s="27">
        <v>0.7548483963675631</v>
      </c>
      <c r="AQ306" s="17">
        <f t="shared" ref="AQ306:AS306" si="1904">EXP(AM306)/(EXP($AM306)+EXP($AN306)+EXP($AO306))</f>
        <v>0.3137506404</v>
      </c>
      <c r="AR306" s="17">
        <f t="shared" si="1904"/>
        <v>0.3494360231</v>
      </c>
      <c r="AS306" s="17">
        <f t="shared" si="1904"/>
        <v>0.3368133365</v>
      </c>
      <c r="AU306" s="40" t="str">
        <f t="shared" si="1879"/>
        <v>versicolor</v>
      </c>
      <c r="AW306" s="41">
        <v>0.0</v>
      </c>
      <c r="AX306" s="41">
        <v>1.0</v>
      </c>
      <c r="AY306" s="41">
        <v>0.0</v>
      </c>
      <c r="BB306" s="74">
        <f t="shared" ref="BB306:BD306" si="1905">AQ306-AW306</f>
        <v>0.3137506404</v>
      </c>
      <c r="BC306" s="74">
        <f t="shared" si="1905"/>
        <v>-0.6505639769</v>
      </c>
      <c r="BD306" s="74">
        <f t="shared" si="1905"/>
        <v>0.3368133365</v>
      </c>
      <c r="BF306" s="5">
        <v>1.0</v>
      </c>
      <c r="BG306" s="5">
        <v>1.0</v>
      </c>
      <c r="BH306" s="5">
        <v>1.0</v>
      </c>
      <c r="BJ306" s="34">
        <f t="shared" ref="BJ306:BL306" si="1906">BB306*BF306</f>
        <v>0.3137506404</v>
      </c>
      <c r="BK306" s="34">
        <f t="shared" si="1906"/>
        <v>-0.6505639769</v>
      </c>
      <c r="BL306" s="34">
        <f t="shared" si="1906"/>
        <v>0.3368133365</v>
      </c>
      <c r="BT306" s="5">
        <f t="shared" ref="BT306:BV306" si="1907">Z306*(1-Z306)</f>
        <v>0.1899403477</v>
      </c>
      <c r="BU306" s="5">
        <f t="shared" si="1907"/>
        <v>0.241528456</v>
      </c>
      <c r="BV306" s="5">
        <f t="shared" si="1907"/>
        <v>0.247378357</v>
      </c>
      <c r="BY306" s="17">
        <v>-0.13114590127652542</v>
      </c>
      <c r="BZ306" s="17">
        <v>0.20188490197112016</v>
      </c>
      <c r="CA306" s="17">
        <v>-0.18103405790270138</v>
      </c>
      <c r="CC306" s="34">
        <f t="shared" ref="CC306:CE306" si="1908">BY306*BT306</f>
        <v>-0.02490989809</v>
      </c>
      <c r="CD306" s="34">
        <f t="shared" si="1908"/>
        <v>0.04876094866</v>
      </c>
      <c r="CE306" s="34">
        <f t="shared" si="1908"/>
        <v>-0.04478390781</v>
      </c>
    </row>
    <row r="307" ht="18.0" customHeight="1">
      <c r="B307" s="6">
        <v>0.0</v>
      </c>
      <c r="C307" s="6">
        <v>0.0</v>
      </c>
      <c r="D307" s="6">
        <v>1.0</v>
      </c>
      <c r="E307" s="22" t="str">
        <f t="shared" si="1859"/>
        <v>virginica</v>
      </c>
      <c r="F307" s="22">
        <f t="shared" ref="F307:H307" si="1909">AQ307</f>
        <v>0.3314549832</v>
      </c>
      <c r="G307" s="22">
        <f t="shared" si="1909"/>
        <v>0.3280516051</v>
      </c>
      <c r="H307" s="22">
        <f t="shared" si="1909"/>
        <v>0.3404934117</v>
      </c>
      <c r="I307" s="64" t="str">
        <f t="shared" si="1861"/>
        <v>virginica</v>
      </c>
      <c r="K307" s="24" t="str">
        <f t="shared" si="1862"/>
        <v>OK</v>
      </c>
      <c r="L307" s="29">
        <f t="shared" si="1863"/>
        <v>0.1197066114</v>
      </c>
      <c r="N307" s="29">
        <v>1.0</v>
      </c>
      <c r="O307" s="27">
        <v>7.9</v>
      </c>
      <c r="P307" s="27">
        <v>6.3</v>
      </c>
      <c r="U307" s="27">
        <v>1.2976481935681046</v>
      </c>
      <c r="V307" s="27">
        <v>1.2048609358025215</v>
      </c>
      <c r="W307" s="27">
        <v>-0.5004127556396647</v>
      </c>
      <c r="Z307" s="17">
        <f t="shared" ref="Z307:AB307" si="1910">1/(1+EXP(-U307))</f>
        <v>0.7854389118</v>
      </c>
      <c r="AA307" s="17">
        <f t="shared" si="1910"/>
        <v>0.769388388</v>
      </c>
      <c r="AB307" s="17">
        <f t="shared" si="1910"/>
        <v>0.3774436746</v>
      </c>
      <c r="AE307" s="29">
        <v>1.0</v>
      </c>
      <c r="AF307" s="17">
        <f t="shared" ref="AF307:AH307" si="1911">Z307</f>
        <v>0.7854389118</v>
      </c>
      <c r="AG307" s="17">
        <f t="shared" si="1911"/>
        <v>0.769388388</v>
      </c>
      <c r="AH307" s="17">
        <f t="shared" si="1911"/>
        <v>0.3774436746</v>
      </c>
      <c r="AM307" s="27">
        <v>0.7560732228948627</v>
      </c>
      <c r="AN307" s="27">
        <v>0.7457521482454046</v>
      </c>
      <c r="AO307" s="27">
        <v>0.7829769961303109</v>
      </c>
      <c r="AQ307" s="17">
        <f t="shared" ref="AQ307:AS307" si="1912">EXP(AM307)/(EXP($AM307)+EXP($AN307)+EXP($AO307))</f>
        <v>0.3314549832</v>
      </c>
      <c r="AR307" s="17">
        <f t="shared" si="1912"/>
        <v>0.3280516051</v>
      </c>
      <c r="AS307" s="17">
        <f t="shared" si="1912"/>
        <v>0.3404934117</v>
      </c>
      <c r="AU307" s="40" t="str">
        <f t="shared" si="1879"/>
        <v>virginica</v>
      </c>
      <c r="AW307" s="41">
        <v>0.0</v>
      </c>
      <c r="AX307" s="41">
        <v>0.0</v>
      </c>
      <c r="AY307" s="41">
        <v>1.0</v>
      </c>
      <c r="BB307" s="74">
        <f t="shared" ref="BB307:BD307" si="1913">AQ307-AW307</f>
        <v>0.3314549832</v>
      </c>
      <c r="BC307" s="74">
        <f t="shared" si="1913"/>
        <v>0.3280516051</v>
      </c>
      <c r="BD307" s="74">
        <f t="shared" si="1913"/>
        <v>-0.6595065883</v>
      </c>
      <c r="BF307" s="5">
        <v>1.0</v>
      </c>
      <c r="BG307" s="5">
        <v>1.0</v>
      </c>
      <c r="BH307" s="5">
        <v>1.0</v>
      </c>
      <c r="BJ307" s="34">
        <f t="shared" ref="BJ307:BL307" si="1914">BB307*BF307</f>
        <v>0.3314549832</v>
      </c>
      <c r="BK307" s="34">
        <f t="shared" si="1914"/>
        <v>0.3280516051</v>
      </c>
      <c r="BL307" s="34">
        <f t="shared" si="1914"/>
        <v>-0.6595065883</v>
      </c>
      <c r="BT307" s="5">
        <f t="shared" ref="BT307:BV307" si="1915">Z307*(1-Z307)</f>
        <v>0.1685246276</v>
      </c>
      <c r="BU307" s="5">
        <f t="shared" si="1915"/>
        <v>0.1774298964</v>
      </c>
      <c r="BV307" s="5">
        <f t="shared" si="1915"/>
        <v>0.2349799471</v>
      </c>
      <c r="BY307" s="17">
        <v>0.0779917892596082</v>
      </c>
      <c r="BZ307" s="17">
        <v>-0.117588469628121</v>
      </c>
      <c r="CA307" s="17">
        <v>-0.046140120991774114</v>
      </c>
      <c r="CC307" s="34">
        <f t="shared" ref="CC307:CE307" si="1916">BY307*BT307</f>
        <v>0.01314353724</v>
      </c>
      <c r="CD307" s="34">
        <f t="shared" si="1916"/>
        <v>-0.02086370998</v>
      </c>
      <c r="CE307" s="34">
        <f t="shared" si="1916"/>
        <v>-0.01084200319</v>
      </c>
    </row>
    <row r="308" ht="18.0" customHeight="1">
      <c r="B308" s="6">
        <v>0.0</v>
      </c>
      <c r="C308" s="6">
        <v>0.0</v>
      </c>
      <c r="D308" s="6">
        <v>1.0</v>
      </c>
      <c r="E308" s="22" t="str">
        <f t="shared" si="1859"/>
        <v>virginica</v>
      </c>
      <c r="F308" s="22">
        <f t="shared" ref="F308:H308" si="1917">AQ308</f>
        <v>0.3267029764</v>
      </c>
      <c r="G308" s="22">
        <f t="shared" si="1917"/>
        <v>0.333672731</v>
      </c>
      <c r="H308" s="22">
        <f t="shared" si="1917"/>
        <v>0.3396242925</v>
      </c>
      <c r="I308" s="64" t="str">
        <f t="shared" si="1861"/>
        <v>virginica</v>
      </c>
      <c r="K308" s="24" t="str">
        <f t="shared" si="1862"/>
        <v>OK</v>
      </c>
      <c r="L308" s="29">
        <f t="shared" si="1863"/>
        <v>0.1199905883</v>
      </c>
      <c r="N308" s="29">
        <v>1.0</v>
      </c>
      <c r="O308" s="27">
        <v>8.3</v>
      </c>
      <c r="P308" s="27">
        <v>5.8</v>
      </c>
      <c r="U308" s="27">
        <v>1.3467312821505089</v>
      </c>
      <c r="V308" s="27">
        <v>1.0219009407646733</v>
      </c>
      <c r="W308" s="27">
        <v>-0.3047168377598741</v>
      </c>
      <c r="Z308" s="17">
        <f t="shared" ref="Z308:AB308" si="1918">1/(1+EXP(-U308))</f>
        <v>0.793594719</v>
      </c>
      <c r="AA308" s="17">
        <f t="shared" si="1918"/>
        <v>0.7353427143</v>
      </c>
      <c r="AB308" s="17">
        <f t="shared" si="1918"/>
        <v>0.4244048199</v>
      </c>
      <c r="AE308" s="29">
        <v>1.0</v>
      </c>
      <c r="AF308" s="17">
        <f t="shared" ref="AF308:AH308" si="1919">Z308</f>
        <v>0.793594719</v>
      </c>
      <c r="AG308" s="17">
        <f t="shared" si="1919"/>
        <v>0.7353427143</v>
      </c>
      <c r="AH308" s="17">
        <f t="shared" si="1919"/>
        <v>0.4244048199</v>
      </c>
      <c r="AM308" s="27">
        <v>0.7515065018305225</v>
      </c>
      <c r="AN308" s="27">
        <v>0.7726157380752666</v>
      </c>
      <c r="AO308" s="27">
        <v>0.7902950573074344</v>
      </c>
      <c r="AQ308" s="17">
        <f t="shared" ref="AQ308:AS308" si="1920">EXP(AM308)/(EXP($AM308)+EXP($AN308)+EXP($AO308))</f>
        <v>0.3267029764</v>
      </c>
      <c r="AR308" s="17">
        <f t="shared" si="1920"/>
        <v>0.333672731</v>
      </c>
      <c r="AS308" s="17">
        <f t="shared" si="1920"/>
        <v>0.3396242925</v>
      </c>
      <c r="AU308" s="40" t="str">
        <f t="shared" si="1879"/>
        <v>virginica</v>
      </c>
      <c r="AW308" s="41">
        <v>0.0</v>
      </c>
      <c r="AX308" s="41">
        <v>0.0</v>
      </c>
      <c r="AY308" s="41">
        <v>1.0</v>
      </c>
      <c r="BB308" s="74">
        <f t="shared" ref="BB308:BD308" si="1921">AQ308-AW308</f>
        <v>0.3267029764</v>
      </c>
      <c r="BC308" s="74">
        <f t="shared" si="1921"/>
        <v>0.333672731</v>
      </c>
      <c r="BD308" s="74">
        <f t="shared" si="1921"/>
        <v>-0.6603757075</v>
      </c>
      <c r="BF308" s="5">
        <v>1.0</v>
      </c>
      <c r="BG308" s="5">
        <v>1.0</v>
      </c>
      <c r="BH308" s="5">
        <v>1.0</v>
      </c>
      <c r="BJ308" s="34">
        <f t="shared" ref="BJ308:BL308" si="1922">BB308*BF308</f>
        <v>0.3267029764</v>
      </c>
      <c r="BK308" s="34">
        <f t="shared" si="1922"/>
        <v>0.333672731</v>
      </c>
      <c r="BL308" s="34">
        <f t="shared" si="1922"/>
        <v>-0.6603757075</v>
      </c>
      <c r="BT308" s="5">
        <f t="shared" ref="BT308:BV308" si="1923">Z308*(1-Z308)</f>
        <v>0.163802141</v>
      </c>
      <c r="BU308" s="5">
        <f t="shared" si="1923"/>
        <v>0.1946138068</v>
      </c>
      <c r="BV308" s="5">
        <f t="shared" si="1923"/>
        <v>0.2442853687</v>
      </c>
      <c r="BY308" s="17">
        <v>0.0790755025903711</v>
      </c>
      <c r="BZ308" s="17">
        <v>-0.11926703056713256</v>
      </c>
      <c r="CA308" s="17">
        <v>-0.044003074530770625</v>
      </c>
      <c r="CC308" s="34">
        <f t="shared" ref="CC308:CE308" si="1924">BY308*BT308</f>
        <v>0.01295273662</v>
      </c>
      <c r="CD308" s="34">
        <f t="shared" si="1924"/>
        <v>-0.02321101085</v>
      </c>
      <c r="CE308" s="34">
        <f t="shared" si="1924"/>
        <v>-0.01074930729</v>
      </c>
    </row>
    <row r="309" ht="18.0" customHeight="1">
      <c r="B309" s="6">
        <v>0.0</v>
      </c>
      <c r="C309" s="6">
        <v>0.0</v>
      </c>
      <c r="D309" s="6">
        <v>1.0</v>
      </c>
      <c r="E309" s="22" t="str">
        <f t="shared" si="1859"/>
        <v>virginica</v>
      </c>
      <c r="F309" s="22">
        <f t="shared" ref="F309:H309" si="1925">AQ309</f>
        <v>0.324616756</v>
      </c>
      <c r="G309" s="22">
        <f t="shared" si="1925"/>
        <v>0.3360755412</v>
      </c>
      <c r="H309" s="22">
        <f t="shared" si="1925"/>
        <v>0.3393077028</v>
      </c>
      <c r="I309" s="64" t="str">
        <f t="shared" si="1861"/>
        <v>virginica</v>
      </c>
      <c r="J309" s="30"/>
      <c r="K309" s="24" t="str">
        <f t="shared" si="1862"/>
        <v>OK</v>
      </c>
      <c r="L309" s="31">
        <f t="shared" si="1863"/>
        <v>0.1200942117</v>
      </c>
      <c r="N309" s="31">
        <v>1.0</v>
      </c>
      <c r="O309" s="27">
        <v>7.7</v>
      </c>
      <c r="P309" s="27">
        <v>5.2</v>
      </c>
      <c r="U309" s="27">
        <v>1.2502429257987318</v>
      </c>
      <c r="V309" s="27">
        <v>0.8909500942576567</v>
      </c>
      <c r="W309" s="27">
        <v>-0.21878484524700936</v>
      </c>
      <c r="Z309" s="17">
        <f t="shared" ref="Z309:AB309" si="1926">1/(1+EXP(-U309))</f>
        <v>0.77734191</v>
      </c>
      <c r="AA309" s="17">
        <f t="shared" si="1926"/>
        <v>0.7090861997</v>
      </c>
      <c r="AB309" s="17">
        <f t="shared" si="1926"/>
        <v>0.4455209271</v>
      </c>
      <c r="AE309" s="31">
        <v>1.0</v>
      </c>
      <c r="AF309" s="17">
        <f t="shared" ref="AF309:AH309" si="1927">Z309</f>
        <v>0.77734191</v>
      </c>
      <c r="AG309" s="17">
        <f t="shared" si="1927"/>
        <v>0.7090861997</v>
      </c>
      <c r="AH309" s="17">
        <f t="shared" si="1927"/>
        <v>0.4455209271</v>
      </c>
      <c r="AM309" s="27">
        <v>0.7350140984498038</v>
      </c>
      <c r="AN309" s="27">
        <v>0.7697047841483853</v>
      </c>
      <c r="AO309" s="27">
        <v>0.7792761979404563</v>
      </c>
      <c r="AQ309" s="17">
        <f t="shared" ref="AQ309:AS309" si="1928">EXP(AM309)/(EXP($AM309)+EXP($AN309)+EXP($AO309))</f>
        <v>0.324616756</v>
      </c>
      <c r="AR309" s="17">
        <f t="shared" si="1928"/>
        <v>0.3360755412</v>
      </c>
      <c r="AS309" s="17">
        <f t="shared" si="1928"/>
        <v>0.3393077028</v>
      </c>
      <c r="AU309" s="40" t="str">
        <f t="shared" si="1879"/>
        <v>virginica</v>
      </c>
      <c r="AW309" s="41">
        <v>0.0</v>
      </c>
      <c r="AX309" s="41">
        <v>0.0</v>
      </c>
      <c r="AY309" s="41">
        <v>1.0</v>
      </c>
      <c r="BB309" s="74">
        <f t="shared" ref="BB309:BD309" si="1929">AQ309-AW309</f>
        <v>0.324616756</v>
      </c>
      <c r="BC309" s="74">
        <f t="shared" si="1929"/>
        <v>0.3360755412</v>
      </c>
      <c r="BD309" s="74">
        <f t="shared" si="1929"/>
        <v>-0.6606922972</v>
      </c>
      <c r="BF309" s="5">
        <v>1.0</v>
      </c>
      <c r="BG309" s="5">
        <v>1.0</v>
      </c>
      <c r="BH309" s="5">
        <v>1.0</v>
      </c>
      <c r="BJ309" s="34">
        <f t="shared" ref="BJ309:BL309" si="1930">BB309*BF309</f>
        <v>0.324616756</v>
      </c>
      <c r="BK309" s="34">
        <f t="shared" si="1930"/>
        <v>0.3360755412</v>
      </c>
      <c r="BL309" s="34">
        <f t="shared" si="1930"/>
        <v>-0.6606922972</v>
      </c>
      <c r="BT309" s="5">
        <f t="shared" ref="BT309:BV309" si="1931">Z309*(1-Z309)</f>
        <v>0.173081465</v>
      </c>
      <c r="BU309" s="5">
        <f t="shared" si="1931"/>
        <v>0.2062829611</v>
      </c>
      <c r="BV309" s="5">
        <f t="shared" si="1931"/>
        <v>0.2470320306</v>
      </c>
      <c r="BY309" s="17">
        <v>0.07953741704070322</v>
      </c>
      <c r="BZ309" s="17">
        <v>-0.11998277859527282</v>
      </c>
      <c r="CA309" s="17">
        <v>-0.04307415633221409</v>
      </c>
      <c r="CC309" s="34">
        <f t="shared" ref="CC309:CE309" si="1932">BY309*BT309</f>
        <v>0.01376645266</v>
      </c>
      <c r="CD309" s="34">
        <f t="shared" si="1932"/>
        <v>-0.02475040285</v>
      </c>
      <c r="CE309" s="34">
        <f t="shared" si="1932"/>
        <v>-0.01064069631</v>
      </c>
    </row>
    <row r="310" ht="18.0" customHeight="1">
      <c r="K310" s="32" t="s">
        <v>29</v>
      </c>
      <c r="L310" s="31">
        <f>SUM(L301:L309)</f>
        <v>1.067907346</v>
      </c>
      <c r="R310" s="9"/>
      <c r="AM310" s="7"/>
    </row>
    <row r="311" ht="18.0" customHeight="1">
      <c r="K311" s="2"/>
      <c r="R311" s="9"/>
      <c r="AM311" s="43" t="s">
        <v>388</v>
      </c>
      <c r="AN311" s="27"/>
      <c r="AO311" s="27"/>
    </row>
    <row r="312" ht="18.0" customHeight="1">
      <c r="B312" s="11" t="s">
        <v>11</v>
      </c>
      <c r="C312" s="12"/>
      <c r="D312" s="12"/>
      <c r="E312" s="13"/>
      <c r="G312" s="2"/>
      <c r="H312" s="2"/>
      <c r="I312" s="2"/>
      <c r="J312" s="9"/>
      <c r="K312" s="2"/>
      <c r="L312" s="9"/>
      <c r="Q312" s="7"/>
      <c r="U312" s="43" t="s">
        <v>12</v>
      </c>
      <c r="V312" s="27"/>
      <c r="W312" s="27"/>
      <c r="Z312" s="16" t="s">
        <v>389</v>
      </c>
      <c r="AA312" s="17"/>
      <c r="AF312" s="16" t="s">
        <v>390</v>
      </c>
      <c r="AI312" s="7"/>
      <c r="AM312" s="43" t="s">
        <v>391</v>
      </c>
      <c r="AQ312" s="10" t="s">
        <v>392</v>
      </c>
      <c r="AR312" s="17"/>
      <c r="AW312" s="1" t="s">
        <v>41</v>
      </c>
      <c r="BB312" s="36" t="s">
        <v>93</v>
      </c>
      <c r="BF312" s="4" t="s">
        <v>393</v>
      </c>
      <c r="BH312" s="9" t="s">
        <v>799</v>
      </c>
      <c r="BJ312" s="33" t="s">
        <v>395</v>
      </c>
      <c r="BN312" s="33" t="s">
        <v>396</v>
      </c>
      <c r="BO312" s="34"/>
      <c r="BP312" s="34"/>
      <c r="BQ312" s="34"/>
      <c r="BT312" s="4" t="s">
        <v>397</v>
      </c>
      <c r="BX312" s="16" t="s">
        <v>398</v>
      </c>
      <c r="BY312" s="17"/>
      <c r="BZ312" s="17"/>
      <c r="CA312" s="17"/>
      <c r="CB312" s="17"/>
      <c r="CC312" s="33" t="s">
        <v>399</v>
      </c>
      <c r="CG312" s="4" t="s">
        <v>138</v>
      </c>
      <c r="CH312" s="5"/>
      <c r="CI312" s="5"/>
      <c r="CJ312" s="5"/>
    </row>
    <row r="313" ht="18.0" customHeight="1">
      <c r="B313" s="18" t="s">
        <v>14</v>
      </c>
      <c r="C313" s="18" t="s">
        <v>15</v>
      </c>
      <c r="D313" s="18" t="s">
        <v>16</v>
      </c>
      <c r="E313" s="19"/>
      <c r="F313" s="6" t="s">
        <v>14</v>
      </c>
      <c r="G313" s="6" t="s">
        <v>15</v>
      </c>
      <c r="H313" s="6" t="s">
        <v>16</v>
      </c>
      <c r="I313" s="19"/>
      <c r="J313" s="20" t="s">
        <v>18</v>
      </c>
      <c r="K313" s="18" t="s">
        <v>19</v>
      </c>
      <c r="L313" s="21" t="s">
        <v>20</v>
      </c>
      <c r="N313" s="1" t="s">
        <v>21</v>
      </c>
      <c r="O313" s="1" t="s">
        <v>22</v>
      </c>
      <c r="P313" s="1" t="s">
        <v>23</v>
      </c>
      <c r="Q313" s="1" t="s">
        <v>800</v>
      </c>
      <c r="U313" s="1" t="s">
        <v>801</v>
      </c>
      <c r="AE313" s="1" t="s">
        <v>21</v>
      </c>
      <c r="AF313" s="2" t="s">
        <v>802</v>
      </c>
      <c r="AI313" s="2" t="s">
        <v>803</v>
      </c>
      <c r="AK313" s="2"/>
      <c r="AM313" s="2" t="s">
        <v>804</v>
      </c>
      <c r="AO313" s="2"/>
      <c r="AQ313" s="2" t="s">
        <v>47</v>
      </c>
      <c r="AW313" s="6" t="s">
        <v>14</v>
      </c>
      <c r="AX313" s="6" t="s">
        <v>15</v>
      </c>
      <c r="AY313" s="6" t="s">
        <v>16</v>
      </c>
      <c r="BB313" s="2" t="s">
        <v>101</v>
      </c>
      <c r="BF313" s="1" t="s">
        <v>251</v>
      </c>
      <c r="BJ313" s="57" t="s">
        <v>805</v>
      </c>
      <c r="BK313" s="58"/>
      <c r="BO313" s="2" t="s">
        <v>104</v>
      </c>
      <c r="BP313" s="2"/>
      <c r="BT313" s="1" t="s">
        <v>145</v>
      </c>
      <c r="BY313" s="2" t="s">
        <v>146</v>
      </c>
      <c r="CC313" s="2" t="s">
        <v>806</v>
      </c>
      <c r="CH313" s="2" t="s">
        <v>148</v>
      </c>
    </row>
    <row r="314" ht="18.0" customHeight="1">
      <c r="A314" s="1">
        <f>A301+1</f>
        <v>24</v>
      </c>
      <c r="B314" s="6">
        <v>1.0</v>
      </c>
      <c r="C314" s="6">
        <v>0.0</v>
      </c>
      <c r="D314" s="6">
        <v>0.0</v>
      </c>
      <c r="E314" s="22" t="str">
        <f t="shared" ref="E314:E322" si="1943">IF(MAX(B314:D314)=B314,"setosa",IF(MAX(B314:D314)=C314,"versicolor","virginica"))</f>
        <v>setosa</v>
      </c>
      <c r="F314" s="22">
        <f t="shared" ref="F314:H314" si="1933">AQ314</f>
        <v>0.3453486302</v>
      </c>
      <c r="G314" s="22">
        <f t="shared" si="1933"/>
        <v>0.3116333263</v>
      </c>
      <c r="H314" s="22">
        <f t="shared" si="1933"/>
        <v>0.3430180435</v>
      </c>
      <c r="I314" s="64" t="str">
        <f t="shared" ref="I314:I322" si="1945">IF(MAX(F314:H314)=F314,"setosa",IF(MAX(F314:H314)=G314,"versicolor","virginica"))</f>
        <v>setosa</v>
      </c>
      <c r="J314" s="22">
        <f>COUNTIF(K314:K322,"OK")/9</f>
        <v>1</v>
      </c>
      <c r="K314" s="24" t="str">
        <f t="shared" ref="K314:K322" si="1946">IF(E314=I314,"OK","NG")</f>
        <v>OK</v>
      </c>
      <c r="L314" s="25">
        <f t="shared" ref="L314:L322" si="1947">-(B314*LN(F314)+C314*LN(G314)+D314*LN(H314))/9</f>
        <v>0.1181334278</v>
      </c>
      <c r="M314" s="9" t="s">
        <v>26</v>
      </c>
      <c r="N314" s="25">
        <v>1.0</v>
      </c>
      <c r="O314" s="27">
        <v>5.1</v>
      </c>
      <c r="P314" s="27">
        <v>7.0</v>
      </c>
      <c r="Q314" s="72">
        <f t="shared" ref="Q314:S314" si="1934">Q301-$C$10*CH301</f>
        <v>0.05443448815</v>
      </c>
      <c r="R314" s="72">
        <f t="shared" si="1934"/>
        <v>-0.03974418904</v>
      </c>
      <c r="S314" s="72">
        <f t="shared" si="1934"/>
        <v>0.1821437429</v>
      </c>
      <c r="T314" s="28" t="s">
        <v>27</v>
      </c>
      <c r="U314" s="27">
        <f t="array" ref="U314:W322">MMULT(N314:P322,Q314:S316)</f>
        <v>0.8812347204</v>
      </c>
      <c r="V314" s="27">
        <v>1.6406337571097187</v>
      </c>
      <c r="W314" s="27">
        <v>-1.0670916691272303</v>
      </c>
      <c r="Y314" s="9" t="s">
        <v>807</v>
      </c>
      <c r="Z314" s="17">
        <f t="shared" ref="Z314:AB314" si="1935">1/(1+EXP(-U314))</f>
        <v>0.7070780201</v>
      </c>
      <c r="AA314" s="17">
        <f t="shared" si="1935"/>
        <v>0.8376211544</v>
      </c>
      <c r="AB314" s="17">
        <f t="shared" si="1935"/>
        <v>0.2559565616</v>
      </c>
      <c r="AD314" s="9" t="s">
        <v>808</v>
      </c>
      <c r="AE314" s="25">
        <v>1.0</v>
      </c>
      <c r="AF314" s="17">
        <f t="shared" ref="AF314:AH314" si="1936">Z314</f>
        <v>0.7070780201</v>
      </c>
      <c r="AG314" s="17">
        <f t="shared" si="1936"/>
        <v>0.8376211544</v>
      </c>
      <c r="AH314" s="17">
        <f t="shared" si="1936"/>
        <v>0.2559565616</v>
      </c>
      <c r="AI314" s="38">
        <f t="shared" ref="AI314:AK314" si="1937">AI301-$C$10*BO301</f>
        <v>0.05980522794</v>
      </c>
      <c r="AJ314" s="38">
        <f t="shared" si="1937"/>
        <v>-0.03295276771</v>
      </c>
      <c r="AK314" s="38">
        <f t="shared" si="1937"/>
        <v>-0.02685246024</v>
      </c>
      <c r="AL314" s="28" t="s">
        <v>27</v>
      </c>
      <c r="AM314" s="27">
        <f t="array" ref="AM314:AO322">MMULT(AE314:AH322,AI314:AK317)</f>
        <v>0.733443242</v>
      </c>
      <c r="AN314" s="27">
        <v>0.6307160734297818</v>
      </c>
      <c r="AO314" s="27">
        <v>0.7266718637470079</v>
      </c>
      <c r="AP314" s="9" t="s">
        <v>809</v>
      </c>
      <c r="AQ314" s="17">
        <f t="shared" ref="AQ314:AS314" si="1938">EXP(AM314)/(EXP($AM314)+EXP($AN314)+EXP($AO314))</f>
        <v>0.3453486302</v>
      </c>
      <c r="AR314" s="17">
        <f t="shared" si="1938"/>
        <v>0.3116333263</v>
      </c>
      <c r="AS314" s="17">
        <f t="shared" si="1938"/>
        <v>0.3430180435</v>
      </c>
      <c r="AT314" s="39" t="s">
        <v>51</v>
      </c>
      <c r="AU314" s="40" t="str">
        <f>IF(MAX(B314:D314)=MAX(AQ314:AS314)=AQ314,"setosa",IF(MAX(AQ314:AS314)=AR314,"versicolor","virginica"))</f>
        <v>virginica</v>
      </c>
      <c r="AW314" s="41">
        <v>1.0</v>
      </c>
      <c r="AX314" s="41">
        <v>0.0</v>
      </c>
      <c r="AY314" s="41">
        <v>0.0</v>
      </c>
      <c r="BA314" s="59" t="s">
        <v>108</v>
      </c>
      <c r="BB314" s="74">
        <f t="shared" ref="BB314:BD314" si="1939">AQ314-AW314</f>
        <v>-0.6546513698</v>
      </c>
      <c r="BC314" s="74">
        <f t="shared" si="1939"/>
        <v>0.3116333263</v>
      </c>
      <c r="BD314" s="74">
        <f t="shared" si="1939"/>
        <v>0.3430180435</v>
      </c>
      <c r="BE314" s="9" t="s">
        <v>810</v>
      </c>
      <c r="BF314" s="5">
        <v>1.0</v>
      </c>
      <c r="BG314" s="5">
        <v>1.0</v>
      </c>
      <c r="BH314" s="5">
        <v>1.0</v>
      </c>
      <c r="BI314" s="9" t="s">
        <v>811</v>
      </c>
      <c r="BJ314" s="34">
        <f t="shared" ref="BJ314:BL314" si="1940">BB314*BF314</f>
        <v>-0.6546513698</v>
      </c>
      <c r="BK314" s="34">
        <f t="shared" si="1940"/>
        <v>0.3116333263</v>
      </c>
      <c r="BL314" s="34">
        <f t="shared" si="1940"/>
        <v>0.3430180435</v>
      </c>
      <c r="BN314" s="61" t="s">
        <v>812</v>
      </c>
      <c r="BO314" s="62">
        <f t="array" ref="BO314:BQ317">MMULT(TRANSPOSE(AE314:AH322),BJ314:BL322)</f>
        <v>-0.0333932696</v>
      </c>
      <c r="BP314" s="62">
        <v>-0.02869016289895915</v>
      </c>
      <c r="BQ314" s="62">
        <v>0.062083432502569424</v>
      </c>
      <c r="BS314" s="75" t="s">
        <v>813</v>
      </c>
      <c r="BT314" s="5">
        <f t="shared" ref="BT314:BV314" si="1941">Z314*(1-Z314)</f>
        <v>0.2071186936</v>
      </c>
      <c r="BU314" s="5">
        <f t="shared" si="1941"/>
        <v>0.1360119561</v>
      </c>
      <c r="BV314" s="5">
        <f t="shared" si="1941"/>
        <v>0.1904428002</v>
      </c>
      <c r="BX314" s="9" t="s">
        <v>814</v>
      </c>
      <c r="BY314" s="17">
        <f t="array" ref="BY314:CA322">MMULT(BJ314:BL322,TRANSPOSE(AI315:AK317))</f>
        <v>0.0520997873</v>
      </c>
      <c r="BZ314" s="17">
        <v>-0.08729485802341722</v>
      </c>
      <c r="CA314" s="17">
        <v>0.23666955092613845</v>
      </c>
      <c r="CB314" s="9"/>
      <c r="CC314" s="34">
        <f t="shared" ref="CC314:CE314" si="1942">BY314*BT314</f>
        <v>0.01079083988</v>
      </c>
      <c r="CD314" s="34">
        <f t="shared" si="1942"/>
        <v>-0.0118731444</v>
      </c>
      <c r="CE314" s="34">
        <f t="shared" si="1942"/>
        <v>0.045072012</v>
      </c>
      <c r="CG314" s="61" t="s">
        <v>815</v>
      </c>
      <c r="CH314" s="65">
        <f t="array" ref="CH314:CJ316">MMULT(TRANSPOSE(N314:P322),CC314:CE322)</f>
        <v>-0.005269234729</v>
      </c>
      <c r="CI314" s="65">
        <v>0.04587170910260695</v>
      </c>
      <c r="CJ314" s="65">
        <v>-0.043529155858650984</v>
      </c>
    </row>
    <row r="315" ht="18.0" customHeight="1">
      <c r="B315" s="6">
        <v>1.0</v>
      </c>
      <c r="C315" s="6">
        <v>0.0</v>
      </c>
      <c r="D315" s="6">
        <v>0.0</v>
      </c>
      <c r="E315" s="22" t="str">
        <f t="shared" si="1943"/>
        <v>setosa</v>
      </c>
      <c r="F315" s="22">
        <f t="shared" ref="F315:H315" si="1944">AQ315</f>
        <v>0.3487198205</v>
      </c>
      <c r="G315" s="22">
        <f t="shared" si="1944"/>
        <v>0.3081182563</v>
      </c>
      <c r="H315" s="22">
        <f t="shared" si="1944"/>
        <v>0.3431619232</v>
      </c>
      <c r="I315" s="64" t="str">
        <f t="shared" si="1945"/>
        <v>setosa</v>
      </c>
      <c r="K315" s="24" t="str">
        <f t="shared" si="1946"/>
        <v>OK</v>
      </c>
      <c r="L315" s="29">
        <f t="shared" si="1947"/>
        <v>0.117054054</v>
      </c>
      <c r="N315" s="29">
        <v>1.0</v>
      </c>
      <c r="O315" s="27">
        <v>5.4</v>
      </c>
      <c r="P315" s="27">
        <v>7.8</v>
      </c>
      <c r="Q315" s="72">
        <f t="shared" ref="Q315:S315" si="1948">Q302-$C$10*CH302</f>
        <v>0.1441334134</v>
      </c>
      <c r="R315" s="72">
        <f t="shared" si="1948"/>
        <v>-0.08621526138</v>
      </c>
      <c r="S315" s="72">
        <f t="shared" si="1948"/>
        <v>0.1476956209</v>
      </c>
      <c r="U315" s="27">
        <v>0.9349570100410582</v>
      </c>
      <c r="V315" s="27">
        <v>1.8570635534595583</v>
      </c>
      <c r="W315" s="27">
        <v>-1.2516381918274393</v>
      </c>
      <c r="Z315" s="17">
        <f t="shared" ref="Z315:AB315" si="1949">1/(1+EXP(-U315))</f>
        <v>0.7180798723</v>
      </c>
      <c r="AA315" s="17">
        <f t="shared" si="1949"/>
        <v>0.864954314</v>
      </c>
      <c r="AB315" s="17">
        <f t="shared" si="1949"/>
        <v>0.2224166888</v>
      </c>
      <c r="AE315" s="29">
        <v>1.0</v>
      </c>
      <c r="AF315" s="17">
        <f t="shared" ref="AF315:AH315" si="1950">Z315</f>
        <v>0.7180798723</v>
      </c>
      <c r="AG315" s="17">
        <f t="shared" si="1950"/>
        <v>0.864954314</v>
      </c>
      <c r="AH315" s="17">
        <f t="shared" si="1950"/>
        <v>0.2224166888</v>
      </c>
      <c r="AI315" s="38">
        <f t="shared" ref="AI315:AK315" si="1951">AI302-$C$10*BO302</f>
        <v>0.5435623645</v>
      </c>
      <c r="AJ315" s="38">
        <f t="shared" si="1951"/>
        <v>0.7340243196</v>
      </c>
      <c r="AK315" s="38">
        <f t="shared" si="1951"/>
        <v>0.5224133159</v>
      </c>
      <c r="AM315" s="27">
        <v>0.7473308026512552</v>
      </c>
      <c r="AN315" s="27">
        <v>0.6235456678038065</v>
      </c>
      <c r="AO315" s="27">
        <v>0.7312644244192125</v>
      </c>
      <c r="AQ315" s="17">
        <f t="shared" ref="AQ315:AS315" si="1952">EXP(AM315)/(EXP($AM315)+EXP($AN315)+EXP($AO315))</f>
        <v>0.3487198205</v>
      </c>
      <c r="AR315" s="17">
        <f t="shared" si="1952"/>
        <v>0.3081182563</v>
      </c>
      <c r="AS315" s="17">
        <f t="shared" si="1952"/>
        <v>0.3431619232</v>
      </c>
      <c r="AU315" s="40" t="str">
        <f t="shared" ref="AU315:AU322" si="1963">IF(MAX(AQ315:AS315)=AQ315,"setosa",IF(MAX(AQ315:AS315)=AR315,"versicolor","virginica"))</f>
        <v>setosa</v>
      </c>
      <c r="AW315" s="41">
        <v>1.0</v>
      </c>
      <c r="AX315" s="41">
        <v>0.0</v>
      </c>
      <c r="AY315" s="41">
        <v>0.0</v>
      </c>
      <c r="BB315" s="74">
        <f t="shared" ref="BB315:BD315" si="1953">AQ315-AW315</f>
        <v>-0.6512801795</v>
      </c>
      <c r="BC315" s="74">
        <f t="shared" si="1953"/>
        <v>0.3081182563</v>
      </c>
      <c r="BD315" s="74">
        <f t="shared" si="1953"/>
        <v>0.3431619232</v>
      </c>
      <c r="BF315" s="5">
        <v>1.0</v>
      </c>
      <c r="BG315" s="5">
        <v>1.0</v>
      </c>
      <c r="BH315" s="5">
        <v>1.0</v>
      </c>
      <c r="BJ315" s="34">
        <f t="shared" ref="BJ315:BL315" si="1954">BB315*BF315</f>
        <v>-0.6512801795</v>
      </c>
      <c r="BK315" s="34">
        <f t="shared" si="1954"/>
        <v>0.3081182563</v>
      </c>
      <c r="BL315" s="34">
        <f t="shared" si="1954"/>
        <v>0.3431619232</v>
      </c>
      <c r="BN315" s="61" t="s">
        <v>816</v>
      </c>
      <c r="BO315" s="34">
        <v>0.07780551551908027</v>
      </c>
      <c r="BP315" s="34">
        <v>0.0019125613105194783</v>
      </c>
      <c r="BQ315" s="34">
        <v>-0.07971807682960008</v>
      </c>
      <c r="BT315" s="5">
        <f t="shared" ref="BT315:BV315" si="1955">Z315*(1-Z315)</f>
        <v>0.2024411693</v>
      </c>
      <c r="BU315" s="5">
        <f t="shared" si="1955"/>
        <v>0.1168083487</v>
      </c>
      <c r="BV315" s="5">
        <f t="shared" si="1955"/>
        <v>0.1729475053</v>
      </c>
      <c r="BY315" s="17">
        <v>0.05142725728240907</v>
      </c>
      <c r="BZ315" s="17">
        <v>-0.08621170657028665</v>
      </c>
      <c r="CA315" s="17">
        <v>0.23516459626288086</v>
      </c>
      <c r="CC315" s="34">
        <f t="shared" ref="CC315:CE315" si="1956">BY315*BT315</f>
        <v>0.0104109941</v>
      </c>
      <c r="CD315" s="34">
        <f t="shared" si="1956"/>
        <v>-0.01007024708</v>
      </c>
      <c r="CE315" s="34">
        <f t="shared" si="1956"/>
        <v>0.04067113027</v>
      </c>
      <c r="CG315" s="61" t="s">
        <v>817</v>
      </c>
      <c r="CH315" s="66">
        <v>-0.010554603540759155</v>
      </c>
      <c r="CI315" s="66">
        <v>0.2228270436159197</v>
      </c>
      <c r="CJ315" s="66">
        <v>-0.4999025039307674</v>
      </c>
    </row>
    <row r="316" ht="18.0" customHeight="1">
      <c r="B316" s="6">
        <v>1.0</v>
      </c>
      <c r="C316" s="6">
        <v>0.0</v>
      </c>
      <c r="D316" s="6">
        <v>0.0</v>
      </c>
      <c r="E316" s="22" t="str">
        <f t="shared" si="1943"/>
        <v>setosa</v>
      </c>
      <c r="F316" s="22">
        <f t="shared" ref="F316:H316" si="1957">AQ316</f>
        <v>0.3458169192</v>
      </c>
      <c r="G316" s="22">
        <f t="shared" si="1957"/>
        <v>0.3109203836</v>
      </c>
      <c r="H316" s="22">
        <f t="shared" si="1957"/>
        <v>0.3432626972</v>
      </c>
      <c r="I316" s="64" t="str">
        <f t="shared" si="1945"/>
        <v>setosa</v>
      </c>
      <c r="K316" s="24" t="str">
        <f t="shared" si="1946"/>
        <v>OK</v>
      </c>
      <c r="L316" s="29">
        <f t="shared" si="1947"/>
        <v>0.1179828644</v>
      </c>
      <c r="N316" s="29">
        <v>1.0</v>
      </c>
      <c r="O316" s="27">
        <v>4.6</v>
      </c>
      <c r="P316" s="27">
        <v>6.8</v>
      </c>
      <c r="Q316" s="72">
        <f t="shared" ref="Q316:S316" si="1958">Q303-$C$10*CH303</f>
        <v>0.01310283198</v>
      </c>
      <c r="R316" s="72">
        <f t="shared" si="1958"/>
        <v>0.3028679685</v>
      </c>
      <c r="S316" s="72">
        <f t="shared" si="1958"/>
        <v>-0.2860690112</v>
      </c>
      <c r="U316" s="27">
        <v>0.8065474473274467</v>
      </c>
      <c r="V316" s="27">
        <v>1.6231677941084786</v>
      </c>
      <c r="W316" s="27">
        <v>-1.0837256773210244</v>
      </c>
      <c r="Z316" s="17">
        <f t="shared" ref="Z316:AB316" si="1959">1/(1+EXP(-U316))</f>
        <v>0.6913732987</v>
      </c>
      <c r="AA316" s="17">
        <f t="shared" si="1959"/>
        <v>0.8352315441</v>
      </c>
      <c r="AB316" s="17">
        <f t="shared" si="1959"/>
        <v>0.2528016145</v>
      </c>
      <c r="AE316" s="29">
        <v>1.0</v>
      </c>
      <c r="AF316" s="17">
        <f t="shared" ref="AF316:AH316" si="1960">Z316</f>
        <v>0.6913732987</v>
      </c>
      <c r="AG316" s="17">
        <f t="shared" si="1960"/>
        <v>0.8352315441</v>
      </c>
      <c r="AH316" s="17">
        <f t="shared" si="1960"/>
        <v>0.2528016145</v>
      </c>
      <c r="AI316" s="38">
        <f t="shared" ref="AI316:AK316" si="1961">AI303-$C$10*BO303</f>
        <v>0.3341975409</v>
      </c>
      <c r="AJ316" s="38">
        <f t="shared" si="1961"/>
        <v>0.02705727027</v>
      </c>
      <c r="AK316" s="38">
        <f t="shared" si="1961"/>
        <v>0.3587451888</v>
      </c>
      <c r="AM316" s="27">
        <v>0.7239926972957086</v>
      </c>
      <c r="AN316" s="27">
        <v>0.6176200757354829</v>
      </c>
      <c r="AO316" s="27">
        <v>0.7165792325703498</v>
      </c>
      <c r="AQ316" s="17">
        <f t="shared" ref="AQ316:AS316" si="1962">EXP(AM316)/(EXP($AM316)+EXP($AN316)+EXP($AO316))</f>
        <v>0.3458169192</v>
      </c>
      <c r="AR316" s="17">
        <f t="shared" si="1962"/>
        <v>0.3109203836</v>
      </c>
      <c r="AS316" s="17">
        <f t="shared" si="1962"/>
        <v>0.3432626972</v>
      </c>
      <c r="AU316" s="40" t="str">
        <f t="shared" si="1963"/>
        <v>setosa</v>
      </c>
      <c r="AW316" s="41">
        <v>1.0</v>
      </c>
      <c r="AX316" s="41">
        <v>0.0</v>
      </c>
      <c r="AY316" s="41">
        <v>0.0</v>
      </c>
      <c r="BB316" s="74">
        <f t="shared" ref="BB316:BD316" si="1964">AQ316-AW316</f>
        <v>-0.6541830808</v>
      </c>
      <c r="BC316" s="74">
        <f t="shared" si="1964"/>
        <v>0.3109203836</v>
      </c>
      <c r="BD316" s="74">
        <f t="shared" si="1964"/>
        <v>0.3432626972</v>
      </c>
      <c r="BF316" s="5">
        <v>1.0</v>
      </c>
      <c r="BG316" s="5">
        <v>1.0</v>
      </c>
      <c r="BH316" s="5">
        <v>1.0</v>
      </c>
      <c r="BJ316" s="34">
        <f t="shared" ref="BJ316:BL316" si="1965">BB316*BF316</f>
        <v>-0.6541830808</v>
      </c>
      <c r="BK316" s="34">
        <f t="shared" si="1965"/>
        <v>0.3109203836</v>
      </c>
      <c r="BL316" s="34">
        <f t="shared" si="1965"/>
        <v>0.3432626972</v>
      </c>
      <c r="BO316" s="34">
        <v>-0.36150101041103055</v>
      </c>
      <c r="BP316" s="34">
        <v>0.32753436586707957</v>
      </c>
      <c r="BQ316" s="34">
        <v>0.03396664454395115</v>
      </c>
      <c r="BT316" s="5">
        <f t="shared" ref="BT316:BV316" si="1966">Z316*(1-Z316)</f>
        <v>0.2133762606</v>
      </c>
      <c r="BU316" s="5">
        <f t="shared" si="1966"/>
        <v>0.1376198118</v>
      </c>
      <c r="BV316" s="5">
        <f t="shared" si="1966"/>
        <v>0.1888929582</v>
      </c>
      <c r="BY316" s="17">
        <v>0.05195882465224147</v>
      </c>
      <c r="BZ316" s="17">
        <v>-0.0870698789434349</v>
      </c>
      <c r="CA316" s="17">
        <v>0.23642683896726835</v>
      </c>
      <c r="CC316" s="34">
        <f t="shared" ref="CC316:CE316" si="1967">BY316*BT316</f>
        <v>0.01108677971</v>
      </c>
      <c r="CD316" s="34">
        <f t="shared" si="1967"/>
        <v>-0.01198254036</v>
      </c>
      <c r="CE316" s="34">
        <f t="shared" si="1967"/>
        <v>0.04465936501</v>
      </c>
      <c r="CH316" s="66">
        <v>0.19761716796494644</v>
      </c>
      <c r="CI316" s="66">
        <v>-0.13372226532466752</v>
      </c>
      <c r="CJ316" s="66">
        <v>0.26682021404859774</v>
      </c>
    </row>
    <row r="317" ht="18.0" customHeight="1">
      <c r="B317" s="6">
        <v>0.0</v>
      </c>
      <c r="C317" s="6">
        <v>1.0</v>
      </c>
      <c r="D317" s="6">
        <v>0.0</v>
      </c>
      <c r="E317" s="22" t="str">
        <f t="shared" si="1943"/>
        <v>versicolor</v>
      </c>
      <c r="F317" s="22">
        <f t="shared" ref="F317:H317" si="1968">AQ317</f>
        <v>0.3166247603</v>
      </c>
      <c r="G317" s="22">
        <f t="shared" si="1968"/>
        <v>0.3454097882</v>
      </c>
      <c r="H317" s="22">
        <f t="shared" si="1968"/>
        <v>0.3379654515</v>
      </c>
      <c r="I317" s="64" t="str">
        <f t="shared" si="1945"/>
        <v>versicolor</v>
      </c>
      <c r="K317" s="24" t="str">
        <f t="shared" si="1946"/>
        <v>OK</v>
      </c>
      <c r="L317" s="29">
        <f t="shared" si="1947"/>
        <v>0.1181137528</v>
      </c>
      <c r="N317" s="29">
        <v>1.0</v>
      </c>
      <c r="O317" s="27">
        <v>6.4</v>
      </c>
      <c r="P317" s="27">
        <v>3.6</v>
      </c>
      <c r="U317" s="27">
        <v>1.0240585291683904</v>
      </c>
      <c r="V317" s="27">
        <v>0.4988028245710989</v>
      </c>
      <c r="W317" s="27">
        <v>0.09754727608343439</v>
      </c>
      <c r="Z317" s="17">
        <f t="shared" ref="Z317:AB317" si="1969">1/(1+EXP(-U317))</f>
        <v>0.7357623975</v>
      </c>
      <c r="AA317" s="17">
        <f t="shared" si="1969"/>
        <v>0.6221779493</v>
      </c>
      <c r="AB317" s="17">
        <f t="shared" si="1969"/>
        <v>0.5243674997</v>
      </c>
      <c r="AE317" s="29">
        <v>1.0</v>
      </c>
      <c r="AF317" s="17">
        <f t="shared" ref="AF317:AH317" si="1970">Z317</f>
        <v>0.7357623975</v>
      </c>
      <c r="AG317" s="17">
        <f t="shared" si="1970"/>
        <v>0.6221779493</v>
      </c>
      <c r="AH317" s="17">
        <f t="shared" si="1970"/>
        <v>0.5243674997</v>
      </c>
      <c r="AI317" s="38">
        <f t="shared" ref="AI317:AK317" si="1971">AI304-$C$10*BO304</f>
        <v>0.03659247283</v>
      </c>
      <c r="AJ317" s="38">
        <f t="shared" si="1971"/>
        <v>0.4766146091</v>
      </c>
      <c r="AK317" s="38">
        <f t="shared" si="1971"/>
        <v>0.3267929181</v>
      </c>
      <c r="AM317" s="27">
        <v>0.6868562206044495</v>
      </c>
      <c r="AN317" s="27">
        <v>0.7738703733026155</v>
      </c>
      <c r="AO317" s="27">
        <v>0.7520825448358662</v>
      </c>
      <c r="AQ317" s="17">
        <f t="shared" ref="AQ317:AS317" si="1972">EXP(AM317)/(EXP($AM317)+EXP($AN317)+EXP($AO317))</f>
        <v>0.3166247603</v>
      </c>
      <c r="AR317" s="17">
        <f t="shared" si="1972"/>
        <v>0.3454097882</v>
      </c>
      <c r="AS317" s="17">
        <f t="shared" si="1972"/>
        <v>0.3379654515</v>
      </c>
      <c r="AU317" s="40" t="str">
        <f t="shared" si="1963"/>
        <v>versicolor</v>
      </c>
      <c r="AW317" s="41">
        <v>0.0</v>
      </c>
      <c r="AX317" s="41">
        <v>1.0</v>
      </c>
      <c r="AY317" s="41">
        <v>0.0</v>
      </c>
      <c r="BB317" s="74">
        <f t="shared" ref="BB317:BD317" si="1973">AQ317-AW317</f>
        <v>0.3166247603</v>
      </c>
      <c r="BC317" s="74">
        <f t="shared" si="1973"/>
        <v>-0.6545902118</v>
      </c>
      <c r="BD317" s="74">
        <f t="shared" si="1973"/>
        <v>0.3379654515</v>
      </c>
      <c r="BF317" s="5">
        <v>1.0</v>
      </c>
      <c r="BG317" s="5">
        <v>1.0</v>
      </c>
      <c r="BH317" s="5">
        <v>1.0</v>
      </c>
      <c r="BJ317" s="34">
        <f t="shared" ref="BJ317:BL317" si="1974">BB317*BF317</f>
        <v>0.3166247603</v>
      </c>
      <c r="BK317" s="34">
        <f t="shared" si="1974"/>
        <v>-0.6545902118</v>
      </c>
      <c r="BL317" s="34">
        <f t="shared" si="1974"/>
        <v>0.3379654515</v>
      </c>
      <c r="BO317" s="34">
        <v>0.44876654399777216</v>
      </c>
      <c r="BP317" s="34">
        <v>-0.39494694144431725</v>
      </c>
      <c r="BQ317" s="34">
        <v>-0.05381960255345514</v>
      </c>
      <c r="BT317" s="5">
        <f t="shared" ref="BT317:BV317" si="1975">Z317*(1-Z317)</f>
        <v>0.1944160919</v>
      </c>
      <c r="BU317" s="5">
        <f t="shared" si="1975"/>
        <v>0.2350725487</v>
      </c>
      <c r="BV317" s="5">
        <f t="shared" si="1975"/>
        <v>0.249406225</v>
      </c>
      <c r="BY317" s="17">
        <v>-0.13182217924309433</v>
      </c>
      <c r="BZ317" s="17">
        <v>0.2093472717178306</v>
      </c>
      <c r="CA317" s="17">
        <v>-0.18995645889387197</v>
      </c>
      <c r="CC317" s="34">
        <f t="shared" ref="CC317:CE317" si="1976">BY317*BT317</f>
        <v>-0.02562835292</v>
      </c>
      <c r="CD317" s="34">
        <f t="shared" si="1976"/>
        <v>0.04921179673</v>
      </c>
      <c r="CE317" s="34">
        <f t="shared" si="1976"/>
        <v>-0.04737632332</v>
      </c>
    </row>
    <row r="318" ht="18.0" customHeight="1">
      <c r="B318" s="6">
        <v>0.0</v>
      </c>
      <c r="C318" s="6">
        <v>1.0</v>
      </c>
      <c r="D318" s="6">
        <v>0.0</v>
      </c>
      <c r="E318" s="22" t="str">
        <f t="shared" si="1943"/>
        <v>versicolor</v>
      </c>
      <c r="F318" s="22">
        <f t="shared" ref="F318:H318" si="1977">AQ318</f>
        <v>0.3171003011</v>
      </c>
      <c r="G318" s="22">
        <f t="shared" si="1977"/>
        <v>0.3447625729</v>
      </c>
      <c r="H318" s="22">
        <f t="shared" si="1977"/>
        <v>0.338137126</v>
      </c>
      <c r="I318" s="64" t="str">
        <f t="shared" si="1945"/>
        <v>versicolor</v>
      </c>
      <c r="K318" s="24" t="str">
        <f t="shared" si="1946"/>
        <v>OK</v>
      </c>
      <c r="L318" s="29">
        <f t="shared" si="1947"/>
        <v>0.1183221437</v>
      </c>
      <c r="N318" s="29">
        <v>1.0</v>
      </c>
      <c r="O318" s="27">
        <v>5.9</v>
      </c>
      <c r="P318" s="27">
        <v>3.4</v>
      </c>
      <c r="U318" s="27">
        <v>0.9493712560618308</v>
      </c>
      <c r="V318" s="27">
        <v>0.4813368615698588</v>
      </c>
      <c r="W318" s="27">
        <v>0.08091326788964015</v>
      </c>
      <c r="Z318" s="17">
        <f t="shared" ref="Z318:AB318" si="1978">1/(1+EXP(-U318))</f>
        <v>0.720988715</v>
      </c>
      <c r="AA318" s="17">
        <f t="shared" si="1978"/>
        <v>0.6180635054</v>
      </c>
      <c r="AB318" s="17">
        <f t="shared" si="1978"/>
        <v>0.520217288</v>
      </c>
      <c r="AE318" s="29">
        <v>1.0</v>
      </c>
      <c r="AF318" s="17">
        <f t="shared" ref="AF318:AH318" si="1979">Z318</f>
        <v>0.720988715</v>
      </c>
      <c r="AG318" s="17">
        <f t="shared" si="1979"/>
        <v>0.6180635054</v>
      </c>
      <c r="AH318" s="17">
        <f t="shared" si="1979"/>
        <v>0.520217288</v>
      </c>
      <c r="AI318" s="2"/>
      <c r="AM318" s="27">
        <v>0.6772988992649146</v>
      </c>
      <c r="AN318" s="27">
        <v>0.7609367538978616</v>
      </c>
      <c r="AO318" s="27">
        <v>0.741532279623712</v>
      </c>
      <c r="AQ318" s="17">
        <f t="shared" ref="AQ318:AS318" si="1980">EXP(AM318)/(EXP($AM318)+EXP($AN318)+EXP($AO318))</f>
        <v>0.3171003011</v>
      </c>
      <c r="AR318" s="17">
        <f t="shared" si="1980"/>
        <v>0.3447625729</v>
      </c>
      <c r="AS318" s="17">
        <f t="shared" si="1980"/>
        <v>0.338137126</v>
      </c>
      <c r="AU318" s="40" t="str">
        <f t="shared" si="1963"/>
        <v>versicolor</v>
      </c>
      <c r="AW318" s="41">
        <v>0.0</v>
      </c>
      <c r="AX318" s="41">
        <v>1.0</v>
      </c>
      <c r="AY318" s="41">
        <v>0.0</v>
      </c>
      <c r="BB318" s="74">
        <f t="shared" ref="BB318:BD318" si="1981">AQ318-AW318</f>
        <v>0.3171003011</v>
      </c>
      <c r="BC318" s="74">
        <f t="shared" si="1981"/>
        <v>-0.6552374271</v>
      </c>
      <c r="BD318" s="74">
        <f t="shared" si="1981"/>
        <v>0.338137126</v>
      </c>
      <c r="BF318" s="5">
        <v>1.0</v>
      </c>
      <c r="BG318" s="5">
        <v>1.0</v>
      </c>
      <c r="BH318" s="5">
        <v>1.0</v>
      </c>
      <c r="BJ318" s="34">
        <f t="shared" ref="BJ318:BL318" si="1982">BB318*BF318</f>
        <v>0.3171003011</v>
      </c>
      <c r="BK318" s="34">
        <f t="shared" si="1982"/>
        <v>-0.6552374271</v>
      </c>
      <c r="BL318" s="34">
        <f t="shared" si="1982"/>
        <v>0.338137126</v>
      </c>
      <c r="BT318" s="5">
        <f t="shared" ref="BT318:BV318" si="1983">Z318*(1-Z318)</f>
        <v>0.2011639879</v>
      </c>
      <c r="BU318" s="5">
        <f t="shared" si="1983"/>
        <v>0.2360610087</v>
      </c>
      <c r="BV318" s="5">
        <f t="shared" si="1983"/>
        <v>0.2495912613</v>
      </c>
      <c r="BY318" s="17">
        <v>-0.13194907988618723</v>
      </c>
      <c r="BZ318" s="17">
        <v>0.2095502718040464</v>
      </c>
      <c r="CA318" s="17">
        <v>-0.19019142792161403</v>
      </c>
      <c r="CC318" s="34">
        <f t="shared" ref="CC318:CE318" si="1984">BY318*BT318</f>
        <v>-0.0265434031</v>
      </c>
      <c r="CD318" s="34">
        <f t="shared" si="1984"/>
        <v>0.04946664853</v>
      </c>
      <c r="CE318" s="34">
        <f t="shared" si="1984"/>
        <v>-0.04747011838</v>
      </c>
    </row>
    <row r="319" ht="18.0" customHeight="1">
      <c r="B319" s="6">
        <v>0.0</v>
      </c>
      <c r="C319" s="6">
        <v>1.0</v>
      </c>
      <c r="D319" s="6">
        <v>0.0</v>
      </c>
      <c r="E319" s="22" t="str">
        <f t="shared" si="1943"/>
        <v>versicolor</v>
      </c>
      <c r="F319" s="22">
        <f t="shared" ref="F319:H319" si="1985">AQ319</f>
        <v>0.3122914448</v>
      </c>
      <c r="G319" s="22">
        <f t="shared" si="1985"/>
        <v>0.3508824018</v>
      </c>
      <c r="H319" s="22">
        <f t="shared" si="1985"/>
        <v>0.3368261534</v>
      </c>
      <c r="I319" s="64" t="str">
        <f t="shared" si="1945"/>
        <v>versicolor</v>
      </c>
      <c r="K319" s="24" t="str">
        <f t="shared" si="1946"/>
        <v>OK</v>
      </c>
      <c r="L319" s="29">
        <f t="shared" si="1947"/>
        <v>0.1163671277</v>
      </c>
      <c r="N319" s="29">
        <v>1.0</v>
      </c>
      <c r="O319" s="27">
        <v>6.7</v>
      </c>
      <c r="P319" s="27">
        <v>3.2</v>
      </c>
      <c r="U319" s="27">
        <v>1.0620574204052369</v>
      </c>
      <c r="V319" s="27">
        <v>0.351791058775476</v>
      </c>
      <c r="W319" s="27">
        <v>0.25628356682408215</v>
      </c>
      <c r="Z319" s="17">
        <f t="shared" ref="Z319:AB319" si="1986">1/(1+EXP(-U319))</f>
        <v>0.7430835247</v>
      </c>
      <c r="AA319" s="17">
        <f t="shared" si="1986"/>
        <v>0.5870518385</v>
      </c>
      <c r="AB319" s="17">
        <f t="shared" si="1986"/>
        <v>0.5637224918</v>
      </c>
      <c r="AE319" s="29">
        <v>1.0</v>
      </c>
      <c r="AF319" s="17">
        <f t="shared" ref="AF319:AH319" si="1987">Z319</f>
        <v>0.7430835247</v>
      </c>
      <c r="AG319" s="17">
        <f t="shared" si="1987"/>
        <v>0.5870518385</v>
      </c>
      <c r="AH319" s="17">
        <f t="shared" si="1987"/>
        <v>0.5637224918</v>
      </c>
      <c r="AJ319" s="2"/>
      <c r="AK319" s="2"/>
      <c r="AM319" s="27">
        <v>0.6805367464301687</v>
      </c>
      <c r="AN319" s="27">
        <v>0.7970510061617353</v>
      </c>
      <c r="AO319" s="27">
        <v>0.7561668085933282</v>
      </c>
      <c r="AQ319" s="17">
        <f t="shared" ref="AQ319:AS319" si="1988">EXP(AM319)/(EXP($AM319)+EXP($AN319)+EXP($AO319))</f>
        <v>0.3122914448</v>
      </c>
      <c r="AR319" s="17">
        <f t="shared" si="1988"/>
        <v>0.3508824018</v>
      </c>
      <c r="AS319" s="17">
        <f t="shared" si="1988"/>
        <v>0.3368261534</v>
      </c>
      <c r="AU319" s="40" t="str">
        <f t="shared" si="1963"/>
        <v>versicolor</v>
      </c>
      <c r="AW319" s="41">
        <v>0.0</v>
      </c>
      <c r="AX319" s="41">
        <v>1.0</v>
      </c>
      <c r="AY319" s="41">
        <v>0.0</v>
      </c>
      <c r="BB319" s="74">
        <f t="shared" ref="BB319:BD319" si="1989">AQ319-AW319</f>
        <v>0.3122914448</v>
      </c>
      <c r="BC319" s="74">
        <f t="shared" si="1989"/>
        <v>-0.6491175982</v>
      </c>
      <c r="BD319" s="74">
        <f t="shared" si="1989"/>
        <v>0.3368261534</v>
      </c>
      <c r="BF319" s="5">
        <v>1.0</v>
      </c>
      <c r="BG319" s="5">
        <v>1.0</v>
      </c>
      <c r="BH319" s="5">
        <v>1.0</v>
      </c>
      <c r="BJ319" s="34">
        <f t="shared" ref="BJ319:BL319" si="1990">BB319*BF319</f>
        <v>0.3122914448</v>
      </c>
      <c r="BK319" s="34">
        <f t="shared" si="1990"/>
        <v>-0.6491175982</v>
      </c>
      <c r="BL319" s="34">
        <f t="shared" si="1990"/>
        <v>0.3368261534</v>
      </c>
      <c r="BT319" s="5">
        <f t="shared" ref="BT319:BV319" si="1991">Z319*(1-Z319)</f>
        <v>0.1909104</v>
      </c>
      <c r="BU319" s="5">
        <f t="shared" si="1991"/>
        <v>0.2424219774</v>
      </c>
      <c r="BV319" s="5">
        <f t="shared" si="1991"/>
        <v>0.245939444</v>
      </c>
      <c r="BY319" s="17">
        <v>-0.13075575949996723</v>
      </c>
      <c r="BZ319" s="17">
        <v>0.2076384446275666</v>
      </c>
      <c r="CA319" s="17">
        <v>-0.1878790125911422</v>
      </c>
      <c r="CC319" s="34">
        <f t="shared" ref="CC319:CE319" si="1992">BY319*BT319</f>
        <v>-0.02496263435</v>
      </c>
      <c r="CD319" s="34">
        <f t="shared" si="1992"/>
        <v>0.05033612233</v>
      </c>
      <c r="CE319" s="34">
        <f t="shared" si="1992"/>
        <v>-0.0462068599</v>
      </c>
    </row>
    <row r="320" ht="18.0" customHeight="1">
      <c r="B320" s="6">
        <v>0.0</v>
      </c>
      <c r="C320" s="6">
        <v>0.0</v>
      </c>
      <c r="D320" s="6">
        <v>1.0</v>
      </c>
      <c r="E320" s="22" t="str">
        <f t="shared" si="1943"/>
        <v>virginica</v>
      </c>
      <c r="F320" s="22">
        <f t="shared" ref="F320:H320" si="1993">AQ320</f>
        <v>0.3310610557</v>
      </c>
      <c r="G320" s="22">
        <f t="shared" si="1993"/>
        <v>0.3283461405</v>
      </c>
      <c r="H320" s="22">
        <f t="shared" si="1993"/>
        <v>0.3405928038</v>
      </c>
      <c r="I320" s="64" t="str">
        <f t="shared" si="1945"/>
        <v>virginica</v>
      </c>
      <c r="K320" s="24" t="str">
        <f t="shared" si="1946"/>
        <v>OK</v>
      </c>
      <c r="L320" s="29">
        <f t="shared" si="1947"/>
        <v>0.1196741821</v>
      </c>
      <c r="N320" s="29">
        <v>1.0</v>
      </c>
      <c r="O320" s="27">
        <v>7.9</v>
      </c>
      <c r="P320" s="27">
        <v>6.3</v>
      </c>
      <c r="U320" s="27">
        <v>1.275636295635928</v>
      </c>
      <c r="V320" s="27">
        <v>1.187223447329379</v>
      </c>
      <c r="W320" s="27">
        <v>-0.4532956228566827</v>
      </c>
      <c r="Z320" s="17">
        <f t="shared" ref="Z320:AB320" si="1994">1/(1+EXP(-U320))</f>
        <v>0.7817060619</v>
      </c>
      <c r="AA320" s="17">
        <f t="shared" si="1994"/>
        <v>0.7662441123</v>
      </c>
      <c r="AB320" s="17">
        <f t="shared" si="1994"/>
        <v>0.3885774885</v>
      </c>
      <c r="AE320" s="29">
        <v>1.0</v>
      </c>
      <c r="AF320" s="17">
        <f t="shared" ref="AF320:AH320" si="1995">Z320</f>
        <v>0.7817060619</v>
      </c>
      <c r="AG320" s="17">
        <f t="shared" si="1995"/>
        <v>0.7662441123</v>
      </c>
      <c r="AH320" s="17">
        <f t="shared" si="1995"/>
        <v>0.3885774885</v>
      </c>
      <c r="AM320" s="27">
        <v>0.755007132576653</v>
      </c>
      <c r="AN320" s="27">
        <v>0.74677267432229</v>
      </c>
      <c r="AO320" s="27">
        <v>0.7833919557413285</v>
      </c>
      <c r="AQ320" s="17">
        <f t="shared" ref="AQ320:AS320" si="1996">EXP(AM320)/(EXP($AM320)+EXP($AN320)+EXP($AO320))</f>
        <v>0.3310610557</v>
      </c>
      <c r="AR320" s="17">
        <f t="shared" si="1996"/>
        <v>0.3283461405</v>
      </c>
      <c r="AS320" s="17">
        <f t="shared" si="1996"/>
        <v>0.3405928038</v>
      </c>
      <c r="AU320" s="40" t="str">
        <f t="shared" si="1963"/>
        <v>virginica</v>
      </c>
      <c r="AW320" s="41">
        <v>0.0</v>
      </c>
      <c r="AX320" s="41">
        <v>0.0</v>
      </c>
      <c r="AY320" s="41">
        <v>1.0</v>
      </c>
      <c r="BB320" s="74">
        <f t="shared" ref="BB320:BD320" si="1997">AQ320-AW320</f>
        <v>0.3310610557</v>
      </c>
      <c r="BC320" s="74">
        <f t="shared" si="1997"/>
        <v>0.3283461405</v>
      </c>
      <c r="BD320" s="74">
        <f t="shared" si="1997"/>
        <v>-0.6594071962</v>
      </c>
      <c r="BF320" s="5">
        <v>1.0</v>
      </c>
      <c r="BG320" s="5">
        <v>1.0</v>
      </c>
      <c r="BH320" s="5">
        <v>1.0</v>
      </c>
      <c r="BJ320" s="34">
        <f t="shared" ref="BJ320:BL320" si="1998">BB320*BF320</f>
        <v>0.3310610557</v>
      </c>
      <c r="BK320" s="34">
        <f t="shared" si="1998"/>
        <v>0.3283461405</v>
      </c>
      <c r="BL320" s="34">
        <f t="shared" si="1998"/>
        <v>-0.6594071962</v>
      </c>
      <c r="BT320" s="5">
        <f t="shared" ref="BT320:BV320" si="1999">Z320*(1-Z320)</f>
        <v>0.1706416947</v>
      </c>
      <c r="BU320" s="5">
        <f t="shared" si="1999"/>
        <v>0.1791140727</v>
      </c>
      <c r="BV320" s="5">
        <f t="shared" si="1999"/>
        <v>0.2375850239</v>
      </c>
      <c r="BY320" s="17">
        <v>0.07648328270347304</v>
      </c>
      <c r="BZ320" s="17">
        <v>-0.11703521815181273</v>
      </c>
      <c r="CA320" s="17">
        <v>-0.046880691741857744</v>
      </c>
      <c r="CC320" s="34">
        <f t="shared" ref="CC320:CE320" si="2000">BY320*BT320</f>
        <v>0.01305123697</v>
      </c>
      <c r="CD320" s="34">
        <f t="shared" si="2000"/>
        <v>-0.02096265457</v>
      </c>
      <c r="CE320" s="34">
        <f t="shared" si="2000"/>
        <v>-0.01113815027</v>
      </c>
    </row>
    <row r="321" ht="18.0" customHeight="1">
      <c r="B321" s="6">
        <v>0.0</v>
      </c>
      <c r="C321" s="6">
        <v>0.0</v>
      </c>
      <c r="D321" s="6">
        <v>1.0</v>
      </c>
      <c r="E321" s="22" t="str">
        <f t="shared" si="1943"/>
        <v>virginica</v>
      </c>
      <c r="F321" s="22">
        <f t="shared" ref="F321:H321" si="2001">AQ321</f>
        <v>0.3258993502</v>
      </c>
      <c r="G321" s="22">
        <f t="shared" si="2001"/>
        <v>0.3343741282</v>
      </c>
      <c r="H321" s="22">
        <f t="shared" si="2001"/>
        <v>0.3397265216</v>
      </c>
      <c r="I321" s="64" t="str">
        <f t="shared" si="1945"/>
        <v>virginica</v>
      </c>
      <c r="K321" s="24" t="str">
        <f t="shared" si="1946"/>
        <v>OK</v>
      </c>
      <c r="L321" s="29">
        <f t="shared" si="1947"/>
        <v>0.1199571481</v>
      </c>
      <c r="N321" s="29">
        <v>1.0</v>
      </c>
      <c r="O321" s="27">
        <v>8.3</v>
      </c>
      <c r="P321" s="27">
        <v>5.8</v>
      </c>
      <c r="U321" s="27">
        <v>1.3267382450175627</v>
      </c>
      <c r="V321" s="27">
        <v>1.0013033585503668</v>
      </c>
      <c r="W321" s="27">
        <v>-0.25118286890917574</v>
      </c>
      <c r="Z321" s="17">
        <f t="shared" ref="Z321:AB321" si="2002">1/(1+EXP(-U321))</f>
        <v>0.7903005904</v>
      </c>
      <c r="AA321" s="17">
        <f t="shared" si="2002"/>
        <v>0.7313147573</v>
      </c>
      <c r="AB321" s="17">
        <f t="shared" si="2002"/>
        <v>0.4375323762</v>
      </c>
      <c r="AE321" s="29">
        <v>1.0</v>
      </c>
      <c r="AF321" s="17">
        <f t="shared" ref="AF321:AH321" si="2003">Z321</f>
        <v>0.7903005904</v>
      </c>
      <c r="AG321" s="17">
        <f t="shared" si="2003"/>
        <v>0.7313147573</v>
      </c>
      <c r="AH321" s="17">
        <f t="shared" si="2003"/>
        <v>0.4375323762</v>
      </c>
      <c r="AM321" s="27">
        <v>0.7497968706738697</v>
      </c>
      <c r="AN321" s="27">
        <v>0.7754687889288365</v>
      </c>
      <c r="AO321" s="27">
        <v>0.791349224438312</v>
      </c>
      <c r="AQ321" s="17">
        <f t="shared" ref="AQ321:AS321" si="2004">EXP(AM321)/(EXP($AM321)+EXP($AN321)+EXP($AO321))</f>
        <v>0.3258993502</v>
      </c>
      <c r="AR321" s="17">
        <f t="shared" si="2004"/>
        <v>0.3343741282</v>
      </c>
      <c r="AS321" s="17">
        <f t="shared" si="2004"/>
        <v>0.3397265216</v>
      </c>
      <c r="AU321" s="40" t="str">
        <f t="shared" si="1963"/>
        <v>virginica</v>
      </c>
      <c r="AW321" s="41">
        <v>0.0</v>
      </c>
      <c r="AX321" s="41">
        <v>0.0</v>
      </c>
      <c r="AY321" s="41">
        <v>1.0</v>
      </c>
      <c r="BB321" s="74">
        <f t="shared" ref="BB321:BD321" si="2005">AQ321-AW321</f>
        <v>0.3258993502</v>
      </c>
      <c r="BC321" s="74">
        <f t="shared" si="2005"/>
        <v>0.3343741282</v>
      </c>
      <c r="BD321" s="74">
        <f t="shared" si="2005"/>
        <v>-0.6602734784</v>
      </c>
      <c r="BF321" s="5">
        <v>1.0</v>
      </c>
      <c r="BG321" s="5">
        <v>1.0</v>
      </c>
      <c r="BH321" s="5">
        <v>1.0</v>
      </c>
      <c r="BJ321" s="34">
        <f t="shared" ref="BJ321:BL321" si="2006">BB321*BF321</f>
        <v>0.3258993502</v>
      </c>
      <c r="BK321" s="34">
        <f t="shared" si="2006"/>
        <v>0.3343741282</v>
      </c>
      <c r="BL321" s="34">
        <f t="shared" si="2006"/>
        <v>-0.6602734784</v>
      </c>
      <c r="BT321" s="5">
        <f t="shared" ref="BT321:BV321" si="2007">Z321*(1-Z321)</f>
        <v>0.1657255672</v>
      </c>
      <c r="BU321" s="5">
        <f t="shared" si="2007"/>
        <v>0.1964934831</v>
      </c>
      <c r="BV321" s="5">
        <f t="shared" si="2007"/>
        <v>0.246097796</v>
      </c>
      <c r="BY321" s="17">
        <v>0.07764970605452098</v>
      </c>
      <c r="BZ321" s="17">
        <v>-0.11890792109145634</v>
      </c>
      <c r="CA321" s="17">
        <v>-0.04447963920936038</v>
      </c>
      <c r="CC321" s="34">
        <f t="shared" ref="CC321:CE321" si="2008">BY321*BT321</f>
        <v>0.01286854158</v>
      </c>
      <c r="CD321" s="34">
        <f t="shared" si="2008"/>
        <v>-0.02336463158</v>
      </c>
      <c r="CE321" s="34">
        <f t="shared" si="2008"/>
        <v>-0.01094634118</v>
      </c>
    </row>
    <row r="322" ht="18.0" customHeight="1">
      <c r="B322" s="6">
        <v>0.0</v>
      </c>
      <c r="C322" s="6">
        <v>0.0</v>
      </c>
      <c r="D322" s="6">
        <v>1.0</v>
      </c>
      <c r="E322" s="22" t="str">
        <f t="shared" si="1943"/>
        <v>virginica</v>
      </c>
      <c r="F322" s="22">
        <f t="shared" ref="F322:H322" si="2009">AQ322</f>
        <v>0.3237444483</v>
      </c>
      <c r="G322" s="22">
        <f t="shared" si="2009"/>
        <v>0.3368628393</v>
      </c>
      <c r="H322" s="22">
        <f t="shared" si="2009"/>
        <v>0.3393927124</v>
      </c>
      <c r="I322" s="64" t="str">
        <f t="shared" si="1945"/>
        <v>virginica</v>
      </c>
      <c r="J322" s="30"/>
      <c r="K322" s="24" t="str">
        <f t="shared" si="1946"/>
        <v>OK</v>
      </c>
      <c r="L322" s="31">
        <f t="shared" si="1947"/>
        <v>0.1200663776</v>
      </c>
      <c r="N322" s="31">
        <v>1.0</v>
      </c>
      <c r="O322" s="27">
        <v>7.7</v>
      </c>
      <c r="P322" s="27">
        <v>5.2</v>
      </c>
      <c r="U322" s="27">
        <v>1.2323964977786297</v>
      </c>
      <c r="V322" s="27">
        <v>0.8713117343052397</v>
      </c>
      <c r="W322" s="27">
        <v>-0.1681588347094718</v>
      </c>
      <c r="Z322" s="17">
        <f t="shared" ref="Z322:AB322" si="2010">1/(1+EXP(-U322))</f>
        <v>0.7742377422</v>
      </c>
      <c r="AA322" s="17">
        <f t="shared" si="2010"/>
        <v>0.7050185693</v>
      </c>
      <c r="AB322" s="17">
        <f t="shared" si="2010"/>
        <v>0.4580590764</v>
      </c>
      <c r="AE322" s="31">
        <v>1.0</v>
      </c>
      <c r="AF322" s="17">
        <f t="shared" ref="AF322:AH322" si="2011">Z322</f>
        <v>0.7742377422</v>
      </c>
      <c r="AG322" s="17">
        <f t="shared" si="2011"/>
        <v>0.7050185693</v>
      </c>
      <c r="AH322" s="17">
        <f t="shared" si="2011"/>
        <v>0.4580590764</v>
      </c>
      <c r="AM322" s="27">
        <v>0.7330287122490893</v>
      </c>
      <c r="AN322" s="27">
        <v>0.7727500898065878</v>
      </c>
      <c r="AO322" s="27">
        <v>0.7802321279562359</v>
      </c>
      <c r="AQ322" s="17">
        <f t="shared" ref="AQ322:AS322" si="2012">EXP(AM322)/(EXP($AM322)+EXP($AN322)+EXP($AO322))</f>
        <v>0.3237444483</v>
      </c>
      <c r="AR322" s="17">
        <f t="shared" si="2012"/>
        <v>0.3368628393</v>
      </c>
      <c r="AS322" s="17">
        <f t="shared" si="2012"/>
        <v>0.3393927124</v>
      </c>
      <c r="AU322" s="40" t="str">
        <f t="shared" si="1963"/>
        <v>virginica</v>
      </c>
      <c r="AW322" s="41">
        <v>0.0</v>
      </c>
      <c r="AX322" s="41">
        <v>0.0</v>
      </c>
      <c r="AY322" s="41">
        <v>1.0</v>
      </c>
      <c r="BB322" s="74">
        <f t="shared" ref="BB322:BD322" si="2013">AQ322-AW322</f>
        <v>0.3237444483</v>
      </c>
      <c r="BC322" s="74">
        <f t="shared" si="2013"/>
        <v>0.3368628393</v>
      </c>
      <c r="BD322" s="74">
        <f t="shared" si="2013"/>
        <v>-0.6606072876</v>
      </c>
      <c r="BF322" s="5">
        <v>1.0</v>
      </c>
      <c r="BG322" s="5">
        <v>1.0</v>
      </c>
      <c r="BH322" s="5">
        <v>1.0</v>
      </c>
      <c r="BJ322" s="34">
        <f t="shared" ref="BJ322:BL322" si="2014">BB322*BF322</f>
        <v>0.3237444483</v>
      </c>
      <c r="BK322" s="34">
        <f t="shared" si="2014"/>
        <v>0.3368628393</v>
      </c>
      <c r="BL322" s="34">
        <f t="shared" si="2014"/>
        <v>-0.6606072876</v>
      </c>
      <c r="BT322" s="5">
        <f t="shared" ref="BT322:BV322" si="2015">Z322*(1-Z322)</f>
        <v>0.1747936608</v>
      </c>
      <c r="BU322" s="5">
        <f t="shared" si="2015"/>
        <v>0.2079673862</v>
      </c>
      <c r="BV322" s="5">
        <f t="shared" si="2015"/>
        <v>0.2482409589</v>
      </c>
      <c r="BY322" s="17">
        <v>0.07813077058721424</v>
      </c>
      <c r="BZ322" s="17">
        <v>-0.11968049872928174</v>
      </c>
      <c r="CA322" s="17">
        <v>-0.04348142281367906</v>
      </c>
      <c r="CC322" s="34">
        <f t="shared" ref="CC322:CE322" si="2016">BY322*BT322</f>
        <v>0.01365676341</v>
      </c>
      <c r="CD322" s="34">
        <f t="shared" si="2016"/>
        <v>-0.02488964051</v>
      </c>
      <c r="CE322" s="34">
        <f t="shared" si="2016"/>
        <v>-0.01079387009</v>
      </c>
    </row>
    <row r="323" ht="18.0" customHeight="1">
      <c r="K323" s="32" t="s">
        <v>29</v>
      </c>
      <c r="L323" s="31">
        <f>SUM(L314:L322)</f>
        <v>1.065671078</v>
      </c>
      <c r="R323" s="9"/>
      <c r="AM323" s="7"/>
    </row>
    <row r="324" ht="18.0" customHeight="1">
      <c r="K324" s="2"/>
      <c r="R324" s="9"/>
      <c r="AM324" s="43" t="s">
        <v>388</v>
      </c>
      <c r="AN324" s="27"/>
      <c r="AO324" s="27"/>
    </row>
    <row r="325" ht="18.0" customHeight="1">
      <c r="B325" s="11" t="s">
        <v>11</v>
      </c>
      <c r="C325" s="12"/>
      <c r="D325" s="12"/>
      <c r="E325" s="13"/>
      <c r="G325" s="2"/>
      <c r="H325" s="2"/>
      <c r="I325" s="2"/>
      <c r="J325" s="9"/>
      <c r="K325" s="2"/>
      <c r="L325" s="9"/>
      <c r="Q325" s="7"/>
      <c r="U325" s="43" t="s">
        <v>12</v>
      </c>
      <c r="V325" s="27"/>
      <c r="W325" s="27"/>
      <c r="Z325" s="16" t="s">
        <v>389</v>
      </c>
      <c r="AA325" s="17"/>
      <c r="AF325" s="16" t="s">
        <v>390</v>
      </c>
      <c r="AI325" s="7"/>
      <c r="AM325" s="43" t="s">
        <v>391</v>
      </c>
      <c r="AQ325" s="10" t="s">
        <v>392</v>
      </c>
      <c r="AR325" s="17"/>
      <c r="AW325" s="1" t="s">
        <v>41</v>
      </c>
      <c r="BB325" s="36" t="s">
        <v>93</v>
      </c>
      <c r="BF325" s="4" t="s">
        <v>393</v>
      </c>
      <c r="BH325" s="9" t="s">
        <v>818</v>
      </c>
      <c r="BJ325" s="33" t="s">
        <v>395</v>
      </c>
      <c r="BN325" s="33" t="s">
        <v>396</v>
      </c>
      <c r="BO325" s="34"/>
      <c r="BP325" s="34"/>
      <c r="BQ325" s="34"/>
      <c r="BT325" s="4" t="s">
        <v>397</v>
      </c>
      <c r="BX325" s="16" t="s">
        <v>398</v>
      </c>
      <c r="BY325" s="17"/>
      <c r="BZ325" s="17"/>
      <c r="CA325" s="17"/>
      <c r="CB325" s="17"/>
      <c r="CC325" s="33" t="s">
        <v>399</v>
      </c>
      <c r="CG325" s="4" t="s">
        <v>138</v>
      </c>
      <c r="CH325" s="5"/>
      <c r="CI325" s="5"/>
      <c r="CJ325" s="5"/>
    </row>
    <row r="326" ht="18.0" customHeight="1">
      <c r="B326" s="18" t="s">
        <v>14</v>
      </c>
      <c r="C326" s="18" t="s">
        <v>15</v>
      </c>
      <c r="D326" s="18" t="s">
        <v>16</v>
      </c>
      <c r="E326" s="19"/>
      <c r="F326" s="6" t="s">
        <v>14</v>
      </c>
      <c r="G326" s="6" t="s">
        <v>15</v>
      </c>
      <c r="H326" s="6" t="s">
        <v>16</v>
      </c>
      <c r="I326" s="19"/>
      <c r="J326" s="20" t="s">
        <v>18</v>
      </c>
      <c r="K326" s="18" t="s">
        <v>19</v>
      </c>
      <c r="L326" s="21" t="s">
        <v>20</v>
      </c>
      <c r="N326" s="1" t="s">
        <v>21</v>
      </c>
      <c r="O326" s="1" t="s">
        <v>22</v>
      </c>
      <c r="P326" s="1" t="s">
        <v>23</v>
      </c>
      <c r="Q326" s="1" t="s">
        <v>819</v>
      </c>
      <c r="U326" s="1" t="s">
        <v>820</v>
      </c>
      <c r="AE326" s="1" t="s">
        <v>21</v>
      </c>
      <c r="AF326" s="2" t="s">
        <v>821</v>
      </c>
      <c r="AI326" s="2" t="s">
        <v>822</v>
      </c>
      <c r="AK326" s="2"/>
      <c r="AM326" s="2" t="s">
        <v>823</v>
      </c>
      <c r="AO326" s="2"/>
      <c r="AQ326" s="2" t="s">
        <v>47</v>
      </c>
      <c r="AW326" s="6" t="s">
        <v>14</v>
      </c>
      <c r="AX326" s="6" t="s">
        <v>15</v>
      </c>
      <c r="AY326" s="6" t="s">
        <v>16</v>
      </c>
      <c r="BB326" s="2" t="s">
        <v>101</v>
      </c>
      <c r="BF326" s="1" t="s">
        <v>251</v>
      </c>
      <c r="BJ326" s="57" t="s">
        <v>824</v>
      </c>
      <c r="BK326" s="58"/>
      <c r="BO326" s="2" t="s">
        <v>104</v>
      </c>
      <c r="BP326" s="2"/>
      <c r="BT326" s="1" t="s">
        <v>145</v>
      </c>
      <c r="BY326" s="2" t="s">
        <v>146</v>
      </c>
      <c r="CC326" s="2" t="s">
        <v>825</v>
      </c>
      <c r="CH326" s="2" t="s">
        <v>148</v>
      </c>
    </row>
    <row r="327" ht="18.0" customHeight="1">
      <c r="A327" s="1">
        <f>A314+1</f>
        <v>25</v>
      </c>
      <c r="B327" s="6">
        <v>1.0</v>
      </c>
      <c r="C327" s="6">
        <v>0.0</v>
      </c>
      <c r="D327" s="6">
        <v>0.0</v>
      </c>
      <c r="E327" s="22" t="str">
        <f t="shared" ref="E327:E335" si="2027">IF(MAX(B327:D327)=B327,"setosa",IF(MAX(B327:D327)=C327,"versicolor","virginica"))</f>
        <v>setosa</v>
      </c>
      <c r="F327" s="22">
        <f t="shared" ref="F327:H327" si="2017">AQ327</f>
        <v>0.3463088463</v>
      </c>
      <c r="G327" s="22">
        <f t="shared" si="2017"/>
        <v>0.3106858298</v>
      </c>
      <c r="H327" s="22">
        <f t="shared" si="2017"/>
        <v>0.3430053239</v>
      </c>
      <c r="I327" s="64" t="str">
        <f t="shared" ref="I327:I335" si="2029">IF(MAX(F327:H327)=F327,"setosa",IF(MAX(F327:H327)=G327,"versicolor","virginica"))</f>
        <v>setosa</v>
      </c>
      <c r="J327" s="22">
        <f>COUNTIF(K327:K335,"OK")/9</f>
        <v>1</v>
      </c>
      <c r="K327" s="24" t="str">
        <f t="shared" ref="K327:K335" si="2030">IF(E327=I327,"OK","NG")</f>
        <v>OK</v>
      </c>
      <c r="L327" s="25">
        <f t="shared" ref="L327:L335" si="2031">-(B327*LN(F327)+C327*LN(G327)+D327*LN(H327))/9</f>
        <v>0.1178249203</v>
      </c>
      <c r="M327" s="9" t="s">
        <v>26</v>
      </c>
      <c r="N327" s="25">
        <v>1.0</v>
      </c>
      <c r="O327" s="27">
        <v>5.1</v>
      </c>
      <c r="P327" s="27">
        <v>7.0</v>
      </c>
      <c r="Q327" s="72">
        <f t="shared" ref="Q327:S327" si="2018">Q314-$C$10*CH314</f>
        <v>0.05453987284</v>
      </c>
      <c r="R327" s="72">
        <f t="shared" si="2018"/>
        <v>-0.04066162322</v>
      </c>
      <c r="S327" s="72">
        <f t="shared" si="2018"/>
        <v>0.183014326</v>
      </c>
      <c r="T327" s="28" t="s">
        <v>27</v>
      </c>
      <c r="U327" s="27">
        <f t="array" ref="U327:W335">MMULT(N327:P335,Q327:S329)</f>
        <v>0.8547502712</v>
      </c>
      <c r="V327" s="27">
        <v>1.6357090816242963</v>
      </c>
      <c r="W327" s="27">
        <v>-1.0525858605759224</v>
      </c>
      <c r="Y327" s="9" t="s">
        <v>826</v>
      </c>
      <c r="Z327" s="17">
        <f t="shared" ref="Z327:AB327" si="2019">1/(1+EXP(-U327))</f>
        <v>0.7015626699</v>
      </c>
      <c r="AA327" s="17">
        <f t="shared" si="2019"/>
        <v>0.8369502255</v>
      </c>
      <c r="AB327" s="17">
        <f t="shared" si="2019"/>
        <v>0.2587288539</v>
      </c>
      <c r="AD327" s="9" t="s">
        <v>827</v>
      </c>
      <c r="AE327" s="25">
        <v>1.0</v>
      </c>
      <c r="AF327" s="17">
        <f t="shared" ref="AF327:AH327" si="2020">Z327</f>
        <v>0.7015626699</v>
      </c>
      <c r="AG327" s="17">
        <f t="shared" si="2020"/>
        <v>0.8369502255</v>
      </c>
      <c r="AH327" s="17">
        <f t="shared" si="2020"/>
        <v>0.2587288539</v>
      </c>
      <c r="AI327" s="38">
        <f t="shared" ref="AI327:AK327" si="2021">AI314-$C$10*BO314</f>
        <v>0.06047309333</v>
      </c>
      <c r="AJ327" s="38">
        <f t="shared" si="2021"/>
        <v>-0.03237896445</v>
      </c>
      <c r="AK327" s="38">
        <f t="shared" si="2021"/>
        <v>-0.02809412889</v>
      </c>
      <c r="AL327" s="28" t="s">
        <v>27</v>
      </c>
      <c r="AM327" s="27">
        <f t="array" ref="AM327:AO335">MMULT(AE327:AH335,AI327:AK330)</f>
        <v>0.7336276739</v>
      </c>
      <c r="AN327" s="27">
        <v>0.6250788854801761</v>
      </c>
      <c r="AO327" s="27">
        <v>0.724042646032532</v>
      </c>
      <c r="AP327" s="9" t="s">
        <v>828</v>
      </c>
      <c r="AQ327" s="17">
        <f t="shared" ref="AQ327:AS327" si="2022">EXP(AM327)/(EXP($AM327)+EXP($AN327)+EXP($AO327))</f>
        <v>0.3463088463</v>
      </c>
      <c r="AR327" s="17">
        <f t="shared" si="2022"/>
        <v>0.3106858298</v>
      </c>
      <c r="AS327" s="17">
        <f t="shared" si="2022"/>
        <v>0.3430053239</v>
      </c>
      <c r="AT327" s="39" t="s">
        <v>51</v>
      </c>
      <c r="AU327" s="40" t="str">
        <f>IF(MAX(B327:D327)=MAX(AQ327:AS327)=AQ327,"setosa",IF(MAX(AQ327:AS327)=AR327,"versicolor","virginica"))</f>
        <v>virginica</v>
      </c>
      <c r="AW327" s="41">
        <v>1.0</v>
      </c>
      <c r="AX327" s="41">
        <v>0.0</v>
      </c>
      <c r="AY327" s="41">
        <v>0.0</v>
      </c>
      <c r="BA327" s="59" t="s">
        <v>108</v>
      </c>
      <c r="BB327" s="74">
        <f t="shared" ref="BB327:BD327" si="2023">AQ327-AW327</f>
        <v>-0.6536911537</v>
      </c>
      <c r="BC327" s="74">
        <f t="shared" si="2023"/>
        <v>0.3106858298</v>
      </c>
      <c r="BD327" s="74">
        <f t="shared" si="2023"/>
        <v>0.3430053239</v>
      </c>
      <c r="BE327" s="9" t="s">
        <v>829</v>
      </c>
      <c r="BF327" s="5">
        <v>1.0</v>
      </c>
      <c r="BG327" s="5">
        <v>1.0</v>
      </c>
      <c r="BH327" s="5">
        <v>1.0</v>
      </c>
      <c r="BI327" s="9" t="s">
        <v>830</v>
      </c>
      <c r="BJ327" s="34">
        <f t="shared" ref="BJ327:BL327" si="2024">BB327*BF327</f>
        <v>-0.6536911537</v>
      </c>
      <c r="BK327" s="34">
        <f t="shared" si="2024"/>
        <v>0.3106858298</v>
      </c>
      <c r="BL327" s="34">
        <f t="shared" si="2024"/>
        <v>0.3430053239</v>
      </c>
      <c r="BN327" s="61" t="s">
        <v>831</v>
      </c>
      <c r="BO327" s="62">
        <f t="array" ref="BO327:BQ330">MMULT(TRANSPOSE(AE327:AH335),BJ327:BL335)</f>
        <v>-0.0365454075</v>
      </c>
      <c r="BP327" s="62">
        <v>-0.025905013625529605</v>
      </c>
      <c r="BQ327" s="62">
        <v>0.06245042112260357</v>
      </c>
      <c r="BS327" s="75" t="s">
        <v>832</v>
      </c>
      <c r="BT327" s="5">
        <f t="shared" ref="BT327:BV327" si="2025">Z327*(1-Z327)</f>
        <v>0.2093724901</v>
      </c>
      <c r="BU327" s="5">
        <f t="shared" si="2025"/>
        <v>0.1364645455</v>
      </c>
      <c r="BV327" s="5">
        <f t="shared" si="2025"/>
        <v>0.191788234</v>
      </c>
      <c r="BX327" s="9" t="s">
        <v>833</v>
      </c>
      <c r="BY327" s="17">
        <f t="array" ref="BY327:CA335">MMULT(BJ327:BL335,TRANSPOSE(AI328:AK330))</f>
        <v>0.0534718002</v>
      </c>
      <c r="BZ327" s="17">
        <v>-0.09399857669880432</v>
      </c>
      <c r="CA327" s="17">
        <v>0.24493933120471834</v>
      </c>
      <c r="CB327" s="9"/>
      <c r="CC327" s="34">
        <f t="shared" ref="CC327:CE327" si="2026">BY327*BT327</f>
        <v>0.01119552396</v>
      </c>
      <c r="CD327" s="34">
        <f t="shared" si="2026"/>
        <v>-0.01282747305</v>
      </c>
      <c r="CE327" s="34">
        <f t="shared" si="2026"/>
        <v>0.04697648178</v>
      </c>
      <c r="CG327" s="61" t="s">
        <v>834</v>
      </c>
      <c r="CH327" s="65">
        <f t="array" ref="CH327:CJ329">MMULT(TRANSPOSE(N327:P335),CC327:CE335)</f>
        <v>-0.004579357383</v>
      </c>
      <c r="CI327" s="65">
        <v>0.04760483474613174</v>
      </c>
      <c r="CJ327" s="65">
        <v>-0.043478346235326946</v>
      </c>
    </row>
    <row r="328" ht="18.0" customHeight="1">
      <c r="B328" s="6">
        <v>1.0</v>
      </c>
      <c r="C328" s="6">
        <v>0.0</v>
      </c>
      <c r="D328" s="6">
        <v>0.0</v>
      </c>
      <c r="E328" s="22" t="str">
        <f t="shared" si="2027"/>
        <v>setosa</v>
      </c>
      <c r="F328" s="22">
        <f t="shared" ref="F328:H328" si="2028">AQ328</f>
        <v>0.3499000896</v>
      </c>
      <c r="G328" s="22">
        <f t="shared" si="2028"/>
        <v>0.306966686</v>
      </c>
      <c r="H328" s="22">
        <f t="shared" si="2028"/>
        <v>0.3431332244</v>
      </c>
      <c r="I328" s="64" t="str">
        <f t="shared" si="2029"/>
        <v>setosa</v>
      </c>
      <c r="K328" s="24" t="str">
        <f t="shared" si="2030"/>
        <v>OK</v>
      </c>
      <c r="L328" s="29">
        <f t="shared" si="2031"/>
        <v>0.1166786248</v>
      </c>
      <c r="N328" s="29">
        <v>1.0</v>
      </c>
      <c r="O328" s="27">
        <v>5.4</v>
      </c>
      <c r="P328" s="27">
        <v>7.8</v>
      </c>
      <c r="Q328" s="72">
        <f t="shared" ref="Q328:S328" si="2032">Q315-$C$10*CH315</f>
        <v>0.1443445055</v>
      </c>
      <c r="R328" s="72">
        <f t="shared" si="2032"/>
        <v>-0.09067180225</v>
      </c>
      <c r="S328" s="72">
        <f t="shared" si="2032"/>
        <v>0.1576936709</v>
      </c>
      <c r="U328" s="27">
        <v>0.9053740137155056</v>
      </c>
      <c r="V328" s="27">
        <v>1.8529414719576347</v>
      </c>
      <c r="W328" s="27">
        <v>-1.2384020916773242</v>
      </c>
      <c r="Z328" s="17">
        <f t="shared" ref="Z328:AB328" si="2033">1/(1+EXP(-U328))</f>
        <v>0.7120526109</v>
      </c>
      <c r="AA328" s="17">
        <f t="shared" si="2033"/>
        <v>0.8644720957</v>
      </c>
      <c r="AB328" s="17">
        <f t="shared" si="2033"/>
        <v>0.2247142473</v>
      </c>
      <c r="AE328" s="29">
        <v>1.0</v>
      </c>
      <c r="AF328" s="17">
        <f t="shared" ref="AF328:AH328" si="2034">Z328</f>
        <v>0.7120526109</v>
      </c>
      <c r="AG328" s="17">
        <f t="shared" si="2034"/>
        <v>0.8644720957</v>
      </c>
      <c r="AH328" s="17">
        <f t="shared" si="2034"/>
        <v>0.2247142473</v>
      </c>
      <c r="AI328" s="38">
        <f t="shared" ref="AI328:AK328" si="2035">AI315-$C$10*BO315</f>
        <v>0.5420062542</v>
      </c>
      <c r="AJ328" s="38">
        <f t="shared" si="2035"/>
        <v>0.7339860683</v>
      </c>
      <c r="AK328" s="38">
        <f t="shared" si="2035"/>
        <v>0.5240076774</v>
      </c>
      <c r="AM328" s="27">
        <v>0.7477706263436705</v>
      </c>
      <c r="AN328" s="27">
        <v>0.6168621978317973</v>
      </c>
      <c r="AO328" s="27">
        <v>0.7282417520860971</v>
      </c>
      <c r="AQ328" s="17">
        <f t="shared" ref="AQ328:AS328" si="2036">EXP(AM328)/(EXP($AM328)+EXP($AN328)+EXP($AO328))</f>
        <v>0.3499000896</v>
      </c>
      <c r="AR328" s="17">
        <f t="shared" si="2036"/>
        <v>0.306966686</v>
      </c>
      <c r="AS328" s="17">
        <f t="shared" si="2036"/>
        <v>0.3431332244</v>
      </c>
      <c r="AU328" s="40" t="str">
        <f t="shared" ref="AU328:AU335" si="2047">IF(MAX(AQ328:AS328)=AQ328,"setosa",IF(MAX(AQ328:AS328)=AR328,"versicolor","virginica"))</f>
        <v>setosa</v>
      </c>
      <c r="AW328" s="41">
        <v>1.0</v>
      </c>
      <c r="AX328" s="41">
        <v>0.0</v>
      </c>
      <c r="AY328" s="41">
        <v>0.0</v>
      </c>
      <c r="BB328" s="74">
        <f t="shared" ref="BB328:BD328" si="2037">AQ328-AW328</f>
        <v>-0.6500999104</v>
      </c>
      <c r="BC328" s="74">
        <f t="shared" si="2037"/>
        <v>0.306966686</v>
      </c>
      <c r="BD328" s="74">
        <f t="shared" si="2037"/>
        <v>0.3431332244</v>
      </c>
      <c r="BF328" s="5">
        <v>1.0</v>
      </c>
      <c r="BG328" s="5">
        <v>1.0</v>
      </c>
      <c r="BH328" s="5">
        <v>1.0</v>
      </c>
      <c r="BJ328" s="34">
        <f t="shared" ref="BJ328:BL328" si="2038">BB328*BF328</f>
        <v>-0.6500999104</v>
      </c>
      <c r="BK328" s="34">
        <f t="shared" si="2038"/>
        <v>0.306966686</v>
      </c>
      <c r="BL328" s="34">
        <f t="shared" si="2038"/>
        <v>0.3431332244</v>
      </c>
      <c r="BN328" s="61" t="s">
        <v>835</v>
      </c>
      <c r="BO328" s="34">
        <v>0.08068649402146127</v>
      </c>
      <c r="BP328" s="34">
        <v>-1.3440730527047862E-4</v>
      </c>
      <c r="BQ328" s="34">
        <v>-0.08055208671619096</v>
      </c>
      <c r="BT328" s="5">
        <f t="shared" ref="BT328:BV328" si="2039">Z328*(1-Z328)</f>
        <v>0.2050336902</v>
      </c>
      <c r="BU328" s="5">
        <f t="shared" si="2039"/>
        <v>0.1171600914</v>
      </c>
      <c r="BV328" s="5">
        <f t="shared" si="2039"/>
        <v>0.1742177543</v>
      </c>
      <c r="BY328" s="17">
        <v>0.0527554976288204</v>
      </c>
      <c r="BZ328" s="17">
        <v>-0.09280289737844244</v>
      </c>
      <c r="CA328" s="17">
        <v>0.2432784701813108</v>
      </c>
      <c r="CC328" s="34">
        <f t="shared" ref="CC328:CE328" si="2040">BY328*BT328</f>
        <v>0.01081665436</v>
      </c>
      <c r="CD328" s="34">
        <f t="shared" si="2040"/>
        <v>-0.01087279594</v>
      </c>
      <c r="CE328" s="34">
        <f t="shared" si="2040"/>
        <v>0.04238342876</v>
      </c>
      <c r="CG328" s="61" t="s">
        <v>836</v>
      </c>
      <c r="CH328" s="66">
        <v>-0.00820167072377101</v>
      </c>
      <c r="CI328" s="66">
        <v>0.2366459420188953</v>
      </c>
      <c r="CJ328" s="66">
        <v>-0.5076746203106071</v>
      </c>
    </row>
    <row r="329" ht="18.0" customHeight="1">
      <c r="B329" s="6">
        <v>1.0</v>
      </c>
      <c r="C329" s="6">
        <v>0.0</v>
      </c>
      <c r="D329" s="6">
        <v>0.0</v>
      </c>
      <c r="E329" s="22" t="str">
        <f t="shared" si="2027"/>
        <v>setosa</v>
      </c>
      <c r="F329" s="22">
        <f t="shared" ref="F329:H329" si="2041">AQ329</f>
        <v>0.3468623611</v>
      </c>
      <c r="G329" s="22">
        <f t="shared" si="2041"/>
        <v>0.3099039264</v>
      </c>
      <c r="H329" s="22">
        <f t="shared" si="2041"/>
        <v>0.3432337124</v>
      </c>
      <c r="I329" s="64" t="str">
        <f t="shared" si="2029"/>
        <v>setosa</v>
      </c>
      <c r="K329" s="24" t="str">
        <f t="shared" si="2030"/>
        <v>OK</v>
      </c>
      <c r="L329" s="29">
        <f t="shared" si="2031"/>
        <v>0.1176474702</v>
      </c>
      <c r="N329" s="29">
        <v>1.0</v>
      </c>
      <c r="O329" s="27">
        <v>4.6</v>
      </c>
      <c r="P329" s="27">
        <v>6.8</v>
      </c>
      <c r="Q329" s="72">
        <f t="shared" ref="Q329:S329" si="2042">Q316-$C$10*CH316</f>
        <v>0.009150488616</v>
      </c>
      <c r="R329" s="72">
        <f t="shared" si="2042"/>
        <v>0.3055424138</v>
      </c>
      <c r="S329" s="72">
        <f t="shared" si="2042"/>
        <v>-0.2914054155</v>
      </c>
      <c r="U329" s="27">
        <v>0.7807479207045409</v>
      </c>
      <c r="V329" s="27">
        <v>1.6199364999979164</v>
      </c>
      <c r="W329" s="27">
        <v>-1.07315161295283</v>
      </c>
      <c r="Z329" s="17">
        <f t="shared" ref="Z329:AB329" si="2043">1/(1+EXP(-U329))</f>
        <v>0.6858412856</v>
      </c>
      <c r="AA329" s="17">
        <f t="shared" si="2043"/>
        <v>0.8347863722</v>
      </c>
      <c r="AB329" s="17">
        <f t="shared" si="2043"/>
        <v>0.2548041967</v>
      </c>
      <c r="AE329" s="29">
        <v>1.0</v>
      </c>
      <c r="AF329" s="17">
        <f t="shared" ref="AF329:AH329" si="2044">Z329</f>
        <v>0.6858412856</v>
      </c>
      <c r="AG329" s="17">
        <f t="shared" si="2044"/>
        <v>0.8347863722</v>
      </c>
      <c r="AH329" s="17">
        <f t="shared" si="2044"/>
        <v>0.2548041967</v>
      </c>
      <c r="AI329" s="38">
        <f t="shared" ref="AI329:AK329" si="2045">AI316-$C$10*BO316</f>
        <v>0.3414275611</v>
      </c>
      <c r="AJ329" s="38">
        <f t="shared" si="2045"/>
        <v>0.02050658295</v>
      </c>
      <c r="AK329" s="38">
        <f t="shared" si="2045"/>
        <v>0.3580658559</v>
      </c>
      <c r="AM329" s="27">
        <v>0.7242593983070428</v>
      </c>
      <c r="AN329" s="27">
        <v>0.6115936856153186</v>
      </c>
      <c r="AO329" s="27">
        <v>0.7137429433365731</v>
      </c>
      <c r="AQ329" s="17">
        <f t="shared" ref="AQ329:AS329" si="2046">EXP(AM329)/(EXP($AM329)+EXP($AN329)+EXP($AO329))</f>
        <v>0.3468623611</v>
      </c>
      <c r="AR329" s="17">
        <f t="shared" si="2046"/>
        <v>0.3099039264</v>
      </c>
      <c r="AS329" s="17">
        <f t="shared" si="2046"/>
        <v>0.3432337124</v>
      </c>
      <c r="AU329" s="40" t="str">
        <f t="shared" si="2047"/>
        <v>setosa</v>
      </c>
      <c r="AW329" s="41">
        <v>1.0</v>
      </c>
      <c r="AX329" s="41">
        <v>0.0</v>
      </c>
      <c r="AY329" s="41">
        <v>0.0</v>
      </c>
      <c r="BB329" s="74">
        <f t="shared" ref="BB329:BD329" si="2048">AQ329-AW329</f>
        <v>-0.6531376389</v>
      </c>
      <c r="BC329" s="74">
        <f t="shared" si="2048"/>
        <v>0.3099039264</v>
      </c>
      <c r="BD329" s="74">
        <f t="shared" si="2048"/>
        <v>0.3432337124</v>
      </c>
      <c r="BF329" s="5">
        <v>1.0</v>
      </c>
      <c r="BG329" s="5">
        <v>1.0</v>
      </c>
      <c r="BH329" s="5">
        <v>1.0</v>
      </c>
      <c r="BJ329" s="34">
        <f t="shared" ref="BJ329:BL329" si="2049">BB329*BF329</f>
        <v>-0.6531376389</v>
      </c>
      <c r="BK329" s="34">
        <f t="shared" si="2049"/>
        <v>0.3099039264</v>
      </c>
      <c r="BL329" s="34">
        <f t="shared" si="2049"/>
        <v>0.3432337124</v>
      </c>
      <c r="BO329" s="34">
        <v>-0.3704142056302845</v>
      </c>
      <c r="BP329" s="34">
        <v>0.3334434516514472</v>
      </c>
      <c r="BQ329" s="34">
        <v>0.036970753978837534</v>
      </c>
      <c r="BT329" s="5">
        <f t="shared" ref="BT329:BV329" si="2050">Z329*(1-Z329)</f>
        <v>0.2154630166</v>
      </c>
      <c r="BU329" s="5">
        <f t="shared" si="2050"/>
        <v>0.137918085</v>
      </c>
      <c r="BV329" s="5">
        <f t="shared" si="2050"/>
        <v>0.189879018</v>
      </c>
      <c r="BY329" s="17">
        <v>0.05331757986914243</v>
      </c>
      <c r="BZ329" s="17">
        <v>-0.09374384751725691</v>
      </c>
      <c r="CA329" s="17">
        <v>0.2446506565375131</v>
      </c>
      <c r="CC329" s="34">
        <f t="shared" ref="CC329:CE329" si="2051">BY329*BT329</f>
        <v>0.01148796659</v>
      </c>
      <c r="CD329" s="34">
        <f t="shared" si="2051"/>
        <v>-0.01292897193</v>
      </c>
      <c r="CE329" s="34">
        <f t="shared" si="2051"/>
        <v>0.04645402643</v>
      </c>
      <c r="CH329" s="66">
        <v>0.20390855255781315</v>
      </c>
      <c r="CI329" s="66">
        <v>-0.13900413494181546</v>
      </c>
      <c r="CJ329" s="66">
        <v>0.28566987160907936</v>
      </c>
    </row>
    <row r="330" ht="18.0" customHeight="1">
      <c r="B330" s="6">
        <v>0.0</v>
      </c>
      <c r="C330" s="6">
        <v>1.0</v>
      </c>
      <c r="D330" s="6">
        <v>0.0</v>
      </c>
      <c r="E330" s="22" t="str">
        <f t="shared" si="2027"/>
        <v>versicolor</v>
      </c>
      <c r="F330" s="22">
        <f t="shared" ref="F330:H330" si="2052">AQ330</f>
        <v>0.3153613319</v>
      </c>
      <c r="G330" s="22">
        <f t="shared" si="2052"/>
        <v>0.3466255652</v>
      </c>
      <c r="H330" s="22">
        <f t="shared" si="2052"/>
        <v>0.3380131029</v>
      </c>
      <c r="I330" s="64" t="str">
        <f t="shared" si="2029"/>
        <v>versicolor</v>
      </c>
      <c r="K330" s="24" t="str">
        <f t="shared" si="2030"/>
        <v>OK</v>
      </c>
      <c r="L330" s="29">
        <f t="shared" si="2031"/>
        <v>0.1177233494</v>
      </c>
      <c r="N330" s="29">
        <v>1.0</v>
      </c>
      <c r="O330" s="27">
        <v>6.4</v>
      </c>
      <c r="P330" s="27">
        <v>3.6</v>
      </c>
      <c r="U330" s="27">
        <v>1.0112864670227084</v>
      </c>
      <c r="V330" s="27">
        <v>0.4789915319095853</v>
      </c>
      <c r="W330" s="27">
        <v>0.14319432429224643</v>
      </c>
      <c r="Z330" s="17">
        <f t="shared" ref="Z330:AB330" si="2053">1/(1+EXP(-U330))</f>
        <v>0.7332718374</v>
      </c>
      <c r="AA330" s="17">
        <f t="shared" si="2053"/>
        <v>0.6175097115</v>
      </c>
      <c r="AB330" s="17">
        <f t="shared" si="2053"/>
        <v>0.5357375366</v>
      </c>
      <c r="AE330" s="29">
        <v>1.0</v>
      </c>
      <c r="AF330" s="17">
        <f t="shared" ref="AF330:AH330" si="2054">Z330</f>
        <v>0.7332718374</v>
      </c>
      <c r="AG330" s="17">
        <f t="shared" si="2054"/>
        <v>0.6175097115</v>
      </c>
      <c r="AH330" s="17">
        <f t="shared" si="2054"/>
        <v>0.5357375366</v>
      </c>
      <c r="AI330" s="38">
        <f t="shared" ref="AI330:AK330" si="2055">AI317-$C$10*BO317</f>
        <v>0.02761714195</v>
      </c>
      <c r="AJ330" s="38">
        <f t="shared" si="2055"/>
        <v>0.4845135479</v>
      </c>
      <c r="AK330" s="38">
        <f t="shared" si="2055"/>
        <v>0.3278693101</v>
      </c>
      <c r="AM330" s="27">
        <v>0.6835413896045993</v>
      </c>
      <c r="AN330" s="27">
        <v>0.7780674572442279</v>
      </c>
      <c r="AO330" s="27">
        <v>0.7529069834727053</v>
      </c>
      <c r="AQ330" s="17">
        <f t="shared" ref="AQ330:AS330" si="2056">EXP(AM330)/(EXP($AM330)+EXP($AN330)+EXP($AO330))</f>
        <v>0.3153613319</v>
      </c>
      <c r="AR330" s="17">
        <f t="shared" si="2056"/>
        <v>0.3466255652</v>
      </c>
      <c r="AS330" s="17">
        <f t="shared" si="2056"/>
        <v>0.3380131029</v>
      </c>
      <c r="AU330" s="40" t="str">
        <f t="shared" si="2047"/>
        <v>versicolor</v>
      </c>
      <c r="AW330" s="41">
        <v>0.0</v>
      </c>
      <c r="AX330" s="41">
        <v>1.0</v>
      </c>
      <c r="AY330" s="41">
        <v>0.0</v>
      </c>
      <c r="BB330" s="74">
        <f t="shared" ref="BB330:BD330" si="2057">AQ330-AW330</f>
        <v>0.3153613319</v>
      </c>
      <c r="BC330" s="74">
        <f t="shared" si="2057"/>
        <v>-0.6533744348</v>
      </c>
      <c r="BD330" s="74">
        <f t="shared" si="2057"/>
        <v>0.3380131029</v>
      </c>
      <c r="BF330" s="5">
        <v>1.0</v>
      </c>
      <c r="BG330" s="5">
        <v>1.0</v>
      </c>
      <c r="BH330" s="5">
        <v>1.0</v>
      </c>
      <c r="BJ330" s="34">
        <f t="shared" ref="BJ330:BL330" si="2058">BB330*BF330</f>
        <v>0.3153613319</v>
      </c>
      <c r="BK330" s="34">
        <f t="shared" si="2058"/>
        <v>-0.6533744348</v>
      </c>
      <c r="BL330" s="34">
        <f t="shared" si="2058"/>
        <v>0.3380131029</v>
      </c>
      <c r="BO330" s="34">
        <v>0.464405812243324</v>
      </c>
      <c r="BP330" s="34">
        <v>-0.4006170035037092</v>
      </c>
      <c r="BQ330" s="34">
        <v>-0.06378880873961484</v>
      </c>
      <c r="BT330" s="5">
        <f t="shared" ref="BT330:BV330" si="2059">Z330*(1-Z330)</f>
        <v>0.1955842499</v>
      </c>
      <c r="BU330" s="5">
        <f t="shared" si="2059"/>
        <v>0.2361914677</v>
      </c>
      <c r="BV330" s="5">
        <f t="shared" si="2059"/>
        <v>0.2487228285</v>
      </c>
      <c r="BY330" s="17">
        <v>-0.13151845732259346</v>
      </c>
      <c r="BZ330" s="17">
        <v>0.21530552438681227</v>
      </c>
      <c r="CA330" s="17">
        <v>-0.19703526401525945</v>
      </c>
      <c r="CC330" s="34">
        <f t="shared" ref="CC330:CE330" si="2060">BY330*BT330</f>
        <v>-0.02572293882</v>
      </c>
      <c r="CD330" s="34">
        <f t="shared" si="2060"/>
        <v>0.05085332781</v>
      </c>
      <c r="CE330" s="34">
        <f t="shared" si="2060"/>
        <v>-0.04900716818</v>
      </c>
    </row>
    <row r="331" ht="18.0" customHeight="1">
      <c r="B331" s="6">
        <v>0.0</v>
      </c>
      <c r="C331" s="6">
        <v>1.0</v>
      </c>
      <c r="D331" s="6">
        <v>0.0</v>
      </c>
      <c r="E331" s="22" t="str">
        <f t="shared" si="2027"/>
        <v>versicolor</v>
      </c>
      <c r="F331" s="22">
        <f t="shared" ref="F331:H331" si="2061">AQ331</f>
        <v>0.3159372924</v>
      </c>
      <c r="G331" s="22">
        <f t="shared" si="2061"/>
        <v>0.3458837247</v>
      </c>
      <c r="H331" s="22">
        <f t="shared" si="2061"/>
        <v>0.3381789829</v>
      </c>
      <c r="I331" s="64" t="str">
        <f t="shared" si="2029"/>
        <v>versicolor</v>
      </c>
      <c r="K331" s="24" t="str">
        <f t="shared" si="2030"/>
        <v>OK</v>
      </c>
      <c r="L331" s="29">
        <f t="shared" si="2031"/>
        <v>0.1179614018</v>
      </c>
      <c r="N331" s="29">
        <v>1.0</v>
      </c>
      <c r="O331" s="27">
        <v>5.9</v>
      </c>
      <c r="P331" s="27">
        <v>3.4</v>
      </c>
      <c r="U331" s="27">
        <v>0.9372841165526011</v>
      </c>
      <c r="V331" s="27">
        <v>0.4632189502832055</v>
      </c>
      <c r="W331" s="27">
        <v>0.12262857191533916</v>
      </c>
      <c r="Z331" s="17">
        <f t="shared" ref="Z331:AB331" si="2062">1/(1+EXP(-U331))</f>
        <v>0.7185507353</v>
      </c>
      <c r="AA331" s="17">
        <f t="shared" si="2062"/>
        <v>0.6137775223</v>
      </c>
      <c r="AB331" s="17">
        <f t="shared" si="2062"/>
        <v>0.5306187827</v>
      </c>
      <c r="AE331" s="29">
        <v>1.0</v>
      </c>
      <c r="AF331" s="17">
        <f t="shared" ref="AF331:AH331" si="2063">Z331</f>
        <v>0.7185507353</v>
      </c>
      <c r="AG331" s="17">
        <f t="shared" si="2063"/>
        <v>0.6137775223</v>
      </c>
      <c r="AH331" s="17">
        <f t="shared" si="2063"/>
        <v>0.5306187827</v>
      </c>
      <c r="AI331" s="2"/>
      <c r="AM331" s="27">
        <v>0.6741468225916784</v>
      </c>
      <c r="AN331" s="27">
        <v>0.7647057333697829</v>
      </c>
      <c r="AO331" s="27">
        <v>0.7421783611510337</v>
      </c>
      <c r="AQ331" s="17">
        <f t="shared" ref="AQ331:AS331" si="2064">EXP(AM331)/(EXP($AM331)+EXP($AN331)+EXP($AO331))</f>
        <v>0.3159372924</v>
      </c>
      <c r="AR331" s="17">
        <f t="shared" si="2064"/>
        <v>0.3458837247</v>
      </c>
      <c r="AS331" s="17">
        <f t="shared" si="2064"/>
        <v>0.3381789829</v>
      </c>
      <c r="AU331" s="40" t="str">
        <f t="shared" si="2047"/>
        <v>versicolor</v>
      </c>
      <c r="AW331" s="41">
        <v>0.0</v>
      </c>
      <c r="AX331" s="41">
        <v>1.0</v>
      </c>
      <c r="AY331" s="41">
        <v>0.0</v>
      </c>
      <c r="BB331" s="74">
        <f t="shared" ref="BB331:BD331" si="2065">AQ331-AW331</f>
        <v>0.3159372924</v>
      </c>
      <c r="BC331" s="74">
        <f t="shared" si="2065"/>
        <v>-0.6541162753</v>
      </c>
      <c r="BD331" s="74">
        <f t="shared" si="2065"/>
        <v>0.3381789829</v>
      </c>
      <c r="BF331" s="5">
        <v>1.0</v>
      </c>
      <c r="BG331" s="5">
        <v>1.0</v>
      </c>
      <c r="BH331" s="5">
        <v>1.0</v>
      </c>
      <c r="BJ331" s="34">
        <f t="shared" ref="BJ331:BL331" si="2066">BB331*BF331</f>
        <v>0.3159372924</v>
      </c>
      <c r="BK331" s="34">
        <f t="shared" si="2066"/>
        <v>-0.6541162753</v>
      </c>
      <c r="BL331" s="34">
        <f t="shared" si="2066"/>
        <v>0.3381789829</v>
      </c>
      <c r="BT331" s="5">
        <f t="shared" ref="BT331:BV331" si="2067">Z331*(1-Z331)</f>
        <v>0.2022355761</v>
      </c>
      <c r="BU331" s="5">
        <f t="shared" si="2067"/>
        <v>0.2370546754</v>
      </c>
      <c r="BV331" s="5">
        <f t="shared" si="2067"/>
        <v>0.2490624901</v>
      </c>
      <c r="BY331" s="17">
        <v>-0.13166386132503585</v>
      </c>
      <c r="BZ331" s="17">
        <v>0.21554635652119553</v>
      </c>
      <c r="CA331" s="17">
        <v>-0.19732440243100346</v>
      </c>
      <c r="CC331" s="34">
        <f t="shared" ref="CC331:CE331" si="2068">BY331*BT331</f>
        <v>-0.02662711685</v>
      </c>
      <c r="CD331" s="34">
        <f t="shared" si="2068"/>
        <v>0.05109627158</v>
      </c>
      <c r="CE331" s="34">
        <f t="shared" si="2068"/>
        <v>-0.04914610704</v>
      </c>
    </row>
    <row r="332" ht="18.0" customHeight="1">
      <c r="B332" s="6">
        <v>0.0</v>
      </c>
      <c r="C332" s="6">
        <v>1.0</v>
      </c>
      <c r="D332" s="6">
        <v>0.0</v>
      </c>
      <c r="E332" s="22" t="str">
        <f t="shared" si="2027"/>
        <v>versicolor</v>
      </c>
      <c r="F332" s="22">
        <f t="shared" ref="F332:H332" si="2069">AQ332</f>
        <v>0.3107152064</v>
      </c>
      <c r="G332" s="22">
        <f t="shared" si="2069"/>
        <v>0.3524316512</v>
      </c>
      <c r="H332" s="22">
        <f t="shared" si="2069"/>
        <v>0.3368531424</v>
      </c>
      <c r="I332" s="64" t="str">
        <f t="shared" si="2029"/>
        <v>versicolor</v>
      </c>
      <c r="K332" s="24" t="str">
        <f t="shared" si="2030"/>
        <v>OK</v>
      </c>
      <c r="L332" s="29">
        <f t="shared" si="2031"/>
        <v>0.1158776192</v>
      </c>
      <c r="N332" s="29">
        <v>1.0</v>
      </c>
      <c r="O332" s="27">
        <v>6.7</v>
      </c>
      <c r="P332" s="27">
        <v>3.2</v>
      </c>
      <c r="U332" s="27">
        <v>1.0509296232245193</v>
      </c>
      <c r="V332" s="27">
        <v>0.3295730257296694</v>
      </c>
      <c r="W332" s="27">
        <v>0.3070645917688678</v>
      </c>
      <c r="Z332" s="17">
        <f t="shared" ref="Z332:AB332" si="2070">1/(1+EXP(-U332))</f>
        <v>0.7409533724</v>
      </c>
      <c r="AA332" s="17">
        <f t="shared" si="2070"/>
        <v>0.5816554838</v>
      </c>
      <c r="AB332" s="17">
        <f t="shared" si="2070"/>
        <v>0.5761686001</v>
      </c>
      <c r="AE332" s="29">
        <v>1.0</v>
      </c>
      <c r="AF332" s="17">
        <f t="shared" ref="AF332:AH332" si="2071">Z332</f>
        <v>0.7409533724</v>
      </c>
      <c r="AG332" s="17">
        <f t="shared" si="2071"/>
        <v>0.5816554838</v>
      </c>
      <c r="AH332" s="17">
        <f t="shared" si="2071"/>
        <v>0.5761686001</v>
      </c>
      <c r="AJ332" s="2"/>
      <c r="AK332" s="2"/>
      <c r="AM332" s="27">
        <v>0.6765797985181672</v>
      </c>
      <c r="AN332" s="27">
        <v>0.8025597472228161</v>
      </c>
      <c r="AO332" s="27">
        <v>0.7573500969527505</v>
      </c>
      <c r="AQ332" s="17">
        <f t="shared" ref="AQ332:AS332" si="2072">EXP(AM332)/(EXP($AM332)+EXP($AN332)+EXP($AO332))</f>
        <v>0.3107152064</v>
      </c>
      <c r="AR332" s="17">
        <f t="shared" si="2072"/>
        <v>0.3524316512</v>
      </c>
      <c r="AS332" s="17">
        <f t="shared" si="2072"/>
        <v>0.3368531424</v>
      </c>
      <c r="AU332" s="40" t="str">
        <f t="shared" si="2047"/>
        <v>versicolor</v>
      </c>
      <c r="AW332" s="41">
        <v>0.0</v>
      </c>
      <c r="AX332" s="41">
        <v>1.0</v>
      </c>
      <c r="AY332" s="41">
        <v>0.0</v>
      </c>
      <c r="BB332" s="74">
        <f t="shared" ref="BB332:BD332" si="2073">AQ332-AW332</f>
        <v>0.3107152064</v>
      </c>
      <c r="BC332" s="74">
        <f t="shared" si="2073"/>
        <v>-0.6475683488</v>
      </c>
      <c r="BD332" s="74">
        <f t="shared" si="2073"/>
        <v>0.3368531424</v>
      </c>
      <c r="BF332" s="5">
        <v>1.0</v>
      </c>
      <c r="BG332" s="5">
        <v>1.0</v>
      </c>
      <c r="BH332" s="5">
        <v>1.0</v>
      </c>
      <c r="BJ332" s="34">
        <f t="shared" ref="BJ332:BL332" si="2074">BB332*BF332</f>
        <v>0.3107152064</v>
      </c>
      <c r="BK332" s="34">
        <f t="shared" si="2074"/>
        <v>-0.6475683488</v>
      </c>
      <c r="BL332" s="34">
        <f t="shared" si="2074"/>
        <v>0.3368531424</v>
      </c>
      <c r="BT332" s="5">
        <f t="shared" ref="BT332:BV332" si="2075">Z332*(1-Z332)</f>
        <v>0.1919414723</v>
      </c>
      <c r="BU332" s="5">
        <f t="shared" si="2075"/>
        <v>0.243332382</v>
      </c>
      <c r="BV332" s="5">
        <f t="shared" si="2075"/>
        <v>0.2441983444</v>
      </c>
      <c r="BY332" s="17">
        <v>-0.13038292836152623</v>
      </c>
      <c r="BZ332" s="17">
        <v>0.21342292980422872</v>
      </c>
      <c r="CA332" s="17">
        <v>-0.19473076483169752</v>
      </c>
      <c r="CC332" s="34">
        <f t="shared" ref="CC332:CE332" si="2076">BY332*BT332</f>
        <v>-0.02502589124</v>
      </c>
      <c r="CD332" s="34">
        <f t="shared" si="2076"/>
        <v>0.05193270988</v>
      </c>
      <c r="CE332" s="34">
        <f t="shared" si="2076"/>
        <v>-0.04755293037</v>
      </c>
    </row>
    <row r="333" ht="18.0" customHeight="1">
      <c r="B333" s="6">
        <v>0.0</v>
      </c>
      <c r="C333" s="6">
        <v>0.0</v>
      </c>
      <c r="D333" s="6">
        <v>1.0</v>
      </c>
      <c r="E333" s="22" t="str">
        <f t="shared" si="2027"/>
        <v>virginica</v>
      </c>
      <c r="F333" s="22">
        <f t="shared" ref="F333:H333" si="2077">AQ333</f>
        <v>0.3305963187</v>
      </c>
      <c r="G333" s="22">
        <f t="shared" si="2077"/>
        <v>0.3287010821</v>
      </c>
      <c r="H333" s="22">
        <f t="shared" si="2077"/>
        <v>0.3407025991</v>
      </c>
      <c r="I333" s="64" t="str">
        <f t="shared" si="2029"/>
        <v>virginica</v>
      </c>
      <c r="K333" s="24" t="str">
        <f t="shared" si="2030"/>
        <v>OK</v>
      </c>
      <c r="L333" s="29">
        <f t="shared" si="2031"/>
        <v>0.1196383695</v>
      </c>
      <c r="N333" s="29">
        <v>1.0</v>
      </c>
      <c r="O333" s="27">
        <v>7.9</v>
      </c>
      <c r="P333" s="27">
        <v>6.3</v>
      </c>
      <c r="U333" s="27">
        <v>1.2525095445263619</v>
      </c>
      <c r="V333" s="27">
        <v>1.1679483456869195</v>
      </c>
      <c r="W333" s="27">
        <v>-0.4070597910885716</v>
      </c>
      <c r="Z333" s="17">
        <f t="shared" ref="Z333:AB333" si="2078">1/(1+EXP(-U333))</f>
        <v>0.777733973</v>
      </c>
      <c r="AA333" s="17">
        <f t="shared" si="2078"/>
        <v>0.7627739694</v>
      </c>
      <c r="AB333" s="17">
        <f t="shared" si="2078"/>
        <v>0.3996173372</v>
      </c>
      <c r="AE333" s="29">
        <v>1.0</v>
      </c>
      <c r="AF333" s="17">
        <f t="shared" ref="AF333:AH333" si="2079">Z333</f>
        <v>0.777733973</v>
      </c>
      <c r="AG333" s="17">
        <f t="shared" si="2079"/>
        <v>0.7627739694</v>
      </c>
      <c r="AH333" s="17">
        <f t="shared" si="2079"/>
        <v>0.3996173372</v>
      </c>
      <c r="AM333" s="27">
        <v>0.7534781156057557</v>
      </c>
      <c r="AN333" s="27">
        <v>0.7477288381507103</v>
      </c>
      <c r="AO333" s="27">
        <v>0.7835900188684823</v>
      </c>
      <c r="AQ333" s="17">
        <f t="shared" ref="AQ333:AS333" si="2080">EXP(AM333)/(EXP($AM333)+EXP($AN333)+EXP($AO333))</f>
        <v>0.3305963187</v>
      </c>
      <c r="AR333" s="17">
        <f t="shared" si="2080"/>
        <v>0.3287010821</v>
      </c>
      <c r="AS333" s="17">
        <f t="shared" si="2080"/>
        <v>0.3407025991</v>
      </c>
      <c r="AU333" s="40" t="str">
        <f t="shared" si="2047"/>
        <v>virginica</v>
      </c>
      <c r="AW333" s="41">
        <v>0.0</v>
      </c>
      <c r="AX333" s="41">
        <v>0.0</v>
      </c>
      <c r="AY333" s="41">
        <v>1.0</v>
      </c>
      <c r="BB333" s="74">
        <f t="shared" ref="BB333:BD333" si="2081">AQ333-AW333</f>
        <v>0.3305963187</v>
      </c>
      <c r="BC333" s="74">
        <f t="shared" si="2081"/>
        <v>0.3287010821</v>
      </c>
      <c r="BD333" s="74">
        <f t="shared" si="2081"/>
        <v>-0.6592974009</v>
      </c>
      <c r="BF333" s="5">
        <v>1.0</v>
      </c>
      <c r="BG333" s="5">
        <v>1.0</v>
      </c>
      <c r="BH333" s="5">
        <v>1.0</v>
      </c>
      <c r="BJ333" s="34">
        <f t="shared" ref="BJ333:BL333" si="2082">BB333*BF333</f>
        <v>0.3305963187</v>
      </c>
      <c r="BK333" s="34">
        <f t="shared" si="2082"/>
        <v>0.3287010821</v>
      </c>
      <c r="BL333" s="34">
        <f t="shared" si="2082"/>
        <v>-0.6592974009</v>
      </c>
      <c r="BT333" s="5">
        <f t="shared" ref="BT333:BV333" si="2083">Z333*(1-Z333)</f>
        <v>0.1728638402</v>
      </c>
      <c r="BU333" s="5">
        <f t="shared" si="2083"/>
        <v>0.180949841</v>
      </c>
      <c r="BV333" s="5">
        <f t="shared" si="2083"/>
        <v>0.239923321</v>
      </c>
      <c r="BY333" s="17">
        <v>0.07497038752595292</v>
      </c>
      <c r="BZ333" s="17">
        <v>-0.11645665732147727</v>
      </c>
      <c r="CA333" s="17">
        <v>-0.047773131006854846</v>
      </c>
      <c r="CC333" s="34">
        <f t="shared" ref="CC333:CE333" si="2084">BY333*BT333</f>
        <v>0.01295966909</v>
      </c>
      <c r="CD333" s="34">
        <f t="shared" si="2084"/>
        <v>-0.02107281363</v>
      </c>
      <c r="CE333" s="34">
        <f t="shared" si="2084"/>
        <v>-0.01146188825</v>
      </c>
    </row>
    <row r="334" ht="18.0" customHeight="1">
      <c r="B334" s="6">
        <v>0.0</v>
      </c>
      <c r="C334" s="6">
        <v>0.0</v>
      </c>
      <c r="D334" s="6">
        <v>1.0</v>
      </c>
      <c r="E334" s="22" t="str">
        <f t="shared" si="2027"/>
        <v>virginica</v>
      </c>
      <c r="F334" s="22">
        <f t="shared" ref="F334:H334" si="2085">AQ334</f>
        <v>0.3249979232</v>
      </c>
      <c r="G334" s="22">
        <f t="shared" si="2085"/>
        <v>0.3351617348</v>
      </c>
      <c r="H334" s="22">
        <f t="shared" si="2085"/>
        <v>0.339840342</v>
      </c>
      <c r="I334" s="64" t="str">
        <f t="shared" si="2029"/>
        <v>virginica</v>
      </c>
      <c r="K334" s="24" t="str">
        <f t="shared" si="2030"/>
        <v>OK</v>
      </c>
      <c r="L334" s="29">
        <f t="shared" si="2031"/>
        <v>0.1199199282</v>
      </c>
      <c r="N334" s="29">
        <v>1.0</v>
      </c>
      <c r="O334" s="27">
        <v>8.3</v>
      </c>
      <c r="P334" s="27">
        <v>5.8</v>
      </c>
      <c r="U334" s="27">
        <v>1.305672102415972</v>
      </c>
      <c r="V334" s="27">
        <v>0.9789084179057334</v>
      </c>
      <c r="W334" s="27">
        <v>-0.19827961496913282</v>
      </c>
      <c r="Z334" s="17">
        <f t="shared" ref="Z334:AB334" si="2086">1/(1+EXP(-U334))</f>
        <v>0.7867880409</v>
      </c>
      <c r="AA334" s="17">
        <f t="shared" si="2086"/>
        <v>0.7268915689</v>
      </c>
      <c r="AB334" s="17">
        <f t="shared" si="2086"/>
        <v>0.4505918629</v>
      </c>
      <c r="AE334" s="29">
        <v>1.0</v>
      </c>
      <c r="AF334" s="17">
        <f t="shared" ref="AF334:AH334" si="2087">Z334</f>
        <v>0.7867880409</v>
      </c>
      <c r="AG334" s="17">
        <f t="shared" si="2087"/>
        <v>0.7268915689</v>
      </c>
      <c r="AH334" s="17">
        <f t="shared" si="2087"/>
        <v>0.4505918629</v>
      </c>
      <c r="AM334" s="27">
        <v>0.7475420072328656</v>
      </c>
      <c r="AN334" s="27">
        <v>0.7783364206895463</v>
      </c>
      <c r="AO334" s="27">
        <v>0.7921991400689332</v>
      </c>
      <c r="AQ334" s="17">
        <f t="shared" ref="AQ334:AS334" si="2088">EXP(AM334)/(EXP($AM334)+EXP($AN334)+EXP($AO334))</f>
        <v>0.3249979232</v>
      </c>
      <c r="AR334" s="17">
        <f t="shared" si="2088"/>
        <v>0.3351617348</v>
      </c>
      <c r="AS334" s="17">
        <f t="shared" si="2088"/>
        <v>0.339840342</v>
      </c>
      <c r="AU334" s="40" t="str">
        <f t="shared" si="2047"/>
        <v>virginica</v>
      </c>
      <c r="AW334" s="41">
        <v>0.0</v>
      </c>
      <c r="AX334" s="41">
        <v>0.0</v>
      </c>
      <c r="AY334" s="41">
        <v>1.0</v>
      </c>
      <c r="BB334" s="74">
        <f t="shared" ref="BB334:BD334" si="2089">AQ334-AW334</f>
        <v>0.3249979232</v>
      </c>
      <c r="BC334" s="74">
        <f t="shared" si="2089"/>
        <v>0.3351617348</v>
      </c>
      <c r="BD334" s="74">
        <f t="shared" si="2089"/>
        <v>-0.660159658</v>
      </c>
      <c r="BF334" s="5">
        <v>1.0</v>
      </c>
      <c r="BG334" s="5">
        <v>1.0</v>
      </c>
      <c r="BH334" s="5">
        <v>1.0</v>
      </c>
      <c r="BJ334" s="34">
        <f t="shared" ref="BJ334:BL334" si="2090">BB334*BF334</f>
        <v>0.3249979232</v>
      </c>
      <c r="BK334" s="34">
        <f t="shared" si="2090"/>
        <v>0.3351617348</v>
      </c>
      <c r="BL334" s="34">
        <f t="shared" si="2090"/>
        <v>-0.660159658</v>
      </c>
      <c r="BT334" s="5">
        <f t="shared" ref="BT334:BV334" si="2091">Z334*(1-Z334)</f>
        <v>0.1677526196</v>
      </c>
      <c r="BU334" s="5">
        <f t="shared" si="2091"/>
        <v>0.198520216</v>
      </c>
      <c r="BV334" s="5">
        <f t="shared" si="2091"/>
        <v>0.247558836</v>
      </c>
      <c r="BY334" s="17">
        <v>0.07622622182144512</v>
      </c>
      <c r="BZ334" s="17">
        <v>-0.11854436277715658</v>
      </c>
      <c r="CA334" s="17">
        <v>-0.04508017660337954</v>
      </c>
      <c r="CC334" s="34">
        <f t="shared" ref="CC334:CE334" si="2092">BY334*BT334</f>
        <v>0.01278714839</v>
      </c>
      <c r="CD334" s="34">
        <f t="shared" si="2092"/>
        <v>-0.0235334525</v>
      </c>
      <c r="CE334" s="34">
        <f t="shared" si="2092"/>
        <v>-0.01115999605</v>
      </c>
    </row>
    <row r="335" ht="18.0" customHeight="1">
      <c r="B335" s="6">
        <v>0.0</v>
      </c>
      <c r="C335" s="6">
        <v>0.0</v>
      </c>
      <c r="D335" s="6">
        <v>1.0</v>
      </c>
      <c r="E335" s="22" t="str">
        <f t="shared" si="2027"/>
        <v>virginica</v>
      </c>
      <c r="F335" s="22">
        <f t="shared" ref="F335:H335" si="2093">AQ335</f>
        <v>0.3227752228</v>
      </c>
      <c r="G335" s="22">
        <f t="shared" si="2093"/>
        <v>0.3377347862</v>
      </c>
      <c r="H335" s="22">
        <f t="shared" si="2093"/>
        <v>0.339489991</v>
      </c>
      <c r="I335" s="64" t="str">
        <f t="shared" si="2029"/>
        <v>virginica</v>
      </c>
      <c r="J335" s="30"/>
      <c r="K335" s="24" t="str">
        <f t="shared" si="2030"/>
        <v>OK</v>
      </c>
      <c r="L335" s="31">
        <f t="shared" si="2031"/>
        <v>0.1200345349</v>
      </c>
      <c r="N335" s="31">
        <v>1.0</v>
      </c>
      <c r="O335" s="27">
        <v>7.7</v>
      </c>
      <c r="P335" s="27">
        <v>5.2</v>
      </c>
      <c r="U335" s="27">
        <v>1.2135751059501292</v>
      </c>
      <c r="V335" s="27">
        <v>0.8499860510001016</v>
      </c>
      <c r="W335" s="27">
        <v>-0.11805256824801491</v>
      </c>
      <c r="Z335" s="17">
        <f t="shared" ref="Z335:AB335" si="2094">1/(1+EXP(-U335))</f>
        <v>0.7709309115</v>
      </c>
      <c r="AA335" s="17">
        <f t="shared" si="2094"/>
        <v>0.7005642163</v>
      </c>
      <c r="AB335" s="17">
        <f t="shared" si="2094"/>
        <v>0.4705210858</v>
      </c>
      <c r="AE335" s="31">
        <v>1.0</v>
      </c>
      <c r="AF335" s="17">
        <f t="shared" ref="AF335:AH335" si="2095">Z335</f>
        <v>0.7709309115</v>
      </c>
      <c r="AG335" s="17">
        <f t="shared" si="2095"/>
        <v>0.7005642163</v>
      </c>
      <c r="AH335" s="17">
        <f t="shared" si="2095"/>
        <v>0.4705210858</v>
      </c>
      <c r="AM335" s="27">
        <v>0.7305088483416853</v>
      </c>
      <c r="AN335" s="27">
        <v>0.7758136031208154</v>
      </c>
      <c r="AO335" s="27">
        <v>0.7809971370818141</v>
      </c>
      <c r="AQ335" s="17">
        <f t="shared" ref="AQ335:AS335" si="2096">EXP(AM335)/(EXP($AM335)+EXP($AN335)+EXP($AO335))</f>
        <v>0.3227752228</v>
      </c>
      <c r="AR335" s="17">
        <f t="shared" si="2096"/>
        <v>0.3377347862</v>
      </c>
      <c r="AS335" s="17">
        <f t="shared" si="2096"/>
        <v>0.339489991</v>
      </c>
      <c r="AU335" s="40" t="str">
        <f t="shared" si="2047"/>
        <v>virginica</v>
      </c>
      <c r="AW335" s="41">
        <v>0.0</v>
      </c>
      <c r="AX335" s="41">
        <v>0.0</v>
      </c>
      <c r="AY335" s="41">
        <v>1.0</v>
      </c>
      <c r="BB335" s="74">
        <f t="shared" ref="BB335:BD335" si="2097">AQ335-AW335</f>
        <v>0.3227752228</v>
      </c>
      <c r="BC335" s="74">
        <f t="shared" si="2097"/>
        <v>0.3377347862</v>
      </c>
      <c r="BD335" s="74">
        <f t="shared" si="2097"/>
        <v>-0.660510009</v>
      </c>
      <c r="BF335" s="5">
        <v>1.0</v>
      </c>
      <c r="BG335" s="5">
        <v>1.0</v>
      </c>
      <c r="BH335" s="5">
        <v>1.0</v>
      </c>
      <c r="BJ335" s="34">
        <f t="shared" ref="BJ335:BL335" si="2098">BB335*BF335</f>
        <v>0.3227752228</v>
      </c>
      <c r="BK335" s="34">
        <f t="shared" si="2098"/>
        <v>0.3377347862</v>
      </c>
      <c r="BL335" s="34">
        <f t="shared" si="2098"/>
        <v>-0.660510009</v>
      </c>
      <c r="BT335" s="5">
        <f t="shared" ref="BT335:BV335" si="2099">Z335*(1-Z335)</f>
        <v>0.1765964412</v>
      </c>
      <c r="BU335" s="5">
        <f t="shared" si="2099"/>
        <v>0.2097739951</v>
      </c>
      <c r="BV335" s="5">
        <f t="shared" si="2099"/>
        <v>0.2491309936</v>
      </c>
      <c r="BY335" s="17">
        <v>0.07672650156813382</v>
      </c>
      <c r="BZ335" s="17">
        <v>-0.11937593818916777</v>
      </c>
      <c r="CA335" s="17">
        <v>-0.044009752313183714</v>
      </c>
      <c r="CC335" s="34">
        <f t="shared" ref="CC335:CE335" si="2100">BY335*BT335</f>
        <v>0.01354962712</v>
      </c>
      <c r="CD335" s="34">
        <f t="shared" si="2100"/>
        <v>-0.02504196748</v>
      </c>
      <c r="CE335" s="34">
        <f t="shared" si="2100"/>
        <v>-0.01096419332</v>
      </c>
    </row>
    <row r="336" ht="18.0" customHeight="1">
      <c r="K336" s="32" t="s">
        <v>29</v>
      </c>
      <c r="L336" s="31">
        <f>SUM(L327:L335)</f>
        <v>1.063306218</v>
      </c>
      <c r="R336" s="9"/>
      <c r="AM336" s="7"/>
    </row>
    <row r="337" ht="18.0" customHeight="1">
      <c r="K337" s="2"/>
      <c r="R337" s="9"/>
      <c r="AM337" s="43" t="s">
        <v>388</v>
      </c>
      <c r="AN337" s="27"/>
      <c r="AO337" s="27"/>
    </row>
    <row r="338" ht="18.0" customHeight="1">
      <c r="B338" s="11" t="s">
        <v>11</v>
      </c>
      <c r="C338" s="12"/>
      <c r="D338" s="12"/>
      <c r="E338" s="13"/>
      <c r="G338" s="2"/>
      <c r="H338" s="2"/>
      <c r="I338" s="2"/>
      <c r="J338" s="9"/>
      <c r="K338" s="2"/>
      <c r="L338" s="9"/>
      <c r="Q338" s="7"/>
      <c r="U338" s="43" t="s">
        <v>12</v>
      </c>
      <c r="V338" s="27"/>
      <c r="W338" s="27"/>
      <c r="Z338" s="16" t="s">
        <v>389</v>
      </c>
      <c r="AA338" s="17"/>
      <c r="AF338" s="16" t="s">
        <v>390</v>
      </c>
      <c r="AI338" s="7"/>
      <c r="AM338" s="43" t="s">
        <v>391</v>
      </c>
      <c r="AQ338" s="10" t="s">
        <v>392</v>
      </c>
      <c r="AR338" s="17"/>
      <c r="AW338" s="1" t="s">
        <v>41</v>
      </c>
      <c r="BB338" s="36" t="s">
        <v>93</v>
      </c>
      <c r="BF338" s="4" t="s">
        <v>393</v>
      </c>
      <c r="BH338" s="9" t="s">
        <v>837</v>
      </c>
      <c r="BJ338" s="33" t="s">
        <v>395</v>
      </c>
      <c r="BN338" s="33" t="s">
        <v>396</v>
      </c>
      <c r="BO338" s="34"/>
      <c r="BP338" s="34"/>
      <c r="BQ338" s="34"/>
      <c r="BT338" s="4" t="s">
        <v>397</v>
      </c>
      <c r="BX338" s="16" t="s">
        <v>398</v>
      </c>
      <c r="BY338" s="17"/>
      <c r="BZ338" s="17"/>
      <c r="CA338" s="17"/>
      <c r="CB338" s="17"/>
      <c r="CC338" s="33" t="s">
        <v>399</v>
      </c>
      <c r="CG338" s="4" t="s">
        <v>138</v>
      </c>
      <c r="CH338" s="5"/>
      <c r="CI338" s="5"/>
      <c r="CJ338" s="5"/>
    </row>
    <row r="339" ht="18.0" customHeight="1">
      <c r="B339" s="18" t="s">
        <v>14</v>
      </c>
      <c r="C339" s="18" t="s">
        <v>15</v>
      </c>
      <c r="D339" s="18" t="s">
        <v>16</v>
      </c>
      <c r="E339" s="19"/>
      <c r="F339" s="6" t="s">
        <v>14</v>
      </c>
      <c r="G339" s="6" t="s">
        <v>15</v>
      </c>
      <c r="H339" s="6" t="s">
        <v>16</v>
      </c>
      <c r="I339" s="19"/>
      <c r="J339" s="20" t="s">
        <v>18</v>
      </c>
      <c r="K339" s="18" t="s">
        <v>19</v>
      </c>
      <c r="L339" s="21" t="s">
        <v>20</v>
      </c>
      <c r="N339" s="1" t="s">
        <v>21</v>
      </c>
      <c r="O339" s="1" t="s">
        <v>22</v>
      </c>
      <c r="P339" s="1" t="s">
        <v>23</v>
      </c>
      <c r="Q339" s="1" t="s">
        <v>838</v>
      </c>
      <c r="U339" s="1" t="s">
        <v>839</v>
      </c>
      <c r="AE339" s="1" t="s">
        <v>21</v>
      </c>
      <c r="AF339" s="2" t="s">
        <v>840</v>
      </c>
      <c r="AI339" s="2" t="s">
        <v>841</v>
      </c>
      <c r="AK339" s="2"/>
      <c r="AM339" s="2" t="s">
        <v>842</v>
      </c>
      <c r="AO339" s="2"/>
      <c r="AQ339" s="2" t="s">
        <v>47</v>
      </c>
      <c r="AW339" s="6" t="s">
        <v>14</v>
      </c>
      <c r="AX339" s="6" t="s">
        <v>15</v>
      </c>
      <c r="AY339" s="6" t="s">
        <v>16</v>
      </c>
      <c r="BB339" s="2" t="s">
        <v>101</v>
      </c>
      <c r="BF339" s="1" t="s">
        <v>251</v>
      </c>
      <c r="BJ339" s="57" t="s">
        <v>843</v>
      </c>
      <c r="BK339" s="58"/>
      <c r="BO339" s="2" t="s">
        <v>104</v>
      </c>
      <c r="BP339" s="2"/>
      <c r="BT339" s="1" t="s">
        <v>145</v>
      </c>
      <c r="BY339" s="2" t="s">
        <v>146</v>
      </c>
      <c r="CC339" s="2" t="s">
        <v>844</v>
      </c>
      <c r="CH339" s="2" t="s">
        <v>148</v>
      </c>
    </row>
    <row r="340" ht="18.0" customHeight="1">
      <c r="A340" s="1">
        <f>A327+1</f>
        <v>26</v>
      </c>
      <c r="B340" s="6">
        <v>1.0</v>
      </c>
      <c r="C340" s="6">
        <v>0.0</v>
      </c>
      <c r="D340" s="6">
        <v>0.0</v>
      </c>
      <c r="E340" s="22" t="str">
        <f t="shared" ref="E340:E348" si="2111">IF(MAX(B340:D340)=B340,"setosa",IF(MAX(B340:D340)=C340,"versicolor","virginica"))</f>
        <v>setosa</v>
      </c>
      <c r="F340" s="22">
        <f t="shared" ref="F340:H340" si="2101">AQ340</f>
        <v>0.3473177986</v>
      </c>
      <c r="G340" s="22">
        <f t="shared" si="2101"/>
        <v>0.3096968058</v>
      </c>
      <c r="H340" s="22">
        <f t="shared" si="2101"/>
        <v>0.3429853957</v>
      </c>
      <c r="I340" s="64" t="str">
        <f t="shared" ref="I340:I348" si="2113">IF(MAX(F340:H340)=F340,"setosa",IF(MAX(F340:H340)=G340,"versicolor","virginica"))</f>
        <v>setosa</v>
      </c>
      <c r="J340" s="22">
        <f>COUNTIF(K340:K348,"OK")/9</f>
        <v>1</v>
      </c>
      <c r="K340" s="24" t="str">
        <f t="shared" ref="K340:K348" si="2114">IF(E340=I340,"OK","NG")</f>
        <v>OK</v>
      </c>
      <c r="L340" s="25">
        <f t="shared" ref="L340:L348" si="2115">-(B340*LN(F340)+C340*LN(G340)+D340*LN(H340))/9</f>
        <v>0.1175016747</v>
      </c>
      <c r="M340" s="9" t="s">
        <v>26</v>
      </c>
      <c r="N340" s="25">
        <v>1.0</v>
      </c>
      <c r="O340" s="27">
        <v>5.1</v>
      </c>
      <c r="P340" s="27">
        <v>7.0</v>
      </c>
      <c r="Q340" s="72">
        <f t="shared" ref="Q340:S340" si="2102">Q327-$C$10*CH327</f>
        <v>0.05463145999</v>
      </c>
      <c r="R340" s="72">
        <f t="shared" si="2102"/>
        <v>-0.04161371991</v>
      </c>
      <c r="S340" s="72">
        <f t="shared" si="2102"/>
        <v>0.1838838929</v>
      </c>
      <c r="T340" s="28" t="s">
        <v>27</v>
      </c>
      <c r="U340" s="27">
        <f t="array" ref="U340:W348">MMULT(N340:P348,Q340:S342)</f>
        <v>0.8271312314</v>
      </c>
      <c r="V340" s="27">
        <v>1.6300796777353004</v>
      </c>
      <c r="W340" s="27">
        <v>-1.0399272644048052</v>
      </c>
      <c r="Y340" s="9" t="s">
        <v>845</v>
      </c>
      <c r="Z340" s="17">
        <f t="shared" ref="Z340:AB340" si="2103">1/(1+EXP(-U340))</f>
        <v>0.6957480023</v>
      </c>
      <c r="AA340" s="17">
        <f t="shared" si="2103"/>
        <v>0.8361805535</v>
      </c>
      <c r="AB340" s="17">
        <f t="shared" si="2103"/>
        <v>0.2611640285</v>
      </c>
      <c r="AD340" s="9" t="s">
        <v>846</v>
      </c>
      <c r="AE340" s="25">
        <v>1.0</v>
      </c>
      <c r="AF340" s="17">
        <f t="shared" ref="AF340:AH340" si="2104">Z340</f>
        <v>0.6957480023</v>
      </c>
      <c r="AG340" s="17">
        <f t="shared" si="2104"/>
        <v>0.8361805535</v>
      </c>
      <c r="AH340" s="17">
        <f t="shared" si="2104"/>
        <v>0.2611640285</v>
      </c>
      <c r="AI340" s="38">
        <f t="shared" ref="AI340:AK340" si="2105">AI327-$C$10*BO327</f>
        <v>0.06120400148</v>
      </c>
      <c r="AJ340" s="38">
        <f t="shared" si="2105"/>
        <v>-0.03186086418</v>
      </c>
      <c r="AK340" s="38">
        <f t="shared" si="2105"/>
        <v>-0.02934313731</v>
      </c>
      <c r="AL340" s="28" t="s">
        <v>27</v>
      </c>
      <c r="AM340" s="27">
        <f t="array" ref="AM340:AO348">MMULT(AE340:AH348,AI340:AK343)</f>
        <v>0.7336576531</v>
      </c>
      <c r="AN340" s="27">
        <v>0.619011219224756</v>
      </c>
      <c r="AO340" s="27">
        <v>0.7211053143585292</v>
      </c>
      <c r="AP340" s="9" t="s">
        <v>847</v>
      </c>
      <c r="AQ340" s="17">
        <f t="shared" ref="AQ340:AS340" si="2106">EXP(AM340)/(EXP($AM340)+EXP($AN340)+EXP($AO340))</f>
        <v>0.3473177986</v>
      </c>
      <c r="AR340" s="17">
        <f t="shared" si="2106"/>
        <v>0.3096968058</v>
      </c>
      <c r="AS340" s="17">
        <f t="shared" si="2106"/>
        <v>0.3429853957</v>
      </c>
      <c r="AT340" s="39" t="s">
        <v>51</v>
      </c>
      <c r="AU340" s="40" t="str">
        <f>IF(MAX(B340:D340)=MAX(AQ340:AS340)=AQ340,"setosa",IF(MAX(AQ340:AS340)=AR340,"versicolor","virginica"))</f>
        <v>virginica</v>
      </c>
      <c r="AW340" s="41">
        <v>1.0</v>
      </c>
      <c r="AX340" s="41">
        <v>0.0</v>
      </c>
      <c r="AY340" s="41">
        <v>0.0</v>
      </c>
      <c r="BA340" s="59" t="s">
        <v>108</v>
      </c>
      <c r="BB340" s="74">
        <f t="shared" ref="BB340:BD340" si="2107">AQ340-AW340</f>
        <v>-0.6526822014</v>
      </c>
      <c r="BC340" s="74">
        <f t="shared" si="2107"/>
        <v>0.3096968058</v>
      </c>
      <c r="BD340" s="74">
        <f t="shared" si="2107"/>
        <v>0.3429853957</v>
      </c>
      <c r="BE340" s="9" t="s">
        <v>848</v>
      </c>
      <c r="BF340" s="5">
        <v>1.0</v>
      </c>
      <c r="BG340" s="5">
        <v>1.0</v>
      </c>
      <c r="BH340" s="5">
        <v>1.0</v>
      </c>
      <c r="BI340" s="9" t="s">
        <v>849</v>
      </c>
      <c r="BJ340" s="34">
        <f t="shared" ref="BJ340:BL340" si="2108">BB340*BF340</f>
        <v>-0.6526822014</v>
      </c>
      <c r="BK340" s="34">
        <f t="shared" si="2108"/>
        <v>0.3096968058</v>
      </c>
      <c r="BL340" s="34">
        <f t="shared" si="2108"/>
        <v>0.3429853957</v>
      </c>
      <c r="BN340" s="61" t="s">
        <v>850</v>
      </c>
      <c r="BO340" s="62">
        <f t="array" ref="BO340:BQ343">MMULT(TRANSPOSE(AE340:AH348),BJ340:BL348)</f>
        <v>-0.04006261734</v>
      </c>
      <c r="BP340" s="62">
        <v>-0.022807545856728784</v>
      </c>
      <c r="BQ340" s="62">
        <v>0.06287016319352468</v>
      </c>
      <c r="BS340" s="75" t="s">
        <v>851</v>
      </c>
      <c r="BT340" s="5">
        <f t="shared" ref="BT340:BV340" si="2109">Z340*(1-Z340)</f>
        <v>0.2116827196</v>
      </c>
      <c r="BU340" s="5">
        <f t="shared" si="2109"/>
        <v>0.1369826354</v>
      </c>
      <c r="BV340" s="5">
        <f t="shared" si="2109"/>
        <v>0.1929573787</v>
      </c>
      <c r="BX340" s="9" t="s">
        <v>852</v>
      </c>
      <c r="BY340" s="17">
        <f t="array" ref="BY340:CA348">MMULT(BJ340:BL348,TRANSPOSE(AI341:AK343))</f>
        <v>0.05488893529</v>
      </c>
      <c r="BZ340" s="17">
        <v>-0.10083570090503495</v>
      </c>
      <c r="CA340" s="17">
        <v>0.2534626230773991</v>
      </c>
      <c r="CB340" s="9"/>
      <c r="CC340" s="34">
        <f t="shared" ref="CC340:CE340" si="2110">BY340*BT340</f>
        <v>0.0116190391</v>
      </c>
      <c r="CD340" s="34">
        <f t="shared" si="2110"/>
        <v>-0.01381274005</v>
      </c>
      <c r="CE340" s="34">
        <f t="shared" si="2110"/>
        <v>0.04890748336</v>
      </c>
      <c r="CG340" s="61" t="s">
        <v>853</v>
      </c>
      <c r="CH340" s="65">
        <f t="array" ref="CH340:CJ342">MMULT(TRANSPOSE(N340:P348),CC340:CE348)</f>
        <v>-0.003861801293</v>
      </c>
      <c r="CI340" s="65">
        <v>0.049309853859601814</v>
      </c>
      <c r="CJ340" s="65">
        <v>-0.04325371229155823</v>
      </c>
    </row>
    <row r="341" ht="18.0" customHeight="1">
      <c r="B341" s="6">
        <v>1.0</v>
      </c>
      <c r="C341" s="6">
        <v>0.0</v>
      </c>
      <c r="D341" s="6">
        <v>0.0</v>
      </c>
      <c r="E341" s="22" t="str">
        <f t="shared" si="2111"/>
        <v>setosa</v>
      </c>
      <c r="F341" s="22">
        <f t="shared" ref="F341:H341" si="2112">AQ341</f>
        <v>0.3511416227</v>
      </c>
      <c r="G341" s="22">
        <f t="shared" si="2112"/>
        <v>0.3057654347</v>
      </c>
      <c r="H341" s="22">
        <f t="shared" si="2112"/>
        <v>0.3430929426</v>
      </c>
      <c r="I341" s="64" t="str">
        <f t="shared" si="2113"/>
        <v>setosa</v>
      </c>
      <c r="K341" s="24" t="str">
        <f t="shared" si="2114"/>
        <v>OK</v>
      </c>
      <c r="L341" s="29">
        <f t="shared" si="2115"/>
        <v>0.1162850726</v>
      </c>
      <c r="N341" s="29">
        <v>1.0</v>
      </c>
      <c r="O341" s="27">
        <v>5.4</v>
      </c>
      <c r="P341" s="27">
        <v>7.8</v>
      </c>
      <c r="Q341" s="72">
        <f t="shared" ref="Q341:S341" si="2116">Q328-$C$10*CH328</f>
        <v>0.1445085389</v>
      </c>
      <c r="R341" s="72">
        <f t="shared" si="2116"/>
        <v>-0.09540472109</v>
      </c>
      <c r="S341" s="72">
        <f t="shared" si="2116"/>
        <v>0.1678471634</v>
      </c>
      <c r="U341" s="27">
        <v>0.8745416471023058</v>
      </c>
      <c r="V341" s="27">
        <v>1.8481162585755944</v>
      </c>
      <c r="W341" s="27">
        <v>-1.2272681657300886</v>
      </c>
      <c r="Z341" s="17">
        <f t="shared" ref="Z341:AB341" si="2117">1/(1+EXP(-U341))</f>
        <v>0.7056898407</v>
      </c>
      <c r="AA341" s="17">
        <f t="shared" si="2117"/>
        <v>0.8639057784</v>
      </c>
      <c r="AB341" s="17">
        <f t="shared" si="2117"/>
        <v>0.2266599182</v>
      </c>
      <c r="AE341" s="29">
        <v>1.0</v>
      </c>
      <c r="AF341" s="17">
        <f t="shared" ref="AF341:AH341" si="2118">Z341</f>
        <v>0.7056898407</v>
      </c>
      <c r="AG341" s="17">
        <f t="shared" si="2118"/>
        <v>0.8639057784</v>
      </c>
      <c r="AH341" s="17">
        <f t="shared" si="2118"/>
        <v>0.2266599182</v>
      </c>
      <c r="AI341" s="38">
        <f t="shared" ref="AI341:AK341" si="2119">AI328-$C$10*BO328</f>
        <v>0.5403925243</v>
      </c>
      <c r="AJ341" s="38">
        <f t="shared" si="2119"/>
        <v>0.7339887565</v>
      </c>
      <c r="AK341" s="38">
        <f t="shared" si="2119"/>
        <v>0.5256187192</v>
      </c>
      <c r="AM341" s="27">
        <v>0.7480692738004311</v>
      </c>
      <c r="AN341" s="27">
        <v>0.6096979030012138</v>
      </c>
      <c r="AO341" s="27">
        <v>0.7248810283003619</v>
      </c>
      <c r="AQ341" s="17">
        <f t="shared" ref="AQ341:AS341" si="2120">EXP(AM341)/(EXP($AM341)+EXP($AN341)+EXP($AO341))</f>
        <v>0.3511416227</v>
      </c>
      <c r="AR341" s="17">
        <f t="shared" si="2120"/>
        <v>0.3057654347</v>
      </c>
      <c r="AS341" s="17">
        <f t="shared" si="2120"/>
        <v>0.3430929426</v>
      </c>
      <c r="AU341" s="40" t="str">
        <f t="shared" ref="AU341:AU348" si="2131">IF(MAX(AQ341:AS341)=AQ341,"setosa",IF(MAX(AQ341:AS341)=AR341,"versicolor","virginica"))</f>
        <v>setosa</v>
      </c>
      <c r="AW341" s="41">
        <v>1.0</v>
      </c>
      <c r="AX341" s="41">
        <v>0.0</v>
      </c>
      <c r="AY341" s="41">
        <v>0.0</v>
      </c>
      <c r="BB341" s="74">
        <f t="shared" ref="BB341:BD341" si="2121">AQ341-AW341</f>
        <v>-0.6488583773</v>
      </c>
      <c r="BC341" s="74">
        <f t="shared" si="2121"/>
        <v>0.3057654347</v>
      </c>
      <c r="BD341" s="74">
        <f t="shared" si="2121"/>
        <v>0.3430929426</v>
      </c>
      <c r="BF341" s="5">
        <v>1.0</v>
      </c>
      <c r="BG341" s="5">
        <v>1.0</v>
      </c>
      <c r="BH341" s="5">
        <v>1.0</v>
      </c>
      <c r="BJ341" s="34">
        <f t="shared" ref="BJ341:BL341" si="2122">BB341*BF341</f>
        <v>-0.6488583773</v>
      </c>
      <c r="BK341" s="34">
        <f t="shared" si="2122"/>
        <v>0.3057654347</v>
      </c>
      <c r="BL341" s="34">
        <f t="shared" si="2122"/>
        <v>0.3430929426</v>
      </c>
      <c r="BN341" s="61" t="s">
        <v>854</v>
      </c>
      <c r="BO341" s="34">
        <v>0.08350431870797018</v>
      </c>
      <c r="BP341" s="34">
        <v>-0.0021475492508669647</v>
      </c>
      <c r="BQ341" s="34">
        <v>-0.08135676945710346</v>
      </c>
      <c r="BT341" s="5">
        <f t="shared" ref="BT341:BV341" si="2123">Z341*(1-Z341)</f>
        <v>0.2076916894</v>
      </c>
      <c r="BU341" s="5">
        <f t="shared" si="2123"/>
        <v>0.1175725844</v>
      </c>
      <c r="BV341" s="5">
        <f t="shared" si="2123"/>
        <v>0.1752851997</v>
      </c>
      <c r="BY341" s="17">
        <v>0.05412624779594166</v>
      </c>
      <c r="BZ341" s="17">
        <v>-0.09951778581539693</v>
      </c>
      <c r="CA341" s="17">
        <v>0.25163180656867423</v>
      </c>
      <c r="CC341" s="34">
        <f t="shared" ref="CC341:CE341" si="2124">BY341*BT341</f>
        <v>0.01124157185</v>
      </c>
      <c r="CD341" s="34">
        <f t="shared" si="2124"/>
        <v>-0.01170056327</v>
      </c>
      <c r="CE341" s="34">
        <f t="shared" si="2124"/>
        <v>0.04410733147</v>
      </c>
      <c r="CG341" s="61" t="s">
        <v>855</v>
      </c>
      <c r="CH341" s="66">
        <v>-0.005735452302254862</v>
      </c>
      <c r="CI341" s="66">
        <v>0.25033814125436293</v>
      </c>
      <c r="CJ341" s="66">
        <v>-0.5145097617700486</v>
      </c>
    </row>
    <row r="342" ht="18.0" customHeight="1">
      <c r="B342" s="6">
        <v>1.0</v>
      </c>
      <c r="C342" s="6">
        <v>0.0</v>
      </c>
      <c r="D342" s="6">
        <v>0.0</v>
      </c>
      <c r="E342" s="22" t="str">
        <f t="shared" si="2111"/>
        <v>setosa</v>
      </c>
      <c r="F342" s="22">
        <f t="shared" ref="F342:H342" si="2125">AQ342</f>
        <v>0.3479640238</v>
      </c>
      <c r="G342" s="22">
        <f t="shared" si="2125"/>
        <v>0.3088398537</v>
      </c>
      <c r="H342" s="22">
        <f t="shared" si="2125"/>
        <v>0.3431961224</v>
      </c>
      <c r="I342" s="64" t="str">
        <f t="shared" si="2113"/>
        <v>setosa</v>
      </c>
      <c r="K342" s="24" t="str">
        <f t="shared" si="2114"/>
        <v>OK</v>
      </c>
      <c r="L342" s="29">
        <f t="shared" si="2115"/>
        <v>0.1172951316</v>
      </c>
      <c r="N342" s="29">
        <v>1.0</v>
      </c>
      <c r="O342" s="27">
        <v>4.6</v>
      </c>
      <c r="P342" s="27">
        <v>6.8</v>
      </c>
      <c r="Q342" s="72">
        <f t="shared" ref="Q342:S342" si="2126">Q329-$C$10*CH329</f>
        <v>0.005072317565</v>
      </c>
      <c r="R342" s="72">
        <f t="shared" si="2126"/>
        <v>0.3083224965</v>
      </c>
      <c r="S342" s="72">
        <f t="shared" si="2126"/>
        <v>-0.2971188129</v>
      </c>
      <c r="U342" s="27">
        <v>0.7538624984109169</v>
      </c>
      <c r="V342" s="27">
        <v>1.616117538989342</v>
      </c>
      <c r="W342" s="27">
        <v>-1.0644270834983824</v>
      </c>
      <c r="Z342" s="17">
        <f t="shared" ref="Z342:AB342" si="2127">1/(1+EXP(-U342))</f>
        <v>0.6800197351</v>
      </c>
      <c r="AA342" s="17">
        <f t="shared" si="2127"/>
        <v>0.8342589948</v>
      </c>
      <c r="AB342" s="17">
        <f t="shared" si="2127"/>
        <v>0.2564643427</v>
      </c>
      <c r="AE342" s="29">
        <v>1.0</v>
      </c>
      <c r="AF342" s="17">
        <f t="shared" ref="AF342:AH342" si="2128">Z342</f>
        <v>0.6800197351</v>
      </c>
      <c r="AG342" s="17">
        <f t="shared" si="2128"/>
        <v>0.8342589948</v>
      </c>
      <c r="AH342" s="17">
        <f t="shared" si="2128"/>
        <v>0.2564643427</v>
      </c>
      <c r="AI342" s="38">
        <f t="shared" ref="AI342:AK342" si="2129">AI329-$C$10*BO329</f>
        <v>0.3488358452</v>
      </c>
      <c r="AJ342" s="38">
        <f t="shared" si="2129"/>
        <v>0.01383771392</v>
      </c>
      <c r="AK342" s="38">
        <f t="shared" si="2129"/>
        <v>0.3573264409</v>
      </c>
      <c r="AM342" s="27">
        <v>0.7244017658688969</v>
      </c>
      <c r="AN342" s="27">
        <v>0.6051255410130254</v>
      </c>
      <c r="AO342" s="27">
        <v>0.7106047404414236</v>
      </c>
      <c r="AQ342" s="17">
        <f t="shared" ref="AQ342:AS342" si="2130">EXP(AM342)/(EXP($AM342)+EXP($AN342)+EXP($AO342))</f>
        <v>0.3479640238</v>
      </c>
      <c r="AR342" s="17">
        <f t="shared" si="2130"/>
        <v>0.3088398537</v>
      </c>
      <c r="AS342" s="17">
        <f t="shared" si="2130"/>
        <v>0.3431961224</v>
      </c>
      <c r="AU342" s="40" t="str">
        <f t="shared" si="2131"/>
        <v>setosa</v>
      </c>
      <c r="AW342" s="41">
        <v>1.0</v>
      </c>
      <c r="AX342" s="41">
        <v>0.0</v>
      </c>
      <c r="AY342" s="41">
        <v>0.0</v>
      </c>
      <c r="BB342" s="74">
        <f t="shared" ref="BB342:BD342" si="2132">AQ342-AW342</f>
        <v>-0.6520359762</v>
      </c>
      <c r="BC342" s="74">
        <f t="shared" si="2132"/>
        <v>0.3088398537</v>
      </c>
      <c r="BD342" s="74">
        <f t="shared" si="2132"/>
        <v>0.3431961224</v>
      </c>
      <c r="BF342" s="5">
        <v>1.0</v>
      </c>
      <c r="BG342" s="5">
        <v>1.0</v>
      </c>
      <c r="BH342" s="5">
        <v>1.0</v>
      </c>
      <c r="BJ342" s="34">
        <f t="shared" ref="BJ342:BL342" si="2133">BB342*BF342</f>
        <v>-0.6520359762</v>
      </c>
      <c r="BK342" s="34">
        <f t="shared" si="2133"/>
        <v>0.3088398537</v>
      </c>
      <c r="BL342" s="34">
        <f t="shared" si="2133"/>
        <v>0.3431961224</v>
      </c>
      <c r="BO342" s="34">
        <v>-0.3799990648124819</v>
      </c>
      <c r="BP342" s="34">
        <v>0.3397381990456156</v>
      </c>
      <c r="BQ342" s="34">
        <v>0.04026086576686616</v>
      </c>
      <c r="BT342" s="5">
        <f t="shared" ref="BT342:BV342" si="2134">Z342*(1-Z342)</f>
        <v>0.217592895</v>
      </c>
      <c r="BU342" s="5">
        <f t="shared" si="2134"/>
        <v>0.1382709244</v>
      </c>
      <c r="BV342" s="5">
        <f t="shared" si="2134"/>
        <v>0.1906903836</v>
      </c>
      <c r="BY342" s="17">
        <v>0.054719919374072196</v>
      </c>
      <c r="BZ342" s="17">
        <v>-0.10054683438150258</v>
      </c>
      <c r="CA342" s="17">
        <v>0.25312175637127543</v>
      </c>
      <c r="CC342" s="34">
        <f t="shared" ref="CC342:CE342" si="2135">BY342*BT342</f>
        <v>0.01190666567</v>
      </c>
      <c r="CD342" s="34">
        <f t="shared" si="2135"/>
        <v>-0.01390270374</v>
      </c>
      <c r="CE342" s="34">
        <f t="shared" si="2135"/>
        <v>0.04826788482</v>
      </c>
      <c r="CH342" s="66">
        <v>0.21051791532179653</v>
      </c>
      <c r="CI342" s="66">
        <v>-0.14476814607062932</v>
      </c>
      <c r="CJ342" s="66">
        <v>0.30516206663005235</v>
      </c>
    </row>
    <row r="343" ht="18.0" customHeight="1">
      <c r="B343" s="6">
        <v>0.0</v>
      </c>
      <c r="C343" s="6">
        <v>1.0</v>
      </c>
      <c r="D343" s="6">
        <v>0.0</v>
      </c>
      <c r="E343" s="22" t="str">
        <f t="shared" si="2111"/>
        <v>versicolor</v>
      </c>
      <c r="F343" s="22">
        <f t="shared" ref="F343:H343" si="2136">AQ343</f>
        <v>0.3140025562</v>
      </c>
      <c r="G343" s="22">
        <f t="shared" si="2136"/>
        <v>0.347921457</v>
      </c>
      <c r="H343" s="22">
        <f t="shared" si="2136"/>
        <v>0.3380759868</v>
      </c>
      <c r="I343" s="64" t="str">
        <f t="shared" si="2113"/>
        <v>versicolor</v>
      </c>
      <c r="K343" s="24" t="str">
        <f t="shared" si="2114"/>
        <v>OK</v>
      </c>
      <c r="L343" s="29">
        <f t="shared" si="2115"/>
        <v>0.1173087248</v>
      </c>
      <c r="N343" s="29">
        <v>1.0</v>
      </c>
      <c r="O343" s="27">
        <v>6.4</v>
      </c>
      <c r="P343" s="27">
        <v>3.6</v>
      </c>
      <c r="U343" s="27">
        <v>0.9977464522388402</v>
      </c>
      <c r="V343" s="27">
        <v>0.45775705235205444</v>
      </c>
      <c r="W343" s="27">
        <v>0.1884780118608571</v>
      </c>
      <c r="Z343" s="17">
        <f t="shared" ref="Z343:AB343" si="2137">1/(1+EXP(-U343))</f>
        <v>0.7306152736</v>
      </c>
      <c r="AA343" s="17">
        <f t="shared" si="2137"/>
        <v>0.6124819519</v>
      </c>
      <c r="AB343" s="17">
        <f t="shared" si="2137"/>
        <v>0.5469805074</v>
      </c>
      <c r="AE343" s="29">
        <v>1.0</v>
      </c>
      <c r="AF343" s="17">
        <f t="shared" ref="AF343:AH343" si="2138">Z343</f>
        <v>0.7306152736</v>
      </c>
      <c r="AG343" s="17">
        <f t="shared" si="2138"/>
        <v>0.6124819519</v>
      </c>
      <c r="AH343" s="17">
        <f t="shared" si="2138"/>
        <v>0.5469805074</v>
      </c>
      <c r="AI343" s="38">
        <f t="shared" ref="AI343:AK343" si="2139">AI330-$C$10*BO330</f>
        <v>0.0183290257</v>
      </c>
      <c r="AJ343" s="38">
        <f t="shared" si="2139"/>
        <v>0.492525888</v>
      </c>
      <c r="AK343" s="38">
        <f t="shared" si="2139"/>
        <v>0.3291450863</v>
      </c>
      <c r="AM343" s="27">
        <v>0.6797043126783275</v>
      </c>
      <c r="AN343" s="27">
        <v>0.782279942136746</v>
      </c>
      <c r="AO343" s="27">
        <v>0.7535738693023548</v>
      </c>
      <c r="AQ343" s="17">
        <f t="shared" ref="AQ343:AS343" si="2140">EXP(AM343)/(EXP($AM343)+EXP($AN343)+EXP($AO343))</f>
        <v>0.3140025562</v>
      </c>
      <c r="AR343" s="17">
        <f t="shared" si="2140"/>
        <v>0.347921457</v>
      </c>
      <c r="AS343" s="17">
        <f t="shared" si="2140"/>
        <v>0.3380759868</v>
      </c>
      <c r="AU343" s="40" t="str">
        <f t="shared" si="2131"/>
        <v>versicolor</v>
      </c>
      <c r="AW343" s="41">
        <v>0.0</v>
      </c>
      <c r="AX343" s="41">
        <v>1.0</v>
      </c>
      <c r="AY343" s="41">
        <v>0.0</v>
      </c>
      <c r="BB343" s="74">
        <f t="shared" ref="BB343:BD343" si="2141">AQ343-AW343</f>
        <v>0.3140025562</v>
      </c>
      <c r="BC343" s="74">
        <f t="shared" si="2141"/>
        <v>-0.652078543</v>
      </c>
      <c r="BD343" s="74">
        <f t="shared" si="2141"/>
        <v>0.3380759868</v>
      </c>
      <c r="BF343" s="5">
        <v>1.0</v>
      </c>
      <c r="BG343" s="5">
        <v>1.0</v>
      </c>
      <c r="BH343" s="5">
        <v>1.0</v>
      </c>
      <c r="BJ343" s="34">
        <f t="shared" ref="BJ343:BL343" si="2142">BB343*BF343</f>
        <v>0.3140025562</v>
      </c>
      <c r="BK343" s="34">
        <f t="shared" si="2142"/>
        <v>-0.652078543</v>
      </c>
      <c r="BL343" s="34">
        <f t="shared" si="2142"/>
        <v>0.3380759868</v>
      </c>
      <c r="BO343" s="34">
        <v>0.4800729272384012</v>
      </c>
      <c r="BP343" s="34">
        <v>-0.4061963149962523</v>
      </c>
      <c r="BQ343" s="34">
        <v>-0.07387661224214892</v>
      </c>
      <c r="BT343" s="5">
        <f t="shared" ref="BT343:BV343" si="2143">Z343*(1-Z343)</f>
        <v>0.1968165956</v>
      </c>
      <c r="BU343" s="5">
        <f t="shared" si="2143"/>
        <v>0.2373478105</v>
      </c>
      <c r="BV343" s="5">
        <f t="shared" si="2143"/>
        <v>0.2477928319</v>
      </c>
      <c r="BY343" s="17">
        <v>-0.131234617737659</v>
      </c>
      <c r="BZ343" s="17">
        <v>0.22131555986422535</v>
      </c>
      <c r="CA343" s="17">
        <v>-0.2041341526653966</v>
      </c>
      <c r="CC343" s="34">
        <f t="shared" ref="CC343:CE343" si="2144">BY343*BT343</f>
        <v>-0.02582915069</v>
      </c>
      <c r="CD343" s="34">
        <f t="shared" si="2144"/>
        <v>0.05252876356</v>
      </c>
      <c r="CE343" s="34">
        <f t="shared" si="2144"/>
        <v>-0.05058297978</v>
      </c>
    </row>
    <row r="344" ht="18.0" customHeight="1">
      <c r="B344" s="6">
        <v>0.0</v>
      </c>
      <c r="C344" s="6">
        <v>1.0</v>
      </c>
      <c r="D344" s="6">
        <v>0.0</v>
      </c>
      <c r="E344" s="22" t="str">
        <f t="shared" si="2111"/>
        <v>versicolor</v>
      </c>
      <c r="F344" s="22">
        <f t="shared" ref="F344:H344" si="2145">AQ344</f>
        <v>0.3146867344</v>
      </c>
      <c r="G344" s="22">
        <f t="shared" si="2145"/>
        <v>0.3470763349</v>
      </c>
      <c r="H344" s="22">
        <f t="shared" si="2145"/>
        <v>0.3382369307</v>
      </c>
      <c r="I344" s="64" t="str">
        <f t="shared" si="2113"/>
        <v>versicolor</v>
      </c>
      <c r="K344" s="24" t="str">
        <f t="shared" si="2114"/>
        <v>OK</v>
      </c>
      <c r="L344" s="29">
        <f t="shared" si="2115"/>
        <v>0.1175789487</v>
      </c>
      <c r="N344" s="29">
        <v>1.0</v>
      </c>
      <c r="O344" s="27">
        <v>5.9</v>
      </c>
      <c r="P344" s="27">
        <v>3.4</v>
      </c>
      <c r="U344" s="27">
        <v>0.9244777192717264</v>
      </c>
      <c r="V344" s="27">
        <v>0.44379491360609646</v>
      </c>
      <c r="W344" s="27">
        <v>0.16397819276727987</v>
      </c>
      <c r="Z344" s="17">
        <f t="shared" ref="Z344:AB344" si="2146">1/(1+EXP(-U344))</f>
        <v>0.7159535927</v>
      </c>
      <c r="AA344" s="17">
        <f t="shared" si="2146"/>
        <v>0.6091629103</v>
      </c>
      <c r="AB344" s="17">
        <f t="shared" si="2146"/>
        <v>0.5409029365</v>
      </c>
      <c r="AE344" s="29">
        <v>1.0</v>
      </c>
      <c r="AF344" s="17">
        <f t="shared" ref="AF344:AH344" si="2147">Z344</f>
        <v>0.7159535927</v>
      </c>
      <c r="AG344" s="17">
        <f t="shared" si="2147"/>
        <v>0.6091629103</v>
      </c>
      <c r="AH344" s="17">
        <f t="shared" si="2147"/>
        <v>0.5409029365</v>
      </c>
      <c r="AI344" s="2"/>
      <c r="AM344" s="27">
        <v>0.6705120532520158</v>
      </c>
      <c r="AN344" s="27">
        <v>0.7684791442156808</v>
      </c>
      <c r="AO344" s="27">
        <v>0.7426810313996656</v>
      </c>
      <c r="AQ344" s="17">
        <f t="shared" ref="AQ344:AS344" si="2148">EXP(AM344)/(EXP($AM344)+EXP($AN344)+EXP($AO344))</f>
        <v>0.3146867344</v>
      </c>
      <c r="AR344" s="17">
        <f t="shared" si="2148"/>
        <v>0.3470763349</v>
      </c>
      <c r="AS344" s="17">
        <f t="shared" si="2148"/>
        <v>0.3382369307</v>
      </c>
      <c r="AU344" s="40" t="str">
        <f t="shared" si="2131"/>
        <v>versicolor</v>
      </c>
      <c r="AW344" s="41">
        <v>0.0</v>
      </c>
      <c r="AX344" s="41">
        <v>1.0</v>
      </c>
      <c r="AY344" s="41">
        <v>0.0</v>
      </c>
      <c r="BB344" s="74">
        <f t="shared" ref="BB344:BD344" si="2149">AQ344-AW344</f>
        <v>0.3146867344</v>
      </c>
      <c r="BC344" s="74">
        <f t="shared" si="2149"/>
        <v>-0.6529236651</v>
      </c>
      <c r="BD344" s="74">
        <f t="shared" si="2149"/>
        <v>0.3382369307</v>
      </c>
      <c r="BF344" s="5">
        <v>1.0</v>
      </c>
      <c r="BG344" s="5">
        <v>1.0</v>
      </c>
      <c r="BH344" s="5">
        <v>1.0</v>
      </c>
      <c r="BJ344" s="34">
        <f t="shared" ref="BJ344:BL344" si="2150">BB344*BF344</f>
        <v>0.3146867344</v>
      </c>
      <c r="BK344" s="34">
        <f t="shared" si="2150"/>
        <v>-0.6529236651</v>
      </c>
      <c r="BL344" s="34">
        <f t="shared" si="2150"/>
        <v>0.3382369307</v>
      </c>
      <c r="BT344" s="5">
        <f t="shared" ref="BT344:BV344" si="2151">Z344*(1-Z344)</f>
        <v>0.2033640458</v>
      </c>
      <c r="BU344" s="5">
        <f t="shared" si="2151"/>
        <v>0.238083459</v>
      </c>
      <c r="BV344" s="5">
        <f t="shared" si="2151"/>
        <v>0.2483269498</v>
      </c>
      <c r="BY344" s="17">
        <v>-0.13140060794777741</v>
      </c>
      <c r="BZ344" s="17">
        <v>0.22160004070194558</v>
      </c>
      <c r="CA344" s="17">
        <v>-0.20448488297727507</v>
      </c>
      <c r="CC344" s="34">
        <f t="shared" ref="CC344:CE344" si="2152">BY344*BT344</f>
        <v>-0.02672215925</v>
      </c>
      <c r="CD344" s="34">
        <f t="shared" si="2152"/>
        <v>0.05275930421</v>
      </c>
      <c r="CE344" s="34">
        <f t="shared" si="2152"/>
        <v>-0.05077910727</v>
      </c>
    </row>
    <row r="345" ht="18.0" customHeight="1">
      <c r="B345" s="6">
        <v>0.0</v>
      </c>
      <c r="C345" s="6">
        <v>1.0</v>
      </c>
      <c r="D345" s="6">
        <v>0.0</v>
      </c>
      <c r="E345" s="22" t="str">
        <f t="shared" si="2111"/>
        <v>versicolor</v>
      </c>
      <c r="F345" s="22">
        <f t="shared" ref="F345:H345" si="2153">AQ345</f>
        <v>0.3090283016</v>
      </c>
      <c r="G345" s="22">
        <f t="shared" si="2153"/>
        <v>0.3540768809</v>
      </c>
      <c r="H345" s="22">
        <f t="shared" si="2153"/>
        <v>0.3368948175</v>
      </c>
      <c r="I345" s="64" t="str">
        <f t="shared" si="2113"/>
        <v>versicolor</v>
      </c>
      <c r="K345" s="24" t="str">
        <f t="shared" si="2114"/>
        <v>OK</v>
      </c>
      <c r="L345" s="29">
        <f t="shared" si="2115"/>
        <v>0.1153601346</v>
      </c>
      <c r="N345" s="29">
        <v>1.0</v>
      </c>
      <c r="O345" s="27">
        <v>6.7</v>
      </c>
      <c r="P345" s="27">
        <v>3.2</v>
      </c>
      <c r="U345" s="27">
        <v>1.039070086885456</v>
      </c>
      <c r="V345" s="27">
        <v>0.30580663744049086</v>
      </c>
      <c r="W345" s="27">
        <v>0.35767968603221456</v>
      </c>
      <c r="Z345" s="17">
        <f t="shared" ref="Z345:AB345" si="2154">1/(1+EXP(-U345))</f>
        <v>0.7386705389</v>
      </c>
      <c r="AA345" s="17">
        <f t="shared" si="2154"/>
        <v>0.5758613803</v>
      </c>
      <c r="AB345" s="17">
        <f t="shared" si="2154"/>
        <v>0.5884786357</v>
      </c>
      <c r="AE345" s="29">
        <v>1.0</v>
      </c>
      <c r="AF345" s="17">
        <f t="shared" ref="AF345:AH345" si="2155">Z345</f>
        <v>0.7386705389</v>
      </c>
      <c r="AG345" s="17">
        <f t="shared" si="2155"/>
        <v>0.5758613803</v>
      </c>
      <c r="AH345" s="17">
        <f t="shared" si="2155"/>
        <v>0.5884786357</v>
      </c>
      <c r="AJ345" s="2"/>
      <c r="AK345" s="2"/>
      <c r="AM345" s="27">
        <v>0.6720433700106372</v>
      </c>
      <c r="AN345" s="27">
        <v>0.8081245737372145</v>
      </c>
      <c r="AO345" s="27">
        <v>0.7583812739884732</v>
      </c>
      <c r="AQ345" s="17">
        <f t="shared" ref="AQ345:AS345" si="2156">EXP(AM345)/(EXP($AM345)+EXP($AN345)+EXP($AO345))</f>
        <v>0.3090283016</v>
      </c>
      <c r="AR345" s="17">
        <f t="shared" si="2156"/>
        <v>0.3540768809</v>
      </c>
      <c r="AS345" s="17">
        <f t="shared" si="2156"/>
        <v>0.3368948175</v>
      </c>
      <c r="AU345" s="40" t="str">
        <f t="shared" si="2131"/>
        <v>versicolor</v>
      </c>
      <c r="AW345" s="41">
        <v>0.0</v>
      </c>
      <c r="AX345" s="41">
        <v>1.0</v>
      </c>
      <c r="AY345" s="41">
        <v>0.0</v>
      </c>
      <c r="BB345" s="74">
        <f t="shared" ref="BB345:BD345" si="2157">AQ345-AW345</f>
        <v>0.3090283016</v>
      </c>
      <c r="BC345" s="74">
        <f t="shared" si="2157"/>
        <v>-0.6459231191</v>
      </c>
      <c r="BD345" s="74">
        <f t="shared" si="2157"/>
        <v>0.3368948175</v>
      </c>
      <c r="BF345" s="5">
        <v>1.0</v>
      </c>
      <c r="BG345" s="5">
        <v>1.0</v>
      </c>
      <c r="BH345" s="5">
        <v>1.0</v>
      </c>
      <c r="BJ345" s="34">
        <f t="shared" ref="BJ345:BL345" si="2158">BB345*BF345</f>
        <v>0.3090283016</v>
      </c>
      <c r="BK345" s="34">
        <f t="shared" si="2158"/>
        <v>-0.6459231191</v>
      </c>
      <c r="BL345" s="34">
        <f t="shared" si="2158"/>
        <v>0.3368948175</v>
      </c>
      <c r="BT345" s="5">
        <f t="shared" ref="BT345:BV345" si="2159">Z345*(1-Z345)</f>
        <v>0.1930363739</v>
      </c>
      <c r="BU345" s="5">
        <f t="shared" si="2159"/>
        <v>0.244245051</v>
      </c>
      <c r="BV345" s="5">
        <f t="shared" si="2159"/>
        <v>0.242171531</v>
      </c>
      <c r="BY345" s="17">
        <v>-0.13002550050087675</v>
      </c>
      <c r="BZ345" s="17">
        <v>0.2192434755331958</v>
      </c>
      <c r="CA345" s="17">
        <v>-0.20158239634787783</v>
      </c>
      <c r="CC345" s="34">
        <f t="shared" ref="CC345:CE345" si="2160">BY345*BT345</f>
        <v>-0.02509965113</v>
      </c>
      <c r="CD345" s="34">
        <f t="shared" si="2160"/>
        <v>0.05354913386</v>
      </c>
      <c r="CE345" s="34">
        <f t="shared" si="2160"/>
        <v>-0.04881751755</v>
      </c>
    </row>
    <row r="346" ht="18.0" customHeight="1">
      <c r="B346" s="6">
        <v>0.0</v>
      </c>
      <c r="C346" s="6">
        <v>0.0</v>
      </c>
      <c r="D346" s="6">
        <v>1.0</v>
      </c>
      <c r="E346" s="22" t="str">
        <f t="shared" si="2111"/>
        <v>virginica</v>
      </c>
      <c r="F346" s="22">
        <f t="shared" ref="F346:H346" si="2161">AQ346</f>
        <v>0.3300710079</v>
      </c>
      <c r="G346" s="22">
        <f t="shared" si="2161"/>
        <v>0.3291065026</v>
      </c>
      <c r="H346" s="22">
        <f t="shared" si="2161"/>
        <v>0.3408224895</v>
      </c>
      <c r="I346" s="64" t="str">
        <f t="shared" si="2113"/>
        <v>virginica</v>
      </c>
      <c r="K346" s="24" t="str">
        <f t="shared" si="2114"/>
        <v>OK</v>
      </c>
      <c r="L346" s="29">
        <f t="shared" si="2115"/>
        <v>0.1195992773</v>
      </c>
      <c r="N346" s="29">
        <v>1.0</v>
      </c>
      <c r="O346" s="27">
        <v>7.9</v>
      </c>
      <c r="P346" s="27">
        <v>6.3</v>
      </c>
      <c r="U346" s="27">
        <v>1.2282045180260845</v>
      </c>
      <c r="V346" s="27">
        <v>1.14712071115568</v>
      </c>
      <c r="W346" s="27">
        <v>-0.3619720379775331</v>
      </c>
      <c r="Z346" s="17">
        <f t="shared" ref="Z346:AB346" si="2162">1/(1+EXP(-U346))</f>
        <v>0.7735041684</v>
      </c>
      <c r="AA346" s="17">
        <f t="shared" si="2162"/>
        <v>0.7589846102</v>
      </c>
      <c r="AB346" s="17">
        <f t="shared" si="2162"/>
        <v>0.4104822751</v>
      </c>
      <c r="AE346" s="29">
        <v>1.0</v>
      </c>
      <c r="AF346" s="17">
        <f t="shared" ref="AF346:AH346" si="2163">Z346</f>
        <v>0.7735041684</v>
      </c>
      <c r="AG346" s="17">
        <f t="shared" si="2163"/>
        <v>0.7589846102</v>
      </c>
      <c r="AH346" s="17">
        <f t="shared" si="2163"/>
        <v>0.4104822751</v>
      </c>
      <c r="AM346" s="27">
        <v>0.7514846498394764</v>
      </c>
      <c r="AN346" s="27">
        <v>0.7485582575166538</v>
      </c>
      <c r="AO346" s="27">
        <v>0.7835386262730666</v>
      </c>
      <c r="AQ346" s="17">
        <f t="shared" ref="AQ346:AS346" si="2164">EXP(AM346)/(EXP($AM346)+EXP($AN346)+EXP($AO346))</f>
        <v>0.3300710079</v>
      </c>
      <c r="AR346" s="17">
        <f t="shared" si="2164"/>
        <v>0.3291065026</v>
      </c>
      <c r="AS346" s="17">
        <f t="shared" si="2164"/>
        <v>0.3408224895</v>
      </c>
      <c r="AU346" s="40" t="str">
        <f t="shared" si="2131"/>
        <v>virginica</v>
      </c>
      <c r="AW346" s="41">
        <v>0.0</v>
      </c>
      <c r="AX346" s="41">
        <v>0.0</v>
      </c>
      <c r="AY346" s="41">
        <v>1.0</v>
      </c>
      <c r="BB346" s="74">
        <f t="shared" ref="BB346:BD346" si="2165">AQ346-AW346</f>
        <v>0.3300710079</v>
      </c>
      <c r="BC346" s="74">
        <f t="shared" si="2165"/>
        <v>0.3291065026</v>
      </c>
      <c r="BD346" s="74">
        <f t="shared" si="2165"/>
        <v>-0.6591775105</v>
      </c>
      <c r="BF346" s="5">
        <v>1.0</v>
      </c>
      <c r="BG346" s="5">
        <v>1.0</v>
      </c>
      <c r="BH346" s="5">
        <v>1.0</v>
      </c>
      <c r="BJ346" s="34">
        <f t="shared" ref="BJ346:BL346" si="2166">BB346*BF346</f>
        <v>0.3300710079</v>
      </c>
      <c r="BK346" s="34">
        <f t="shared" si="2166"/>
        <v>0.3291065026</v>
      </c>
      <c r="BL346" s="34">
        <f t="shared" si="2166"/>
        <v>-0.6591775105</v>
      </c>
      <c r="BT346" s="5">
        <f t="shared" ref="BT346:BV346" si="2167">Z346*(1-Z346)</f>
        <v>0.1751954698</v>
      </c>
      <c r="BU346" s="5">
        <f t="shared" si="2167"/>
        <v>0.1829269717</v>
      </c>
      <c r="BV346" s="5">
        <f t="shared" si="2167"/>
        <v>0.2419865769</v>
      </c>
      <c r="BY346" s="17">
        <v>0.07345233897347336</v>
      </c>
      <c r="BZ346" s="17">
        <v>-0.11584687305005548</v>
      </c>
      <c r="CA346" s="17">
        <v>-0.048821686143056736</v>
      </c>
      <c r="CC346" s="34">
        <f t="shared" ref="CC346:CE346" si="2168">BY346*BT346</f>
        <v>0.01286851704</v>
      </c>
      <c r="CD346" s="34">
        <f t="shared" si="2168"/>
        <v>-0.02119151767</v>
      </c>
      <c r="CE346" s="34">
        <f t="shared" si="2168"/>
        <v>-0.01181419271</v>
      </c>
    </row>
    <row r="347" ht="18.0" customHeight="1">
      <c r="B347" s="6">
        <v>0.0</v>
      </c>
      <c r="C347" s="6">
        <v>0.0</v>
      </c>
      <c r="D347" s="6">
        <v>1.0</v>
      </c>
      <c r="E347" s="22" t="str">
        <f t="shared" si="2111"/>
        <v>virginica</v>
      </c>
      <c r="F347" s="22">
        <f t="shared" ref="F347:H347" si="2169">AQ347</f>
        <v>0.3240077812</v>
      </c>
      <c r="G347" s="22">
        <f t="shared" si="2169"/>
        <v>0.3360264325</v>
      </c>
      <c r="H347" s="22">
        <f t="shared" si="2169"/>
        <v>0.3399657864</v>
      </c>
      <c r="I347" s="64" t="str">
        <f t="shared" si="2113"/>
        <v>virginica</v>
      </c>
      <c r="K347" s="24" t="str">
        <f t="shared" si="2114"/>
        <v>OK</v>
      </c>
      <c r="L347" s="29">
        <f t="shared" si="2115"/>
        <v>0.1198789216</v>
      </c>
      <c r="N347" s="29">
        <v>1.0</v>
      </c>
      <c r="O347" s="27">
        <v>8.3</v>
      </c>
      <c r="P347" s="27">
        <v>5.8</v>
      </c>
      <c r="U347" s="27">
        <v>1.2834717748070632</v>
      </c>
      <c r="V347" s="27">
        <v>0.9547975744889245</v>
      </c>
      <c r="W347" s="27">
        <v>-0.1462737661795186</v>
      </c>
      <c r="Z347" s="17">
        <f t="shared" ref="Z347:AB347" si="2170">1/(1+EXP(-U347))</f>
        <v>0.7830401698</v>
      </c>
      <c r="AA347" s="17">
        <f t="shared" si="2170"/>
        <v>0.7220789847</v>
      </c>
      <c r="AB347" s="17">
        <f t="shared" si="2170"/>
        <v>0.4634966208</v>
      </c>
      <c r="AE347" s="29">
        <v>1.0</v>
      </c>
      <c r="AF347" s="17">
        <f t="shared" ref="AF347:AH347" si="2171">Z347</f>
        <v>0.7830401698</v>
      </c>
      <c r="AG347" s="17">
        <f t="shared" si="2171"/>
        <v>0.7220789847</v>
      </c>
      <c r="AH347" s="17">
        <f t="shared" si="2171"/>
        <v>0.4634966208</v>
      </c>
      <c r="AM347" s="27">
        <v>0.744735529927195</v>
      </c>
      <c r="AN347" s="27">
        <v>0.7811578234836799</v>
      </c>
      <c r="AO347" s="27">
        <v>0.7928129826808121</v>
      </c>
      <c r="AQ347" s="17">
        <f t="shared" ref="AQ347:AS347" si="2172">EXP(AM347)/(EXP($AM347)+EXP($AN347)+EXP($AO347))</f>
        <v>0.3240077812</v>
      </c>
      <c r="AR347" s="17">
        <f t="shared" si="2172"/>
        <v>0.3360264325</v>
      </c>
      <c r="AS347" s="17">
        <f t="shared" si="2172"/>
        <v>0.3399657864</v>
      </c>
      <c r="AU347" s="40" t="str">
        <f t="shared" si="2131"/>
        <v>virginica</v>
      </c>
      <c r="AW347" s="41">
        <v>0.0</v>
      </c>
      <c r="AX347" s="41">
        <v>0.0</v>
      </c>
      <c r="AY347" s="41">
        <v>1.0</v>
      </c>
      <c r="BB347" s="74">
        <f t="shared" ref="BB347:BD347" si="2173">AQ347-AW347</f>
        <v>0.3240077812</v>
      </c>
      <c r="BC347" s="74">
        <f t="shared" si="2173"/>
        <v>0.3360264325</v>
      </c>
      <c r="BD347" s="74">
        <f t="shared" si="2173"/>
        <v>-0.6600342136</v>
      </c>
      <c r="BF347" s="5">
        <v>1.0</v>
      </c>
      <c r="BG347" s="5">
        <v>1.0</v>
      </c>
      <c r="BH347" s="5">
        <v>1.0</v>
      </c>
      <c r="BJ347" s="34">
        <f t="shared" ref="BJ347:BL347" si="2174">BB347*BF347</f>
        <v>0.3240077812</v>
      </c>
      <c r="BK347" s="34">
        <f t="shared" si="2174"/>
        <v>0.3360264325</v>
      </c>
      <c r="BL347" s="34">
        <f t="shared" si="2174"/>
        <v>-0.6600342136</v>
      </c>
      <c r="BT347" s="5">
        <f t="shared" ref="BT347:BV347" si="2175">Z347*(1-Z347)</f>
        <v>0.1698882623</v>
      </c>
      <c r="BU347" s="5">
        <f t="shared" si="2175"/>
        <v>0.2006809245</v>
      </c>
      <c r="BV347" s="5">
        <f t="shared" si="2175"/>
        <v>0.2486675033</v>
      </c>
      <c r="BY347" s="17">
        <v>0.07480466809609626</v>
      </c>
      <c r="BZ347" s="17">
        <v>-0.11817231055828303</v>
      </c>
      <c r="CA347" s="17">
        <v>-0.045806554198934035</v>
      </c>
      <c r="CC347" s="34">
        <f t="shared" ref="CC347:CE347" si="2176">BY347*BT347</f>
        <v>0.01270843507</v>
      </c>
      <c r="CD347" s="34">
        <f t="shared" si="2176"/>
        <v>-0.02371492854</v>
      </c>
      <c r="CE347" s="34">
        <f t="shared" si="2176"/>
        <v>-0.01139060147</v>
      </c>
    </row>
    <row r="348" ht="18.0" customHeight="1">
      <c r="B348" s="6">
        <v>0.0</v>
      </c>
      <c r="C348" s="6">
        <v>0.0</v>
      </c>
      <c r="D348" s="6">
        <v>1.0</v>
      </c>
      <c r="E348" s="22" t="str">
        <f t="shared" si="2111"/>
        <v>virginica</v>
      </c>
      <c r="F348" s="22">
        <f t="shared" ref="F348:H348" si="2177">AQ348</f>
        <v>0.3217175563</v>
      </c>
      <c r="G348" s="22">
        <f t="shared" si="2177"/>
        <v>0.3386827521</v>
      </c>
      <c r="H348" s="22">
        <f t="shared" si="2177"/>
        <v>0.3395996916</v>
      </c>
      <c r="I348" s="64" t="str">
        <f t="shared" si="2113"/>
        <v>virginica</v>
      </c>
      <c r="J348" s="30"/>
      <c r="K348" s="24" t="str">
        <f t="shared" si="2114"/>
        <v>OK</v>
      </c>
      <c r="L348" s="31">
        <f t="shared" si="2115"/>
        <v>0.119998637</v>
      </c>
      <c r="N348" s="31">
        <v>1.0</v>
      </c>
      <c r="O348" s="27">
        <v>7.7</v>
      </c>
      <c r="P348" s="27">
        <v>5.2</v>
      </c>
      <c r="U348" s="27">
        <v>1.193723260923229</v>
      </c>
      <c r="V348" s="27">
        <v>0.8270469092682177</v>
      </c>
      <c r="W348" s="27">
        <v>-0.06871077644281898</v>
      </c>
      <c r="Z348" s="17">
        <f t="shared" ref="Z348:AB348" si="2178">1/(1+EXP(-U348))</f>
        <v>0.767406305</v>
      </c>
      <c r="AA348" s="17">
        <f t="shared" si="2178"/>
        <v>0.6957301525</v>
      </c>
      <c r="AB348" s="17">
        <f t="shared" si="2178"/>
        <v>0.4828290609</v>
      </c>
      <c r="AE348" s="31">
        <v>1.0</v>
      </c>
      <c r="AF348" s="17">
        <f t="shared" ref="AF348:AH348" si="2179">Z348</f>
        <v>0.767406305</v>
      </c>
      <c r="AG348" s="17">
        <f t="shared" si="2179"/>
        <v>0.6957301525</v>
      </c>
      <c r="AH348" s="17">
        <f t="shared" si="2179"/>
        <v>0.4828290609</v>
      </c>
      <c r="AM348" s="27">
        <v>0.7274500339214172</v>
      </c>
      <c r="AN348" s="27">
        <v>0.7788398621757135</v>
      </c>
      <c r="AO348" s="27">
        <v>0.78154357394287</v>
      </c>
      <c r="AQ348" s="17">
        <f t="shared" ref="AQ348:AS348" si="2180">EXP(AM348)/(EXP($AM348)+EXP($AN348)+EXP($AO348))</f>
        <v>0.3217175563</v>
      </c>
      <c r="AR348" s="17">
        <f t="shared" si="2180"/>
        <v>0.3386827521</v>
      </c>
      <c r="AS348" s="17">
        <f t="shared" si="2180"/>
        <v>0.3395996916</v>
      </c>
      <c r="AU348" s="40" t="str">
        <f t="shared" si="2131"/>
        <v>virginica</v>
      </c>
      <c r="AW348" s="41">
        <v>0.0</v>
      </c>
      <c r="AX348" s="41">
        <v>0.0</v>
      </c>
      <c r="AY348" s="41">
        <v>1.0</v>
      </c>
      <c r="BB348" s="74">
        <f t="shared" ref="BB348:BD348" si="2181">AQ348-AW348</f>
        <v>0.3217175563</v>
      </c>
      <c r="BC348" s="74">
        <f t="shared" si="2181"/>
        <v>0.3386827521</v>
      </c>
      <c r="BD348" s="74">
        <f t="shared" si="2181"/>
        <v>-0.6604003084</v>
      </c>
      <c r="BF348" s="5">
        <v>1.0</v>
      </c>
      <c r="BG348" s="5">
        <v>1.0</v>
      </c>
      <c r="BH348" s="5">
        <v>1.0</v>
      </c>
      <c r="BJ348" s="34">
        <f t="shared" ref="BJ348:BL348" si="2182">BB348*BF348</f>
        <v>0.3217175563</v>
      </c>
      <c r="BK348" s="34">
        <f t="shared" si="2182"/>
        <v>0.3386827521</v>
      </c>
      <c r="BL348" s="34">
        <f t="shared" si="2182"/>
        <v>-0.6604003084</v>
      </c>
      <c r="BT348" s="5">
        <f t="shared" ref="BT348:BV348" si="2183">Z348*(1-Z348)</f>
        <v>0.178493868</v>
      </c>
      <c r="BU348" s="5">
        <f t="shared" si="2183"/>
        <v>0.2116897074</v>
      </c>
      <c r="BV348" s="5">
        <f t="shared" si="2183"/>
        <v>0.2497051589</v>
      </c>
      <c r="BY348" s="17">
        <v>0.07532433016983037</v>
      </c>
      <c r="BZ348" s="17">
        <v>-0.11906528101501976</v>
      </c>
      <c r="CA348" s="17">
        <v>-0.04466072391491557</v>
      </c>
      <c r="CC348" s="34">
        <f t="shared" ref="CC348:CE348" si="2184">BY348*BT348</f>
        <v>0.01344493105</v>
      </c>
      <c r="CD348" s="34">
        <f t="shared" si="2184"/>
        <v>-0.0252048945</v>
      </c>
      <c r="CE348" s="34">
        <f t="shared" si="2184"/>
        <v>-0.01115201316</v>
      </c>
    </row>
    <row r="349" ht="18.0" customHeight="1">
      <c r="K349" s="32" t="s">
        <v>29</v>
      </c>
      <c r="L349" s="31">
        <f>SUM(L340:L348)</f>
        <v>1.060806523</v>
      </c>
      <c r="R349" s="9"/>
      <c r="AM349" s="7"/>
    </row>
    <row r="350" ht="18.0" customHeight="1">
      <c r="K350" s="2"/>
      <c r="R350" s="9"/>
      <c r="AM350" s="43" t="s">
        <v>388</v>
      </c>
      <c r="AN350" s="27"/>
      <c r="AO350" s="27"/>
    </row>
    <row r="351" ht="18.0" customHeight="1">
      <c r="B351" s="11" t="s">
        <v>11</v>
      </c>
      <c r="C351" s="12"/>
      <c r="D351" s="12"/>
      <c r="E351" s="13"/>
      <c r="G351" s="2"/>
      <c r="H351" s="2"/>
      <c r="I351" s="2"/>
      <c r="J351" s="9"/>
      <c r="K351" s="2"/>
      <c r="L351" s="9"/>
      <c r="Q351" s="7"/>
      <c r="U351" s="43" t="s">
        <v>12</v>
      </c>
      <c r="V351" s="27"/>
      <c r="W351" s="27"/>
      <c r="Z351" s="16" t="s">
        <v>389</v>
      </c>
      <c r="AA351" s="17"/>
      <c r="AF351" s="16" t="s">
        <v>390</v>
      </c>
      <c r="AI351" s="7"/>
      <c r="AM351" s="43" t="s">
        <v>391</v>
      </c>
      <c r="AQ351" s="10" t="s">
        <v>392</v>
      </c>
      <c r="AR351" s="17"/>
      <c r="AW351" s="1" t="s">
        <v>41</v>
      </c>
      <c r="BB351" s="36" t="s">
        <v>93</v>
      </c>
      <c r="BF351" s="4" t="s">
        <v>393</v>
      </c>
      <c r="BH351" s="9" t="s">
        <v>856</v>
      </c>
      <c r="BJ351" s="33" t="s">
        <v>395</v>
      </c>
      <c r="BN351" s="33" t="s">
        <v>396</v>
      </c>
      <c r="BO351" s="34"/>
      <c r="BP351" s="34"/>
      <c r="BQ351" s="34"/>
      <c r="BT351" s="4" t="s">
        <v>397</v>
      </c>
      <c r="BX351" s="16" t="s">
        <v>398</v>
      </c>
      <c r="BY351" s="17"/>
      <c r="BZ351" s="17"/>
      <c r="CA351" s="17"/>
      <c r="CB351" s="17"/>
      <c r="CC351" s="33" t="s">
        <v>399</v>
      </c>
      <c r="CG351" s="4" t="s">
        <v>138</v>
      </c>
      <c r="CH351" s="5"/>
      <c r="CI351" s="5"/>
      <c r="CJ351" s="5"/>
    </row>
    <row r="352" ht="18.0" customHeight="1">
      <c r="B352" s="18" t="s">
        <v>14</v>
      </c>
      <c r="C352" s="18" t="s">
        <v>15</v>
      </c>
      <c r="D352" s="18" t="s">
        <v>16</v>
      </c>
      <c r="E352" s="19"/>
      <c r="F352" s="6" t="s">
        <v>14</v>
      </c>
      <c r="G352" s="6" t="s">
        <v>15</v>
      </c>
      <c r="H352" s="6" t="s">
        <v>16</v>
      </c>
      <c r="I352" s="19"/>
      <c r="J352" s="20" t="s">
        <v>18</v>
      </c>
      <c r="K352" s="18" t="s">
        <v>19</v>
      </c>
      <c r="L352" s="21" t="s">
        <v>20</v>
      </c>
      <c r="N352" s="1" t="s">
        <v>21</v>
      </c>
      <c r="O352" s="1" t="s">
        <v>22</v>
      </c>
      <c r="P352" s="1" t="s">
        <v>23</v>
      </c>
      <c r="Q352" s="1" t="s">
        <v>857</v>
      </c>
      <c r="U352" s="1" t="s">
        <v>858</v>
      </c>
      <c r="AE352" s="1" t="s">
        <v>21</v>
      </c>
      <c r="AF352" s="2" t="s">
        <v>859</v>
      </c>
      <c r="AI352" s="2" t="s">
        <v>860</v>
      </c>
      <c r="AK352" s="2"/>
      <c r="AM352" s="2" t="s">
        <v>861</v>
      </c>
      <c r="AO352" s="2"/>
      <c r="AQ352" s="2" t="s">
        <v>47</v>
      </c>
      <c r="AW352" s="6" t="s">
        <v>14</v>
      </c>
      <c r="AX352" s="6" t="s">
        <v>15</v>
      </c>
      <c r="AY352" s="6" t="s">
        <v>16</v>
      </c>
      <c r="BB352" s="2" t="s">
        <v>101</v>
      </c>
      <c r="BF352" s="1" t="s">
        <v>251</v>
      </c>
      <c r="BJ352" s="57" t="s">
        <v>862</v>
      </c>
      <c r="BK352" s="58"/>
      <c r="BO352" s="2" t="s">
        <v>104</v>
      </c>
      <c r="BP352" s="2"/>
      <c r="BT352" s="1" t="s">
        <v>145</v>
      </c>
      <c r="BY352" s="2" t="s">
        <v>146</v>
      </c>
      <c r="CC352" s="2" t="s">
        <v>863</v>
      </c>
      <c r="CH352" s="2" t="s">
        <v>148</v>
      </c>
    </row>
    <row r="353" ht="18.0" customHeight="1">
      <c r="A353" s="1">
        <f>A340+1</f>
        <v>27</v>
      </c>
      <c r="B353" s="6">
        <v>1.0</v>
      </c>
      <c r="C353" s="6">
        <v>0.0</v>
      </c>
      <c r="D353" s="6">
        <v>0.0</v>
      </c>
      <c r="E353" s="22" t="str">
        <f t="shared" ref="E353:E361" si="2195">IF(MAX(B353:D353)=B353,"setosa",IF(MAX(B353:D353)=C353,"versicolor","virginica"))</f>
        <v>setosa</v>
      </c>
      <c r="F353" s="22">
        <f t="shared" ref="F353:H353" si="2185">AQ353</f>
        <v>0.3483891494</v>
      </c>
      <c r="G353" s="22">
        <f t="shared" si="2185"/>
        <v>0.3086555666</v>
      </c>
      <c r="H353" s="22">
        <f t="shared" si="2185"/>
        <v>0.342955284</v>
      </c>
      <c r="I353" s="64" t="str">
        <f t="shared" ref="I353:I361" si="2197">IF(MAX(F353:H353)=F353,"setosa",IF(MAX(F353:H353)=G353,"versicolor","virginica"))</f>
        <v>setosa</v>
      </c>
      <c r="J353" s="22">
        <f>COUNTIF(K353:K361,"OK")/9</f>
        <v>1</v>
      </c>
      <c r="K353" s="24" t="str">
        <f t="shared" ref="K353:K361" si="2198">IF(E353=I353,"OK","NG")</f>
        <v>OK</v>
      </c>
      <c r="L353" s="25">
        <f t="shared" ref="L353:L361" si="2199">-(B353*LN(F353)+C353*LN(G353)+D353*LN(H353))/9</f>
        <v>0.1171594643</v>
      </c>
      <c r="M353" s="9" t="s">
        <v>26</v>
      </c>
      <c r="N353" s="25">
        <v>1.0</v>
      </c>
      <c r="O353" s="27">
        <v>5.1</v>
      </c>
      <c r="P353" s="27">
        <v>7.0</v>
      </c>
      <c r="Q353" s="72">
        <f t="shared" ref="Q353:S353" si="2186">Q340-$C$10*CH340</f>
        <v>0.05470869602</v>
      </c>
      <c r="R353" s="72">
        <f t="shared" si="2186"/>
        <v>-0.04259991699</v>
      </c>
      <c r="S353" s="72">
        <f t="shared" si="2186"/>
        <v>0.1847489671</v>
      </c>
      <c r="T353" s="28" t="s">
        <v>27</v>
      </c>
      <c r="U353" s="27">
        <f t="array" ref="U353:W361">MMULT(N353:P361,Q353:S355)</f>
        <v>0.7983209754</v>
      </c>
      <c r="V353" s="27">
        <v>1.6238265307000512</v>
      </c>
      <c r="W353" s="27">
        <v>-1.0293048837866363</v>
      </c>
      <c r="Y353" s="9" t="s">
        <v>864</v>
      </c>
      <c r="Z353" s="17">
        <f t="shared" ref="Z353:AB353" si="2187">1/(1+EXP(-U353))</f>
        <v>0.689615207</v>
      </c>
      <c r="AA353" s="17">
        <f t="shared" si="2187"/>
        <v>0.8353221793</v>
      </c>
      <c r="AB353" s="17">
        <f t="shared" si="2187"/>
        <v>0.2632188891</v>
      </c>
      <c r="AD353" s="9" t="s">
        <v>865</v>
      </c>
      <c r="AE353" s="25">
        <v>1.0</v>
      </c>
      <c r="AF353" s="17">
        <f t="shared" ref="AF353:AH353" si="2188">Z353</f>
        <v>0.689615207</v>
      </c>
      <c r="AG353" s="17">
        <f t="shared" si="2188"/>
        <v>0.8353221793</v>
      </c>
      <c r="AH353" s="17">
        <f t="shared" si="2188"/>
        <v>0.2632188891</v>
      </c>
      <c r="AI353" s="38">
        <f t="shared" ref="AI353:AK353" si="2189">AI340-$C$10*BO340</f>
        <v>0.06200525383</v>
      </c>
      <c r="AJ353" s="38">
        <f t="shared" si="2189"/>
        <v>-0.03140471326</v>
      </c>
      <c r="AK353" s="38">
        <f t="shared" si="2189"/>
        <v>-0.03060054057</v>
      </c>
      <c r="AL353" s="28" t="s">
        <v>27</v>
      </c>
      <c r="AM353" s="27">
        <f t="array" ref="AM353:AO361">MMULT(AE353:AH361,AI353:AK356)</f>
        <v>0.7335524513</v>
      </c>
      <c r="AN353" s="27">
        <v>0.6124583348625712</v>
      </c>
      <c r="AO353" s="27">
        <v>0.7178324223393839</v>
      </c>
      <c r="AP353" s="9" t="s">
        <v>866</v>
      </c>
      <c r="AQ353" s="17">
        <f t="shared" ref="AQ353:AS353" si="2190">EXP(AM353)/(EXP($AM353)+EXP($AN353)+EXP($AO353))</f>
        <v>0.3483891494</v>
      </c>
      <c r="AR353" s="17">
        <f t="shared" si="2190"/>
        <v>0.3086555666</v>
      </c>
      <c r="AS353" s="17">
        <f t="shared" si="2190"/>
        <v>0.342955284</v>
      </c>
      <c r="AT353" s="39" t="s">
        <v>51</v>
      </c>
      <c r="AU353" s="40" t="str">
        <f>IF(MAX(B353:D353)=MAX(AQ353:AS353)=AQ353,"setosa",IF(MAX(AQ353:AS353)=AR353,"versicolor","virginica"))</f>
        <v>virginica</v>
      </c>
      <c r="AW353" s="41">
        <v>1.0</v>
      </c>
      <c r="AX353" s="41">
        <v>0.0</v>
      </c>
      <c r="AY353" s="41">
        <v>0.0</v>
      </c>
      <c r="BA353" s="59" t="s">
        <v>108</v>
      </c>
      <c r="BB353" s="74">
        <f t="shared" ref="BB353:BD353" si="2191">AQ353-AW353</f>
        <v>-0.6516108506</v>
      </c>
      <c r="BC353" s="74">
        <f t="shared" si="2191"/>
        <v>0.3086555666</v>
      </c>
      <c r="BD353" s="74">
        <f t="shared" si="2191"/>
        <v>0.342955284</v>
      </c>
      <c r="BE353" s="9" t="s">
        <v>867</v>
      </c>
      <c r="BF353" s="5">
        <v>1.0</v>
      </c>
      <c r="BG353" s="5">
        <v>1.0</v>
      </c>
      <c r="BH353" s="5">
        <v>1.0</v>
      </c>
      <c r="BI353" s="9" t="s">
        <v>868</v>
      </c>
      <c r="BJ353" s="34">
        <f t="shared" ref="BJ353:BL353" si="2192">BB353*BF353</f>
        <v>-0.6516108506</v>
      </c>
      <c r="BK353" s="34">
        <f t="shared" si="2192"/>
        <v>0.3086555666</v>
      </c>
      <c r="BL353" s="34">
        <f t="shared" si="2192"/>
        <v>0.342955284</v>
      </c>
      <c r="BN353" s="61" t="s">
        <v>869</v>
      </c>
      <c r="BO353" s="62">
        <f t="array" ref="BO353:BQ356">MMULT(TRANSPOSE(AE353:AH361),BJ353:BL361)</f>
        <v>-0.04386222554</v>
      </c>
      <c r="BP353" s="62">
        <v>-0.019471386843252614</v>
      </c>
      <c r="BQ353" s="62">
        <v>0.06333361237884572</v>
      </c>
      <c r="BS353" s="75" t="s">
        <v>870</v>
      </c>
      <c r="BT353" s="5">
        <f t="shared" ref="BT353:BV353" si="2193">Z353*(1-Z353)</f>
        <v>0.2140460733</v>
      </c>
      <c r="BU353" s="5">
        <f t="shared" si="2193"/>
        <v>0.1375590361</v>
      </c>
      <c r="BV353" s="5">
        <f t="shared" si="2193"/>
        <v>0.1939347055</v>
      </c>
      <c r="BX353" s="9" t="s">
        <v>871</v>
      </c>
      <c r="BY353" s="17">
        <f t="array" ref="BY353:CA361">MMULT(BJ353:BL361,TRANSPOSE(AI354:AK356))</f>
        <v>0.05634733832</v>
      </c>
      <c r="BZ353" s="17">
        <v>-0.10781276892888914</v>
      </c>
      <c r="CA353" s="17">
        <v>0.26223014867709427</v>
      </c>
      <c r="CB353" s="9"/>
      <c r="CC353" s="34">
        <f t="shared" ref="CC353:CE353" si="2194">BY353*BT353</f>
        <v>0.01206092651</v>
      </c>
      <c r="CD353" s="34">
        <f t="shared" si="2194"/>
        <v>-0.01483062057</v>
      </c>
      <c r="CE353" s="34">
        <f t="shared" si="2194"/>
        <v>0.05085552667</v>
      </c>
      <c r="CG353" s="61" t="s">
        <v>872</v>
      </c>
      <c r="CH353" s="65">
        <f t="array" ref="CH353:CJ355">MMULT(TRANSPOSE(N353:P361),CC353:CE361)</f>
        <v>-0.003119395242</v>
      </c>
      <c r="CI353" s="65">
        <v>0.05098634245924201</v>
      </c>
      <c r="CJ353" s="65">
        <v>-0.04287692069915858</v>
      </c>
    </row>
    <row r="354" ht="18.0" customHeight="1">
      <c r="B354" s="6">
        <v>1.0</v>
      </c>
      <c r="C354" s="6">
        <v>0.0</v>
      </c>
      <c r="D354" s="6">
        <v>0.0</v>
      </c>
      <c r="E354" s="22" t="str">
        <f t="shared" si="2195"/>
        <v>setosa</v>
      </c>
      <c r="F354" s="22">
        <f t="shared" ref="F354:H354" si="2196">AQ354</f>
        <v>0.3524588817</v>
      </c>
      <c r="G354" s="22">
        <f t="shared" si="2196"/>
        <v>0.3045035206</v>
      </c>
      <c r="H354" s="22">
        <f t="shared" si="2196"/>
        <v>0.3430375977</v>
      </c>
      <c r="I354" s="64" t="str">
        <f t="shared" si="2197"/>
        <v>setosa</v>
      </c>
      <c r="K354" s="24" t="str">
        <f t="shared" si="2198"/>
        <v>OK</v>
      </c>
      <c r="L354" s="29">
        <f t="shared" si="2199"/>
        <v>0.1158690346</v>
      </c>
      <c r="N354" s="29">
        <v>1.0</v>
      </c>
      <c r="O354" s="27">
        <v>5.4</v>
      </c>
      <c r="P354" s="27">
        <v>7.8</v>
      </c>
      <c r="Q354" s="72">
        <f t="shared" ref="Q354:S354" si="2200">Q341-$C$10*CH341</f>
        <v>0.144623248</v>
      </c>
      <c r="R354" s="72">
        <f t="shared" si="2200"/>
        <v>-0.1004114839</v>
      </c>
      <c r="S354" s="72">
        <f t="shared" si="2200"/>
        <v>0.1781373586</v>
      </c>
      <c r="U354" s="27">
        <v>0.8423975171866059</v>
      </c>
      <c r="V354" s="27">
        <v>1.8426773730299493</v>
      </c>
      <c r="W354" s="27">
        <v>-1.2184413196073804</v>
      </c>
      <c r="Z354" s="17">
        <f t="shared" ref="Z354:AB354" si="2201">1/(1+EXP(-U354))</f>
        <v>0.6989699204</v>
      </c>
      <c r="AA354" s="17">
        <f t="shared" si="2201"/>
        <v>0.863265048</v>
      </c>
      <c r="AB354" s="17">
        <f t="shared" si="2201"/>
        <v>0.2282108657</v>
      </c>
      <c r="AE354" s="29">
        <v>1.0</v>
      </c>
      <c r="AF354" s="17">
        <f t="shared" ref="AF354:AH354" si="2202">Z354</f>
        <v>0.6989699204</v>
      </c>
      <c r="AG354" s="17">
        <f t="shared" si="2202"/>
        <v>0.863265048</v>
      </c>
      <c r="AH354" s="17">
        <f t="shared" si="2202"/>
        <v>0.2282108657</v>
      </c>
      <c r="AI354" s="38">
        <f t="shared" ref="AI354:AK354" si="2203">AI341-$C$10*BO341</f>
        <v>0.538722438</v>
      </c>
      <c r="AJ354" s="38">
        <f t="shared" si="2203"/>
        <v>0.7340317075</v>
      </c>
      <c r="AK354" s="38">
        <f t="shared" si="2203"/>
        <v>0.5272458546</v>
      </c>
      <c r="AM354" s="27">
        <v>0.7482463499943648</v>
      </c>
      <c r="AN354" s="27">
        <v>0.6019950309491655</v>
      </c>
      <c r="AO354" s="27">
        <v>0.7211524375950086</v>
      </c>
      <c r="AQ354" s="17">
        <f t="shared" ref="AQ354:AS354" si="2204">EXP(AM354)/(EXP($AM354)+EXP($AN354)+EXP($AO354))</f>
        <v>0.3524588817</v>
      </c>
      <c r="AR354" s="17">
        <f t="shared" si="2204"/>
        <v>0.3045035206</v>
      </c>
      <c r="AS354" s="17">
        <f t="shared" si="2204"/>
        <v>0.3430375977</v>
      </c>
      <c r="AU354" s="40" t="str">
        <f t="shared" ref="AU354:AU361" si="2215">IF(MAX(AQ354:AS354)=AQ354,"setosa",IF(MAX(AQ354:AS354)=AR354,"versicolor","virginica"))</f>
        <v>setosa</v>
      </c>
      <c r="AW354" s="41">
        <v>1.0</v>
      </c>
      <c r="AX354" s="41">
        <v>0.0</v>
      </c>
      <c r="AY354" s="41">
        <v>0.0</v>
      </c>
      <c r="BB354" s="74">
        <f t="shared" ref="BB354:BD354" si="2205">AQ354-AW354</f>
        <v>-0.6475411183</v>
      </c>
      <c r="BC354" s="74">
        <f t="shared" si="2205"/>
        <v>0.3045035206</v>
      </c>
      <c r="BD354" s="74">
        <f t="shared" si="2205"/>
        <v>0.3430375977</v>
      </c>
      <c r="BF354" s="5">
        <v>1.0</v>
      </c>
      <c r="BG354" s="5">
        <v>1.0</v>
      </c>
      <c r="BH354" s="5">
        <v>1.0</v>
      </c>
      <c r="BJ354" s="34">
        <f t="shared" ref="BJ354:BL354" si="2206">BB354*BF354</f>
        <v>-0.6475411183</v>
      </c>
      <c r="BK354" s="34">
        <f t="shared" si="2206"/>
        <v>0.3045035206</v>
      </c>
      <c r="BL354" s="34">
        <f t="shared" si="2206"/>
        <v>0.3430375977</v>
      </c>
      <c r="BN354" s="61" t="s">
        <v>873</v>
      </c>
      <c r="BO354" s="34">
        <v>0.08633337645232447</v>
      </c>
      <c r="BP354" s="34">
        <v>-0.004198038957591632</v>
      </c>
      <c r="BQ354" s="34">
        <v>-0.08213533749473279</v>
      </c>
      <c r="BT354" s="5">
        <f t="shared" ref="BT354:BV354" si="2207">Z354*(1-Z354)</f>
        <v>0.2104109708</v>
      </c>
      <c r="BU354" s="5">
        <f t="shared" si="2207"/>
        <v>0.1180385049</v>
      </c>
      <c r="BV354" s="5">
        <f t="shared" si="2207"/>
        <v>0.1761306665</v>
      </c>
      <c r="BY354" s="17">
        <v>0.055535460562913086</v>
      </c>
      <c r="BZ354" s="17">
        <v>-0.10636206659491058</v>
      </c>
      <c r="CA354" s="17">
        <v>0.26021416123369645</v>
      </c>
      <c r="CC354" s="34">
        <f t="shared" ref="CC354:CE354" si="2208">BY354*BT354</f>
        <v>0.01168527017</v>
      </c>
      <c r="CD354" s="34">
        <f t="shared" si="2208"/>
        <v>-0.01255481932</v>
      </c>
      <c r="CE354" s="34">
        <f t="shared" si="2208"/>
        <v>0.04583169364</v>
      </c>
      <c r="CG354" s="61" t="s">
        <v>874</v>
      </c>
      <c r="CH354" s="66">
        <v>-0.0031729916616883985</v>
      </c>
      <c r="CI354" s="66">
        <v>0.26391857768082994</v>
      </c>
      <c r="CJ354" s="66">
        <v>-0.5205081787326094</v>
      </c>
    </row>
    <row r="355" ht="18.0" customHeight="1">
      <c r="B355" s="6">
        <v>1.0</v>
      </c>
      <c r="C355" s="6">
        <v>0.0</v>
      </c>
      <c r="D355" s="6">
        <v>0.0</v>
      </c>
      <c r="E355" s="22" t="str">
        <f t="shared" si="2195"/>
        <v>setosa</v>
      </c>
      <c r="F355" s="22">
        <f t="shared" ref="F355:H355" si="2209">AQ355</f>
        <v>0.3491355897</v>
      </c>
      <c r="G355" s="22">
        <f t="shared" si="2209"/>
        <v>0.3077176618</v>
      </c>
      <c r="H355" s="22">
        <f t="shared" si="2209"/>
        <v>0.3431467485</v>
      </c>
      <c r="I355" s="64" t="str">
        <f t="shared" si="2197"/>
        <v>setosa</v>
      </c>
      <c r="K355" s="24" t="str">
        <f t="shared" si="2198"/>
        <v>OK</v>
      </c>
      <c r="L355" s="29">
        <f t="shared" si="2199"/>
        <v>0.1169216581</v>
      </c>
      <c r="N355" s="29">
        <v>1.0</v>
      </c>
      <c r="O355" s="27">
        <v>4.6</v>
      </c>
      <c r="P355" s="27">
        <v>6.8</v>
      </c>
      <c r="Q355" s="72">
        <f t="shared" ref="Q355:S355" si="2210">Q342-$C$10*CH342</f>
        <v>0.0008619592583</v>
      </c>
      <c r="R355" s="72">
        <f t="shared" si="2210"/>
        <v>0.3112178594</v>
      </c>
      <c r="S355" s="72">
        <f t="shared" si="2210"/>
        <v>-0.3032220542</v>
      </c>
      <c r="U355" s="27">
        <v>0.7258369595648169</v>
      </c>
      <c r="V355" s="27">
        <v>1.6117887007823546</v>
      </c>
      <c r="W355" s="27">
        <v>-1.0577291522313936</v>
      </c>
      <c r="Z355" s="17">
        <f t="shared" ref="Z355:AB355" si="2211">1/(1+EXP(-U355))</f>
        <v>0.673891058</v>
      </c>
      <c r="AA355" s="17">
        <f t="shared" si="2211"/>
        <v>0.8336595759</v>
      </c>
      <c r="AB355" s="17">
        <f t="shared" si="2211"/>
        <v>0.2577436558</v>
      </c>
      <c r="AE355" s="29">
        <v>1.0</v>
      </c>
      <c r="AF355" s="17">
        <f t="shared" ref="AF355:AH355" si="2212">Z355</f>
        <v>0.673891058</v>
      </c>
      <c r="AG355" s="17">
        <f t="shared" si="2212"/>
        <v>0.8336595759</v>
      </c>
      <c r="AH355" s="17">
        <f t="shared" si="2212"/>
        <v>0.2577436558</v>
      </c>
      <c r="AI355" s="38">
        <f t="shared" ref="AI355:AK355" si="2213">AI342-$C$10*BO342</f>
        <v>0.3564358265</v>
      </c>
      <c r="AJ355" s="38">
        <f t="shared" si="2213"/>
        <v>0.007042949935</v>
      </c>
      <c r="AK355" s="38">
        <f t="shared" si="2213"/>
        <v>0.3565212235</v>
      </c>
      <c r="AM355" s="27">
        <v>0.7244411025944053</v>
      </c>
      <c r="AN355" s="27">
        <v>0.5981634267731093</v>
      </c>
      <c r="AO355" s="27">
        <v>0.7071389406121997</v>
      </c>
      <c r="AQ355" s="17">
        <f t="shared" ref="AQ355:AS355" si="2214">EXP(AM355)/(EXP($AM355)+EXP($AN355)+EXP($AO355))</f>
        <v>0.3491355897</v>
      </c>
      <c r="AR355" s="17">
        <f t="shared" si="2214"/>
        <v>0.3077176618</v>
      </c>
      <c r="AS355" s="17">
        <f t="shared" si="2214"/>
        <v>0.3431467485</v>
      </c>
      <c r="AU355" s="40" t="str">
        <f t="shared" si="2215"/>
        <v>setosa</v>
      </c>
      <c r="AW355" s="41">
        <v>1.0</v>
      </c>
      <c r="AX355" s="41">
        <v>0.0</v>
      </c>
      <c r="AY355" s="41">
        <v>0.0</v>
      </c>
      <c r="BB355" s="74">
        <f t="shared" ref="BB355:BD355" si="2216">AQ355-AW355</f>
        <v>-0.6508644103</v>
      </c>
      <c r="BC355" s="74">
        <f t="shared" si="2216"/>
        <v>0.3077176618</v>
      </c>
      <c r="BD355" s="74">
        <f t="shared" si="2216"/>
        <v>0.3431467485</v>
      </c>
      <c r="BF355" s="5">
        <v>1.0</v>
      </c>
      <c r="BG355" s="5">
        <v>1.0</v>
      </c>
      <c r="BH355" s="5">
        <v>1.0</v>
      </c>
      <c r="BJ355" s="34">
        <f t="shared" ref="BJ355:BL355" si="2217">BB355*BF355</f>
        <v>-0.6508644103</v>
      </c>
      <c r="BK355" s="34">
        <f t="shared" si="2217"/>
        <v>0.3077176618</v>
      </c>
      <c r="BL355" s="34">
        <f t="shared" si="2217"/>
        <v>0.3431467485</v>
      </c>
      <c r="BO355" s="34">
        <v>-0.39018435571259547</v>
      </c>
      <c r="BP355" s="34">
        <v>0.3463495446287356</v>
      </c>
      <c r="BQ355" s="34">
        <v>0.04383481108385978</v>
      </c>
      <c r="BT355" s="5">
        <f t="shared" ref="BT355:BV355" si="2218">Z355*(1-Z355)</f>
        <v>0.2197618999</v>
      </c>
      <c r="BU355" s="5">
        <f t="shared" si="2218"/>
        <v>0.1386712874</v>
      </c>
      <c r="BV355" s="5">
        <f t="shared" si="2218"/>
        <v>0.1913118637</v>
      </c>
      <c r="BY355" s="17">
        <v>0.05616195946201111</v>
      </c>
      <c r="BZ355" s="17">
        <v>-0.10748505532693207</v>
      </c>
      <c r="CA355" s="17">
        <v>0.2618304039181162</v>
      </c>
      <c r="CC355" s="34">
        <f t="shared" ref="CC355:CE355" si="2219">BY355*BT355</f>
        <v>0.01234225892</v>
      </c>
      <c r="CD355" s="34">
        <f t="shared" si="2219"/>
        <v>-0.014905091</v>
      </c>
      <c r="CE355" s="34">
        <f t="shared" si="2219"/>
        <v>0.05009126254</v>
      </c>
      <c r="CH355" s="66">
        <v>0.21742788854957773</v>
      </c>
      <c r="CI355" s="66">
        <v>-0.15101305488884556</v>
      </c>
      <c r="CJ355" s="66">
        <v>0.32510390121914695</v>
      </c>
    </row>
    <row r="356" ht="18.0" customHeight="1">
      <c r="B356" s="6">
        <v>0.0</v>
      </c>
      <c r="C356" s="6">
        <v>1.0</v>
      </c>
      <c r="D356" s="6">
        <v>0.0</v>
      </c>
      <c r="E356" s="22" t="str">
        <f t="shared" si="2195"/>
        <v>versicolor</v>
      </c>
      <c r="F356" s="22">
        <f t="shared" ref="F356:H356" si="2220">AQ356</f>
        <v>0.3125540288</v>
      </c>
      <c r="G356" s="22">
        <f t="shared" si="2220"/>
        <v>0.3492915574</v>
      </c>
      <c r="H356" s="22">
        <f t="shared" si="2220"/>
        <v>0.3381544139</v>
      </c>
      <c r="I356" s="64" t="str">
        <f t="shared" si="2197"/>
        <v>versicolor</v>
      </c>
      <c r="K356" s="24" t="str">
        <f t="shared" si="2198"/>
        <v>OK</v>
      </c>
      <c r="L356" s="29">
        <f t="shared" si="2199"/>
        <v>0.1168720331</v>
      </c>
      <c r="N356" s="29">
        <v>1.0</v>
      </c>
      <c r="O356" s="27">
        <v>6.4</v>
      </c>
      <c r="P356" s="27">
        <v>3.6</v>
      </c>
      <c r="U356" s="27">
        <v>0.9834005362562164</v>
      </c>
      <c r="V356" s="27">
        <v>0.4351508797113893</v>
      </c>
      <c r="W356" s="27">
        <v>0.23322866681589072</v>
      </c>
      <c r="Z356" s="17">
        <f t="shared" ref="Z356:AB356" si="2221">1/(1+EXP(-U356))</f>
        <v>0.7277824357</v>
      </c>
      <c r="AA356" s="17">
        <f t="shared" si="2221"/>
        <v>0.6071029778</v>
      </c>
      <c r="AB356" s="17">
        <f t="shared" si="2221"/>
        <v>0.558044292</v>
      </c>
      <c r="AE356" s="29">
        <v>1.0</v>
      </c>
      <c r="AF356" s="17">
        <f t="shared" ref="AF356:AH356" si="2222">Z356</f>
        <v>0.7277824357</v>
      </c>
      <c r="AG356" s="17">
        <f t="shared" si="2222"/>
        <v>0.6071029778</v>
      </c>
      <c r="AH356" s="17">
        <f t="shared" si="2222"/>
        <v>0.558044292</v>
      </c>
      <c r="AI356" s="38">
        <f t="shared" ref="AI356:AK356" si="2223">AI343-$C$10*BO343</f>
        <v>0.00872756716</v>
      </c>
      <c r="AJ356" s="38">
        <f t="shared" si="2223"/>
        <v>0.5006498143</v>
      </c>
      <c r="AK356" s="38">
        <f t="shared" si="2223"/>
        <v>0.3306226185</v>
      </c>
      <c r="AM356" s="27">
        <v>0.675341602639054</v>
      </c>
      <c r="AN356" s="27">
        <v>0.7864712377581853</v>
      </c>
      <c r="AO356" s="27">
        <v>0.7540668932518698</v>
      </c>
      <c r="AQ356" s="17">
        <f t="shared" ref="AQ356:AS356" si="2224">EXP(AM356)/(EXP($AM356)+EXP($AN356)+EXP($AO356))</f>
        <v>0.3125540288</v>
      </c>
      <c r="AR356" s="17">
        <f t="shared" si="2224"/>
        <v>0.3492915574</v>
      </c>
      <c r="AS356" s="17">
        <f t="shared" si="2224"/>
        <v>0.3381544139</v>
      </c>
      <c r="AU356" s="40" t="str">
        <f t="shared" si="2215"/>
        <v>versicolor</v>
      </c>
      <c r="AW356" s="41">
        <v>0.0</v>
      </c>
      <c r="AX356" s="41">
        <v>1.0</v>
      </c>
      <c r="AY356" s="41">
        <v>0.0</v>
      </c>
      <c r="BB356" s="74">
        <f t="shared" ref="BB356:BD356" si="2225">AQ356-AW356</f>
        <v>0.3125540288</v>
      </c>
      <c r="BC356" s="74">
        <f t="shared" si="2225"/>
        <v>-0.6507084426</v>
      </c>
      <c r="BD356" s="74">
        <f t="shared" si="2225"/>
        <v>0.3381544139</v>
      </c>
      <c r="BF356" s="5">
        <v>1.0</v>
      </c>
      <c r="BG356" s="5">
        <v>1.0</v>
      </c>
      <c r="BH356" s="5">
        <v>1.0</v>
      </c>
      <c r="BJ356" s="34">
        <f t="shared" ref="BJ356:BL356" si="2226">BB356*BF356</f>
        <v>0.3125540288</v>
      </c>
      <c r="BK356" s="34">
        <f t="shared" si="2226"/>
        <v>-0.6507084426</v>
      </c>
      <c r="BL356" s="34">
        <f t="shared" si="2226"/>
        <v>0.3381544139</v>
      </c>
      <c r="BO356" s="34">
        <v>0.49574193845475045</v>
      </c>
      <c r="BP356" s="34">
        <v>-0.4117112666346719</v>
      </c>
      <c r="BQ356" s="34">
        <v>-0.08403067182007845</v>
      </c>
      <c r="BT356" s="5">
        <f t="shared" ref="BT356:BV356" si="2227">Z356*(1-Z356)</f>
        <v>0.198115162</v>
      </c>
      <c r="BU356" s="5">
        <f t="shared" si="2227"/>
        <v>0.2385289521</v>
      </c>
      <c r="BV356" s="5">
        <f t="shared" si="2227"/>
        <v>0.2466308602</v>
      </c>
      <c r="BY356" s="17">
        <v>-0.13097024791508258</v>
      </c>
      <c r="BZ356" s="17">
        <v>0.22738177196647053</v>
      </c>
      <c r="CA356" s="17">
        <v>-0.21124772691263208</v>
      </c>
      <c r="CC356" s="34">
        <f t="shared" ref="CC356:CE356" si="2228">BY356*BT356</f>
        <v>-0.02594719188</v>
      </c>
      <c r="CD356" s="34">
        <f t="shared" si="2228"/>
        <v>0.0542371358</v>
      </c>
      <c r="CE356" s="34">
        <f t="shared" si="2228"/>
        <v>-0.0521002086</v>
      </c>
    </row>
    <row r="357" ht="18.0" customHeight="1">
      <c r="B357" s="6">
        <v>0.0</v>
      </c>
      <c r="C357" s="6">
        <v>1.0</v>
      </c>
      <c r="D357" s="6">
        <v>0.0</v>
      </c>
      <c r="E357" s="22" t="str">
        <f t="shared" si="2195"/>
        <v>versicolor</v>
      </c>
      <c r="F357" s="22">
        <f t="shared" ref="F357:H357" si="2229">AQ357</f>
        <v>0.3133541222</v>
      </c>
      <c r="G357" s="22">
        <f t="shared" si="2229"/>
        <v>0.3483346323</v>
      </c>
      <c r="H357" s="22">
        <f t="shared" si="2229"/>
        <v>0.3383112455</v>
      </c>
      <c r="I357" s="64" t="str">
        <f t="shared" si="2197"/>
        <v>versicolor</v>
      </c>
      <c r="K357" s="24" t="str">
        <f t="shared" si="2198"/>
        <v>OK</v>
      </c>
      <c r="L357" s="29">
        <f t="shared" si="2199"/>
        <v>0.1171768527</v>
      </c>
      <c r="N357" s="29">
        <v>1.0</v>
      </c>
      <c r="O357" s="27">
        <v>5.9</v>
      </c>
      <c r="P357" s="27">
        <v>3.4</v>
      </c>
      <c r="U357" s="27">
        <v>0.9109165204273673</v>
      </c>
      <c r="V357" s="27">
        <v>0.42311304979369246</v>
      </c>
      <c r="W357" s="27">
        <v>0.2048043983711334</v>
      </c>
      <c r="Z357" s="17">
        <f t="shared" ref="Z357:AB357" si="2230">1/(1+EXP(-U357))</f>
        <v>0.7131876746</v>
      </c>
      <c r="AA357" s="17">
        <f t="shared" si="2230"/>
        <v>0.6042279348</v>
      </c>
      <c r="AB357" s="17">
        <f t="shared" si="2230"/>
        <v>0.5510228786</v>
      </c>
      <c r="AE357" s="29">
        <v>1.0</v>
      </c>
      <c r="AF357" s="17">
        <f t="shared" ref="AF357:AH357" si="2231">Z357</f>
        <v>0.7131876746</v>
      </c>
      <c r="AG357" s="17">
        <f t="shared" si="2231"/>
        <v>0.6042279348</v>
      </c>
      <c r="AH357" s="17">
        <f t="shared" si="2231"/>
        <v>0.5510228786</v>
      </c>
      <c r="AI357" s="2"/>
      <c r="AM357" s="27">
        <v>0.666393029142047</v>
      </c>
      <c r="AN357" s="27">
        <v>0.7722227021862771</v>
      </c>
      <c r="AO357" s="27">
        <v>0.7430254139890013</v>
      </c>
      <c r="AQ357" s="17">
        <f t="shared" ref="AQ357:AS357" si="2232">EXP(AM357)/(EXP($AM357)+EXP($AN357)+EXP($AO357))</f>
        <v>0.3133541222</v>
      </c>
      <c r="AR357" s="17">
        <f t="shared" si="2232"/>
        <v>0.3483346323</v>
      </c>
      <c r="AS357" s="17">
        <f t="shared" si="2232"/>
        <v>0.3383112455</v>
      </c>
      <c r="AU357" s="40" t="str">
        <f t="shared" si="2215"/>
        <v>versicolor</v>
      </c>
      <c r="AW357" s="41">
        <v>0.0</v>
      </c>
      <c r="AX357" s="41">
        <v>1.0</v>
      </c>
      <c r="AY357" s="41">
        <v>0.0</v>
      </c>
      <c r="BB357" s="74">
        <f t="shared" ref="BB357:BD357" si="2233">AQ357-AW357</f>
        <v>0.3133541222</v>
      </c>
      <c r="BC357" s="74">
        <f t="shared" si="2233"/>
        <v>-0.6516653677</v>
      </c>
      <c r="BD357" s="74">
        <f t="shared" si="2233"/>
        <v>0.3383112455</v>
      </c>
      <c r="BF357" s="5">
        <v>1.0</v>
      </c>
      <c r="BG357" s="5">
        <v>1.0</v>
      </c>
      <c r="BH357" s="5">
        <v>1.0</v>
      </c>
      <c r="BJ357" s="34">
        <f t="shared" ref="BJ357:BL357" si="2234">BB357*BF357</f>
        <v>0.3133541222</v>
      </c>
      <c r="BK357" s="34">
        <f t="shared" si="2234"/>
        <v>-0.6516653677</v>
      </c>
      <c r="BL357" s="34">
        <f t="shared" si="2234"/>
        <v>0.3383112455</v>
      </c>
      <c r="BT357" s="5">
        <f t="shared" ref="BT357:BV357" si="2235">Z357*(1-Z357)</f>
        <v>0.2045510154</v>
      </c>
      <c r="BU357" s="5">
        <f t="shared" si="2235"/>
        <v>0.2391365376</v>
      </c>
      <c r="BV357" s="5">
        <f t="shared" si="2235"/>
        <v>0.2473966659</v>
      </c>
      <c r="BY357" s="17">
        <v>-0.13115894414734644</v>
      </c>
      <c r="BZ357" s="17">
        <v>0.22771612816932207</v>
      </c>
      <c r="CA357" s="17">
        <v>-0.21166797630855264</v>
      </c>
      <c r="CC357" s="34">
        <f t="shared" ref="CC357:CE357" si="2236">BY357*BT357</f>
        <v>-0.02682869521</v>
      </c>
      <c r="CD357" s="34">
        <f t="shared" si="2236"/>
        <v>0.05445524645</v>
      </c>
      <c r="CE357" s="34">
        <f t="shared" si="2236"/>
        <v>-0.05236595161</v>
      </c>
    </row>
    <row r="358" ht="18.0" customHeight="1">
      <c r="B358" s="6">
        <v>0.0</v>
      </c>
      <c r="C358" s="6">
        <v>1.0</v>
      </c>
      <c r="D358" s="6">
        <v>0.0</v>
      </c>
      <c r="E358" s="22" t="str">
        <f t="shared" si="2195"/>
        <v>versicolor</v>
      </c>
      <c r="F358" s="22">
        <f t="shared" ref="F358:H358" si="2237">AQ358</f>
        <v>0.3072359683</v>
      </c>
      <c r="G358" s="22">
        <f t="shared" si="2237"/>
        <v>0.3558124645</v>
      </c>
      <c r="H358" s="22">
        <f t="shared" si="2237"/>
        <v>0.3369515672</v>
      </c>
      <c r="I358" s="64" t="str">
        <f t="shared" si="2197"/>
        <v>versicolor</v>
      </c>
      <c r="K358" s="24" t="str">
        <f t="shared" si="2198"/>
        <v>OK</v>
      </c>
      <c r="L358" s="29">
        <f t="shared" si="2199"/>
        <v>0.1148168302</v>
      </c>
      <c r="N358" s="29">
        <v>1.0</v>
      </c>
      <c r="O358" s="27">
        <v>6.7</v>
      </c>
      <c r="P358" s="27">
        <v>3.2</v>
      </c>
      <c r="U358" s="27">
        <v>1.0264427269392202</v>
      </c>
      <c r="V358" s="27">
        <v>0.28054029078373444</v>
      </c>
      <c r="W358" s="27">
        <v>0.40795869609090896</v>
      </c>
      <c r="Z358" s="17">
        <f t="shared" ref="Z358:AB358" si="2238">1/(1+EXP(-U358))</f>
        <v>0.7362256633</v>
      </c>
      <c r="AA358" s="17">
        <f t="shared" si="2238"/>
        <v>0.5696786784</v>
      </c>
      <c r="AB358" s="17">
        <f t="shared" si="2238"/>
        <v>0.6005983116</v>
      </c>
      <c r="AE358" s="29">
        <v>1.0</v>
      </c>
      <c r="AF358" s="17">
        <f t="shared" ref="AF358:AH358" si="2239">Z358</f>
        <v>0.7362256633</v>
      </c>
      <c r="AG358" s="17">
        <f t="shared" si="2239"/>
        <v>0.5696786784</v>
      </c>
      <c r="AH358" s="17">
        <f t="shared" si="2239"/>
        <v>0.6005983116</v>
      </c>
      <c r="AJ358" s="2"/>
      <c r="AK358" s="2"/>
      <c r="AM358" s="27">
        <v>0.6669221907465941</v>
      </c>
      <c r="AN358" s="27">
        <v>0.8137099190227024</v>
      </c>
      <c r="AO358" s="27">
        <v>0.759245314348056</v>
      </c>
      <c r="AQ358" s="17">
        <f t="shared" ref="AQ358:AS358" si="2240">EXP(AM358)/(EXP($AM358)+EXP($AN358)+EXP($AO358))</f>
        <v>0.3072359683</v>
      </c>
      <c r="AR358" s="17">
        <f t="shared" si="2240"/>
        <v>0.3558124645</v>
      </c>
      <c r="AS358" s="17">
        <f t="shared" si="2240"/>
        <v>0.3369515672</v>
      </c>
      <c r="AU358" s="40" t="str">
        <f t="shared" si="2215"/>
        <v>versicolor</v>
      </c>
      <c r="AW358" s="41">
        <v>0.0</v>
      </c>
      <c r="AX358" s="41">
        <v>1.0</v>
      </c>
      <c r="AY358" s="41">
        <v>0.0</v>
      </c>
      <c r="BB358" s="74">
        <f t="shared" ref="BB358:BD358" si="2241">AQ358-AW358</f>
        <v>0.3072359683</v>
      </c>
      <c r="BC358" s="74">
        <f t="shared" si="2241"/>
        <v>-0.6441875355</v>
      </c>
      <c r="BD358" s="74">
        <f t="shared" si="2241"/>
        <v>0.3369515672</v>
      </c>
      <c r="BF358" s="5">
        <v>1.0</v>
      </c>
      <c r="BG358" s="5">
        <v>1.0</v>
      </c>
      <c r="BH358" s="5">
        <v>1.0</v>
      </c>
      <c r="BJ358" s="34">
        <f t="shared" ref="BJ358:BL358" si="2242">BB358*BF358</f>
        <v>0.3072359683</v>
      </c>
      <c r="BK358" s="34">
        <f t="shared" si="2242"/>
        <v>-0.6441875355</v>
      </c>
      <c r="BL358" s="34">
        <f t="shared" si="2242"/>
        <v>0.3369515672</v>
      </c>
      <c r="BT358" s="5">
        <f t="shared" ref="BT358:BV358" si="2243">Z358*(1-Z358)</f>
        <v>0.194197436</v>
      </c>
      <c r="BU358" s="5">
        <f t="shared" si="2243"/>
        <v>0.2451448818</v>
      </c>
      <c r="BV358" s="5">
        <f t="shared" si="2243"/>
        <v>0.2398799797</v>
      </c>
      <c r="BY358" s="17">
        <v>-0.12968284973056485</v>
      </c>
      <c r="BZ358" s="17">
        <v>0.2251033107361769</v>
      </c>
      <c r="CA358" s="17">
        <v>-0.20842713801142781</v>
      </c>
      <c r="CC358" s="34">
        <f t="shared" ref="CC358:CE358" si="2244">BY358*BT358</f>
        <v>-0.02518407691</v>
      </c>
      <c r="CD358" s="34">
        <f t="shared" si="2244"/>
        <v>0.0551829245</v>
      </c>
      <c r="CE358" s="34">
        <f t="shared" si="2244"/>
        <v>-0.04999749764</v>
      </c>
    </row>
    <row r="359" ht="18.0" customHeight="1">
      <c r="B359" s="6">
        <v>0.0</v>
      </c>
      <c r="C359" s="6">
        <v>0.0</v>
      </c>
      <c r="D359" s="6">
        <v>1.0</v>
      </c>
      <c r="E359" s="22" t="str">
        <f t="shared" si="2195"/>
        <v>virginica</v>
      </c>
      <c r="F359" s="22">
        <f t="shared" ref="F359:H359" si="2245">AQ359</f>
        <v>0.3294943247</v>
      </c>
      <c r="G359" s="22">
        <f t="shared" si="2245"/>
        <v>0.3295536056</v>
      </c>
      <c r="H359" s="22">
        <f t="shared" si="2245"/>
        <v>0.3409520697</v>
      </c>
      <c r="I359" s="64" t="str">
        <f t="shared" si="2197"/>
        <v>virginica</v>
      </c>
      <c r="K359" s="24" t="str">
        <f t="shared" si="2198"/>
        <v>OK</v>
      </c>
      <c r="L359" s="29">
        <f t="shared" si="2199"/>
        <v>0.1195570411</v>
      </c>
      <c r="N359" s="29">
        <v>1.0</v>
      </c>
      <c r="O359" s="27">
        <v>7.9</v>
      </c>
      <c r="P359" s="27">
        <v>6.3</v>
      </c>
      <c r="U359" s="27">
        <v>1.2026626981851516</v>
      </c>
      <c r="V359" s="27">
        <v>1.1248218741651979</v>
      </c>
      <c r="W359" s="27">
        <v>-0.31826484176742076</v>
      </c>
      <c r="Z359" s="17">
        <f t="shared" ref="Z359:AB359" si="2246">1/(1+EXP(-U359))</f>
        <v>0.768998124</v>
      </c>
      <c r="AA359" s="17">
        <f t="shared" si="2246"/>
        <v>0.7548820288</v>
      </c>
      <c r="AB359" s="17">
        <f t="shared" si="2246"/>
        <v>0.4210986773</v>
      </c>
      <c r="AE359" s="29">
        <v>1.0</v>
      </c>
      <c r="AF359" s="17">
        <f t="shared" ref="AF359:AH359" si="2247">Z359</f>
        <v>0.768998124</v>
      </c>
      <c r="AG359" s="17">
        <f t="shared" si="2247"/>
        <v>0.7548820288</v>
      </c>
      <c r="AH359" s="17">
        <f t="shared" si="2247"/>
        <v>0.4210986773</v>
      </c>
      <c r="AM359" s="27">
        <v>0.749023964836573</v>
      </c>
      <c r="AN359" s="27">
        <v>0.7492038636652787</v>
      </c>
      <c r="AO359" s="27">
        <v>0.7832067443684223</v>
      </c>
      <c r="AQ359" s="17">
        <f t="shared" ref="AQ359:AS359" si="2248">EXP(AM359)/(EXP($AM359)+EXP($AN359)+EXP($AO359))</f>
        <v>0.3294943247</v>
      </c>
      <c r="AR359" s="17">
        <f t="shared" si="2248"/>
        <v>0.3295536056</v>
      </c>
      <c r="AS359" s="17">
        <f t="shared" si="2248"/>
        <v>0.3409520697</v>
      </c>
      <c r="AU359" s="40" t="str">
        <f t="shared" si="2215"/>
        <v>virginica</v>
      </c>
      <c r="AW359" s="41">
        <v>0.0</v>
      </c>
      <c r="AX359" s="41">
        <v>0.0</v>
      </c>
      <c r="AY359" s="41">
        <v>1.0</v>
      </c>
      <c r="BB359" s="74">
        <f t="shared" ref="BB359:BD359" si="2249">AQ359-AW359</f>
        <v>0.3294943247</v>
      </c>
      <c r="BC359" s="74">
        <f t="shared" si="2249"/>
        <v>0.3295536056</v>
      </c>
      <c r="BD359" s="74">
        <f t="shared" si="2249"/>
        <v>-0.6590479303</v>
      </c>
      <c r="BF359" s="5">
        <v>1.0</v>
      </c>
      <c r="BG359" s="5">
        <v>1.0</v>
      </c>
      <c r="BH359" s="5">
        <v>1.0</v>
      </c>
      <c r="BJ359" s="34">
        <f t="shared" ref="BJ359:BL359" si="2250">BB359*BF359</f>
        <v>0.3294943247</v>
      </c>
      <c r="BK359" s="34">
        <f t="shared" si="2250"/>
        <v>0.3295536056</v>
      </c>
      <c r="BL359" s="34">
        <f t="shared" si="2250"/>
        <v>-0.6590479303</v>
      </c>
      <c r="BT359" s="5">
        <f t="shared" ref="BT359:BV359" si="2251">Z359*(1-Z359)</f>
        <v>0.1776400093</v>
      </c>
      <c r="BU359" s="5">
        <f t="shared" si="2251"/>
        <v>0.1850351514</v>
      </c>
      <c r="BV359" s="5">
        <f t="shared" si="2251"/>
        <v>0.2437745813</v>
      </c>
      <c r="BY359" s="17">
        <v>0.07192849251097111</v>
      </c>
      <c r="BZ359" s="17">
        <v>-0.11519996299031494</v>
      </c>
      <c r="CA359" s="17">
        <v>-0.05002951714145368</v>
      </c>
      <c r="CC359" s="34">
        <f t="shared" ref="CC359:CE359" si="2252">BY359*BT359</f>
        <v>0.01277737808</v>
      </c>
      <c r="CD359" s="34">
        <f t="shared" si="2252"/>
        <v>-0.02131604259</v>
      </c>
      <c r="CE359" s="34">
        <f t="shared" si="2252"/>
        <v>-0.01219592459</v>
      </c>
    </row>
    <row r="360" ht="18.0" customHeight="1">
      <c r="B360" s="6">
        <v>0.0</v>
      </c>
      <c r="C360" s="6">
        <v>0.0</v>
      </c>
      <c r="D360" s="6">
        <v>1.0</v>
      </c>
      <c r="E360" s="22" t="str">
        <f t="shared" si="2195"/>
        <v>virginica</v>
      </c>
      <c r="F360" s="22">
        <f t="shared" ref="F360:H360" si="2253">AQ360</f>
        <v>0.322936916</v>
      </c>
      <c r="G360" s="22">
        <f t="shared" si="2253"/>
        <v>0.3369602784</v>
      </c>
      <c r="H360" s="22">
        <f t="shared" si="2253"/>
        <v>0.3401028056</v>
      </c>
      <c r="I360" s="64" t="str">
        <f t="shared" si="2197"/>
        <v>virginica</v>
      </c>
      <c r="K360" s="24" t="str">
        <f t="shared" si="2198"/>
        <v>OK</v>
      </c>
      <c r="L360" s="29">
        <f t="shared" si="2199"/>
        <v>0.1198341486</v>
      </c>
      <c r="N360" s="29">
        <v>1.0</v>
      </c>
      <c r="O360" s="27">
        <v>8.3</v>
      </c>
      <c r="P360" s="27">
        <v>5.8</v>
      </c>
      <c r="U360" s="27">
        <v>1.2600810177377662</v>
      </c>
      <c r="V360" s="27">
        <v>0.9290483509077011</v>
      </c>
      <c r="W360" s="27">
        <v>-0.0953988712089453</v>
      </c>
      <c r="Z360" s="17">
        <f t="shared" ref="Z360:AB360" si="2254">1/(1+EXP(-U360))</f>
        <v>0.7790400542</v>
      </c>
      <c r="AA360" s="17">
        <f t="shared" si="2254"/>
        <v>0.7168821766</v>
      </c>
      <c r="AB360" s="17">
        <f t="shared" si="2254"/>
        <v>0.4761683537</v>
      </c>
      <c r="AE360" s="29">
        <v>1.0</v>
      </c>
      <c r="AF360" s="17">
        <f t="shared" ref="AF360:AH360" si="2255">Z360</f>
        <v>0.7790400542</v>
      </c>
      <c r="AG360" s="17">
        <f t="shared" si="2255"/>
        <v>0.7168821766</v>
      </c>
      <c r="AH360" s="17">
        <f t="shared" si="2255"/>
        <v>0.4761683537</v>
      </c>
      <c r="AM360" s="27">
        <v>0.7413698935529723</v>
      </c>
      <c r="AN360" s="27">
        <v>0.7838779510416369</v>
      </c>
      <c r="AO360" s="27">
        <v>0.7931608372590494</v>
      </c>
      <c r="AQ360" s="17">
        <f t="shared" ref="AQ360:AS360" si="2256">EXP(AM360)/(EXP($AM360)+EXP($AN360)+EXP($AO360))</f>
        <v>0.322936916</v>
      </c>
      <c r="AR360" s="17">
        <f t="shared" si="2256"/>
        <v>0.3369602784</v>
      </c>
      <c r="AS360" s="17">
        <f t="shared" si="2256"/>
        <v>0.3401028056</v>
      </c>
      <c r="AU360" s="40" t="str">
        <f t="shared" si="2215"/>
        <v>virginica</v>
      </c>
      <c r="AW360" s="41">
        <v>0.0</v>
      </c>
      <c r="AX360" s="41">
        <v>0.0</v>
      </c>
      <c r="AY360" s="41">
        <v>1.0</v>
      </c>
      <c r="BB360" s="74">
        <f t="shared" ref="BB360:BD360" si="2257">AQ360-AW360</f>
        <v>0.322936916</v>
      </c>
      <c r="BC360" s="74">
        <f t="shared" si="2257"/>
        <v>0.3369602784</v>
      </c>
      <c r="BD360" s="74">
        <f t="shared" si="2257"/>
        <v>-0.6598971944</v>
      </c>
      <c r="BF360" s="5">
        <v>1.0</v>
      </c>
      <c r="BG360" s="5">
        <v>1.0</v>
      </c>
      <c r="BH360" s="5">
        <v>1.0</v>
      </c>
      <c r="BJ360" s="34">
        <f t="shared" ref="BJ360:BL360" si="2258">BB360*BF360</f>
        <v>0.322936916</v>
      </c>
      <c r="BK360" s="34">
        <f t="shared" si="2258"/>
        <v>0.3369602784</v>
      </c>
      <c r="BL360" s="34">
        <f t="shared" si="2258"/>
        <v>-0.6598971944</v>
      </c>
      <c r="BT360" s="5">
        <f t="shared" ref="BT360:BV360" si="2259">Z360*(1-Z360)</f>
        <v>0.1721366481</v>
      </c>
      <c r="BU360" s="5">
        <f t="shared" si="2259"/>
        <v>0.2029621215</v>
      </c>
      <c r="BV360" s="5">
        <f t="shared" si="2259"/>
        <v>0.2494320526</v>
      </c>
      <c r="BY360" s="17">
        <v>0.07338483100351889</v>
      </c>
      <c r="BZ360" s="17">
        <v>-0.11778787421025509</v>
      </c>
      <c r="CA360" s="17">
        <v>-0.04665938394260802</v>
      </c>
      <c r="CC360" s="34">
        <f t="shared" ref="CC360:CE360" si="2260">BY360*BT360</f>
        <v>0.01263221883</v>
      </c>
      <c r="CD360" s="34">
        <f t="shared" si="2260"/>
        <v>-0.02390647683</v>
      </c>
      <c r="CE360" s="34">
        <f t="shared" si="2260"/>
        <v>-0.01163834591</v>
      </c>
    </row>
    <row r="361" ht="18.0" customHeight="1">
      <c r="B361" s="6">
        <v>0.0</v>
      </c>
      <c r="C361" s="6">
        <v>0.0</v>
      </c>
      <c r="D361" s="6">
        <v>1.0</v>
      </c>
      <c r="E361" s="22" t="str">
        <f t="shared" si="2195"/>
        <v>virginica</v>
      </c>
      <c r="F361" s="22">
        <f t="shared" ref="F361:H361" si="2261">AQ361</f>
        <v>0.3205787937</v>
      </c>
      <c r="G361" s="22">
        <f t="shared" si="2261"/>
        <v>0.339699326</v>
      </c>
      <c r="H361" s="22">
        <f t="shared" si="2261"/>
        <v>0.3397218803</v>
      </c>
      <c r="I361" s="64" t="str">
        <f t="shared" si="2197"/>
        <v>virginica</v>
      </c>
      <c r="J361" s="30"/>
      <c r="K361" s="24" t="str">
        <f t="shared" si="2198"/>
        <v>OK</v>
      </c>
      <c r="L361" s="31">
        <f t="shared" si="2199"/>
        <v>0.1199586661</v>
      </c>
      <c r="N361" s="31">
        <v>1.0</v>
      </c>
      <c r="O361" s="27">
        <v>7.7</v>
      </c>
      <c r="P361" s="27">
        <v>5.2</v>
      </c>
      <c r="U361" s="27">
        <v>1.1727898934101664</v>
      </c>
      <c r="V361" s="27">
        <v>0.8025645256291991</v>
      </c>
      <c r="W361" s="27">
        <v>-0.020348053813926015</v>
      </c>
      <c r="Z361" s="17">
        <f t="shared" ref="Z361:AB361" si="2262">1/(1+EXP(-U361))</f>
        <v>0.7636489318</v>
      </c>
      <c r="AA361" s="17">
        <f t="shared" si="2262"/>
        <v>0.6905227906</v>
      </c>
      <c r="AB361" s="17">
        <f t="shared" si="2262"/>
        <v>0.4949131621</v>
      </c>
      <c r="AE361" s="31">
        <v>1.0</v>
      </c>
      <c r="AF361" s="17">
        <f t="shared" ref="AF361:AH361" si="2263">Z361</f>
        <v>0.7636489318</v>
      </c>
      <c r="AG361" s="17">
        <f t="shared" si="2263"/>
        <v>0.6905227906</v>
      </c>
      <c r="AH361" s="17">
        <f t="shared" si="2263"/>
        <v>0.4949131621</v>
      </c>
      <c r="AM361" s="27">
        <v>0.7238465175812026</v>
      </c>
      <c r="AN361" s="27">
        <v>0.7817793161801103</v>
      </c>
      <c r="AO361" s="27">
        <v>0.7818457088357417</v>
      </c>
      <c r="AQ361" s="17">
        <f t="shared" ref="AQ361:AS361" si="2264">EXP(AM361)/(EXP($AM361)+EXP($AN361)+EXP($AO361))</f>
        <v>0.3205787937</v>
      </c>
      <c r="AR361" s="17">
        <f t="shared" si="2264"/>
        <v>0.339699326</v>
      </c>
      <c r="AS361" s="17">
        <f t="shared" si="2264"/>
        <v>0.3397218803</v>
      </c>
      <c r="AU361" s="40" t="str">
        <f t="shared" si="2215"/>
        <v>virginica</v>
      </c>
      <c r="AW361" s="41">
        <v>0.0</v>
      </c>
      <c r="AX361" s="41">
        <v>0.0</v>
      </c>
      <c r="AY361" s="41">
        <v>1.0</v>
      </c>
      <c r="BB361" s="74">
        <f t="shared" ref="BB361:BD361" si="2265">AQ361-AW361</f>
        <v>0.3205787937</v>
      </c>
      <c r="BC361" s="74">
        <f t="shared" si="2265"/>
        <v>0.339699326</v>
      </c>
      <c r="BD361" s="74">
        <f t="shared" si="2265"/>
        <v>-0.6602781197</v>
      </c>
      <c r="BF361" s="5">
        <v>1.0</v>
      </c>
      <c r="BG361" s="5">
        <v>1.0</v>
      </c>
      <c r="BH361" s="5">
        <v>1.0</v>
      </c>
      <c r="BJ361" s="34">
        <f t="shared" ref="BJ361:BL361" si="2266">BB361*BF361</f>
        <v>0.3205787937</v>
      </c>
      <c r="BK361" s="34">
        <f t="shared" si="2266"/>
        <v>0.339699326</v>
      </c>
      <c r="BL361" s="34">
        <f t="shared" si="2266"/>
        <v>-0.6602781197</v>
      </c>
      <c r="BT361" s="5">
        <f t="shared" ref="BT361:BV361" si="2267">Z361*(1-Z361)</f>
        <v>0.1804892408</v>
      </c>
      <c r="BU361" s="5">
        <f t="shared" si="2267"/>
        <v>0.2137010663</v>
      </c>
      <c r="BV361" s="5">
        <f t="shared" si="2267"/>
        <v>0.2499741241</v>
      </c>
      <c r="BY361" s="17">
        <v>0.07392416411021824</v>
      </c>
      <c r="BZ361" s="17">
        <v>-0.11874491045929064</v>
      </c>
      <c r="CA361" s="17">
        <v>-0.04543460347298253</v>
      </c>
      <c r="CC361" s="34">
        <f t="shared" ref="CC361:CE361" si="2268">BY361*BT361</f>
        <v>0.01334251625</v>
      </c>
      <c r="CD361" s="34">
        <f t="shared" si="2268"/>
        <v>-0.02537591398</v>
      </c>
      <c r="CE361" s="34">
        <f t="shared" si="2268"/>
        <v>-0.01135747521</v>
      </c>
    </row>
    <row r="362" ht="18.0" customHeight="1">
      <c r="K362" s="32" t="s">
        <v>29</v>
      </c>
      <c r="L362" s="31">
        <f>SUM(L353:L361)</f>
        <v>1.058165729</v>
      </c>
      <c r="R362" s="9"/>
      <c r="AM362" s="7"/>
    </row>
    <row r="363" ht="18.0" customHeight="1">
      <c r="K363" s="2"/>
      <c r="R363" s="9"/>
      <c r="AM363" s="43" t="s">
        <v>388</v>
      </c>
      <c r="AN363" s="27"/>
      <c r="AO363" s="27"/>
    </row>
    <row r="364" ht="18.0" customHeight="1">
      <c r="B364" s="11" t="s">
        <v>11</v>
      </c>
      <c r="C364" s="12"/>
      <c r="D364" s="12"/>
      <c r="E364" s="13"/>
      <c r="G364" s="2"/>
      <c r="H364" s="2"/>
      <c r="I364" s="2"/>
      <c r="J364" s="9"/>
      <c r="K364" s="2"/>
      <c r="L364" s="9"/>
      <c r="Q364" s="7"/>
      <c r="U364" s="43" t="s">
        <v>12</v>
      </c>
      <c r="V364" s="27"/>
      <c r="W364" s="27"/>
      <c r="Z364" s="16" t="s">
        <v>389</v>
      </c>
      <c r="AA364" s="17"/>
      <c r="AF364" s="16" t="s">
        <v>390</v>
      </c>
      <c r="AI364" s="7"/>
      <c r="AM364" s="43" t="s">
        <v>391</v>
      </c>
      <c r="AQ364" s="10" t="s">
        <v>392</v>
      </c>
      <c r="AR364" s="17"/>
      <c r="AW364" s="1" t="s">
        <v>41</v>
      </c>
      <c r="BB364" s="36" t="s">
        <v>93</v>
      </c>
      <c r="BF364" s="4" t="s">
        <v>393</v>
      </c>
      <c r="BH364" s="9" t="s">
        <v>875</v>
      </c>
      <c r="BJ364" s="33" t="s">
        <v>395</v>
      </c>
      <c r="BN364" s="33" t="s">
        <v>396</v>
      </c>
      <c r="BO364" s="34"/>
      <c r="BP364" s="34"/>
      <c r="BQ364" s="34"/>
      <c r="BT364" s="4" t="s">
        <v>397</v>
      </c>
      <c r="BX364" s="16" t="s">
        <v>398</v>
      </c>
      <c r="BY364" s="17"/>
      <c r="BZ364" s="17"/>
      <c r="CA364" s="17"/>
      <c r="CB364" s="17"/>
      <c r="CC364" s="33" t="s">
        <v>399</v>
      </c>
      <c r="CG364" s="4" t="s">
        <v>138</v>
      </c>
      <c r="CH364" s="5"/>
      <c r="CI364" s="5"/>
      <c r="CJ364" s="5"/>
    </row>
    <row r="365" ht="18.0" customHeight="1">
      <c r="B365" s="18" t="s">
        <v>14</v>
      </c>
      <c r="C365" s="18" t="s">
        <v>15</v>
      </c>
      <c r="D365" s="18" t="s">
        <v>16</v>
      </c>
      <c r="E365" s="19"/>
      <c r="F365" s="6" t="s">
        <v>14</v>
      </c>
      <c r="G365" s="6" t="s">
        <v>15</v>
      </c>
      <c r="H365" s="6" t="s">
        <v>16</v>
      </c>
      <c r="I365" s="19"/>
      <c r="J365" s="20" t="s">
        <v>18</v>
      </c>
      <c r="K365" s="18" t="s">
        <v>19</v>
      </c>
      <c r="L365" s="21" t="s">
        <v>20</v>
      </c>
      <c r="N365" s="1" t="s">
        <v>21</v>
      </c>
      <c r="O365" s="1" t="s">
        <v>22</v>
      </c>
      <c r="P365" s="1" t="s">
        <v>23</v>
      </c>
      <c r="Q365" s="1" t="s">
        <v>876</v>
      </c>
      <c r="U365" s="1" t="s">
        <v>877</v>
      </c>
      <c r="AE365" s="1" t="s">
        <v>21</v>
      </c>
      <c r="AF365" s="2" t="s">
        <v>878</v>
      </c>
      <c r="AI365" s="2" t="s">
        <v>879</v>
      </c>
      <c r="AK365" s="2"/>
      <c r="AM365" s="2" t="s">
        <v>880</v>
      </c>
      <c r="AO365" s="2"/>
      <c r="AQ365" s="2" t="s">
        <v>47</v>
      </c>
      <c r="AW365" s="6" t="s">
        <v>14</v>
      </c>
      <c r="AX365" s="6" t="s">
        <v>15</v>
      </c>
      <c r="AY365" s="6" t="s">
        <v>16</v>
      </c>
      <c r="BB365" s="2" t="s">
        <v>101</v>
      </c>
      <c r="BF365" s="1" t="s">
        <v>251</v>
      </c>
      <c r="BJ365" s="57" t="s">
        <v>881</v>
      </c>
      <c r="BK365" s="58"/>
      <c r="BO365" s="2" t="s">
        <v>104</v>
      </c>
      <c r="BP365" s="2"/>
      <c r="BT365" s="1" t="s">
        <v>145</v>
      </c>
      <c r="BY365" s="2" t="s">
        <v>146</v>
      </c>
      <c r="CC365" s="2" t="s">
        <v>882</v>
      </c>
      <c r="CH365" s="2" t="s">
        <v>148</v>
      </c>
    </row>
    <row r="366" ht="18.0" customHeight="1">
      <c r="A366" s="1">
        <f>A353+1</f>
        <v>28</v>
      </c>
      <c r="B366" s="6">
        <v>1.0</v>
      </c>
      <c r="C366" s="6">
        <v>0.0</v>
      </c>
      <c r="D366" s="6">
        <v>0.0</v>
      </c>
      <c r="E366" s="22" t="str">
        <f t="shared" ref="E366:E374" si="2279">IF(MAX(B366:D366)=B366,"setosa",IF(MAX(B366:D366)=C366,"versicolor","virginica"))</f>
        <v>setosa</v>
      </c>
      <c r="F366" s="22">
        <f t="shared" ref="F366:H366" si="2269">AQ366</f>
        <v>0.3495355457</v>
      </c>
      <c r="G366" s="22">
        <f t="shared" si="2269"/>
        <v>0.3075526686</v>
      </c>
      <c r="H366" s="22">
        <f t="shared" si="2269"/>
        <v>0.3429117857</v>
      </c>
      <c r="I366" s="64" t="str">
        <f t="shared" ref="I366:I374" si="2281">IF(MAX(F366:H366)=F366,"setosa",IF(MAX(F366:H366)=G366,"versicolor","virginica"))</f>
        <v>setosa</v>
      </c>
      <c r="J366" s="22">
        <f>COUNTIF(K366:K374,"OK")/9</f>
        <v>0.8888888889</v>
      </c>
      <c r="K366" s="24" t="str">
        <f t="shared" ref="K366:K374" si="2282">IF(E366=I366,"OK","NG")</f>
        <v>OK</v>
      </c>
      <c r="L366" s="25">
        <f t="shared" ref="L366:L374" si="2283">-(B366*LN(F366)+C366*LN(G366)+D366*LN(H366))/9</f>
        <v>0.1167944465</v>
      </c>
      <c r="M366" s="9" t="s">
        <v>26</v>
      </c>
      <c r="N366" s="25">
        <v>1.0</v>
      </c>
      <c r="O366" s="27">
        <v>5.1</v>
      </c>
      <c r="P366" s="27">
        <v>7.0</v>
      </c>
      <c r="Q366" s="72">
        <f t="shared" ref="Q366:S366" si="2270">Q353-$C$10*CH353</f>
        <v>0.05477108392</v>
      </c>
      <c r="R366" s="72">
        <f t="shared" si="2270"/>
        <v>-0.04361964384</v>
      </c>
      <c r="S366" s="72">
        <f t="shared" si="2270"/>
        <v>0.1856065056</v>
      </c>
      <c r="T366" s="28" t="s">
        <v>27</v>
      </c>
      <c r="U366" s="27">
        <f t="array" ref="U366:W374">MMULT(N366:P374,Q366:S368)</f>
        <v>0.7682671041</v>
      </c>
      <c r="V366" s="27">
        <v>1.6170289366118602</v>
      </c>
      <c r="W366" s="27">
        <v>-1.0208700573126075</v>
      </c>
      <c r="Y366" s="9" t="s">
        <v>883</v>
      </c>
      <c r="Z366" s="17">
        <f t="shared" ref="Z366:AB366" si="2271">1/(1+EXP(-U366))</f>
        <v>0.6831459144</v>
      </c>
      <c r="AA366" s="17">
        <f t="shared" si="2271"/>
        <v>0.8343849762</v>
      </c>
      <c r="AB366" s="17">
        <f t="shared" si="2271"/>
        <v>0.2648579586</v>
      </c>
      <c r="AD366" s="9" t="s">
        <v>884</v>
      </c>
      <c r="AE366" s="25">
        <v>1.0</v>
      </c>
      <c r="AF366" s="17">
        <f t="shared" ref="AF366:AH366" si="2272">Z366</f>
        <v>0.6831459144</v>
      </c>
      <c r="AG366" s="17">
        <f t="shared" si="2272"/>
        <v>0.8343849762</v>
      </c>
      <c r="AH366" s="17">
        <f t="shared" si="2272"/>
        <v>0.2648579586</v>
      </c>
      <c r="AI366" s="38">
        <f t="shared" ref="AI366:AK366" si="2273">AI353-$C$10*BO353</f>
        <v>0.06288249834</v>
      </c>
      <c r="AJ366" s="38">
        <f t="shared" si="2273"/>
        <v>-0.03101528552</v>
      </c>
      <c r="AK366" s="38">
        <f t="shared" si="2273"/>
        <v>-0.03186721282</v>
      </c>
      <c r="AL366" s="28" t="s">
        <v>27</v>
      </c>
      <c r="AM366" s="27">
        <f t="array" ref="AM366:AO374">MMULT(AE366:AH374,AI366:AK369)</f>
        <v>0.7333304845</v>
      </c>
      <c r="AN366" s="27">
        <v>0.6053715762942854</v>
      </c>
      <c r="AO366" s="27">
        <v>0.714198453109295</v>
      </c>
      <c r="AP366" s="9" t="s">
        <v>885</v>
      </c>
      <c r="AQ366" s="17">
        <f t="shared" ref="AQ366:AS366" si="2274">EXP(AM366)/(EXP($AM366)+EXP($AN366)+EXP($AO366))</f>
        <v>0.3495355457</v>
      </c>
      <c r="AR366" s="17">
        <f t="shared" si="2274"/>
        <v>0.3075526686</v>
      </c>
      <c r="AS366" s="17">
        <f t="shared" si="2274"/>
        <v>0.3429117857</v>
      </c>
      <c r="AT366" s="39" t="s">
        <v>51</v>
      </c>
      <c r="AU366" s="40" t="str">
        <f>IF(MAX(B366:D366)=MAX(AQ366:AS366)=AQ366,"setosa",IF(MAX(AQ366:AS366)=AR366,"versicolor","virginica"))</f>
        <v>virginica</v>
      </c>
      <c r="AW366" s="41">
        <v>1.0</v>
      </c>
      <c r="AX366" s="41">
        <v>0.0</v>
      </c>
      <c r="AY366" s="41">
        <v>0.0</v>
      </c>
      <c r="BA366" s="59" t="s">
        <v>108</v>
      </c>
      <c r="BB366" s="74">
        <f t="shared" ref="BB366:BD366" si="2275">AQ366-AW366</f>
        <v>-0.6504644543</v>
      </c>
      <c r="BC366" s="74">
        <f t="shared" si="2275"/>
        <v>0.3075526686</v>
      </c>
      <c r="BD366" s="74">
        <f t="shared" si="2275"/>
        <v>0.3429117857</v>
      </c>
      <c r="BE366" s="9" t="s">
        <v>886</v>
      </c>
      <c r="BF366" s="5">
        <v>1.0</v>
      </c>
      <c r="BG366" s="5">
        <v>1.0</v>
      </c>
      <c r="BH366" s="5">
        <v>1.0</v>
      </c>
      <c r="BI366" s="9" t="s">
        <v>887</v>
      </c>
      <c r="BJ366" s="34">
        <f t="shared" ref="BJ366:BL366" si="2276">BB366*BF366</f>
        <v>-0.6504644543</v>
      </c>
      <c r="BK366" s="34">
        <f t="shared" si="2276"/>
        <v>0.3075526686</v>
      </c>
      <c r="BL366" s="34">
        <f t="shared" si="2276"/>
        <v>0.3429117857</v>
      </c>
      <c r="BN366" s="61" t="s">
        <v>888</v>
      </c>
      <c r="BO366" s="62">
        <f t="array" ref="BO366:BQ369">MMULT(TRANSPOSE(AE366:AH374),BJ366:BL374)</f>
        <v>-0.04787173573</v>
      </c>
      <c r="BP366" s="62">
        <v>-0.015958794964146206</v>
      </c>
      <c r="BQ366" s="62">
        <v>0.06383053069239175</v>
      </c>
      <c r="BS366" s="75" t="s">
        <v>889</v>
      </c>
      <c r="BT366" s="5">
        <f t="shared" ref="BT366:BV366" si="2277">Z366*(1-Z366)</f>
        <v>0.216457574</v>
      </c>
      <c r="BU366" s="5">
        <f t="shared" si="2277"/>
        <v>0.1381866877</v>
      </c>
      <c r="BV366" s="5">
        <f t="shared" si="2277"/>
        <v>0.1947082204</v>
      </c>
      <c r="BX366" s="9" t="s">
        <v>890</v>
      </c>
      <c r="BY366" s="17">
        <f t="array" ref="BY366:CA374">MMULT(BJ366:BL374,TRANSPOSE(AI367:AK369))</f>
        <v>0.05784469306</v>
      </c>
      <c r="BZ366" s="17">
        <v>-0.11493449303729018</v>
      </c>
      <c r="CA366" s="17">
        <v>0.27123161705455384</v>
      </c>
      <c r="CB366" s="9"/>
      <c r="CC366" s="34">
        <f t="shared" ref="CC366:CE366" si="2278">BY366*BT366</f>
        <v>0.01252092193</v>
      </c>
      <c r="CD366" s="34">
        <f t="shared" si="2278"/>
        <v>-0.0158824169</v>
      </c>
      <c r="CE366" s="34">
        <f t="shared" si="2278"/>
        <v>0.05281102546</v>
      </c>
      <c r="CG366" s="61" t="s">
        <v>891</v>
      </c>
      <c r="CH366" s="65">
        <f t="array" ref="CH366:CJ368">MMULT(TRANSPOSE(N366:P374),CC366:CE374)</f>
        <v>-0.002355053176</v>
      </c>
      <c r="CI366" s="65">
        <v>0.05263270438496031</v>
      </c>
      <c r="CJ366" s="65">
        <v>-0.04237285429277206</v>
      </c>
    </row>
    <row r="367" ht="18.0" customHeight="1">
      <c r="B367" s="6">
        <v>1.0</v>
      </c>
      <c r="C367" s="6">
        <v>0.0</v>
      </c>
      <c r="D367" s="6">
        <v>0.0</v>
      </c>
      <c r="E367" s="22" t="str">
        <f t="shared" si="2279"/>
        <v>setosa</v>
      </c>
      <c r="F367" s="22">
        <f t="shared" ref="F367:H367" si="2280">AQ367</f>
        <v>0.3538652917</v>
      </c>
      <c r="G367" s="22">
        <f t="shared" si="2280"/>
        <v>0.3031712468</v>
      </c>
      <c r="H367" s="22">
        <f t="shared" si="2280"/>
        <v>0.3429634615</v>
      </c>
      <c r="I367" s="64" t="str">
        <f t="shared" si="2281"/>
        <v>setosa</v>
      </c>
      <c r="K367" s="24" t="str">
        <f t="shared" si="2282"/>
        <v>OK</v>
      </c>
      <c r="L367" s="29">
        <f t="shared" si="2283"/>
        <v>0.1154265523</v>
      </c>
      <c r="N367" s="29">
        <v>1.0</v>
      </c>
      <c r="O367" s="27">
        <v>5.4</v>
      </c>
      <c r="P367" s="27">
        <v>7.8</v>
      </c>
      <c r="Q367" s="72">
        <f t="shared" ref="Q367:S367" si="2284">Q354-$C$10*CH354</f>
        <v>0.1446867078</v>
      </c>
      <c r="R367" s="72">
        <f t="shared" si="2284"/>
        <v>-0.1056898555</v>
      </c>
      <c r="S367" s="72">
        <f t="shared" si="2284"/>
        <v>0.1885475222</v>
      </c>
      <c r="U367" s="27">
        <v>0.8088838375771662</v>
      </c>
      <c r="V367" s="27">
        <v>1.836712476353895</v>
      </c>
      <c r="W367" s="27">
        <v>-1.2120851064804623</v>
      </c>
      <c r="Z367" s="17">
        <f t="shared" ref="Z367:AB367" si="2285">1/(1+EXP(-U367))</f>
        <v>0.6918716059</v>
      </c>
      <c r="AA367" s="17">
        <f t="shared" si="2285"/>
        <v>0.8625594337</v>
      </c>
      <c r="AB367" s="17">
        <f t="shared" si="2285"/>
        <v>0.2293323233</v>
      </c>
      <c r="AE367" s="29">
        <v>1.0</v>
      </c>
      <c r="AF367" s="17">
        <f t="shared" ref="AF367:AH367" si="2286">Z367</f>
        <v>0.6918716059</v>
      </c>
      <c r="AG367" s="17">
        <f t="shared" si="2286"/>
        <v>0.8625594337</v>
      </c>
      <c r="AH367" s="17">
        <f t="shared" si="2286"/>
        <v>0.2293323233</v>
      </c>
      <c r="AI367" s="38">
        <f t="shared" ref="AI367:AK367" si="2287">AI354-$C$10*BO354</f>
        <v>0.5369957704</v>
      </c>
      <c r="AJ367" s="38">
        <f t="shared" si="2287"/>
        <v>0.7341156682</v>
      </c>
      <c r="AK367" s="38">
        <f t="shared" si="2287"/>
        <v>0.5288885613</v>
      </c>
      <c r="AM367" s="27">
        <v>0.7483205732291689</v>
      </c>
      <c r="AN367" s="27">
        <v>0.5937020814436798</v>
      </c>
      <c r="AO367" s="27">
        <v>0.7170281797351656</v>
      </c>
      <c r="AQ367" s="17">
        <f t="shared" ref="AQ367:AS367" si="2288">EXP(AM367)/(EXP($AM367)+EXP($AN367)+EXP($AO367))</f>
        <v>0.3538652917</v>
      </c>
      <c r="AR367" s="17">
        <f t="shared" si="2288"/>
        <v>0.3031712468</v>
      </c>
      <c r="AS367" s="17">
        <f t="shared" si="2288"/>
        <v>0.3429634615</v>
      </c>
      <c r="AU367" s="40" t="str">
        <f t="shared" ref="AU367:AU374" si="2299">IF(MAX(AQ367:AS367)=AQ367,"setosa",IF(MAX(AQ367:AS367)=AR367,"versicolor","virginica"))</f>
        <v>setosa</v>
      </c>
      <c r="AW367" s="41">
        <v>1.0</v>
      </c>
      <c r="AX367" s="41">
        <v>0.0</v>
      </c>
      <c r="AY367" s="41">
        <v>0.0</v>
      </c>
      <c r="BB367" s="74">
        <f t="shared" ref="BB367:BD367" si="2289">AQ367-AW367</f>
        <v>-0.6461347083</v>
      </c>
      <c r="BC367" s="74">
        <f t="shared" si="2289"/>
        <v>0.3031712468</v>
      </c>
      <c r="BD367" s="74">
        <f t="shared" si="2289"/>
        <v>0.3429634615</v>
      </c>
      <c r="BF367" s="5">
        <v>1.0</v>
      </c>
      <c r="BG367" s="5">
        <v>1.0</v>
      </c>
      <c r="BH367" s="5">
        <v>1.0</v>
      </c>
      <c r="BJ367" s="34">
        <f t="shared" ref="BJ367:BL367" si="2290">BB367*BF367</f>
        <v>-0.6461347083</v>
      </c>
      <c r="BK367" s="34">
        <f t="shared" si="2290"/>
        <v>0.3031712468</v>
      </c>
      <c r="BL367" s="34">
        <f t="shared" si="2290"/>
        <v>0.3429634615</v>
      </c>
      <c r="BN367" s="61" t="s">
        <v>892</v>
      </c>
      <c r="BO367" s="34">
        <v>0.0892388434730492</v>
      </c>
      <c r="BP367" s="34">
        <v>-0.006347968307100327</v>
      </c>
      <c r="BQ367" s="34">
        <v>-0.08289087516594928</v>
      </c>
      <c r="BT367" s="5">
        <f t="shared" ref="BT367:BV367" si="2291">Z367*(1-Z367)</f>
        <v>0.2131852869</v>
      </c>
      <c r="BU367" s="5">
        <f t="shared" si="2291"/>
        <v>0.1185506571</v>
      </c>
      <c r="BV367" s="5">
        <f t="shared" si="2291"/>
        <v>0.1767390088</v>
      </c>
      <c r="BY367" s="17">
        <v>0.0569806086941774</v>
      </c>
      <c r="BZ367" s="17">
        <v>-0.11333955831291663</v>
      </c>
      <c r="CA367" s="17">
        <v>0.2690140128875547</v>
      </c>
      <c r="CC367" s="34">
        <f t="shared" ref="CC367:CE367" si="2292">BY367*BT367</f>
        <v>0.01214742741</v>
      </c>
      <c r="CD367" s="34">
        <f t="shared" si="2292"/>
        <v>-0.01343647911</v>
      </c>
      <c r="CE367" s="34">
        <f t="shared" si="2292"/>
        <v>0.04754526999</v>
      </c>
      <c r="CG367" s="61" t="s">
        <v>893</v>
      </c>
      <c r="CH367" s="66">
        <v>-5.328948293125135E-4</v>
      </c>
      <c r="CI367" s="66">
        <v>0.27739340805370655</v>
      </c>
      <c r="CJ367" s="66">
        <v>-0.5257892631709455</v>
      </c>
    </row>
    <row r="368" ht="18.0" customHeight="1">
      <c r="B368" s="6">
        <v>1.0</v>
      </c>
      <c r="C368" s="6">
        <v>0.0</v>
      </c>
      <c r="D368" s="6">
        <v>0.0</v>
      </c>
      <c r="E368" s="22" t="str">
        <f t="shared" si="2279"/>
        <v>setosa</v>
      </c>
      <c r="F368" s="22">
        <f t="shared" ref="F368:H368" si="2293">AQ368</f>
        <v>0.3503897031</v>
      </c>
      <c r="G368" s="22">
        <f t="shared" si="2293"/>
        <v>0.3065281208</v>
      </c>
      <c r="H368" s="22">
        <f t="shared" si="2293"/>
        <v>0.3430821761</v>
      </c>
      <c r="I368" s="64" t="str">
        <f t="shared" si="2281"/>
        <v>setosa</v>
      </c>
      <c r="K368" s="24" t="str">
        <f t="shared" si="2282"/>
        <v>OK</v>
      </c>
      <c r="L368" s="29">
        <f t="shared" si="2283"/>
        <v>0.1165232563</v>
      </c>
      <c r="N368" s="29">
        <v>1.0</v>
      </c>
      <c r="O368" s="27">
        <v>4.6</v>
      </c>
      <c r="P368" s="27">
        <v>6.8</v>
      </c>
      <c r="Q368" s="72">
        <f t="shared" ref="Q368:S368" si="2294">Q355-$C$10*CH355</f>
        <v>-0.003486598513</v>
      </c>
      <c r="R368" s="72">
        <f t="shared" si="2294"/>
        <v>0.3142381205</v>
      </c>
      <c r="S368" s="72">
        <f t="shared" si="2294"/>
        <v>-0.3097241323</v>
      </c>
      <c r="U368" s="27">
        <v>0.6966210698597817</v>
      </c>
      <c r="V368" s="27">
        <v>1.6070262402514164</v>
      </c>
      <c r="W368" s="27">
        <v>-1.0531989919398144</v>
      </c>
      <c r="Z368" s="17">
        <f t="shared" ref="Z368:AB368" si="2295">1/(1+EXP(-U368))</f>
        <v>0.6674381946</v>
      </c>
      <c r="AA368" s="17">
        <f t="shared" si="2295"/>
        <v>0.8329981095</v>
      </c>
      <c r="AB368" s="17">
        <f t="shared" si="2295"/>
        <v>0.2586112799</v>
      </c>
      <c r="AE368" s="29">
        <v>1.0</v>
      </c>
      <c r="AF368" s="17">
        <f t="shared" ref="AF368:AH368" si="2296">Z368</f>
        <v>0.6674381946</v>
      </c>
      <c r="AG368" s="17">
        <f t="shared" si="2296"/>
        <v>0.8329981095</v>
      </c>
      <c r="AH368" s="17">
        <f t="shared" si="2296"/>
        <v>0.2586112799</v>
      </c>
      <c r="AI368" s="38">
        <f t="shared" ref="AI368:AK368" si="2297">AI355-$C$10*BO355</f>
        <v>0.3642395136</v>
      </c>
      <c r="AJ368" s="38">
        <f t="shared" si="2297"/>
        <v>0.0001159590429</v>
      </c>
      <c r="AK368" s="38">
        <f t="shared" si="2297"/>
        <v>0.3556445273</v>
      </c>
      <c r="AM368" s="27">
        <v>0.7243977703185047</v>
      </c>
      <c r="AN368" s="27">
        <v>0.5906612971711694</v>
      </c>
      <c r="AO368" s="27">
        <v>0.7033217967350506</v>
      </c>
      <c r="AQ368" s="17">
        <f t="shared" ref="AQ368:AS368" si="2298">EXP(AM368)/(EXP($AM368)+EXP($AN368)+EXP($AO368))</f>
        <v>0.3503897031</v>
      </c>
      <c r="AR368" s="17">
        <f t="shared" si="2298"/>
        <v>0.3065281208</v>
      </c>
      <c r="AS368" s="17">
        <f t="shared" si="2298"/>
        <v>0.3430821761</v>
      </c>
      <c r="AU368" s="40" t="str">
        <f t="shared" si="2299"/>
        <v>setosa</v>
      </c>
      <c r="AW368" s="41">
        <v>1.0</v>
      </c>
      <c r="AX368" s="41">
        <v>0.0</v>
      </c>
      <c r="AY368" s="41">
        <v>0.0</v>
      </c>
      <c r="BB368" s="74">
        <f t="shared" ref="BB368:BD368" si="2300">AQ368-AW368</f>
        <v>-0.6496102969</v>
      </c>
      <c r="BC368" s="74">
        <f t="shared" si="2300"/>
        <v>0.3065281208</v>
      </c>
      <c r="BD368" s="74">
        <f t="shared" si="2300"/>
        <v>0.3430821761</v>
      </c>
      <c r="BF368" s="5">
        <v>1.0</v>
      </c>
      <c r="BG368" s="5">
        <v>1.0</v>
      </c>
      <c r="BH368" s="5">
        <v>1.0</v>
      </c>
      <c r="BJ368" s="34">
        <f t="shared" ref="BJ368:BL368" si="2301">BB368*BF368</f>
        <v>-0.6496102969</v>
      </c>
      <c r="BK368" s="34">
        <f t="shared" si="2301"/>
        <v>0.3065281208</v>
      </c>
      <c r="BL368" s="34">
        <f t="shared" si="2301"/>
        <v>0.3430821761</v>
      </c>
      <c r="BO368" s="34">
        <v>-0.40090611304979645</v>
      </c>
      <c r="BP368" s="34">
        <v>0.35321643960979304</v>
      </c>
      <c r="BQ368" s="34">
        <v>0.0476896734400033</v>
      </c>
      <c r="BT368" s="5">
        <f t="shared" ref="BT368:BV368" si="2302">Z368*(1-Z368)</f>
        <v>0.221964451</v>
      </c>
      <c r="BU368" s="5">
        <f t="shared" si="2302"/>
        <v>0.139112259</v>
      </c>
      <c r="BV368" s="5">
        <f t="shared" si="2302"/>
        <v>0.1917314858</v>
      </c>
      <c r="BY368" s="17">
        <v>0.05764135290599187</v>
      </c>
      <c r="BZ368" s="17">
        <v>-0.11456289554920461</v>
      </c>
      <c r="CA368" s="17">
        <v>0.270765848191384</v>
      </c>
      <c r="CC368" s="34">
        <f t="shared" ref="CC368:CE368" si="2303">BY368*BT368</f>
        <v>0.01279433125</v>
      </c>
      <c r="CD368" s="34">
        <f t="shared" si="2303"/>
        <v>-0.0159371032</v>
      </c>
      <c r="CE368" s="34">
        <f t="shared" si="2303"/>
        <v>0.05191433838</v>
      </c>
      <c r="CH368" s="66">
        <v>0.2246224370198027</v>
      </c>
      <c r="CI368" s="66">
        <v>-0.15773708765607314</v>
      </c>
      <c r="CJ368" s="66">
        <v>0.3452915824718286</v>
      </c>
    </row>
    <row r="369" ht="18.0" customHeight="1">
      <c r="B369" s="6">
        <v>0.0</v>
      </c>
      <c r="C369" s="6">
        <v>1.0</v>
      </c>
      <c r="D369" s="6">
        <v>0.0</v>
      </c>
      <c r="E369" s="22" t="str">
        <f t="shared" si="2279"/>
        <v>versicolor</v>
      </c>
      <c r="F369" s="22">
        <f t="shared" ref="F369:H369" si="2304">AQ369</f>
        <v>0.3110201615</v>
      </c>
      <c r="G369" s="22">
        <f t="shared" si="2304"/>
        <v>0.3507312379</v>
      </c>
      <c r="H369" s="22">
        <f t="shared" si="2304"/>
        <v>0.3382486006</v>
      </c>
      <c r="I369" s="64" t="str">
        <f t="shared" si="2281"/>
        <v>versicolor</v>
      </c>
      <c r="K369" s="24" t="str">
        <f t="shared" si="2282"/>
        <v>OK</v>
      </c>
      <c r="L369" s="29">
        <f t="shared" si="2283"/>
        <v>0.1164150059</v>
      </c>
      <c r="N369" s="29">
        <v>1.0</v>
      </c>
      <c r="O369" s="27">
        <v>6.4</v>
      </c>
      <c r="P369" s="27">
        <v>3.6</v>
      </c>
      <c r="U369" s="27">
        <v>0.9682142591181749</v>
      </c>
      <c r="V369" s="27">
        <v>0.4112225148710551</v>
      </c>
      <c r="W369" s="27">
        <v>0.2773037712198694</v>
      </c>
      <c r="Z369" s="17">
        <f t="shared" ref="Z369:AB369" si="2305">1/(1+EXP(-U369))</f>
        <v>0.7247634187</v>
      </c>
      <c r="AA369" s="17">
        <f t="shared" si="2305"/>
        <v>0.6013809787</v>
      </c>
      <c r="AB369" s="17">
        <f t="shared" si="2305"/>
        <v>0.568885084</v>
      </c>
      <c r="AE369" s="29">
        <v>1.0</v>
      </c>
      <c r="AF369" s="17">
        <f t="shared" ref="AF369:AH369" si="2306">Z369</f>
        <v>0.7247634187</v>
      </c>
      <c r="AG369" s="17">
        <f t="shared" si="2306"/>
        <v>0.6013809787</v>
      </c>
      <c r="AH369" s="17">
        <f t="shared" si="2306"/>
        <v>0.568885084</v>
      </c>
      <c r="AI369" s="38">
        <f t="shared" ref="AI369:AK369" si="2307">AI356-$C$10*BO356</f>
        <v>-0.001187271609</v>
      </c>
      <c r="AJ369" s="38">
        <f t="shared" si="2307"/>
        <v>0.5088840396</v>
      </c>
      <c r="AK369" s="38">
        <f t="shared" si="2307"/>
        <v>0.332303232</v>
      </c>
      <c r="AM369" s="27">
        <v>0.6704486828461547</v>
      </c>
      <c r="AN369" s="27">
        <v>0.7906111710966996</v>
      </c>
      <c r="AO369" s="27">
        <v>0.7543720749293347</v>
      </c>
      <c r="AQ369" s="17">
        <f t="shared" ref="AQ369:AS369" si="2308">EXP(AM369)/(EXP($AM369)+EXP($AN369)+EXP($AO369))</f>
        <v>0.3110201615</v>
      </c>
      <c r="AR369" s="17">
        <f t="shared" si="2308"/>
        <v>0.3507312379</v>
      </c>
      <c r="AS369" s="17">
        <f t="shared" si="2308"/>
        <v>0.3382486006</v>
      </c>
      <c r="AU369" s="40" t="str">
        <f t="shared" si="2299"/>
        <v>versicolor</v>
      </c>
      <c r="AW369" s="41">
        <v>0.0</v>
      </c>
      <c r="AX369" s="41">
        <v>1.0</v>
      </c>
      <c r="AY369" s="41">
        <v>0.0</v>
      </c>
      <c r="BB369" s="74">
        <f t="shared" ref="BB369:BD369" si="2309">AQ369-AW369</f>
        <v>0.3110201615</v>
      </c>
      <c r="BC369" s="74">
        <f t="shared" si="2309"/>
        <v>-0.6492687621</v>
      </c>
      <c r="BD369" s="74">
        <f t="shared" si="2309"/>
        <v>0.3382486006</v>
      </c>
      <c r="BF369" s="5">
        <v>1.0</v>
      </c>
      <c r="BG369" s="5">
        <v>1.0</v>
      </c>
      <c r="BH369" s="5">
        <v>1.0</v>
      </c>
      <c r="BJ369" s="34">
        <f t="shared" ref="BJ369:BL369" si="2310">BB369*BF369</f>
        <v>0.3110201615</v>
      </c>
      <c r="BK369" s="34">
        <f t="shared" si="2310"/>
        <v>-0.6492687621</v>
      </c>
      <c r="BL369" s="34">
        <f t="shared" si="2310"/>
        <v>0.3382486006</v>
      </c>
      <c r="BO369" s="34">
        <v>0.5113883462309756</v>
      </c>
      <c r="BP369" s="34">
        <v>-0.4171848515617543</v>
      </c>
      <c r="BQ369" s="34">
        <v>-0.09420349466922157</v>
      </c>
      <c r="BT369" s="5">
        <f t="shared" ref="BT369:BV369" si="2311">Z369*(1-Z369)</f>
        <v>0.1994814056</v>
      </c>
      <c r="BU369" s="5">
        <f t="shared" si="2311"/>
        <v>0.2397218972</v>
      </c>
      <c r="BV369" s="5">
        <f t="shared" si="2311"/>
        <v>0.2452548452</v>
      </c>
      <c r="BY369" s="17">
        <v>-0.13072604417234465</v>
      </c>
      <c r="BZ369" s="17">
        <v>0.2335068074495125</v>
      </c>
      <c r="CA369" s="17">
        <v>-0.2183706726756392</v>
      </c>
      <c r="CC369" s="34">
        <f t="shared" ref="CC369:CE369" si="2312">BY369*BT369</f>
        <v>-0.02607741504</v>
      </c>
      <c r="CD369" s="34">
        <f t="shared" si="2312"/>
        <v>0.05597669488</v>
      </c>
      <c r="CE369" s="34">
        <f t="shared" si="2312"/>
        <v>-0.05355646552</v>
      </c>
    </row>
    <row r="370" ht="18.0" customHeight="1">
      <c r="B370" s="6">
        <v>0.0</v>
      </c>
      <c r="C370" s="6">
        <v>1.0</v>
      </c>
      <c r="D370" s="6">
        <v>0.0</v>
      </c>
      <c r="E370" s="22" t="str">
        <f t="shared" si="2279"/>
        <v>versicolor</v>
      </c>
      <c r="F370" s="22">
        <f t="shared" ref="F370:H370" si="2313">AQ370</f>
        <v>0.3119437803</v>
      </c>
      <c r="G370" s="22">
        <f t="shared" si="2313"/>
        <v>0.3496541115</v>
      </c>
      <c r="H370" s="22">
        <f t="shared" si="2313"/>
        <v>0.3384021081</v>
      </c>
      <c r="I370" s="64" t="str">
        <f t="shared" si="2281"/>
        <v>versicolor</v>
      </c>
      <c r="K370" s="24" t="str">
        <f t="shared" si="2282"/>
        <v>OK</v>
      </c>
      <c r="L370" s="29">
        <f t="shared" si="2283"/>
        <v>0.1167567629</v>
      </c>
      <c r="N370" s="29">
        <v>1.0</v>
      </c>
      <c r="O370" s="27">
        <v>5.9</v>
      </c>
      <c r="P370" s="27">
        <v>3.4</v>
      </c>
      <c r="U370" s="27">
        <v>0.8965682249269072</v>
      </c>
      <c r="V370" s="27">
        <v>0.40121981851061117</v>
      </c>
      <c r="W370" s="27">
        <v>0.2449748365926625</v>
      </c>
      <c r="Z370" s="17">
        <f t="shared" ref="Z370:AB370" si="2314">1/(1+EXP(-U370))</f>
        <v>0.7102437616</v>
      </c>
      <c r="AA370" s="17">
        <f t="shared" si="2314"/>
        <v>0.5989806993</v>
      </c>
      <c r="AB370" s="17">
        <f t="shared" si="2314"/>
        <v>0.5609392529</v>
      </c>
      <c r="AE370" s="29">
        <v>1.0</v>
      </c>
      <c r="AF370" s="17">
        <f t="shared" ref="AF370:AH370" si="2315">Z370</f>
        <v>0.7102437616</v>
      </c>
      <c r="AG370" s="17">
        <f t="shared" si="2315"/>
        <v>0.5989806993</v>
      </c>
      <c r="AH370" s="17">
        <f t="shared" si="2315"/>
        <v>0.5609392529</v>
      </c>
      <c r="AI370" s="2"/>
      <c r="AM370" s="27">
        <v>0.661786845633599</v>
      </c>
      <c r="AN370" s="27">
        <v>0.7759082783756587</v>
      </c>
      <c r="AO370" s="27">
        <v>0.7431987227898705</v>
      </c>
      <c r="AQ370" s="17">
        <f t="shared" ref="AQ370:AS370" si="2316">EXP(AM370)/(EXP($AM370)+EXP($AN370)+EXP($AO370))</f>
        <v>0.3119437803</v>
      </c>
      <c r="AR370" s="17">
        <f t="shared" si="2316"/>
        <v>0.3496541115</v>
      </c>
      <c r="AS370" s="17">
        <f t="shared" si="2316"/>
        <v>0.3384021081</v>
      </c>
      <c r="AU370" s="40" t="str">
        <f t="shared" si="2299"/>
        <v>versicolor</v>
      </c>
      <c r="AW370" s="41">
        <v>0.0</v>
      </c>
      <c r="AX370" s="41">
        <v>1.0</v>
      </c>
      <c r="AY370" s="41">
        <v>0.0</v>
      </c>
      <c r="BB370" s="74">
        <f t="shared" ref="BB370:BD370" si="2317">AQ370-AW370</f>
        <v>0.3119437803</v>
      </c>
      <c r="BC370" s="74">
        <f t="shared" si="2317"/>
        <v>-0.6503458885</v>
      </c>
      <c r="BD370" s="74">
        <f t="shared" si="2317"/>
        <v>0.3384021081</v>
      </c>
      <c r="BF370" s="5">
        <v>1.0</v>
      </c>
      <c r="BG370" s="5">
        <v>1.0</v>
      </c>
      <c r="BH370" s="5">
        <v>1.0</v>
      </c>
      <c r="BJ370" s="34">
        <f t="shared" ref="BJ370:BL370" si="2318">BB370*BF370</f>
        <v>0.3119437803</v>
      </c>
      <c r="BK370" s="34">
        <f t="shared" si="2318"/>
        <v>-0.6503458885</v>
      </c>
      <c r="BL370" s="34">
        <f t="shared" si="2318"/>
        <v>0.3384021081</v>
      </c>
      <c r="BT370" s="5">
        <f t="shared" ref="BT370:BV370" si="2319">Z370*(1-Z370)</f>
        <v>0.2057975607</v>
      </c>
      <c r="BU370" s="5">
        <f t="shared" si="2319"/>
        <v>0.2402028212</v>
      </c>
      <c r="BV370" s="5">
        <f t="shared" si="2319"/>
        <v>0.2462864075</v>
      </c>
      <c r="BY370" s="17">
        <v>-0.13093961173017113</v>
      </c>
      <c r="BZ370" s="17">
        <v>0.23389769513798064</v>
      </c>
      <c r="CA370" s="17">
        <v>-0.21886889064194606</v>
      </c>
      <c r="CC370" s="34">
        <f t="shared" ref="CC370:CE370" si="2320">BY370*BT370</f>
        <v>-0.0269470527</v>
      </c>
      <c r="CD370" s="34">
        <f t="shared" si="2320"/>
        <v>0.05618288624</v>
      </c>
      <c r="CE370" s="34">
        <f t="shared" si="2320"/>
        <v>-0.05390443278</v>
      </c>
    </row>
    <row r="371" ht="18.0" customHeight="1">
      <c r="B371" s="6">
        <v>0.0</v>
      </c>
      <c r="C371" s="6">
        <v>1.0</v>
      </c>
      <c r="D371" s="6">
        <v>0.0</v>
      </c>
      <c r="E371" s="22" t="str">
        <f t="shared" si="2279"/>
        <v>versicolor</v>
      </c>
      <c r="F371" s="22">
        <f t="shared" ref="F371:H371" si="2321">AQ371</f>
        <v>0.3053422895</v>
      </c>
      <c r="G371" s="22">
        <f t="shared" si="2321"/>
        <v>0.3576340442</v>
      </c>
      <c r="H371" s="22">
        <f t="shared" si="2321"/>
        <v>0.3370236663</v>
      </c>
      <c r="I371" s="64" t="str">
        <f t="shared" si="2281"/>
        <v>versicolor</v>
      </c>
      <c r="K371" s="24" t="str">
        <f t="shared" si="2282"/>
        <v>OK</v>
      </c>
      <c r="L371" s="29">
        <f t="shared" si="2283"/>
        <v>0.1142494487</v>
      </c>
      <c r="N371" s="29">
        <v>1.0</v>
      </c>
      <c r="O371" s="27">
        <v>6.7</v>
      </c>
      <c r="P371" s="27">
        <v>3.2</v>
      </c>
      <c r="U371" s="27">
        <v>1.0130149108595456</v>
      </c>
      <c r="V371" s="27">
        <v>0.2538203100382045</v>
      </c>
      <c r="W371" s="27">
        <v>0.4577576807770365</v>
      </c>
      <c r="Z371" s="17">
        <f t="shared" ref="Z371:AB371" si="2322">1/(1+EXP(-U371))</f>
        <v>0.7336097575</v>
      </c>
      <c r="AA371" s="17">
        <f t="shared" si="2322"/>
        <v>0.5631165849</v>
      </c>
      <c r="AB371" s="17">
        <f t="shared" si="2322"/>
        <v>0.6124821011</v>
      </c>
      <c r="AE371" s="29">
        <v>1.0</v>
      </c>
      <c r="AF371" s="17">
        <f t="shared" ref="AF371:AH371" si="2323">Z371</f>
        <v>0.7336097575</v>
      </c>
      <c r="AG371" s="17">
        <f t="shared" si="2323"/>
        <v>0.5631165849</v>
      </c>
      <c r="AH371" s="17">
        <f t="shared" si="2323"/>
        <v>0.6124821011</v>
      </c>
      <c r="AJ371" s="2"/>
      <c r="AK371" s="2"/>
      <c r="AM371" s="27">
        <v>0.6612099636751393</v>
      </c>
      <c r="AN371" s="27">
        <v>0.8192867960859415</v>
      </c>
      <c r="AO371" s="27">
        <v>0.7599297097747552</v>
      </c>
      <c r="AQ371" s="17">
        <f t="shared" ref="AQ371:AS371" si="2324">EXP(AM371)/(EXP($AM371)+EXP($AN371)+EXP($AO371))</f>
        <v>0.3053422895</v>
      </c>
      <c r="AR371" s="17">
        <f t="shared" si="2324"/>
        <v>0.3576340442</v>
      </c>
      <c r="AS371" s="17">
        <f t="shared" si="2324"/>
        <v>0.3370236663</v>
      </c>
      <c r="AU371" s="40" t="str">
        <f t="shared" si="2299"/>
        <v>versicolor</v>
      </c>
      <c r="AW371" s="41">
        <v>0.0</v>
      </c>
      <c r="AX371" s="41">
        <v>1.0</v>
      </c>
      <c r="AY371" s="41">
        <v>0.0</v>
      </c>
      <c r="BB371" s="74">
        <f t="shared" ref="BB371:BD371" si="2325">AQ371-AW371</f>
        <v>0.3053422895</v>
      </c>
      <c r="BC371" s="74">
        <f t="shared" si="2325"/>
        <v>-0.6423659558</v>
      </c>
      <c r="BD371" s="74">
        <f t="shared" si="2325"/>
        <v>0.3370236663</v>
      </c>
      <c r="BF371" s="5">
        <v>1.0</v>
      </c>
      <c r="BG371" s="5">
        <v>1.0</v>
      </c>
      <c r="BH371" s="5">
        <v>1.0</v>
      </c>
      <c r="BJ371" s="34">
        <f t="shared" ref="BJ371:BL371" si="2326">BB371*BF371</f>
        <v>0.3053422895</v>
      </c>
      <c r="BK371" s="34">
        <f t="shared" si="2326"/>
        <v>-0.6423659558</v>
      </c>
      <c r="BL371" s="34">
        <f t="shared" si="2326"/>
        <v>0.3370236663</v>
      </c>
      <c r="BT371" s="5">
        <f t="shared" ref="BT371:BV371" si="2327">Z371*(1-Z371)</f>
        <v>0.1954264812</v>
      </c>
      <c r="BU371" s="5">
        <f t="shared" si="2327"/>
        <v>0.2460162967</v>
      </c>
      <c r="BV371" s="5">
        <f t="shared" si="2327"/>
        <v>0.2373477769</v>
      </c>
      <c r="BY371" s="17">
        <v>-0.12935543290735033</v>
      </c>
      <c r="BZ371" s="17">
        <v>0.2310038613887873</v>
      </c>
      <c r="CA371" s="17">
        <v>-0.21525825320749203</v>
      </c>
      <c r="CC371" s="34">
        <f t="shared" ref="CC371:CE371" si="2328">BY371*BT371</f>
        <v>-0.02527947708</v>
      </c>
      <c r="CD371" s="34">
        <f t="shared" si="2328"/>
        <v>0.0568307145</v>
      </c>
      <c r="CE371" s="34">
        <f t="shared" si="2328"/>
        <v>-0.05109106787</v>
      </c>
    </row>
    <row r="372" ht="18.0" customHeight="1">
      <c r="B372" s="6">
        <v>0.0</v>
      </c>
      <c r="C372" s="6">
        <v>0.0</v>
      </c>
      <c r="D372" s="6">
        <v>1.0</v>
      </c>
      <c r="E372" s="22" t="str">
        <f t="shared" si="2279"/>
        <v>virginica</v>
      </c>
      <c r="F372" s="22">
        <f t="shared" ref="F372:H372" si="2329">AQ372</f>
        <v>0.3288743305</v>
      </c>
      <c r="G372" s="22">
        <f t="shared" si="2329"/>
        <v>0.3300347996</v>
      </c>
      <c r="H372" s="22">
        <f t="shared" si="2329"/>
        <v>0.3410908699</v>
      </c>
      <c r="I372" s="64" t="str">
        <f t="shared" si="2281"/>
        <v>virginica</v>
      </c>
      <c r="K372" s="24" t="str">
        <f t="shared" si="2282"/>
        <v>OK</v>
      </c>
      <c r="L372" s="29">
        <f t="shared" si="2283"/>
        <v>0.1195118174</v>
      </c>
      <c r="N372" s="29">
        <v>1.0</v>
      </c>
      <c r="O372" s="27">
        <v>7.9</v>
      </c>
      <c r="P372" s="27">
        <v>6.3</v>
      </c>
      <c r="U372" s="27">
        <v>1.1758305048152835</v>
      </c>
      <c r="V372" s="27">
        <v>1.1011306569584365</v>
      </c>
      <c r="W372" s="27">
        <v>-0.276130102667298</v>
      </c>
      <c r="Z372" s="17">
        <f t="shared" ref="Z372:AB372" si="2330">1/(1+EXP(-U372))</f>
        <v>0.7641972894</v>
      </c>
      <c r="AA372" s="17">
        <f t="shared" si="2330"/>
        <v>0.7504718967</v>
      </c>
      <c r="AB372" s="17">
        <f t="shared" si="2330"/>
        <v>0.4314027872</v>
      </c>
      <c r="AE372" s="29">
        <v>1.0</v>
      </c>
      <c r="AF372" s="17">
        <f t="shared" ref="AF372:AH372" si="2331">Z372</f>
        <v>0.7641972894</v>
      </c>
      <c r="AG372" s="17">
        <f t="shared" si="2331"/>
        <v>0.7504718967</v>
      </c>
      <c r="AH372" s="17">
        <f t="shared" si="2331"/>
        <v>0.4314027872</v>
      </c>
      <c r="AM372" s="27">
        <v>0.7460925369191724</v>
      </c>
      <c r="AN372" s="27">
        <v>0.7496149353306844</v>
      </c>
      <c r="AO372" s="27">
        <v>0.7825657555776168</v>
      </c>
      <c r="AQ372" s="17">
        <f t="shared" ref="AQ372:AS372" si="2332">EXP(AM372)/(EXP($AM372)+EXP($AN372)+EXP($AO372))</f>
        <v>0.3288743305</v>
      </c>
      <c r="AR372" s="17">
        <f t="shared" si="2332"/>
        <v>0.3300347996</v>
      </c>
      <c r="AS372" s="17">
        <f t="shared" si="2332"/>
        <v>0.3410908699</v>
      </c>
      <c r="AU372" s="40" t="str">
        <f t="shared" si="2299"/>
        <v>virginica</v>
      </c>
      <c r="AW372" s="41">
        <v>0.0</v>
      </c>
      <c r="AX372" s="41">
        <v>0.0</v>
      </c>
      <c r="AY372" s="41">
        <v>1.0</v>
      </c>
      <c r="BB372" s="74">
        <f t="shared" ref="BB372:BD372" si="2333">AQ372-AW372</f>
        <v>0.3288743305</v>
      </c>
      <c r="BC372" s="74">
        <f t="shared" si="2333"/>
        <v>0.3300347996</v>
      </c>
      <c r="BD372" s="74">
        <f t="shared" si="2333"/>
        <v>-0.6589091301</v>
      </c>
      <c r="BF372" s="5">
        <v>1.0</v>
      </c>
      <c r="BG372" s="5">
        <v>1.0</v>
      </c>
      <c r="BH372" s="5">
        <v>1.0</v>
      </c>
      <c r="BJ372" s="34">
        <f t="shared" ref="BJ372:BL372" si="2334">BB372*BF372</f>
        <v>0.3288743305</v>
      </c>
      <c r="BK372" s="34">
        <f t="shared" si="2334"/>
        <v>0.3300347996</v>
      </c>
      <c r="BL372" s="34">
        <f t="shared" si="2334"/>
        <v>-0.6589091301</v>
      </c>
      <c r="BT372" s="5">
        <f t="shared" ref="BT372:BV372" si="2335">Z372*(1-Z372)</f>
        <v>0.1801997923</v>
      </c>
      <c r="BU372" s="5">
        <f t="shared" si="2335"/>
        <v>0.187263829</v>
      </c>
      <c r="BV372" s="5">
        <f t="shared" si="2335"/>
        <v>0.2452944224</v>
      </c>
      <c r="BY372" s="17">
        <v>0.07039834006819179</v>
      </c>
      <c r="BZ372" s="17">
        <v>-0.11451012939718834</v>
      </c>
      <c r="CA372" s="17">
        <v>-0.05139865463586152</v>
      </c>
      <c r="CC372" s="34">
        <f t="shared" ref="CC372:CE372" si="2336">BY372*BT372</f>
        <v>0.01268576626</v>
      </c>
      <c r="CD372" s="34">
        <f t="shared" si="2336"/>
        <v>-0.02144360529</v>
      </c>
      <c r="CE372" s="34">
        <f t="shared" si="2336"/>
        <v>-0.0126078033</v>
      </c>
    </row>
    <row r="373" ht="18.0" customHeight="1">
      <c r="B373" s="6">
        <v>0.0</v>
      </c>
      <c r="C373" s="6">
        <v>0.0</v>
      </c>
      <c r="D373" s="6">
        <v>1.0</v>
      </c>
      <c r="E373" s="22" t="str">
        <f t="shared" si="2279"/>
        <v>virginica</v>
      </c>
      <c r="F373" s="22">
        <f t="shared" ref="F373:H373" si="2337">AQ373</f>
        <v>0.3217921045</v>
      </c>
      <c r="G373" s="22">
        <f t="shared" si="2337"/>
        <v>0.337956596</v>
      </c>
      <c r="H373" s="22">
        <f t="shared" si="2337"/>
        <v>0.3402512995</v>
      </c>
      <c r="I373" s="64" t="str">
        <f t="shared" si="2281"/>
        <v>virginica</v>
      </c>
      <c r="K373" s="24" t="str">
        <f t="shared" si="2282"/>
        <v>OK</v>
      </c>
      <c r="L373" s="29">
        <f t="shared" si="2283"/>
        <v>0.1197856465</v>
      </c>
      <c r="N373" s="29">
        <v>1.0</v>
      </c>
      <c r="O373" s="27">
        <v>8.3</v>
      </c>
      <c r="P373" s="27">
        <v>5.8</v>
      </c>
      <c r="U373" s="27">
        <v>1.2354484871866875</v>
      </c>
      <c r="V373" s="27">
        <v>0.9017356545306046</v>
      </c>
      <c r="W373" s="27">
        <v>-0.04584902766677024</v>
      </c>
      <c r="Z373" s="17">
        <f t="shared" ref="Z373:AB373" si="2338">1/(1+EXP(-U373))</f>
        <v>0.774770764</v>
      </c>
      <c r="AA373" s="17">
        <f t="shared" si="2338"/>
        <v>0.7113060495</v>
      </c>
      <c r="AB373" s="17">
        <f t="shared" si="2338"/>
        <v>0.4885397506</v>
      </c>
      <c r="AE373" s="29">
        <v>1.0</v>
      </c>
      <c r="AF373" s="17">
        <f t="shared" ref="AF373:AH373" si="2339">Z373</f>
        <v>0.774770764</v>
      </c>
      <c r="AG373" s="17">
        <f t="shared" si="2339"/>
        <v>0.7113060495</v>
      </c>
      <c r="AH373" s="17">
        <f t="shared" si="2339"/>
        <v>0.4885397506</v>
      </c>
      <c r="AM373" s="27">
        <v>0.7374368618411677</v>
      </c>
      <c r="AN373" s="27">
        <v>0.786448635827526</v>
      </c>
      <c r="AO373" s="27">
        <v>0.793215623753138</v>
      </c>
      <c r="AQ373" s="17">
        <f t="shared" ref="AQ373:AS373" si="2340">EXP(AM373)/(EXP($AM373)+EXP($AN373)+EXP($AO373))</f>
        <v>0.3217921045</v>
      </c>
      <c r="AR373" s="17">
        <f t="shared" si="2340"/>
        <v>0.337956596</v>
      </c>
      <c r="AS373" s="17">
        <f t="shared" si="2340"/>
        <v>0.3402512995</v>
      </c>
      <c r="AU373" s="40" t="str">
        <f t="shared" si="2299"/>
        <v>virginica</v>
      </c>
      <c r="AW373" s="41">
        <v>0.0</v>
      </c>
      <c r="AX373" s="41">
        <v>0.0</v>
      </c>
      <c r="AY373" s="41">
        <v>1.0</v>
      </c>
      <c r="BB373" s="74">
        <f t="shared" ref="BB373:BD373" si="2341">AQ373-AW373</f>
        <v>0.3217921045</v>
      </c>
      <c r="BC373" s="74">
        <f t="shared" si="2341"/>
        <v>0.337956596</v>
      </c>
      <c r="BD373" s="74">
        <f t="shared" si="2341"/>
        <v>-0.6597487005</v>
      </c>
      <c r="BF373" s="5">
        <v>1.0</v>
      </c>
      <c r="BG373" s="5">
        <v>1.0</v>
      </c>
      <c r="BH373" s="5">
        <v>1.0</v>
      </c>
      <c r="BJ373" s="34">
        <f t="shared" ref="BJ373:BL373" si="2342">BB373*BF373</f>
        <v>0.3217921045</v>
      </c>
      <c r="BK373" s="34">
        <f t="shared" si="2342"/>
        <v>0.337956596</v>
      </c>
      <c r="BL373" s="34">
        <f t="shared" si="2342"/>
        <v>-0.6597487005</v>
      </c>
      <c r="BT373" s="5">
        <f t="shared" ref="BT373:BV373" si="2343">Z373*(1-Z373)</f>
        <v>0.1745010272</v>
      </c>
      <c r="BU373" s="5">
        <f t="shared" si="2343"/>
        <v>0.2053497534</v>
      </c>
      <c r="BV373" s="5">
        <f t="shared" si="2343"/>
        <v>0.2498686627</v>
      </c>
      <c r="BY373" s="17">
        <v>0.07196669033393027</v>
      </c>
      <c r="BZ373" s="17">
        <v>-0.11738742595856373</v>
      </c>
      <c r="CA373" s="17">
        <v>-0.04763796231428033</v>
      </c>
      <c r="CC373" s="34">
        <f t="shared" ref="CC373:CE373" si="2344">BY373*BT373</f>
        <v>0.01255826139</v>
      </c>
      <c r="CD373" s="34">
        <f t="shared" si="2344"/>
        <v>-0.02410547898</v>
      </c>
      <c r="CE373" s="34">
        <f t="shared" si="2344"/>
        <v>-0.01190323394</v>
      </c>
    </row>
    <row r="374" ht="18.0" customHeight="1">
      <c r="B374" s="6">
        <v>0.0</v>
      </c>
      <c r="C374" s="6">
        <v>0.0</v>
      </c>
      <c r="D374" s="6">
        <v>1.0</v>
      </c>
      <c r="E374" s="22" t="str">
        <f t="shared" si="2279"/>
        <v>virginica</v>
      </c>
      <c r="F374" s="22">
        <f t="shared" ref="F374:H374" si="2345">AQ374</f>
        <v>0.3193650574</v>
      </c>
      <c r="G374" s="22">
        <f t="shared" si="2345"/>
        <v>0.3407783796</v>
      </c>
      <c r="H374" s="22">
        <f t="shared" si="2345"/>
        <v>0.3398565629</v>
      </c>
      <c r="I374" s="64" t="str">
        <f t="shared" si="2281"/>
        <v>versicolor</v>
      </c>
      <c r="J374" s="30"/>
      <c r="K374" s="24" t="str">
        <f t="shared" si="2282"/>
        <v>NG</v>
      </c>
      <c r="L374" s="31">
        <f t="shared" si="2283"/>
        <v>0.1199146249</v>
      </c>
      <c r="N374" s="31">
        <v>1.0</v>
      </c>
      <c r="O374" s="27">
        <v>7.7</v>
      </c>
      <c r="P374" s="27">
        <v>5.2</v>
      </c>
      <c r="U374" s="27">
        <v>1.1507284216217424</v>
      </c>
      <c r="V374" s="27">
        <v>0.7766066955256065</v>
      </c>
      <c r="W374" s="27">
        <v>0.02685693839808767</v>
      </c>
      <c r="Z374" s="17">
        <f t="shared" ref="Z374:AB374" si="2346">1/(1+EXP(-U374))</f>
        <v>0.759643941</v>
      </c>
      <c r="AA374" s="17">
        <f t="shared" si="2346"/>
        <v>0.6849483188</v>
      </c>
      <c r="AB374" s="17">
        <f t="shared" si="2346"/>
        <v>0.506713831</v>
      </c>
      <c r="AE374" s="31">
        <v>1.0</v>
      </c>
      <c r="AF374" s="17">
        <f t="shared" ref="AF374:AH374" si="2347">Z374</f>
        <v>0.759643941</v>
      </c>
      <c r="AG374" s="17">
        <f t="shared" si="2347"/>
        <v>0.6849483188</v>
      </c>
      <c r="AH374" s="17">
        <f t="shared" si="2347"/>
        <v>0.506713831</v>
      </c>
      <c r="AM374" s="27">
        <v>0.7196917172333216</v>
      </c>
      <c r="AN374" s="27">
        <v>0.7845892410758648</v>
      </c>
      <c r="AO374" s="27">
        <v>0.7818805430419518</v>
      </c>
      <c r="AQ374" s="17">
        <f t="shared" ref="AQ374:AS374" si="2348">EXP(AM374)/(EXP($AM374)+EXP($AN374)+EXP($AO374))</f>
        <v>0.3193650574</v>
      </c>
      <c r="AR374" s="17">
        <f t="shared" si="2348"/>
        <v>0.3407783796</v>
      </c>
      <c r="AS374" s="17">
        <f t="shared" si="2348"/>
        <v>0.3398565629</v>
      </c>
      <c r="AU374" s="40" t="str">
        <f t="shared" si="2299"/>
        <v>versicolor</v>
      </c>
      <c r="AW374" s="41">
        <v>0.0</v>
      </c>
      <c r="AX374" s="41">
        <v>0.0</v>
      </c>
      <c r="AY374" s="41">
        <v>1.0</v>
      </c>
      <c r="BB374" s="74">
        <f t="shared" ref="BB374:BD374" si="2349">AQ374-AW374</f>
        <v>0.3193650574</v>
      </c>
      <c r="BC374" s="74">
        <f t="shared" si="2349"/>
        <v>0.3407783796</v>
      </c>
      <c r="BD374" s="74">
        <f t="shared" si="2349"/>
        <v>-0.6601434371</v>
      </c>
      <c r="BF374" s="5">
        <v>1.0</v>
      </c>
      <c r="BG374" s="5">
        <v>1.0</v>
      </c>
      <c r="BH374" s="5">
        <v>1.0</v>
      </c>
      <c r="BJ374" s="34">
        <f t="shared" ref="BJ374:BL374" si="2350">BB374*BF374</f>
        <v>0.3193650574</v>
      </c>
      <c r="BK374" s="34">
        <f t="shared" si="2350"/>
        <v>0.3407783796</v>
      </c>
      <c r="BL374" s="34">
        <f t="shared" si="2350"/>
        <v>-0.6601434371</v>
      </c>
      <c r="BT374" s="5">
        <f t="shared" ref="BT374:BV374" si="2351">Z374*(1-Z374)</f>
        <v>0.1825850239</v>
      </c>
      <c r="BU374" s="5">
        <f t="shared" si="2351"/>
        <v>0.2157941194</v>
      </c>
      <c r="BV374" s="5">
        <f t="shared" si="2351"/>
        <v>0.2499549245</v>
      </c>
      <c r="BY374" s="17">
        <v>0.07252612025833288</v>
      </c>
      <c r="BZ374" s="17">
        <v>-0.11841151111029398</v>
      </c>
      <c r="CA374" s="17">
        <v>-0.04633029230737046</v>
      </c>
      <c r="CC374" s="34">
        <f t="shared" ref="CC374:CE374" si="2352">BY374*BT374</f>
        <v>0.0132421834</v>
      </c>
      <c r="CD374" s="34">
        <f t="shared" si="2352"/>
        <v>-0.02555250777</v>
      </c>
      <c r="CE374" s="34">
        <f t="shared" si="2352"/>
        <v>-0.01158048471</v>
      </c>
    </row>
    <row r="375" ht="18.0" customHeight="1">
      <c r="K375" s="32" t="s">
        <v>29</v>
      </c>
      <c r="L375" s="31">
        <f>SUM(L366:L374)</f>
        <v>1.055377561</v>
      </c>
      <c r="R375" s="9"/>
      <c r="AM375" s="7"/>
    </row>
    <row r="376" ht="18.0" customHeight="1">
      <c r="K376" s="2"/>
      <c r="R376" s="9"/>
      <c r="AM376" s="43" t="s">
        <v>388</v>
      </c>
      <c r="AN376" s="27"/>
      <c r="AO376" s="27"/>
    </row>
    <row r="377" ht="18.0" customHeight="1">
      <c r="B377" s="11" t="s">
        <v>11</v>
      </c>
      <c r="C377" s="12"/>
      <c r="D377" s="12"/>
      <c r="E377" s="13"/>
      <c r="G377" s="2"/>
      <c r="H377" s="2"/>
      <c r="I377" s="2"/>
      <c r="J377" s="9"/>
      <c r="K377" s="2"/>
      <c r="L377" s="9"/>
      <c r="Q377" s="7"/>
      <c r="U377" s="43" t="s">
        <v>12</v>
      </c>
      <c r="V377" s="27"/>
      <c r="W377" s="27"/>
      <c r="Z377" s="16" t="s">
        <v>389</v>
      </c>
      <c r="AA377" s="17"/>
      <c r="AF377" s="16" t="s">
        <v>390</v>
      </c>
      <c r="AI377" s="7"/>
      <c r="AM377" s="43" t="s">
        <v>391</v>
      </c>
      <c r="AQ377" s="10" t="s">
        <v>392</v>
      </c>
      <c r="AR377" s="17"/>
      <c r="AW377" s="1" t="s">
        <v>41</v>
      </c>
      <c r="BB377" s="36" t="s">
        <v>93</v>
      </c>
      <c r="BF377" s="4" t="s">
        <v>393</v>
      </c>
      <c r="BH377" s="9" t="s">
        <v>894</v>
      </c>
      <c r="BJ377" s="33" t="s">
        <v>395</v>
      </c>
      <c r="BN377" s="33" t="s">
        <v>396</v>
      </c>
      <c r="BO377" s="34"/>
      <c r="BP377" s="34"/>
      <c r="BQ377" s="34"/>
      <c r="BT377" s="4" t="s">
        <v>397</v>
      </c>
      <c r="BX377" s="16" t="s">
        <v>398</v>
      </c>
      <c r="BY377" s="17"/>
      <c r="BZ377" s="17"/>
      <c r="CA377" s="17"/>
      <c r="CB377" s="17"/>
      <c r="CC377" s="33" t="s">
        <v>399</v>
      </c>
      <c r="CG377" s="4" t="s">
        <v>138</v>
      </c>
      <c r="CH377" s="5"/>
      <c r="CI377" s="5"/>
      <c r="CJ377" s="5"/>
    </row>
    <row r="378" ht="18.0" customHeight="1">
      <c r="B378" s="18" t="s">
        <v>14</v>
      </c>
      <c r="C378" s="18" t="s">
        <v>15</v>
      </c>
      <c r="D378" s="18" t="s">
        <v>16</v>
      </c>
      <c r="E378" s="19"/>
      <c r="F378" s="6" t="s">
        <v>14</v>
      </c>
      <c r="G378" s="6" t="s">
        <v>15</v>
      </c>
      <c r="H378" s="6" t="s">
        <v>16</v>
      </c>
      <c r="I378" s="19"/>
      <c r="J378" s="20" t="s">
        <v>18</v>
      </c>
      <c r="K378" s="18" t="s">
        <v>19</v>
      </c>
      <c r="L378" s="21" t="s">
        <v>20</v>
      </c>
      <c r="N378" s="1" t="s">
        <v>21</v>
      </c>
      <c r="O378" s="1" t="s">
        <v>22</v>
      </c>
      <c r="P378" s="1" t="s">
        <v>514</v>
      </c>
      <c r="Q378" s="1" t="s">
        <v>895</v>
      </c>
      <c r="U378" s="1" t="s">
        <v>896</v>
      </c>
      <c r="AE378" s="1" t="s">
        <v>21</v>
      </c>
      <c r="AF378" s="2" t="s">
        <v>897</v>
      </c>
      <c r="AI378" s="2" t="s">
        <v>898</v>
      </c>
      <c r="AK378" s="2"/>
      <c r="AM378" s="2" t="s">
        <v>899</v>
      </c>
      <c r="AO378" s="2"/>
      <c r="AQ378" s="2" t="s">
        <v>47</v>
      </c>
      <c r="AW378" s="6" t="s">
        <v>14</v>
      </c>
      <c r="AX378" s="6" t="s">
        <v>15</v>
      </c>
      <c r="AY378" s="6" t="s">
        <v>16</v>
      </c>
      <c r="BB378" s="2" t="s">
        <v>101</v>
      </c>
      <c r="BF378" s="1" t="s">
        <v>251</v>
      </c>
      <c r="BJ378" s="57" t="s">
        <v>900</v>
      </c>
      <c r="BK378" s="58"/>
      <c r="BO378" s="2" t="s">
        <v>104</v>
      </c>
      <c r="BP378" s="2"/>
      <c r="BT378" s="1" t="s">
        <v>145</v>
      </c>
      <c r="BY378" s="2" t="s">
        <v>146</v>
      </c>
      <c r="CC378" s="2" t="s">
        <v>901</v>
      </c>
      <c r="CH378" s="2" t="s">
        <v>148</v>
      </c>
    </row>
    <row r="379" ht="18.0" customHeight="1">
      <c r="A379" s="1">
        <f>A366+1</f>
        <v>29</v>
      </c>
      <c r="B379" s="6">
        <v>1.0</v>
      </c>
      <c r="C379" s="6">
        <v>0.0</v>
      </c>
      <c r="D379" s="6">
        <v>0.0</v>
      </c>
      <c r="E379" s="22" t="str">
        <f t="shared" ref="E379:E387" si="2363">IF(MAX(B379:D379)=B379,"setosa",IF(MAX(B379:D379)=C379,"versicolor","virginica"))</f>
        <v>setosa</v>
      </c>
      <c r="F379" s="22">
        <f t="shared" ref="F379:H379" si="2353">AQ379</f>
        <v>0.3507685966</v>
      </c>
      <c r="G379" s="22">
        <f t="shared" si="2353"/>
        <v>0.3063799004</v>
      </c>
      <c r="H379" s="22">
        <f t="shared" si="2353"/>
        <v>0.3428515031</v>
      </c>
      <c r="I379" s="64" t="str">
        <f t="shared" ref="I379:I387" si="2365">IF(MAX(F379:H379)=F379,"setosa",IF(MAX(F379:H379)=G379,"versicolor","virginica"))</f>
        <v>setosa</v>
      </c>
      <c r="J379" s="22">
        <f>COUNTIF(K379:K387,"OK")/9</f>
        <v>0.8888888889</v>
      </c>
      <c r="K379" s="24" t="str">
        <f t="shared" ref="K379:K387" si="2366">IF(E379=I379,"OK","NG")</f>
        <v>OK</v>
      </c>
      <c r="L379" s="25">
        <f t="shared" ref="L379:L387" si="2367">-(B379*LN(F379)+C379*LN(G379)+D379*LN(H379))/9</f>
        <v>0.1164031713</v>
      </c>
      <c r="M379" s="9" t="s">
        <v>26</v>
      </c>
      <c r="N379" s="25">
        <v>1.0</v>
      </c>
      <c r="O379" s="27">
        <v>5.1</v>
      </c>
      <c r="P379" s="27">
        <v>7.0</v>
      </c>
      <c r="Q379" s="72">
        <f t="shared" ref="Q379:S379" si="2354">Q366-$C$10*CH366</f>
        <v>0.05481818499</v>
      </c>
      <c r="R379" s="72">
        <f t="shared" si="2354"/>
        <v>-0.04467229793</v>
      </c>
      <c r="S379" s="72">
        <f t="shared" si="2354"/>
        <v>0.1864539626</v>
      </c>
      <c r="T379" s="28" t="s">
        <v>27</v>
      </c>
      <c r="U379" s="27">
        <f t="array" ref="U379:W387">MMULT(N379:P387,Q379:S381)</f>
        <v>0.7369214192</v>
      </c>
      <c r="V379" s="27">
        <v>1.6097653471745332</v>
      </c>
      <c r="W379" s="27">
        <v>-1.0147329169293717</v>
      </c>
      <c r="Y379" s="9" t="s">
        <v>902</v>
      </c>
      <c r="Z379" s="17">
        <f t="shared" ref="Z379:AB379" si="2355">1/(1+EXP(-U379))</f>
        <v>0.6763222889</v>
      </c>
      <c r="AA379" s="17">
        <f t="shared" si="2355"/>
        <v>0.8333788054</v>
      </c>
      <c r="AB379" s="17">
        <f t="shared" si="2355"/>
        <v>0.2660546334</v>
      </c>
      <c r="AD379" s="9" t="s">
        <v>903</v>
      </c>
      <c r="AE379" s="25">
        <v>1.0</v>
      </c>
      <c r="AF379" s="17">
        <f t="shared" ref="AF379:AH379" si="2356">Z379</f>
        <v>0.6763222889</v>
      </c>
      <c r="AG379" s="17">
        <f t="shared" si="2356"/>
        <v>0.8333788054</v>
      </c>
      <c r="AH379" s="17">
        <f t="shared" si="2356"/>
        <v>0.2660546334</v>
      </c>
      <c r="AI379" s="38">
        <f t="shared" ref="AI379:AK379" si="2357">AI366-$C$10*BO366</f>
        <v>0.06383993306</v>
      </c>
      <c r="AJ379" s="38">
        <f t="shared" si="2357"/>
        <v>-0.03069610962</v>
      </c>
      <c r="AK379" s="38">
        <f t="shared" si="2357"/>
        <v>-0.03314382343</v>
      </c>
      <c r="AL379" s="28" t="s">
        <v>27</v>
      </c>
      <c r="AM379" s="27">
        <f t="array" ref="AM379:AO387">MMULT(AE379:AH387,AI379:AK382)</f>
        <v>0.7330096573</v>
      </c>
      <c r="AN379" s="27">
        <v>0.5977087566727134</v>
      </c>
      <c r="AO379" s="27">
        <v>0.7101803380089091</v>
      </c>
      <c r="AP379" s="9" t="s">
        <v>904</v>
      </c>
      <c r="AQ379" s="17">
        <f t="shared" ref="AQ379:AS379" si="2358">EXP(AM379)/(EXP($AM379)+EXP($AN379)+EXP($AO379))</f>
        <v>0.3507685966</v>
      </c>
      <c r="AR379" s="17">
        <f t="shared" si="2358"/>
        <v>0.3063799004</v>
      </c>
      <c r="AS379" s="17">
        <f t="shared" si="2358"/>
        <v>0.3428515031</v>
      </c>
      <c r="AT379" s="39" t="s">
        <v>51</v>
      </c>
      <c r="AU379" s="40" t="str">
        <f>IF(MAX(B379:D379)=MAX(AQ379:AS379)=AQ379,"setosa",IF(MAX(AQ379:AS379)=AR379,"versicolor","virginica"))</f>
        <v>virginica</v>
      </c>
      <c r="AW379" s="41">
        <v>1.0</v>
      </c>
      <c r="AX379" s="41">
        <v>0.0</v>
      </c>
      <c r="AY379" s="41">
        <v>0.0</v>
      </c>
      <c r="BA379" s="59" t="s">
        <v>108</v>
      </c>
      <c r="BB379" s="74">
        <f t="shared" ref="BB379:BD379" si="2359">AQ379-AW379</f>
        <v>-0.6492314034</v>
      </c>
      <c r="BC379" s="74">
        <f t="shared" si="2359"/>
        <v>0.3063799004</v>
      </c>
      <c r="BD379" s="74">
        <f t="shared" si="2359"/>
        <v>0.3428515031</v>
      </c>
      <c r="BE379" s="9" t="s">
        <v>905</v>
      </c>
      <c r="BF379" s="5">
        <v>1.0</v>
      </c>
      <c r="BG379" s="5">
        <v>1.0</v>
      </c>
      <c r="BH379" s="5">
        <v>1.0</v>
      </c>
      <c r="BI379" s="9" t="s">
        <v>906</v>
      </c>
      <c r="BJ379" s="34">
        <f t="shared" ref="BJ379:BL379" si="2360">BB379*BF379</f>
        <v>-0.6492314034</v>
      </c>
      <c r="BK379" s="34">
        <f t="shared" si="2360"/>
        <v>0.3063799004</v>
      </c>
      <c r="BL379" s="34">
        <f t="shared" si="2360"/>
        <v>0.3428515031</v>
      </c>
      <c r="BN379" s="61" t="s">
        <v>907</v>
      </c>
      <c r="BO379" s="62">
        <f t="array" ref="BO379:BQ382">MMULT(TRANSPOSE(AE379:AH387),BJ379:BL387)</f>
        <v>-0.05202915439</v>
      </c>
      <c r="BP379" s="62">
        <v>-0.012320615105200328</v>
      </c>
      <c r="BQ379" s="62">
        <v>0.06434976949226823</v>
      </c>
      <c r="BS379" s="75" t="s">
        <v>908</v>
      </c>
      <c r="BT379" s="5">
        <f t="shared" ref="BT379:BV379" si="2361">Z379*(1-Z379)</f>
        <v>0.2189104504</v>
      </c>
      <c r="BU379" s="5">
        <f t="shared" si="2361"/>
        <v>0.1388585721</v>
      </c>
      <c r="BV379" s="5">
        <f t="shared" si="2361"/>
        <v>0.1952695655</v>
      </c>
      <c r="BX379" s="9" t="s">
        <v>909</v>
      </c>
      <c r="BY379" s="17">
        <f t="array" ref="BY379:CA387">MMULT(BJ379:BL387,TRANSPOSE(AI380:AK382))</f>
        <v>0.05938002203</v>
      </c>
      <c r="BZ379" s="17">
        <v>-0.12220393700688072</v>
      </c>
      <c r="CA379" s="17">
        <v>0.28045580266492864</v>
      </c>
      <c r="CB379" s="9"/>
      <c r="CC379" s="34">
        <f t="shared" ref="CC379:CE379" si="2362">BY379*BT379</f>
        <v>0.01299890737</v>
      </c>
      <c r="CD379" s="34">
        <f t="shared" si="2362"/>
        <v>-0.0169690642</v>
      </c>
      <c r="CE379" s="34">
        <f t="shared" si="2362"/>
        <v>0.05476448272</v>
      </c>
      <c r="CG379" s="61" t="s">
        <v>910</v>
      </c>
      <c r="CH379" s="65">
        <f t="array" ref="CH379:CJ381">MMULT(TRANSPOSE(N379:P387),CC379:CE387)</f>
        <v>-0.001571797711</v>
      </c>
      <c r="CI379" s="65">
        <v>0.05424612480946551</v>
      </c>
      <c r="CJ379" s="65">
        <v>-0.041768312253622264</v>
      </c>
    </row>
    <row r="380" ht="18.0" customHeight="1">
      <c r="B380" s="6">
        <v>1.0</v>
      </c>
      <c r="C380" s="6">
        <v>0.0</v>
      </c>
      <c r="D380" s="6">
        <v>0.0</v>
      </c>
      <c r="E380" s="22" t="str">
        <f t="shared" si="2363"/>
        <v>setosa</v>
      </c>
      <c r="F380" s="22">
        <f t="shared" ref="F380:H380" si="2364">AQ380</f>
        <v>0.3553732082</v>
      </c>
      <c r="G380" s="22">
        <f t="shared" si="2364"/>
        <v>0.3017601989</v>
      </c>
      <c r="H380" s="22">
        <f t="shared" si="2364"/>
        <v>0.3428665929</v>
      </c>
      <c r="I380" s="64" t="str">
        <f t="shared" si="2365"/>
        <v>setosa</v>
      </c>
      <c r="K380" s="24" t="str">
        <f t="shared" si="2366"/>
        <v>OK</v>
      </c>
      <c r="L380" s="29">
        <f t="shared" si="2367"/>
        <v>0.1149540834</v>
      </c>
      <c r="N380" s="29">
        <v>1.0</v>
      </c>
      <c r="O380" s="27">
        <v>5.4</v>
      </c>
      <c r="P380" s="27">
        <v>7.8</v>
      </c>
      <c r="Q380" s="72">
        <f t="shared" ref="Q380:S380" si="2368">Q367-$C$10*CH367</f>
        <v>0.1446973657</v>
      </c>
      <c r="R380" s="72">
        <f t="shared" si="2368"/>
        <v>-0.1112377236</v>
      </c>
      <c r="S380" s="72">
        <f t="shared" si="2368"/>
        <v>0.1990633074</v>
      </c>
      <c r="U380" s="27">
        <v>0.7739473911071616</v>
      </c>
      <c r="V380" s="27">
        <v>1.8303083198707428</v>
      </c>
      <c r="W380" s="27">
        <v>-1.2083178958377498</v>
      </c>
      <c r="Z380" s="17">
        <f t="shared" ref="Z380:AB380" si="2369">1/(1+EXP(-U380))</f>
        <v>0.6843741745</v>
      </c>
      <c r="AA380" s="17">
        <f t="shared" si="2369"/>
        <v>0.8617984524</v>
      </c>
      <c r="AB380" s="17">
        <f t="shared" si="2369"/>
        <v>0.2299988152</v>
      </c>
      <c r="AE380" s="29">
        <v>1.0</v>
      </c>
      <c r="AF380" s="17">
        <f t="shared" ref="AF380:AH380" si="2370">Z380</f>
        <v>0.6843741745</v>
      </c>
      <c r="AG380" s="17">
        <f t="shared" si="2370"/>
        <v>0.8617984524</v>
      </c>
      <c r="AH380" s="17">
        <f t="shared" si="2370"/>
        <v>0.2299988152</v>
      </c>
      <c r="AI380" s="38">
        <f t="shared" ref="AI380:AK380" si="2371">AI367-$C$10*BO367</f>
        <v>0.5352109936</v>
      </c>
      <c r="AJ380" s="38">
        <f t="shared" si="2371"/>
        <v>0.7342426276</v>
      </c>
      <c r="AK380" s="38">
        <f t="shared" si="2371"/>
        <v>0.5305463788</v>
      </c>
      <c r="AM380" s="27">
        <v>0.7483101241139423</v>
      </c>
      <c r="AN380" s="27">
        <v>0.5847742548317156</v>
      </c>
      <c r="AO380" s="27">
        <v>0.7124830255823237</v>
      </c>
      <c r="AQ380" s="17">
        <f t="shared" ref="AQ380:AS380" si="2372">EXP(AM380)/(EXP($AM380)+EXP($AN380)+EXP($AO380))</f>
        <v>0.3553732082</v>
      </c>
      <c r="AR380" s="17">
        <f t="shared" si="2372"/>
        <v>0.3017601989</v>
      </c>
      <c r="AS380" s="17">
        <f t="shared" si="2372"/>
        <v>0.3428665929</v>
      </c>
      <c r="AU380" s="40" t="str">
        <f t="shared" ref="AU380:AU387" si="2383">IF(MAX(AQ380:AS380)=AQ380,"setosa",IF(MAX(AQ380:AS380)=AR380,"versicolor","virginica"))</f>
        <v>setosa</v>
      </c>
      <c r="AW380" s="41">
        <v>1.0</v>
      </c>
      <c r="AX380" s="41">
        <v>0.0</v>
      </c>
      <c r="AY380" s="41">
        <v>0.0</v>
      </c>
      <c r="BB380" s="74">
        <f t="shared" ref="BB380:BD380" si="2373">AQ380-AW380</f>
        <v>-0.6446267918</v>
      </c>
      <c r="BC380" s="74">
        <f t="shared" si="2373"/>
        <v>0.3017601989</v>
      </c>
      <c r="BD380" s="74">
        <f t="shared" si="2373"/>
        <v>0.3428665929</v>
      </c>
      <c r="BF380" s="5">
        <v>1.0</v>
      </c>
      <c r="BG380" s="5">
        <v>1.0</v>
      </c>
      <c r="BH380" s="5">
        <v>1.0</v>
      </c>
      <c r="BJ380" s="34">
        <f t="shared" ref="BJ380:BL380" si="2374">BB380*BF380</f>
        <v>-0.6446267918</v>
      </c>
      <c r="BK380" s="34">
        <f t="shared" si="2374"/>
        <v>0.3017601989</v>
      </c>
      <c r="BL380" s="34">
        <f t="shared" si="2374"/>
        <v>0.3428665929</v>
      </c>
      <c r="BN380" s="61" t="s">
        <v>911</v>
      </c>
      <c r="BO380" s="34">
        <v>0.09227633254453421</v>
      </c>
      <c r="BP380" s="34">
        <v>-0.00865031858880183</v>
      </c>
      <c r="BQ380" s="34">
        <v>-0.08362601395573194</v>
      </c>
      <c r="BT380" s="5">
        <f t="shared" ref="BT380:BV380" si="2375">Z380*(1-Z380)</f>
        <v>0.2160061638</v>
      </c>
      <c r="BU380" s="5">
        <f t="shared" si="2375"/>
        <v>0.1191018798</v>
      </c>
      <c r="BV380" s="5">
        <f t="shared" si="2375"/>
        <v>0.1770993602</v>
      </c>
      <c r="BY380" s="17">
        <v>0.05846048491969255</v>
      </c>
      <c r="BZ380" s="17">
        <v>-0.12045238355784747</v>
      </c>
      <c r="CA380" s="17">
        <v>0.2780188459480097</v>
      </c>
      <c r="CC380" s="34">
        <f t="shared" ref="CC380:CE380" si="2376">BY380*BT380</f>
        <v>0.01262782508</v>
      </c>
      <c r="CD380" s="34">
        <f t="shared" si="2376"/>
        <v>-0.01434610531</v>
      </c>
      <c r="CE380" s="34">
        <f t="shared" si="2376"/>
        <v>0.04923695975</v>
      </c>
      <c r="CG380" s="61" t="s">
        <v>912</v>
      </c>
      <c r="CH380" s="66">
        <v>0.0021647424215356648</v>
      </c>
      <c r="CI380" s="66">
        <v>0.29075971058291494</v>
      </c>
      <c r="CJ380" s="66">
        <v>-0.5304838965988278</v>
      </c>
    </row>
    <row r="381" ht="18.0" customHeight="1">
      <c r="B381" s="6">
        <v>1.0</v>
      </c>
      <c r="C381" s="6">
        <v>0.0</v>
      </c>
      <c r="D381" s="6">
        <v>0.0</v>
      </c>
      <c r="E381" s="22" t="str">
        <f t="shared" si="2363"/>
        <v>setosa</v>
      </c>
      <c r="F381" s="22">
        <f t="shared" ref="F381:H381" si="2377">AQ381</f>
        <v>0.3517379578</v>
      </c>
      <c r="G381" s="22">
        <f t="shared" si="2377"/>
        <v>0.3052632533</v>
      </c>
      <c r="H381" s="22">
        <f t="shared" si="2377"/>
        <v>0.3429987889</v>
      </c>
      <c r="I381" s="64" t="str">
        <f t="shared" si="2365"/>
        <v>setosa</v>
      </c>
      <c r="K381" s="24" t="str">
        <f t="shared" si="2366"/>
        <v>OK</v>
      </c>
      <c r="L381" s="29">
        <f t="shared" si="2367"/>
        <v>0.1160965354</v>
      </c>
      <c r="N381" s="29">
        <v>1.0</v>
      </c>
      <c r="O381" s="27">
        <v>4.6</v>
      </c>
      <c r="P381" s="27">
        <v>6.8</v>
      </c>
      <c r="Q381" s="72">
        <f t="shared" ref="Q381:S381" si="2378">Q368-$C$10*CH368</f>
        <v>-0.007979047253</v>
      </c>
      <c r="R381" s="72">
        <f t="shared" si="2378"/>
        <v>0.3173928622</v>
      </c>
      <c r="S381" s="72">
        <f t="shared" si="2378"/>
        <v>-0.3166299639</v>
      </c>
      <c r="U381" s="27">
        <v>0.6661685458129042</v>
      </c>
      <c r="V381" s="27">
        <v>1.6019056365440019</v>
      </c>
      <c r="W381" s="27">
        <v>-1.050938577858401</v>
      </c>
      <c r="Z381" s="17">
        <f t="shared" ref="Z381:AB381" si="2379">1/(1+EXP(-U381))</f>
        <v>0.6606447024</v>
      </c>
      <c r="AA381" s="17">
        <f t="shared" si="2379"/>
        <v>0.8322845556</v>
      </c>
      <c r="AB381" s="17">
        <f t="shared" si="2379"/>
        <v>0.2590449088</v>
      </c>
      <c r="AE381" s="29">
        <v>1.0</v>
      </c>
      <c r="AF381" s="17">
        <f t="shared" ref="AF381:AH381" si="2380">Z381</f>
        <v>0.6606447024</v>
      </c>
      <c r="AG381" s="17">
        <f t="shared" si="2380"/>
        <v>0.8322845556</v>
      </c>
      <c r="AH381" s="17">
        <f t="shared" si="2380"/>
        <v>0.2590449088</v>
      </c>
      <c r="AI381" s="38">
        <f t="shared" ref="AI381:AK381" si="2381">AI368-$C$10*BO368</f>
        <v>0.3722576359</v>
      </c>
      <c r="AJ381" s="38">
        <f t="shared" si="2381"/>
        <v>-0.006948369749</v>
      </c>
      <c r="AK381" s="38">
        <f t="shared" si="2381"/>
        <v>0.3546907338</v>
      </c>
      <c r="AM381" s="27">
        <v>0.7242915140617421</v>
      </c>
      <c r="AN381" s="27">
        <v>0.5825795836180285</v>
      </c>
      <c r="AO381" s="27">
        <v>0.6991319700445755</v>
      </c>
      <c r="AQ381" s="17">
        <f t="shared" ref="AQ381:AS381" si="2382">EXP(AM381)/(EXP($AM381)+EXP($AN381)+EXP($AO381))</f>
        <v>0.3517379578</v>
      </c>
      <c r="AR381" s="17">
        <f t="shared" si="2382"/>
        <v>0.3052632533</v>
      </c>
      <c r="AS381" s="17">
        <f t="shared" si="2382"/>
        <v>0.3429987889</v>
      </c>
      <c r="AU381" s="40" t="str">
        <f t="shared" si="2383"/>
        <v>setosa</v>
      </c>
      <c r="AW381" s="41">
        <v>1.0</v>
      </c>
      <c r="AX381" s="41">
        <v>0.0</v>
      </c>
      <c r="AY381" s="41">
        <v>0.0</v>
      </c>
      <c r="BB381" s="74">
        <f t="shared" ref="BB381:BD381" si="2384">AQ381-AW381</f>
        <v>-0.6482620422</v>
      </c>
      <c r="BC381" s="74">
        <f t="shared" si="2384"/>
        <v>0.3052632533</v>
      </c>
      <c r="BD381" s="74">
        <f t="shared" si="2384"/>
        <v>0.3429987889</v>
      </c>
      <c r="BF381" s="5">
        <v>1.0</v>
      </c>
      <c r="BG381" s="5">
        <v>1.0</v>
      </c>
      <c r="BH381" s="5">
        <v>1.0</v>
      </c>
      <c r="BJ381" s="34">
        <f t="shared" ref="BJ381:BL381" si="2385">BB381*BF381</f>
        <v>-0.6482620422</v>
      </c>
      <c r="BK381" s="34">
        <f t="shared" si="2385"/>
        <v>0.3052632533</v>
      </c>
      <c r="BL381" s="34">
        <f t="shared" si="2385"/>
        <v>0.3429987889</v>
      </c>
      <c r="BO381" s="34">
        <v>-0.41210743047479315</v>
      </c>
      <c r="BP381" s="34">
        <v>0.36028570117929726</v>
      </c>
      <c r="BQ381" s="34">
        <v>0.05182172929549633</v>
      </c>
      <c r="BT381" s="5">
        <f t="shared" ref="BT381:BV381" si="2386">Z381*(1-Z381)</f>
        <v>0.2241932796</v>
      </c>
      <c r="BU381" s="5">
        <f t="shared" si="2386"/>
        <v>0.1395869741</v>
      </c>
      <c r="BV381" s="5">
        <f t="shared" si="2386"/>
        <v>0.191940644</v>
      </c>
      <c r="BY381" s="17">
        <v>0.059157086908701195</v>
      </c>
      <c r="BZ381" s="17">
        <v>-0.12178308508271793</v>
      </c>
      <c r="CA381" s="17">
        <v>0.2799163975862966</v>
      </c>
      <c r="CC381" s="34">
        <f t="shared" ref="CC381:CE381" si="2387">BY381*BT381</f>
        <v>0.01326262133</v>
      </c>
      <c r="CD381" s="34">
        <f t="shared" si="2387"/>
        <v>-0.01699933234</v>
      </c>
      <c r="CE381" s="34">
        <f t="shared" si="2387"/>
        <v>0.05372733363</v>
      </c>
      <c r="CH381" s="66">
        <v>0.2320862537989004</v>
      </c>
      <c r="CI381" s="66">
        <v>-0.1649382006927956</v>
      </c>
      <c r="CJ381" s="66">
        <v>0.36551744506586425</v>
      </c>
    </row>
    <row r="382" ht="18.0" customHeight="1">
      <c r="B382" s="6">
        <v>0.0</v>
      </c>
      <c r="C382" s="6">
        <v>1.0</v>
      </c>
      <c r="D382" s="6">
        <v>0.0</v>
      </c>
      <c r="E382" s="22" t="str">
        <f t="shared" si="2363"/>
        <v>versicolor</v>
      </c>
      <c r="F382" s="22">
        <f t="shared" ref="F382:H382" si="2388">AQ382</f>
        <v>0.3094041805</v>
      </c>
      <c r="G382" s="22">
        <f t="shared" si="2388"/>
        <v>0.352237126</v>
      </c>
      <c r="H382" s="22">
        <f t="shared" si="2388"/>
        <v>0.3383586935</v>
      </c>
      <c r="I382" s="64" t="str">
        <f t="shared" si="2365"/>
        <v>versicolor</v>
      </c>
      <c r="K382" s="24" t="str">
        <f t="shared" si="2366"/>
        <v>OK</v>
      </c>
      <c r="L382" s="29">
        <f t="shared" si="2367"/>
        <v>0.1159389641</v>
      </c>
      <c r="N382" s="29">
        <v>1.0</v>
      </c>
      <c r="O382" s="27">
        <v>6.4</v>
      </c>
      <c r="P382" s="27">
        <v>3.6</v>
      </c>
      <c r="U382" s="27">
        <v>0.95215675525442</v>
      </c>
      <c r="V382" s="27">
        <v>0.38602057486371877</v>
      </c>
      <c r="W382" s="27">
        <v>0.32059126005363425</v>
      </c>
      <c r="Z382" s="17">
        <f t="shared" ref="Z382:AB382" si="2389">1/(1+EXP(-U382))</f>
        <v>0.721548712</v>
      </c>
      <c r="AA382" s="17">
        <f t="shared" si="2389"/>
        <v>0.5953243678</v>
      </c>
      <c r="AB382" s="17">
        <f t="shared" si="2389"/>
        <v>0.57946834</v>
      </c>
      <c r="AE382" s="29">
        <v>1.0</v>
      </c>
      <c r="AF382" s="17">
        <f t="shared" ref="AF382:AH382" si="2390">Z382</f>
        <v>0.721548712</v>
      </c>
      <c r="AG382" s="17">
        <f t="shared" si="2390"/>
        <v>0.5953243678</v>
      </c>
      <c r="AH382" s="17">
        <f t="shared" si="2390"/>
        <v>0.57946834</v>
      </c>
      <c r="AI382" s="38">
        <f t="shared" ref="AI382:AK382" si="2391">AI369-$C$10*BO369</f>
        <v>-0.01141503853</v>
      </c>
      <c r="AJ382" s="38">
        <f t="shared" si="2391"/>
        <v>0.5172277367</v>
      </c>
      <c r="AK382" s="38">
        <f t="shared" si="2391"/>
        <v>0.3341873019</v>
      </c>
      <c r="AM382" s="27">
        <v>0.6650201244364966</v>
      </c>
      <c r="AN382" s="27">
        <v>0.7946762767705796</v>
      </c>
      <c r="AO382" s="27">
        <v>0.7544782308133782</v>
      </c>
      <c r="AQ382" s="17">
        <f t="shared" ref="AQ382:AS382" si="2392">EXP(AM382)/(EXP($AM382)+EXP($AN382)+EXP($AO382))</f>
        <v>0.3094041805</v>
      </c>
      <c r="AR382" s="17">
        <f t="shared" si="2392"/>
        <v>0.352237126</v>
      </c>
      <c r="AS382" s="17">
        <f t="shared" si="2392"/>
        <v>0.3383586935</v>
      </c>
      <c r="AU382" s="40" t="str">
        <f t="shared" si="2383"/>
        <v>versicolor</v>
      </c>
      <c r="AW382" s="41">
        <v>0.0</v>
      </c>
      <c r="AX382" s="41">
        <v>1.0</v>
      </c>
      <c r="AY382" s="41">
        <v>0.0</v>
      </c>
      <c r="BB382" s="74">
        <f t="shared" ref="BB382:BD382" si="2393">AQ382-AW382</f>
        <v>0.3094041805</v>
      </c>
      <c r="BC382" s="74">
        <f t="shared" si="2393"/>
        <v>-0.647762874</v>
      </c>
      <c r="BD382" s="74">
        <f t="shared" si="2393"/>
        <v>0.3383586935</v>
      </c>
      <c r="BF382" s="5">
        <v>1.0</v>
      </c>
      <c r="BG382" s="5">
        <v>1.0</v>
      </c>
      <c r="BH382" s="5">
        <v>1.0</v>
      </c>
      <c r="BJ382" s="34">
        <f t="shared" ref="BJ382:BL382" si="2394">BB382*BF382</f>
        <v>0.3094041805</v>
      </c>
      <c r="BK382" s="34">
        <f t="shared" si="2394"/>
        <v>-0.647762874</v>
      </c>
      <c r="BL382" s="34">
        <f t="shared" si="2394"/>
        <v>0.3383586935</v>
      </c>
      <c r="BO382" s="34">
        <v>0.5269886621695399</v>
      </c>
      <c r="BP382" s="34">
        <v>-0.42263480689217137</v>
      </c>
      <c r="BQ382" s="34">
        <v>-0.10435385527736835</v>
      </c>
      <c r="BT382" s="5">
        <f t="shared" ref="BT382:BV382" si="2395">Z382*(1-Z382)</f>
        <v>0.2009161682</v>
      </c>
      <c r="BU382" s="5">
        <f t="shared" si="2395"/>
        <v>0.2409132649</v>
      </c>
      <c r="BV382" s="5">
        <f t="shared" si="2395"/>
        <v>0.2436847829</v>
      </c>
      <c r="BY382" s="17">
        <v>-0.13050361623943943</v>
      </c>
      <c r="BZ382" s="17">
        <v>0.2396916580424727</v>
      </c>
      <c r="CA382" s="17">
        <v>-0.22549760703579905</v>
      </c>
      <c r="CC382" s="34">
        <f t="shared" ref="CC382:CE382" si="2396">BY382*BT382</f>
        <v>-0.02622028651</v>
      </c>
      <c r="CD382" s="34">
        <f t="shared" si="2396"/>
        <v>0.05774489991</v>
      </c>
      <c r="CE382" s="34">
        <f t="shared" si="2396"/>
        <v>-0.05495033542</v>
      </c>
    </row>
    <row r="383" ht="18.0" customHeight="1">
      <c r="B383" s="6">
        <v>0.0</v>
      </c>
      <c r="C383" s="6">
        <v>1.0</v>
      </c>
      <c r="D383" s="6">
        <v>0.0</v>
      </c>
      <c r="E383" s="22" t="str">
        <f t="shared" si="2363"/>
        <v>versicolor</v>
      </c>
      <c r="F383" s="22">
        <f t="shared" ref="F383:H383" si="2397">AQ383</f>
        <v>0.3104588724</v>
      </c>
      <c r="G383" s="22">
        <f t="shared" si="2397"/>
        <v>0.3510314997</v>
      </c>
      <c r="H383" s="22">
        <f t="shared" si="2397"/>
        <v>0.3385096279</v>
      </c>
      <c r="I383" s="64" t="str">
        <f t="shared" si="2365"/>
        <v>versicolor</v>
      </c>
      <c r="K383" s="24" t="str">
        <f t="shared" si="2366"/>
        <v>OK</v>
      </c>
      <c r="L383" s="29">
        <f t="shared" si="2367"/>
        <v>0.1163199241</v>
      </c>
      <c r="N383" s="29">
        <v>1.0</v>
      </c>
      <c r="O383" s="27">
        <v>5.9</v>
      </c>
      <c r="P383" s="27">
        <v>3.4</v>
      </c>
      <c r="U383" s="27">
        <v>0.8814038818629385</v>
      </c>
      <c r="V383" s="27">
        <v>0.3781608642331875</v>
      </c>
      <c r="W383" s="27">
        <v>0.2843855991246049</v>
      </c>
      <c r="Z383" s="17">
        <f t="shared" ref="Z383:AB383" si="2398">1/(1+EXP(-U383))</f>
        <v>0.7071130554</v>
      </c>
      <c r="AA383" s="17">
        <f t="shared" si="2398"/>
        <v>0.5934294493</v>
      </c>
      <c r="AB383" s="17">
        <f t="shared" si="2398"/>
        <v>0.5706210824</v>
      </c>
      <c r="AE383" s="29">
        <v>1.0</v>
      </c>
      <c r="AF383" s="17">
        <f t="shared" ref="AF383:AH383" si="2399">Z383</f>
        <v>0.7071130554</v>
      </c>
      <c r="AG383" s="17">
        <f t="shared" si="2399"/>
        <v>0.5934294493</v>
      </c>
      <c r="AH383" s="17">
        <f t="shared" si="2399"/>
        <v>0.5706210824</v>
      </c>
      <c r="AI383" s="2"/>
      <c r="AM383" s="27">
        <v>0.6566895962287936</v>
      </c>
      <c r="AN383" s="27">
        <v>0.7795141219334147</v>
      </c>
      <c r="AO383" s="27">
        <v>0.7431906943124915</v>
      </c>
      <c r="AQ383" s="17">
        <f t="shared" ref="AQ383:AS383" si="2400">EXP(AM383)/(EXP($AM383)+EXP($AN383)+EXP($AO383))</f>
        <v>0.3104588724</v>
      </c>
      <c r="AR383" s="17">
        <f t="shared" si="2400"/>
        <v>0.3510314997</v>
      </c>
      <c r="AS383" s="17">
        <f t="shared" si="2400"/>
        <v>0.3385096279</v>
      </c>
      <c r="AU383" s="40" t="str">
        <f t="shared" si="2383"/>
        <v>versicolor</v>
      </c>
      <c r="AW383" s="41">
        <v>0.0</v>
      </c>
      <c r="AX383" s="41">
        <v>1.0</v>
      </c>
      <c r="AY383" s="41">
        <v>0.0</v>
      </c>
      <c r="BB383" s="74">
        <f t="shared" ref="BB383:BD383" si="2401">AQ383-AW383</f>
        <v>0.3104588724</v>
      </c>
      <c r="BC383" s="74">
        <f t="shared" si="2401"/>
        <v>-0.6489685003</v>
      </c>
      <c r="BD383" s="74">
        <f t="shared" si="2401"/>
        <v>0.3385096279</v>
      </c>
      <c r="BF383" s="5">
        <v>1.0</v>
      </c>
      <c r="BG383" s="5">
        <v>1.0</v>
      </c>
      <c r="BH383" s="5">
        <v>1.0</v>
      </c>
      <c r="BJ383" s="34">
        <f t="shared" ref="BJ383:BL383" si="2402">BB383*BF383</f>
        <v>0.3104588724</v>
      </c>
      <c r="BK383" s="34">
        <f t="shared" si="2402"/>
        <v>-0.6489685003</v>
      </c>
      <c r="BL383" s="34">
        <f t="shared" si="2402"/>
        <v>0.3385096279</v>
      </c>
      <c r="BT383" s="5">
        <f t="shared" ref="BT383:BV383" si="2403">Z383*(1-Z383)</f>
        <v>0.2071041823</v>
      </c>
      <c r="BU383" s="5">
        <f t="shared" si="2403"/>
        <v>0.241270938</v>
      </c>
      <c r="BV383" s="5">
        <f t="shared" si="2403"/>
        <v>0.2450126627</v>
      </c>
      <c r="BY383" s="17">
        <v>-0.13074427804892536</v>
      </c>
      <c r="BZ383" s="17">
        <v>0.24014618730087878</v>
      </c>
      <c r="CA383" s="17">
        <v>-0.2260827893654389</v>
      </c>
      <c r="CC383" s="34">
        <f t="shared" ref="CC383:CE383" si="2404">BY383*BT383</f>
        <v>-0.02707768679</v>
      </c>
      <c r="CD383" s="34">
        <f t="shared" si="2404"/>
        <v>0.05794029587</v>
      </c>
      <c r="CE383" s="34">
        <f t="shared" si="2404"/>
        <v>-0.05539314622</v>
      </c>
    </row>
    <row r="384" ht="18.0" customHeight="1">
      <c r="B384" s="6">
        <v>0.0</v>
      </c>
      <c r="C384" s="6">
        <v>1.0</v>
      </c>
      <c r="D384" s="6">
        <v>0.0</v>
      </c>
      <c r="E384" s="22" t="str">
        <f t="shared" si="2363"/>
        <v>versicolor</v>
      </c>
      <c r="F384" s="22">
        <f t="shared" ref="F384:H384" si="2405">AQ384</f>
        <v>0.3033502029</v>
      </c>
      <c r="G384" s="22">
        <f t="shared" si="2405"/>
        <v>0.3595385005</v>
      </c>
      <c r="H384" s="22">
        <f t="shared" si="2405"/>
        <v>0.3371112966</v>
      </c>
      <c r="I384" s="64" t="str">
        <f t="shared" si="2365"/>
        <v>versicolor</v>
      </c>
      <c r="K384" s="24" t="str">
        <f t="shared" si="2366"/>
        <v>OK</v>
      </c>
      <c r="L384" s="29">
        <f t="shared" si="2367"/>
        <v>0.1136593348</v>
      </c>
      <c r="N384" s="29">
        <v>1.0</v>
      </c>
      <c r="O384" s="27">
        <v>6.7</v>
      </c>
      <c r="P384" s="27">
        <v>3.2</v>
      </c>
      <c r="U384" s="27">
        <v>0.9987575838609251</v>
      </c>
      <c r="V384" s="27">
        <v>0.22569211288129742</v>
      </c>
      <c r="W384" s="27">
        <v>0.5069622378496017</v>
      </c>
      <c r="Z384" s="17">
        <f t="shared" ref="Z384:AB384" si="2406">1/(1+EXP(-U384))</f>
        <v>0.7308142347</v>
      </c>
      <c r="AA384" s="17">
        <f t="shared" si="2406"/>
        <v>0.5561847406</v>
      </c>
      <c r="AB384" s="17">
        <f t="shared" si="2406"/>
        <v>0.6240940826</v>
      </c>
      <c r="AE384" s="29">
        <v>1.0</v>
      </c>
      <c r="AF384" s="17">
        <f t="shared" ref="AF384:AH384" si="2407">Z384</f>
        <v>0.7308142347</v>
      </c>
      <c r="AG384" s="17">
        <f t="shared" si="2407"/>
        <v>0.5561847406</v>
      </c>
      <c r="AH384" s="17">
        <f t="shared" si="2407"/>
        <v>0.6240940826</v>
      </c>
      <c r="AJ384" s="2"/>
      <c r="AK384" s="2"/>
      <c r="AM384" s="27">
        <v>0.6548997043678764</v>
      </c>
      <c r="AN384" s="27">
        <v>0.8248330469097713</v>
      </c>
      <c r="AO384" s="27">
        <v>0.7604249137233359</v>
      </c>
      <c r="AQ384" s="17">
        <f t="shared" ref="AQ384:AS384" si="2408">EXP(AM384)/(EXP($AM384)+EXP($AN384)+EXP($AO384))</f>
        <v>0.3033502029</v>
      </c>
      <c r="AR384" s="17">
        <f t="shared" si="2408"/>
        <v>0.3595385005</v>
      </c>
      <c r="AS384" s="17">
        <f t="shared" si="2408"/>
        <v>0.3371112966</v>
      </c>
      <c r="AU384" s="40" t="str">
        <f t="shared" si="2383"/>
        <v>versicolor</v>
      </c>
      <c r="AW384" s="41">
        <v>0.0</v>
      </c>
      <c r="AX384" s="41">
        <v>1.0</v>
      </c>
      <c r="AY384" s="41">
        <v>0.0</v>
      </c>
      <c r="BB384" s="74">
        <f t="shared" ref="BB384:BD384" si="2409">AQ384-AW384</f>
        <v>0.3033502029</v>
      </c>
      <c r="BC384" s="74">
        <f t="shared" si="2409"/>
        <v>-0.6404614995</v>
      </c>
      <c r="BD384" s="74">
        <f t="shared" si="2409"/>
        <v>0.3371112966</v>
      </c>
      <c r="BF384" s="5">
        <v>1.0</v>
      </c>
      <c r="BG384" s="5">
        <v>1.0</v>
      </c>
      <c r="BH384" s="5">
        <v>1.0</v>
      </c>
      <c r="BJ384" s="34">
        <f t="shared" ref="BJ384:BL384" si="2410">BB384*BF384</f>
        <v>0.3033502029</v>
      </c>
      <c r="BK384" s="34">
        <f t="shared" si="2410"/>
        <v>-0.6404614995</v>
      </c>
      <c r="BL384" s="34">
        <f t="shared" si="2410"/>
        <v>0.3371112966</v>
      </c>
      <c r="BT384" s="5">
        <f t="shared" ref="BT384:BV384" si="2411">Z384*(1-Z384)</f>
        <v>0.1967247891</v>
      </c>
      <c r="BU384" s="5">
        <f t="shared" si="2411"/>
        <v>0.2468432749</v>
      </c>
      <c r="BV384" s="5">
        <f t="shared" si="2411"/>
        <v>0.2346006587</v>
      </c>
      <c r="BY384" s="17">
        <v>-0.12904459311451513</v>
      </c>
      <c r="BZ384" s="17">
        <v>0.2369448458794306</v>
      </c>
      <c r="CA384" s="17">
        <v>-0.2220688914482805</v>
      </c>
      <c r="CC384" s="34">
        <f t="shared" ref="CC384:CE384" si="2412">BY384*BT384</f>
        <v>-0.02538627036</v>
      </c>
      <c r="CD384" s="34">
        <f t="shared" si="2412"/>
        <v>0.05848824173</v>
      </c>
      <c r="CE384" s="34">
        <f t="shared" si="2412"/>
        <v>-0.0520975082</v>
      </c>
    </row>
    <row r="385" ht="18.0" customHeight="1">
      <c r="B385" s="6">
        <v>0.0</v>
      </c>
      <c r="C385" s="6">
        <v>0.0</v>
      </c>
      <c r="D385" s="6">
        <v>1.0</v>
      </c>
      <c r="E385" s="22" t="str">
        <f t="shared" si="2363"/>
        <v>virginica</v>
      </c>
      <c r="F385" s="22">
        <f t="shared" ref="F385:H385" si="2413">AQ385</f>
        <v>0.3282178482</v>
      </c>
      <c r="G385" s="22">
        <f t="shared" si="2413"/>
        <v>0.3305437563</v>
      </c>
      <c r="H385" s="22">
        <f t="shared" si="2413"/>
        <v>0.3412383955</v>
      </c>
      <c r="I385" s="64" t="str">
        <f t="shared" si="2365"/>
        <v>virginica</v>
      </c>
      <c r="K385" s="24" t="str">
        <f t="shared" si="2366"/>
        <v>OK</v>
      </c>
      <c r="L385" s="29">
        <f t="shared" si="2367"/>
        <v>0.119463771</v>
      </c>
      <c r="N385" s="29">
        <v>1.0</v>
      </c>
      <c r="O385" s="27">
        <v>7.9</v>
      </c>
      <c r="P385" s="27">
        <v>6.3</v>
      </c>
      <c r="U385" s="27">
        <v>1.147659376197339</v>
      </c>
      <c r="V385" s="27">
        <v>1.076124717442917</v>
      </c>
      <c r="W385" s="27">
        <v>-0.23571468139188334</v>
      </c>
      <c r="Z385" s="17">
        <f t="shared" ref="Z385:AB385" si="2414">1/(1+EXP(-U385))</f>
        <v>0.7590831328</v>
      </c>
      <c r="AA385" s="17">
        <f t="shared" si="2414"/>
        <v>0.7457599218</v>
      </c>
      <c r="AB385" s="17">
        <f t="shared" si="2414"/>
        <v>0.4413426688</v>
      </c>
      <c r="AE385" s="29">
        <v>1.0</v>
      </c>
      <c r="AF385" s="17">
        <f t="shared" ref="AF385:AH385" si="2415">Z385</f>
        <v>0.7590831328</v>
      </c>
      <c r="AG385" s="17">
        <f t="shared" si="2415"/>
        <v>0.7457599218</v>
      </c>
      <c r="AH385" s="17">
        <f t="shared" si="2415"/>
        <v>0.4413426688</v>
      </c>
      <c r="AM385" s="27">
        <v>0.742686452636846</v>
      </c>
      <c r="AN385" s="27">
        <v>0.7497479383935006</v>
      </c>
      <c r="AO385" s="27">
        <v>0.7815902335337508</v>
      </c>
      <c r="AQ385" s="17">
        <f t="shared" ref="AQ385:AS385" si="2416">EXP(AM385)/(EXP($AM385)+EXP($AN385)+EXP($AO385))</f>
        <v>0.3282178482</v>
      </c>
      <c r="AR385" s="17">
        <f t="shared" si="2416"/>
        <v>0.3305437563</v>
      </c>
      <c r="AS385" s="17">
        <f t="shared" si="2416"/>
        <v>0.3412383955</v>
      </c>
      <c r="AU385" s="40" t="str">
        <f t="shared" si="2383"/>
        <v>virginica</v>
      </c>
      <c r="AW385" s="41">
        <v>0.0</v>
      </c>
      <c r="AX385" s="41">
        <v>0.0</v>
      </c>
      <c r="AY385" s="41">
        <v>1.0</v>
      </c>
      <c r="BB385" s="74">
        <f t="shared" ref="BB385:BD385" si="2417">AQ385-AW385</f>
        <v>0.3282178482</v>
      </c>
      <c r="BC385" s="74">
        <f t="shared" si="2417"/>
        <v>0.3305437563</v>
      </c>
      <c r="BD385" s="74">
        <f t="shared" si="2417"/>
        <v>-0.6587616045</v>
      </c>
      <c r="BF385" s="5">
        <v>1.0</v>
      </c>
      <c r="BG385" s="5">
        <v>1.0</v>
      </c>
      <c r="BH385" s="5">
        <v>1.0</v>
      </c>
      <c r="BJ385" s="34">
        <f t="shared" ref="BJ385:BL385" si="2418">BB385*BF385</f>
        <v>0.3282178482</v>
      </c>
      <c r="BK385" s="34">
        <f t="shared" si="2418"/>
        <v>0.3305437563</v>
      </c>
      <c r="BL385" s="34">
        <f t="shared" si="2418"/>
        <v>-0.6587616045</v>
      </c>
      <c r="BT385" s="5">
        <f t="shared" ref="BT385:BV385" si="2419">Z385*(1-Z385)</f>
        <v>0.1828759303</v>
      </c>
      <c r="BU385" s="5">
        <f t="shared" si="2419"/>
        <v>0.1896020608</v>
      </c>
      <c r="BV385" s="5">
        <f t="shared" si="2419"/>
        <v>0.2465593175</v>
      </c>
      <c r="BY385" s="17">
        <v>0.06886153303721759</v>
      </c>
      <c r="BZ385" s="17">
        <v>-0.11377177694971537</v>
      </c>
      <c r="CA385" s="17">
        <v>-0.05292998360031795</v>
      </c>
      <c r="CC385" s="34">
        <f t="shared" ref="CC385:CE385" si="2420">BY385*BT385</f>
        <v>0.01259311692</v>
      </c>
      <c r="CD385" s="34">
        <f t="shared" si="2420"/>
        <v>-0.02157136337</v>
      </c>
      <c r="CE385" s="34">
        <f t="shared" si="2420"/>
        <v>-0.01305038063</v>
      </c>
    </row>
    <row r="386" ht="18.0" customHeight="1">
      <c r="B386" s="6">
        <v>0.0</v>
      </c>
      <c r="C386" s="6">
        <v>0.0</v>
      </c>
      <c r="D386" s="6">
        <v>1.0</v>
      </c>
      <c r="E386" s="22" t="str">
        <f t="shared" si="2363"/>
        <v>virginica</v>
      </c>
      <c r="F386" s="22">
        <f t="shared" ref="F386:H386" si="2421">AQ386</f>
        <v>0.3205788039</v>
      </c>
      <c r="G386" s="22">
        <f t="shared" si="2421"/>
        <v>0.339010043</v>
      </c>
      <c r="H386" s="22">
        <f t="shared" si="2421"/>
        <v>0.3404111531</v>
      </c>
      <c r="I386" s="64" t="str">
        <f t="shared" si="2365"/>
        <v>virginica</v>
      </c>
      <c r="K386" s="24" t="str">
        <f t="shared" si="2366"/>
        <v>OK</v>
      </c>
      <c r="L386" s="29">
        <f t="shared" si="2367"/>
        <v>0.1197334576</v>
      </c>
      <c r="N386" s="29">
        <v>1.0</v>
      </c>
      <c r="O386" s="27">
        <v>8.3</v>
      </c>
      <c r="P386" s="27">
        <v>5.8</v>
      </c>
      <c r="U386" s="27">
        <v>1.2095278460975754</v>
      </c>
      <c r="V386" s="27">
        <v>0.8729331968740947</v>
      </c>
      <c r="W386" s="27">
        <v>0.002225623538730348</v>
      </c>
      <c r="Z386" s="17">
        <f t="shared" ref="Z386:AB386" si="2422">1/(1+EXP(-U386))</f>
        <v>0.7702153962</v>
      </c>
      <c r="AA386" s="17">
        <f t="shared" si="2422"/>
        <v>0.7053556685</v>
      </c>
      <c r="AB386" s="17">
        <f t="shared" si="2422"/>
        <v>0.5005564057</v>
      </c>
      <c r="AE386" s="29">
        <v>1.0</v>
      </c>
      <c r="AF386" s="17">
        <f t="shared" ref="AF386:AH386" si="2423">Z386</f>
        <v>0.7702153962</v>
      </c>
      <c r="AG386" s="17">
        <f t="shared" si="2423"/>
        <v>0.7053556685</v>
      </c>
      <c r="AH386" s="17">
        <f t="shared" si="2423"/>
        <v>0.5005564057</v>
      </c>
      <c r="AM386" s="27">
        <v>0.7329278434778395</v>
      </c>
      <c r="AN386" s="27">
        <v>0.7888294514860528</v>
      </c>
      <c r="AO386" s="27">
        <v>0.7929538802473453</v>
      </c>
      <c r="AQ386" s="17">
        <f t="shared" ref="AQ386:AS386" si="2424">EXP(AM386)/(EXP($AM386)+EXP($AN386)+EXP($AO386))</f>
        <v>0.3205788039</v>
      </c>
      <c r="AR386" s="17">
        <f t="shared" si="2424"/>
        <v>0.339010043</v>
      </c>
      <c r="AS386" s="17">
        <f t="shared" si="2424"/>
        <v>0.3404111531</v>
      </c>
      <c r="AU386" s="40" t="str">
        <f t="shared" si="2383"/>
        <v>virginica</v>
      </c>
      <c r="AW386" s="41">
        <v>0.0</v>
      </c>
      <c r="AX386" s="41">
        <v>0.0</v>
      </c>
      <c r="AY386" s="41">
        <v>1.0</v>
      </c>
      <c r="BB386" s="74">
        <f t="shared" ref="BB386:BD386" si="2425">AQ386-AW386</f>
        <v>0.3205788039</v>
      </c>
      <c r="BC386" s="74">
        <f t="shared" si="2425"/>
        <v>0.339010043</v>
      </c>
      <c r="BD386" s="74">
        <f t="shared" si="2425"/>
        <v>-0.6595888469</v>
      </c>
      <c r="BF386" s="5">
        <v>1.0</v>
      </c>
      <c r="BG386" s="5">
        <v>1.0</v>
      </c>
      <c r="BH386" s="5">
        <v>1.0</v>
      </c>
      <c r="BJ386" s="34">
        <f t="shared" ref="BJ386:BL386" si="2426">BB386*BF386</f>
        <v>0.3205788039</v>
      </c>
      <c r="BK386" s="34">
        <f t="shared" si="2426"/>
        <v>0.339010043</v>
      </c>
      <c r="BL386" s="34">
        <f t="shared" si="2426"/>
        <v>-0.6595888469</v>
      </c>
      <c r="BT386" s="5">
        <f t="shared" ref="BT386:BV386" si="2427">Z386*(1-Z386)</f>
        <v>0.1769836397</v>
      </c>
      <c r="BU386" s="5">
        <f t="shared" si="2427"/>
        <v>0.2078290494</v>
      </c>
      <c r="BV386" s="5">
        <f t="shared" si="2427"/>
        <v>0.2499996904</v>
      </c>
      <c r="BY386" s="17">
        <v>0.07055045066345411</v>
      </c>
      <c r="BZ386" s="17">
        <v>-0.11696771159424295</v>
      </c>
      <c r="CA386" s="17">
        <v>-0.048740239245136346</v>
      </c>
      <c r="CC386" s="34">
        <f t="shared" ref="CC386:CE386" si="2428">BY386*BT386</f>
        <v>0.01248627554</v>
      </c>
      <c r="CD386" s="34">
        <f t="shared" si="2428"/>
        <v>-0.02430928831</v>
      </c>
      <c r="CE386" s="34">
        <f t="shared" si="2428"/>
        <v>-0.01218504472</v>
      </c>
    </row>
    <row r="387" ht="18.0" customHeight="1">
      <c r="B387" s="6">
        <v>0.0</v>
      </c>
      <c r="C387" s="6">
        <v>0.0</v>
      </c>
      <c r="D387" s="6">
        <v>1.0</v>
      </c>
      <c r="E387" s="22" t="str">
        <f t="shared" si="2363"/>
        <v>virginica</v>
      </c>
      <c r="F387" s="22">
        <f t="shared" ref="F387:H387" si="2429">AQ387</f>
        <v>0.3180811751</v>
      </c>
      <c r="G387" s="22">
        <f t="shared" si="2429"/>
        <v>0.3419151068</v>
      </c>
      <c r="H387" s="22">
        <f t="shared" si="2429"/>
        <v>0.3400037181</v>
      </c>
      <c r="I387" s="64" t="str">
        <f t="shared" si="2365"/>
        <v>versicolor</v>
      </c>
      <c r="J387" s="30"/>
      <c r="K387" s="24" t="str">
        <f t="shared" si="2366"/>
        <v>NG</v>
      </c>
      <c r="L387" s="31">
        <f t="shared" si="2367"/>
        <v>0.1198665251</v>
      </c>
      <c r="N387" s="31">
        <v>1.0</v>
      </c>
      <c r="O387" s="27">
        <v>7.7</v>
      </c>
      <c r="P387" s="27">
        <v>5.2</v>
      </c>
      <c r="U387" s="27">
        <v>1.127496855038916</v>
      </c>
      <c r="V387" s="27">
        <v>0.749240113713868</v>
      </c>
      <c r="W387" s="27">
        <v>0.07276561743519872</v>
      </c>
      <c r="Z387" s="17">
        <f t="shared" ref="Z387:AB387" si="2430">1/(1+EXP(-U387))</f>
        <v>0.7553766568</v>
      </c>
      <c r="AA387" s="17">
        <f t="shared" si="2430"/>
        <v>0.6790131012</v>
      </c>
      <c r="AB387" s="17">
        <f t="shared" si="2430"/>
        <v>0.5181833819</v>
      </c>
      <c r="AE387" s="31">
        <v>1.0</v>
      </c>
      <c r="AF387" s="17">
        <f t="shared" ref="AF387:AH387" si="2431">Z387</f>
        <v>0.7553766568</v>
      </c>
      <c r="AG387" s="17">
        <f t="shared" si="2431"/>
        <v>0.6790131012</v>
      </c>
      <c r="AH387" s="17">
        <f t="shared" si="2431"/>
        <v>0.5181833819</v>
      </c>
      <c r="AM387" s="27">
        <v>0.7149785525832009</v>
      </c>
      <c r="AN387" s="27">
        <v>0.7872344153943449</v>
      </c>
      <c r="AO387" s="27">
        <v>0.7816284878987159</v>
      </c>
      <c r="AQ387" s="17">
        <f t="shared" ref="AQ387:AS387" si="2432">EXP(AM387)/(EXP($AM387)+EXP($AN387)+EXP($AO387))</f>
        <v>0.3180811751</v>
      </c>
      <c r="AR387" s="17">
        <f t="shared" si="2432"/>
        <v>0.3419151068</v>
      </c>
      <c r="AS387" s="17">
        <f t="shared" si="2432"/>
        <v>0.3400037181</v>
      </c>
      <c r="AU387" s="40" t="str">
        <f t="shared" si="2383"/>
        <v>versicolor</v>
      </c>
      <c r="AW387" s="41">
        <v>0.0</v>
      </c>
      <c r="AX387" s="41">
        <v>0.0</v>
      </c>
      <c r="AY387" s="41">
        <v>1.0</v>
      </c>
      <c r="BB387" s="74">
        <f t="shared" ref="BB387:BD387" si="2433">AQ387-AW387</f>
        <v>0.3180811751</v>
      </c>
      <c r="BC387" s="74">
        <f t="shared" si="2433"/>
        <v>0.3419151068</v>
      </c>
      <c r="BD387" s="74">
        <f t="shared" si="2433"/>
        <v>-0.6599962819</v>
      </c>
      <c r="BF387" s="5">
        <v>1.0</v>
      </c>
      <c r="BG387" s="5">
        <v>1.0</v>
      </c>
      <c r="BH387" s="5">
        <v>1.0</v>
      </c>
      <c r="BJ387" s="34">
        <f t="shared" ref="BJ387:BL387" si="2434">BB387*BF387</f>
        <v>0.3180811751</v>
      </c>
      <c r="BK387" s="34">
        <f t="shared" si="2434"/>
        <v>0.3419151068</v>
      </c>
      <c r="BL387" s="34">
        <f t="shared" si="2434"/>
        <v>-0.6599962819</v>
      </c>
      <c r="BT387" s="5">
        <f t="shared" ref="BT387:BV387" si="2435">Z387*(1-Z387)</f>
        <v>0.1847827632</v>
      </c>
      <c r="BU387" s="5">
        <f t="shared" si="2435"/>
        <v>0.2179543096</v>
      </c>
      <c r="BV387" s="5">
        <f t="shared" si="2435"/>
        <v>0.2496693646</v>
      </c>
      <c r="BY387" s="17">
        <v>0.07113055079965375</v>
      </c>
      <c r="BZ387" s="17">
        <v>-0.11806217188830126</v>
      </c>
      <c r="CA387" s="17">
        <v>-0.04734530872527151</v>
      </c>
      <c r="CC387" s="34">
        <f t="shared" ref="CC387:CE387" si="2436">BY387*BT387</f>
        <v>0.01314369972</v>
      </c>
      <c r="CD387" s="34">
        <f t="shared" si="2436"/>
        <v>-0.02573215916</v>
      </c>
      <c r="CE387" s="34">
        <f t="shared" si="2436"/>
        <v>-0.01182067315</v>
      </c>
    </row>
    <row r="388" ht="18.0" customHeight="1">
      <c r="K388" s="32" t="s">
        <v>29</v>
      </c>
      <c r="L388" s="31">
        <f>SUM(L379:L387)</f>
        <v>1.052435767</v>
      </c>
      <c r="R388" s="9"/>
      <c r="AM388" s="7"/>
    </row>
    <row r="389" ht="18.0" customHeight="1">
      <c r="K389" s="2"/>
      <c r="R389" s="9"/>
      <c r="AM389" s="43" t="s">
        <v>388</v>
      </c>
      <c r="AN389" s="27"/>
      <c r="AO389" s="27"/>
    </row>
    <row r="390" ht="18.0" customHeight="1">
      <c r="B390" s="11" t="s">
        <v>11</v>
      </c>
      <c r="C390" s="12"/>
      <c r="D390" s="12"/>
      <c r="E390" s="13"/>
      <c r="G390" s="2"/>
      <c r="H390" s="2"/>
      <c r="I390" s="2"/>
      <c r="J390" s="9"/>
      <c r="K390" s="2"/>
      <c r="L390" s="9"/>
      <c r="Q390" s="7"/>
      <c r="U390" s="43" t="s">
        <v>12</v>
      </c>
      <c r="V390" s="27"/>
      <c r="W390" s="27"/>
      <c r="Z390" s="16" t="s">
        <v>389</v>
      </c>
      <c r="AA390" s="17"/>
      <c r="AF390" s="16" t="s">
        <v>390</v>
      </c>
      <c r="AI390" s="7"/>
      <c r="AM390" s="43" t="s">
        <v>391</v>
      </c>
      <c r="AQ390" s="10" t="s">
        <v>392</v>
      </c>
      <c r="AR390" s="17"/>
      <c r="AW390" s="1" t="s">
        <v>41</v>
      </c>
      <c r="BB390" s="36" t="s">
        <v>93</v>
      </c>
      <c r="BF390" s="4" t="s">
        <v>393</v>
      </c>
      <c r="BH390" s="9" t="s">
        <v>913</v>
      </c>
      <c r="BJ390" s="33" t="s">
        <v>395</v>
      </c>
      <c r="BN390" s="33" t="s">
        <v>396</v>
      </c>
      <c r="BO390" s="34"/>
      <c r="BP390" s="34"/>
      <c r="BQ390" s="34"/>
      <c r="BT390" s="4" t="s">
        <v>397</v>
      </c>
      <c r="BX390" s="16" t="s">
        <v>398</v>
      </c>
      <c r="BY390" s="17"/>
      <c r="BZ390" s="17"/>
      <c r="CA390" s="17"/>
      <c r="CB390" s="17"/>
      <c r="CC390" s="33" t="s">
        <v>399</v>
      </c>
      <c r="CG390" s="4" t="s">
        <v>138</v>
      </c>
      <c r="CH390" s="5"/>
      <c r="CI390" s="5"/>
      <c r="CJ390" s="5"/>
    </row>
    <row r="391" ht="18.0" customHeight="1">
      <c r="B391" s="18" t="s">
        <v>14</v>
      </c>
      <c r="C391" s="18" t="s">
        <v>15</v>
      </c>
      <c r="D391" s="18" t="s">
        <v>16</v>
      </c>
      <c r="E391" s="19"/>
      <c r="F391" s="6" t="s">
        <v>14</v>
      </c>
      <c r="G391" s="6" t="s">
        <v>15</v>
      </c>
      <c r="H391" s="6" t="s">
        <v>16</v>
      </c>
      <c r="I391" s="19"/>
      <c r="J391" s="20" t="s">
        <v>18</v>
      </c>
      <c r="K391" s="18" t="s">
        <v>19</v>
      </c>
      <c r="L391" s="21" t="s">
        <v>20</v>
      </c>
      <c r="N391" s="1" t="s">
        <v>21</v>
      </c>
      <c r="O391" s="1" t="s">
        <v>22</v>
      </c>
      <c r="P391" s="1" t="s">
        <v>23</v>
      </c>
      <c r="Q391" s="1" t="s">
        <v>914</v>
      </c>
      <c r="U391" s="1" t="s">
        <v>915</v>
      </c>
      <c r="AE391" s="1" t="s">
        <v>21</v>
      </c>
      <c r="AF391" s="2" t="s">
        <v>916</v>
      </c>
      <c r="AI391" s="2" t="s">
        <v>917</v>
      </c>
      <c r="AK391" s="2"/>
      <c r="AM391" s="2" t="s">
        <v>918</v>
      </c>
      <c r="AO391" s="2"/>
      <c r="AQ391" s="2" t="s">
        <v>47</v>
      </c>
      <c r="AW391" s="6" t="s">
        <v>14</v>
      </c>
      <c r="AX391" s="6" t="s">
        <v>15</v>
      </c>
      <c r="AY391" s="6" t="s">
        <v>16</v>
      </c>
      <c r="BB391" s="2" t="s">
        <v>101</v>
      </c>
      <c r="BF391" s="1" t="s">
        <v>251</v>
      </c>
      <c r="BJ391" s="57" t="s">
        <v>919</v>
      </c>
      <c r="BK391" s="58"/>
      <c r="BO391" s="2" t="s">
        <v>104</v>
      </c>
      <c r="BP391" s="2"/>
      <c r="BT391" s="1" t="s">
        <v>145</v>
      </c>
      <c r="BY391" s="2" t="s">
        <v>146</v>
      </c>
      <c r="CC391" s="2" t="s">
        <v>920</v>
      </c>
      <c r="CH391" s="2" t="s">
        <v>148</v>
      </c>
    </row>
    <row r="392" ht="18.0" customHeight="1">
      <c r="A392" s="1">
        <f>A379+1</f>
        <v>30</v>
      </c>
      <c r="B392" s="6">
        <v>1.0</v>
      </c>
      <c r="C392" s="6">
        <v>0.0</v>
      </c>
      <c r="D392" s="6">
        <v>0.0</v>
      </c>
      <c r="E392" s="22" t="str">
        <f t="shared" ref="E392:E400" si="2447">IF(MAX(B392:D392)=B392,"setosa",IF(MAX(B392:D392)=C392,"versicolor","virginica"))</f>
        <v>setosa</v>
      </c>
      <c r="F392" s="22">
        <f t="shared" ref="F392:H392" si="2437">AQ392</f>
        <v>0.3520988638</v>
      </c>
      <c r="G392" s="22">
        <f t="shared" si="2437"/>
        <v>0.3051302531</v>
      </c>
      <c r="H392" s="22">
        <f t="shared" si="2437"/>
        <v>0.3427708831</v>
      </c>
      <c r="I392" s="64" t="str">
        <f t="shared" ref="I392:I400" si="2449">IF(MAX(F392:H392)=F392,"setosa",IF(MAX(F392:H392)=G392,"versicolor","virginica"))</f>
        <v>setosa</v>
      </c>
      <c r="J392" s="22">
        <f>COUNTIF(K392:K400,"OK")/9</f>
        <v>0.8888888889</v>
      </c>
      <c r="K392" s="24" t="str">
        <f t="shared" ref="K392:K400" si="2450">IF(E392=I392,"OK","NG")</f>
        <v>OK</v>
      </c>
      <c r="L392" s="25">
        <f t="shared" ref="L392:L400" si="2451">-(B392*LN(F392)+C392*LN(G392)+D392*LN(H392))/9</f>
        <v>0.1159825866</v>
      </c>
      <c r="M392" s="9" t="s">
        <v>26</v>
      </c>
      <c r="N392" s="25">
        <v>1.0</v>
      </c>
      <c r="O392" s="27">
        <v>5.1</v>
      </c>
      <c r="P392" s="27">
        <v>7.0</v>
      </c>
      <c r="Q392" s="72">
        <f t="shared" ref="Q392:S392" si="2438">Q379-$C$10*CH379</f>
        <v>0.05484962094</v>
      </c>
      <c r="R392" s="72">
        <f t="shared" si="2438"/>
        <v>-0.04575722042</v>
      </c>
      <c r="S392" s="72">
        <f t="shared" si="2438"/>
        <v>0.1872893289</v>
      </c>
      <c r="T392" s="28" t="s">
        <v>27</v>
      </c>
      <c r="U392" s="27">
        <f t="array" ref="U392:W400">MMULT(N392:P400,Q392:S394)</f>
        <v>0.7042399759</v>
      </c>
      <c r="V392" s="27">
        <v>1.6021142822958778</v>
      </c>
      <c r="W392" s="27">
        <v>-1.0109606355404397</v>
      </c>
      <c r="Y392" s="9" t="s">
        <v>921</v>
      </c>
      <c r="Z392" s="17">
        <f t="shared" ref="Z392:AB392" si="2439">1/(1+EXP(-U392))</f>
        <v>0.6691271581</v>
      </c>
      <c r="AA392" s="17">
        <f t="shared" si="2439"/>
        <v>0.8323136778</v>
      </c>
      <c r="AB392" s="17">
        <f t="shared" si="2439"/>
        <v>0.2667918949</v>
      </c>
      <c r="AD392" s="9" t="s">
        <v>922</v>
      </c>
      <c r="AE392" s="25">
        <v>1.0</v>
      </c>
      <c r="AF392" s="17">
        <f t="shared" ref="AF392:AH392" si="2440">Z392</f>
        <v>0.6691271581</v>
      </c>
      <c r="AG392" s="17">
        <f t="shared" si="2440"/>
        <v>0.8323136778</v>
      </c>
      <c r="AH392" s="17">
        <f t="shared" si="2440"/>
        <v>0.2667918949</v>
      </c>
      <c r="AI392" s="38">
        <f t="shared" ref="AI392:AK392" si="2441">AI379-$C$10*BO379</f>
        <v>0.06488051614</v>
      </c>
      <c r="AJ392" s="38">
        <f t="shared" si="2441"/>
        <v>-0.03044969732</v>
      </c>
      <c r="AK392" s="38">
        <f t="shared" si="2441"/>
        <v>-0.03443081882</v>
      </c>
      <c r="AL392" s="28" t="s">
        <v>27</v>
      </c>
      <c r="AM392" s="27">
        <f t="array" ref="AM392:AO400">MMULT(AE392:AH400,AI392:AK395)</f>
        <v>0.7326076445</v>
      </c>
      <c r="AN392" s="27">
        <v>0.5894343899923336</v>
      </c>
      <c r="AO392" s="27">
        <v>0.7057578899108543</v>
      </c>
      <c r="AP392" s="9" t="s">
        <v>923</v>
      </c>
      <c r="AQ392" s="17">
        <f t="shared" ref="AQ392:AS392" si="2442">EXP(AM392)/(EXP($AM392)+EXP($AN392)+EXP($AO392))</f>
        <v>0.3520988638</v>
      </c>
      <c r="AR392" s="17">
        <f t="shared" si="2442"/>
        <v>0.3051302531</v>
      </c>
      <c r="AS392" s="17">
        <f t="shared" si="2442"/>
        <v>0.3427708831</v>
      </c>
      <c r="AT392" s="39" t="s">
        <v>51</v>
      </c>
      <c r="AU392" s="40" t="str">
        <f>IF(MAX(B392:D392)=MAX(AQ392:AS392)=AQ392,"setosa",IF(MAX(AQ392:AS392)=AR392,"versicolor","virginica"))</f>
        <v>virginica</v>
      </c>
      <c r="AW392" s="41">
        <v>1.0</v>
      </c>
      <c r="AX392" s="41">
        <v>0.0</v>
      </c>
      <c r="AY392" s="41">
        <v>0.0</v>
      </c>
      <c r="BA392" s="59" t="s">
        <v>108</v>
      </c>
      <c r="BB392" s="74">
        <f t="shared" ref="BB392:BD392" si="2443">AQ392-AW392</f>
        <v>-0.6479011362</v>
      </c>
      <c r="BC392" s="74">
        <f t="shared" si="2443"/>
        <v>0.3051302531</v>
      </c>
      <c r="BD392" s="74">
        <f t="shared" si="2443"/>
        <v>0.3427708831</v>
      </c>
      <c r="BE392" s="9" t="s">
        <v>924</v>
      </c>
      <c r="BF392" s="5">
        <v>1.0</v>
      </c>
      <c r="BG392" s="5">
        <v>1.0</v>
      </c>
      <c r="BH392" s="5">
        <v>1.0</v>
      </c>
      <c r="BI392" s="9" t="s">
        <v>925</v>
      </c>
      <c r="BJ392" s="34">
        <f t="shared" ref="BJ392:BL392" si="2444">BB392*BF392</f>
        <v>-0.6479011362</v>
      </c>
      <c r="BK392" s="34">
        <f t="shared" si="2444"/>
        <v>0.3051302531</v>
      </c>
      <c r="BL392" s="34">
        <f t="shared" si="2444"/>
        <v>0.3427708831</v>
      </c>
      <c r="BN392" s="61" t="s">
        <v>926</v>
      </c>
      <c r="BO392" s="62">
        <f t="array" ref="BO392:BQ395">MMULT(TRANSPOSE(AE392:AH400),BJ392:BL400)</f>
        <v>-0.05628307035</v>
      </c>
      <c r="BP392" s="62">
        <v>-0.00859652562909452</v>
      </c>
      <c r="BQ392" s="62">
        <v>0.06487959597826354</v>
      </c>
      <c r="BS392" s="75" t="s">
        <v>927</v>
      </c>
      <c r="BT392" s="5">
        <f t="shared" ref="BT392:BV392" si="2445">Z392*(1-Z392)</f>
        <v>0.2213960044</v>
      </c>
      <c r="BU392" s="5">
        <f t="shared" si="2445"/>
        <v>0.1395676195</v>
      </c>
      <c r="BV392" s="5">
        <f t="shared" si="2445"/>
        <v>0.1956139797</v>
      </c>
      <c r="BX392" s="9" t="s">
        <v>928</v>
      </c>
      <c r="BY392" s="17">
        <f t="array" ref="BY392:CA400">MMULT(BJ392:BL400,TRANSPOSE(AI393:AK395))</f>
        <v>0.0609534783</v>
      </c>
      <c r="BZ392" s="17">
        <v>-0.12962268540114774</v>
      </c>
      <c r="CA392" s="17">
        <v>0.28989061684653505</v>
      </c>
      <c r="CB392" s="9"/>
      <c r="CC392" s="34">
        <f t="shared" ref="CC392:CE392" si="2446">BY392*BT392</f>
        <v>0.01349485655</v>
      </c>
      <c r="CD392" s="34">
        <f t="shared" si="2446"/>
        <v>-0.01809112964</v>
      </c>
      <c r="CE392" s="34">
        <f t="shared" si="2446"/>
        <v>0.05670665725</v>
      </c>
      <c r="CG392" s="61" t="s">
        <v>929</v>
      </c>
      <c r="CH392" s="65">
        <f t="array" ref="CH392:CJ394">MMULT(TRANSPOSE(N392:P400),CC392:CE400)</f>
        <v>-0.0007728006135</v>
      </c>
      <c r="CI392" s="65">
        <v>0.055822553785798715</v>
      </c>
      <c r="CJ392" s="65">
        <v>-0.04109061421586344</v>
      </c>
    </row>
    <row r="393" ht="18.0" customHeight="1">
      <c r="B393" s="6">
        <v>1.0</v>
      </c>
      <c r="C393" s="6">
        <v>0.0</v>
      </c>
      <c r="D393" s="6">
        <v>0.0</v>
      </c>
      <c r="E393" s="22" t="str">
        <f t="shared" si="2447"/>
        <v>setosa</v>
      </c>
      <c r="F393" s="22">
        <f t="shared" ref="F393:H393" si="2448">AQ393</f>
        <v>0.3569938974</v>
      </c>
      <c r="G393" s="22">
        <f t="shared" si="2448"/>
        <v>0.3002632238</v>
      </c>
      <c r="H393" s="22">
        <f t="shared" si="2448"/>
        <v>0.3427428788</v>
      </c>
      <c r="I393" s="64" t="str">
        <f t="shared" si="2449"/>
        <v>setosa</v>
      </c>
      <c r="K393" s="24" t="str">
        <f t="shared" si="2450"/>
        <v>OK</v>
      </c>
      <c r="L393" s="29">
        <f t="shared" si="2451"/>
        <v>0.1144485102</v>
      </c>
      <c r="N393" s="29">
        <v>1.0</v>
      </c>
      <c r="O393" s="27">
        <v>5.4</v>
      </c>
      <c r="P393" s="27">
        <v>7.8</v>
      </c>
      <c r="Q393" s="72">
        <f t="shared" ref="Q393:S393" si="2452">Q380-$C$10*CH380</f>
        <v>0.1446540708</v>
      </c>
      <c r="R393" s="72">
        <f t="shared" si="2452"/>
        <v>-0.1170529178</v>
      </c>
      <c r="S393" s="72">
        <f t="shared" si="2452"/>
        <v>0.2096729854</v>
      </c>
      <c r="U393" s="27">
        <v>0.737539579287234</v>
      </c>
      <c r="V393" s="27">
        <v>1.823551707939675</v>
      </c>
      <c r="W393" s="27">
        <v>-1.2072109901902786</v>
      </c>
      <c r="Z393" s="17">
        <f t="shared" ref="Z393:AB393" si="2453">1/(1+EXP(-U393))</f>
        <v>0.6764575958</v>
      </c>
      <c r="AA393" s="17">
        <f t="shared" si="2453"/>
        <v>0.8609917583</v>
      </c>
      <c r="AB393" s="17">
        <f t="shared" si="2453"/>
        <v>0.2301949061</v>
      </c>
      <c r="AE393" s="29">
        <v>1.0</v>
      </c>
      <c r="AF393" s="17">
        <f t="shared" ref="AF393:AH393" si="2454">Z393</f>
        <v>0.6764575958</v>
      </c>
      <c r="AG393" s="17">
        <f t="shared" si="2454"/>
        <v>0.8609917583</v>
      </c>
      <c r="AH393" s="17">
        <f t="shared" si="2454"/>
        <v>0.2301949061</v>
      </c>
      <c r="AI393" s="38">
        <f t="shared" ref="AI393:AK393" si="2455">AI380-$C$10*BO380</f>
        <v>0.5333654669</v>
      </c>
      <c r="AJ393" s="38">
        <f t="shared" si="2455"/>
        <v>0.734415634</v>
      </c>
      <c r="AK393" s="38">
        <f t="shared" si="2455"/>
        <v>0.5322188991</v>
      </c>
      <c r="AM393" s="27">
        <v>0.7482329302617373</v>
      </c>
      <c r="AN393" s="27">
        <v>0.5751737451755701</v>
      </c>
      <c r="AO393" s="27">
        <v>0.7074947841592467</v>
      </c>
      <c r="AQ393" s="17">
        <f t="shared" ref="AQ393:AS393" si="2456">EXP(AM393)/(EXP($AM393)+EXP($AN393)+EXP($AO393))</f>
        <v>0.3569938974</v>
      </c>
      <c r="AR393" s="17">
        <f t="shared" si="2456"/>
        <v>0.3002632238</v>
      </c>
      <c r="AS393" s="17">
        <f t="shared" si="2456"/>
        <v>0.3427428788</v>
      </c>
      <c r="AU393" s="40" t="str">
        <f t="shared" ref="AU393:AU400" si="2467">IF(MAX(AQ393:AS393)=AQ393,"setosa",IF(MAX(AQ393:AS393)=AR393,"versicolor","virginica"))</f>
        <v>setosa</v>
      </c>
      <c r="AW393" s="41">
        <v>1.0</v>
      </c>
      <c r="AX393" s="41">
        <v>0.0</v>
      </c>
      <c r="AY393" s="41">
        <v>0.0</v>
      </c>
      <c r="BB393" s="74">
        <f t="shared" ref="BB393:BD393" si="2457">AQ393-AW393</f>
        <v>-0.6430061026</v>
      </c>
      <c r="BC393" s="74">
        <f t="shared" si="2457"/>
        <v>0.3002632238</v>
      </c>
      <c r="BD393" s="74">
        <f t="shared" si="2457"/>
        <v>0.3427428788</v>
      </c>
      <c r="BF393" s="5">
        <v>1.0</v>
      </c>
      <c r="BG393" s="5">
        <v>1.0</v>
      </c>
      <c r="BH393" s="5">
        <v>1.0</v>
      </c>
      <c r="BJ393" s="34">
        <f t="shared" ref="BJ393:BL393" si="2458">BB393*BF393</f>
        <v>-0.6430061026</v>
      </c>
      <c r="BK393" s="34">
        <f t="shared" si="2458"/>
        <v>0.3002632238</v>
      </c>
      <c r="BL393" s="34">
        <f t="shared" si="2458"/>
        <v>0.3427428788</v>
      </c>
      <c r="BN393" s="61" t="s">
        <v>930</v>
      </c>
      <c r="BO393" s="34">
        <v>0.09549170862538242</v>
      </c>
      <c r="BP393" s="34">
        <v>-0.011149135484290418</v>
      </c>
      <c r="BQ393" s="34">
        <v>-0.0843425731410925</v>
      </c>
      <c r="BT393" s="5">
        <f t="shared" ref="BT393:BV393" si="2459">Z393*(1-Z393)</f>
        <v>0.2188627169</v>
      </c>
      <c r="BU393" s="5">
        <f t="shared" si="2459"/>
        <v>0.1196849504</v>
      </c>
      <c r="BV393" s="5">
        <f t="shared" si="2459"/>
        <v>0.1772052113</v>
      </c>
      <c r="BY393" s="17">
        <v>0.05997499335205636</v>
      </c>
      <c r="BZ393" s="17">
        <v>-0.1277011416654404</v>
      </c>
      <c r="CA393" s="17">
        <v>0.2872152280932605</v>
      </c>
      <c r="CC393" s="34">
        <f t="shared" ref="CC393:CE393" si="2460">BY393*BT393</f>
        <v>0.01312628999</v>
      </c>
      <c r="CD393" s="34">
        <f t="shared" si="2460"/>
        <v>-0.01528390481</v>
      </c>
      <c r="CE393" s="34">
        <f t="shared" si="2460"/>
        <v>0.05089603518</v>
      </c>
      <c r="CG393" s="61" t="s">
        <v>931</v>
      </c>
      <c r="CH393" s="66">
        <v>0.0048983283224286606</v>
      </c>
      <c r="CI393" s="66">
        <v>0.30400533414205644</v>
      </c>
      <c r="CJ393" s="66">
        <v>-0.5347261533400972</v>
      </c>
    </row>
    <row r="394" ht="18.0" customHeight="1">
      <c r="B394" s="6">
        <v>1.0</v>
      </c>
      <c r="C394" s="6">
        <v>0.0</v>
      </c>
      <c r="D394" s="6">
        <v>0.0</v>
      </c>
      <c r="E394" s="22" t="str">
        <f t="shared" si="2447"/>
        <v>setosa</v>
      </c>
      <c r="F394" s="22">
        <f t="shared" ref="F394:H394" si="2461">AQ394</f>
        <v>0.3531908966</v>
      </c>
      <c r="G394" s="22">
        <f t="shared" si="2461"/>
        <v>0.3039162953</v>
      </c>
      <c r="H394" s="22">
        <f t="shared" si="2461"/>
        <v>0.3428928081</v>
      </c>
      <c r="I394" s="64" t="str">
        <f t="shared" si="2449"/>
        <v>setosa</v>
      </c>
      <c r="K394" s="24" t="str">
        <f t="shared" si="2450"/>
        <v>OK</v>
      </c>
      <c r="L394" s="29">
        <f t="shared" si="2451"/>
        <v>0.1156385094</v>
      </c>
      <c r="N394" s="29">
        <v>1.0</v>
      </c>
      <c r="O394" s="27">
        <v>4.6</v>
      </c>
      <c r="P394" s="27">
        <v>6.8</v>
      </c>
      <c r="Q394" s="72">
        <f t="shared" ref="Q394:S394" si="2462">Q381-$C$10*CH381</f>
        <v>-0.01262077233</v>
      </c>
      <c r="R394" s="72">
        <f t="shared" si="2462"/>
        <v>0.3206916262</v>
      </c>
      <c r="S394" s="72">
        <f t="shared" si="2462"/>
        <v>-0.3239403128</v>
      </c>
      <c r="U394" s="27">
        <v>0.6344370949476991</v>
      </c>
      <c r="V394" s="27">
        <v>1.5965024159684047</v>
      </c>
      <c r="W394" s="27">
        <v>-1.0510090656551936</v>
      </c>
      <c r="Z394" s="17">
        <f t="shared" ref="Z394:AB394" si="2463">1/(1+EXP(-U394))</f>
        <v>0.6534948781</v>
      </c>
      <c r="AA394" s="17">
        <f t="shared" si="2463"/>
        <v>0.8315289817</v>
      </c>
      <c r="AB394" s="17">
        <f t="shared" si="2463"/>
        <v>0.2590313796</v>
      </c>
      <c r="AE394" s="29">
        <v>1.0</v>
      </c>
      <c r="AF394" s="17">
        <f t="shared" ref="AF394:AH394" si="2464">Z394</f>
        <v>0.6534948781</v>
      </c>
      <c r="AG394" s="17">
        <f t="shared" si="2464"/>
        <v>0.8315289817</v>
      </c>
      <c r="AH394" s="17">
        <f t="shared" si="2464"/>
        <v>0.2590313796</v>
      </c>
      <c r="AI394" s="38">
        <f t="shared" ref="AI394:AK394" si="2465">AI381-$C$10*BO381</f>
        <v>0.3804997845</v>
      </c>
      <c r="AJ394" s="38">
        <f t="shared" si="2465"/>
        <v>-0.01415408377</v>
      </c>
      <c r="AK394" s="38">
        <f t="shared" si="2465"/>
        <v>0.3536542993</v>
      </c>
      <c r="AM394" s="27">
        <v>0.7241417300859356</v>
      </c>
      <c r="AN394" s="27">
        <v>0.5738853547367981</v>
      </c>
      <c r="AO394" s="27">
        <v>0.6945509214014064</v>
      </c>
      <c r="AQ394" s="17">
        <f t="shared" ref="AQ394:AS394" si="2466">EXP(AM394)/(EXP($AM394)+EXP($AN394)+EXP($AO394))</f>
        <v>0.3531908966</v>
      </c>
      <c r="AR394" s="17">
        <f t="shared" si="2466"/>
        <v>0.3039162953</v>
      </c>
      <c r="AS394" s="17">
        <f t="shared" si="2466"/>
        <v>0.3428928081</v>
      </c>
      <c r="AU394" s="40" t="str">
        <f t="shared" si="2467"/>
        <v>setosa</v>
      </c>
      <c r="AW394" s="41">
        <v>1.0</v>
      </c>
      <c r="AX394" s="41">
        <v>0.0</v>
      </c>
      <c r="AY394" s="41">
        <v>0.0</v>
      </c>
      <c r="BB394" s="74">
        <f t="shared" ref="BB394:BD394" si="2468">AQ394-AW394</f>
        <v>-0.6468091034</v>
      </c>
      <c r="BC394" s="74">
        <f t="shared" si="2468"/>
        <v>0.3039162953</v>
      </c>
      <c r="BD394" s="74">
        <f t="shared" si="2468"/>
        <v>0.3428928081</v>
      </c>
      <c r="BF394" s="5">
        <v>1.0</v>
      </c>
      <c r="BG394" s="5">
        <v>1.0</v>
      </c>
      <c r="BH394" s="5">
        <v>1.0</v>
      </c>
      <c r="BJ394" s="34">
        <f t="shared" ref="BJ394:BL394" si="2469">BB394*BF394</f>
        <v>-0.6468091034</v>
      </c>
      <c r="BK394" s="34">
        <f t="shared" si="2469"/>
        <v>0.3039162953</v>
      </c>
      <c r="BL394" s="34">
        <f t="shared" si="2469"/>
        <v>0.3428928081</v>
      </c>
      <c r="BO394" s="34">
        <v>-0.4237380118304154</v>
      </c>
      <c r="BP394" s="34">
        <v>0.3675116293092371</v>
      </c>
      <c r="BQ394" s="34">
        <v>0.05622638252117779</v>
      </c>
      <c r="BT394" s="5">
        <f t="shared" ref="BT394:BV394" si="2470">Z394*(1-Z394)</f>
        <v>0.2264393224</v>
      </c>
      <c r="BU394" s="5">
        <f t="shared" si="2470"/>
        <v>0.1400885343</v>
      </c>
      <c r="BV394" s="5">
        <f t="shared" si="2470"/>
        <v>0.191934124</v>
      </c>
      <c r="BY394" s="17">
        <v>0.06070927208068183</v>
      </c>
      <c r="BZ394" s="17">
        <v>-0.12914686538540393</v>
      </c>
      <c r="CA394" s="17">
        <v>0.28926948786383133</v>
      </c>
      <c r="CC394" s="34">
        <f t="shared" ref="CC394:CE394" si="2471">BY394*BT394</f>
        <v>0.01374696643</v>
      </c>
      <c r="CD394" s="34">
        <f t="shared" si="2471"/>
        <v>-0.01809199508</v>
      </c>
      <c r="CE394" s="34">
        <f t="shared" si="2471"/>
        <v>0.05552068575</v>
      </c>
      <c r="CH394" s="66">
        <v>0.2398040310558247</v>
      </c>
      <c r="CI394" s="66">
        <v>-0.17261419701465686</v>
      </c>
      <c r="CJ394" s="66">
        <v>0.38557708658893586</v>
      </c>
    </row>
    <row r="395" ht="18.0" customHeight="1">
      <c r="B395" s="6">
        <v>0.0</v>
      </c>
      <c r="C395" s="6">
        <v>1.0</v>
      </c>
      <c r="D395" s="6">
        <v>0.0</v>
      </c>
      <c r="E395" s="22" t="str">
        <f t="shared" si="2447"/>
        <v>versicolor</v>
      </c>
      <c r="F395" s="22">
        <f t="shared" ref="F395:H395" si="2472">AQ395</f>
        <v>0.3077081587</v>
      </c>
      <c r="G395" s="22">
        <f t="shared" si="2472"/>
        <v>0.3538070434</v>
      </c>
      <c r="H395" s="22">
        <f t="shared" si="2472"/>
        <v>0.3384847978</v>
      </c>
      <c r="I395" s="64" t="str">
        <f t="shared" si="2449"/>
        <v>versicolor</v>
      </c>
      <c r="K395" s="24" t="str">
        <f t="shared" si="2450"/>
        <v>OK</v>
      </c>
      <c r="L395" s="29">
        <f t="shared" si="2451"/>
        <v>0.1154448433</v>
      </c>
      <c r="N395" s="29">
        <v>1.0</v>
      </c>
      <c r="O395" s="27">
        <v>6.4</v>
      </c>
      <c r="P395" s="27">
        <v>3.6</v>
      </c>
      <c r="U395" s="27">
        <v>0.9352008939051694</v>
      </c>
      <c r="V395" s="27">
        <v>0.35959395986279774</v>
      </c>
      <c r="W395" s="27">
        <v>0.36301130901861467</v>
      </c>
      <c r="Z395" s="17">
        <f t="shared" ref="Z395:AB395" si="2473">1/(1+EXP(-U395))</f>
        <v>0.7181292418</v>
      </c>
      <c r="AA395" s="17">
        <f t="shared" si="2473"/>
        <v>0.5889421396</v>
      </c>
      <c r="AB395" s="17">
        <f t="shared" si="2473"/>
        <v>0.5897691911</v>
      </c>
      <c r="AE395" s="29">
        <v>1.0</v>
      </c>
      <c r="AF395" s="17">
        <f t="shared" ref="AF395:AH395" si="2474">Z395</f>
        <v>0.7181292418</v>
      </c>
      <c r="AG395" s="17">
        <f t="shared" si="2474"/>
        <v>0.5889421396</v>
      </c>
      <c r="AH395" s="17">
        <f t="shared" si="2474"/>
        <v>0.5897691911</v>
      </c>
      <c r="AI395" s="38">
        <f t="shared" ref="AI395:AK395" si="2475">AI382-$C$10*BO382</f>
        <v>-0.02195481178</v>
      </c>
      <c r="AJ395" s="38">
        <f t="shared" si="2475"/>
        <v>0.5256804328</v>
      </c>
      <c r="AK395" s="38">
        <f t="shared" si="2475"/>
        <v>0.336274379</v>
      </c>
      <c r="AM395" s="27">
        <v>0.6590499401619108</v>
      </c>
      <c r="AN395" s="27">
        <v>0.7986498323586105</v>
      </c>
      <c r="AO395" s="27">
        <v>0.7543773238528529</v>
      </c>
      <c r="AQ395" s="17">
        <f t="shared" ref="AQ395:AS395" si="2476">EXP(AM395)/(EXP($AM395)+EXP($AN395)+EXP($AO395))</f>
        <v>0.3077081587</v>
      </c>
      <c r="AR395" s="17">
        <f t="shared" si="2476"/>
        <v>0.3538070434</v>
      </c>
      <c r="AS395" s="17">
        <f t="shared" si="2476"/>
        <v>0.3384847978</v>
      </c>
      <c r="AU395" s="40" t="str">
        <f t="shared" si="2467"/>
        <v>versicolor</v>
      </c>
      <c r="AW395" s="41">
        <v>0.0</v>
      </c>
      <c r="AX395" s="41">
        <v>1.0</v>
      </c>
      <c r="AY395" s="41">
        <v>0.0</v>
      </c>
      <c r="BB395" s="74">
        <f t="shared" ref="BB395:BD395" si="2477">AQ395-AW395</f>
        <v>0.3077081587</v>
      </c>
      <c r="BC395" s="74">
        <f t="shared" si="2477"/>
        <v>-0.6461929566</v>
      </c>
      <c r="BD395" s="74">
        <f t="shared" si="2477"/>
        <v>0.3384847978</v>
      </c>
      <c r="BF395" s="5">
        <v>1.0</v>
      </c>
      <c r="BG395" s="5">
        <v>1.0</v>
      </c>
      <c r="BH395" s="5">
        <v>1.0</v>
      </c>
      <c r="BJ395" s="34">
        <f t="shared" ref="BJ395:BL395" si="2478">BB395*BF395</f>
        <v>0.3077081587</v>
      </c>
      <c r="BK395" s="34">
        <f t="shared" si="2478"/>
        <v>-0.6461929566</v>
      </c>
      <c r="BL395" s="34">
        <f t="shared" si="2478"/>
        <v>0.3384847978</v>
      </c>
      <c r="BO395" s="34">
        <v>0.5425196446061608</v>
      </c>
      <c r="BP395" s="34">
        <v>-0.4280719989536137</v>
      </c>
      <c r="BQ395" s="34">
        <v>-0.11444764565254706</v>
      </c>
      <c r="BT395" s="5">
        <f t="shared" ref="BT395:BV395" si="2479">Z395*(1-Z395)</f>
        <v>0.2024196339</v>
      </c>
      <c r="BU395" s="5">
        <f t="shared" si="2479"/>
        <v>0.2420892958</v>
      </c>
      <c r="BV395" s="5">
        <f t="shared" si="2479"/>
        <v>0.2419414923</v>
      </c>
      <c r="BY395" s="17">
        <v>-0.13030529764956766</v>
      </c>
      <c r="BZ395" s="17">
        <v>0.2459357613241751</v>
      </c>
      <c r="CA395" s="17">
        <v>-0.23262290262035584</v>
      </c>
      <c r="CC395" s="34">
        <f t="shared" ref="CC395:CE395" si="2480">BY395*BT395</f>
        <v>-0.02637635064</v>
      </c>
      <c r="CD395" s="34">
        <f t="shared" si="2480"/>
        <v>0.05953841527</v>
      </c>
      <c r="CE395" s="34">
        <f t="shared" si="2480"/>
        <v>-0.05628113221</v>
      </c>
    </row>
    <row r="396" ht="18.0" customHeight="1">
      <c r="B396" s="6">
        <v>0.0</v>
      </c>
      <c r="C396" s="6">
        <v>1.0</v>
      </c>
      <c r="D396" s="6">
        <v>0.0</v>
      </c>
      <c r="E396" s="22" t="str">
        <f t="shared" si="2447"/>
        <v>versicolor</v>
      </c>
      <c r="F396" s="22">
        <f t="shared" ref="F396:H396" si="2481">AQ396</f>
        <v>0.3089014392</v>
      </c>
      <c r="G396" s="22">
        <f t="shared" si="2481"/>
        <v>0.3524646882</v>
      </c>
      <c r="H396" s="22">
        <f t="shared" si="2481"/>
        <v>0.3386338727</v>
      </c>
      <c r="I396" s="64" t="str">
        <f t="shared" si="2449"/>
        <v>versicolor</v>
      </c>
      <c r="K396" s="24" t="str">
        <f t="shared" si="2450"/>
        <v>OK</v>
      </c>
      <c r="L396" s="29">
        <f t="shared" si="2451"/>
        <v>0.1158672041</v>
      </c>
      <c r="N396" s="29">
        <v>1.0</v>
      </c>
      <c r="O396" s="27">
        <v>5.9</v>
      </c>
      <c r="P396" s="27">
        <v>3.4</v>
      </c>
      <c r="U396" s="27">
        <v>0.8653980129530987</v>
      </c>
      <c r="V396" s="27">
        <v>0.3539820935353244</v>
      </c>
      <c r="W396" s="27">
        <v>0.32296287890386055</v>
      </c>
      <c r="Z396" s="17">
        <f t="shared" ref="Z396:AB396" si="2482">1/(1+EXP(-U396))</f>
        <v>0.7037872188</v>
      </c>
      <c r="AA396" s="17">
        <f t="shared" si="2482"/>
        <v>0.587582892</v>
      </c>
      <c r="AB396" s="17">
        <f t="shared" si="2482"/>
        <v>0.5800461582</v>
      </c>
      <c r="AE396" s="29">
        <v>1.0</v>
      </c>
      <c r="AF396" s="17">
        <f t="shared" ref="AF396:AH396" si="2483">Z396</f>
        <v>0.7037872188</v>
      </c>
      <c r="AG396" s="17">
        <f t="shared" si="2483"/>
        <v>0.587582892</v>
      </c>
      <c r="AH396" s="17">
        <f t="shared" si="2483"/>
        <v>0.5800461582</v>
      </c>
      <c r="AI396" s="2"/>
      <c r="AM396" s="27">
        <v>0.6510966742675681</v>
      </c>
      <c r="AN396" s="27">
        <v>0.7830248571981897</v>
      </c>
      <c r="AO396" s="27">
        <v>0.7429939175301441</v>
      </c>
      <c r="AQ396" s="17">
        <f t="shared" ref="AQ396:AS396" si="2484">EXP(AM396)/(EXP($AM396)+EXP($AN396)+EXP($AO396))</f>
        <v>0.3089014392</v>
      </c>
      <c r="AR396" s="17">
        <f t="shared" si="2484"/>
        <v>0.3524646882</v>
      </c>
      <c r="AS396" s="17">
        <f t="shared" si="2484"/>
        <v>0.3386338727</v>
      </c>
      <c r="AU396" s="40" t="str">
        <f t="shared" si="2467"/>
        <v>versicolor</v>
      </c>
      <c r="AW396" s="41">
        <v>0.0</v>
      </c>
      <c r="AX396" s="41">
        <v>1.0</v>
      </c>
      <c r="AY396" s="41">
        <v>0.0</v>
      </c>
      <c r="BB396" s="74">
        <f t="shared" ref="BB396:BD396" si="2485">AQ396-AW396</f>
        <v>0.3089014392</v>
      </c>
      <c r="BC396" s="74">
        <f t="shared" si="2485"/>
        <v>-0.6475353118</v>
      </c>
      <c r="BD396" s="74">
        <f t="shared" si="2485"/>
        <v>0.3386338727</v>
      </c>
      <c r="BF396" s="5">
        <v>1.0</v>
      </c>
      <c r="BG396" s="5">
        <v>1.0</v>
      </c>
      <c r="BH396" s="5">
        <v>1.0</v>
      </c>
      <c r="BJ396" s="34">
        <f t="shared" ref="BJ396:BL396" si="2486">BB396*BF396</f>
        <v>0.3089014392</v>
      </c>
      <c r="BK396" s="34">
        <f t="shared" si="2486"/>
        <v>-0.6475353118</v>
      </c>
      <c r="BL396" s="34">
        <f t="shared" si="2486"/>
        <v>0.3386338727</v>
      </c>
      <c r="BT396" s="5">
        <f t="shared" ref="BT396:BV396" si="2487">Z396*(1-Z396)</f>
        <v>0.2084707695</v>
      </c>
      <c r="BU396" s="5">
        <f t="shared" si="2487"/>
        <v>0.242329237</v>
      </c>
      <c r="BV396" s="5">
        <f t="shared" si="2487"/>
        <v>0.2435926126</v>
      </c>
      <c r="BY396" s="17">
        <v>-0.1305753493228209</v>
      </c>
      <c r="BZ396" s="17">
        <v>0.2464615250325145</v>
      </c>
      <c r="CA396" s="17">
        <v>-0.23330462070670574</v>
      </c>
      <c r="CC396" s="34">
        <f t="shared" ref="CC396:CE396" si="2488">BY396*BT396</f>
        <v>-0.02722114355</v>
      </c>
      <c r="CD396" s="34">
        <f t="shared" si="2488"/>
        <v>0.05972483332</v>
      </c>
      <c r="CE396" s="34">
        <f t="shared" si="2488"/>
        <v>-0.05683128208</v>
      </c>
    </row>
    <row r="397" ht="18.0" customHeight="1">
      <c r="B397" s="6">
        <v>0.0</v>
      </c>
      <c r="C397" s="6">
        <v>1.0</v>
      </c>
      <c r="D397" s="6">
        <v>0.0</v>
      </c>
      <c r="E397" s="22" t="str">
        <f t="shared" si="2447"/>
        <v>versicolor</v>
      </c>
      <c r="F397" s="22">
        <f t="shared" ref="F397:H397" si="2489">AQ397</f>
        <v>0.3012615502</v>
      </c>
      <c r="G397" s="22">
        <f t="shared" si="2489"/>
        <v>0.3615238782</v>
      </c>
      <c r="H397" s="22">
        <f t="shared" si="2489"/>
        <v>0.3372145716</v>
      </c>
      <c r="I397" s="64" t="str">
        <f t="shared" si="2449"/>
        <v>versicolor</v>
      </c>
      <c r="K397" s="24" t="str">
        <f t="shared" si="2450"/>
        <v>OK</v>
      </c>
      <c r="L397" s="29">
        <f t="shared" si="2451"/>
        <v>0.1130474652</v>
      </c>
      <c r="N397" s="29">
        <v>1.0</v>
      </c>
      <c r="O397" s="27">
        <v>6.7</v>
      </c>
      <c r="P397" s="27">
        <v>3.2</v>
      </c>
      <c r="U397" s="27">
        <v>0.9836454240875363</v>
      </c>
      <c r="V397" s="27">
        <v>0.19620143401133638</v>
      </c>
      <c r="W397" s="27">
        <v>0.5554893297547017</v>
      </c>
      <c r="Z397" s="17">
        <f t="shared" ref="Z397:AB397" si="2490">1/(1+EXP(-U397))</f>
        <v>0.727830949</v>
      </c>
      <c r="AA397" s="17">
        <f t="shared" si="2490"/>
        <v>0.5488936124</v>
      </c>
      <c r="AB397" s="17">
        <f t="shared" si="2490"/>
        <v>0.6354082172</v>
      </c>
      <c r="AE397" s="29">
        <v>1.0</v>
      </c>
      <c r="AF397" s="17">
        <f t="shared" ref="AF397:AH397" si="2491">Z397</f>
        <v>0.727830949</v>
      </c>
      <c r="AG397" s="17">
        <f t="shared" si="2491"/>
        <v>0.5488936124</v>
      </c>
      <c r="AH397" s="17">
        <f t="shared" si="2491"/>
        <v>0.6354082172</v>
      </c>
      <c r="AJ397" s="2"/>
      <c r="AK397" s="2"/>
      <c r="AM397" s="27">
        <v>0.6479840435229393</v>
      </c>
      <c r="AN397" s="27">
        <v>0.8303333109925709</v>
      </c>
      <c r="AO397" s="27">
        <v>0.7607246570881523</v>
      </c>
      <c r="AQ397" s="17">
        <f t="shared" ref="AQ397:AS397" si="2492">EXP(AM397)/(EXP($AM397)+EXP($AN397)+EXP($AO397))</f>
        <v>0.3012615502</v>
      </c>
      <c r="AR397" s="17">
        <f t="shared" si="2492"/>
        <v>0.3615238782</v>
      </c>
      <c r="AS397" s="17">
        <f t="shared" si="2492"/>
        <v>0.3372145716</v>
      </c>
      <c r="AU397" s="40" t="str">
        <f t="shared" si="2467"/>
        <v>versicolor</v>
      </c>
      <c r="AW397" s="41">
        <v>0.0</v>
      </c>
      <c r="AX397" s="41">
        <v>1.0</v>
      </c>
      <c r="AY397" s="41">
        <v>0.0</v>
      </c>
      <c r="BB397" s="74">
        <f t="shared" ref="BB397:BD397" si="2493">AQ397-AW397</f>
        <v>0.3012615502</v>
      </c>
      <c r="BC397" s="74">
        <f t="shared" si="2493"/>
        <v>-0.6384761218</v>
      </c>
      <c r="BD397" s="74">
        <f t="shared" si="2493"/>
        <v>0.3372145716</v>
      </c>
      <c r="BF397" s="5">
        <v>1.0</v>
      </c>
      <c r="BG397" s="5">
        <v>1.0</v>
      </c>
      <c r="BH397" s="5">
        <v>1.0</v>
      </c>
      <c r="BJ397" s="34">
        <f t="shared" ref="BJ397:BL397" si="2494">BB397*BF397</f>
        <v>0.3012615502</v>
      </c>
      <c r="BK397" s="34">
        <f t="shared" si="2494"/>
        <v>-0.6384761218</v>
      </c>
      <c r="BL397" s="34">
        <f t="shared" si="2494"/>
        <v>0.3372145716</v>
      </c>
      <c r="BT397" s="5">
        <f t="shared" ref="BT397:BV397" si="2495">Z397*(1-Z397)</f>
        <v>0.1980930587</v>
      </c>
      <c r="BU397" s="5">
        <f t="shared" si="2495"/>
        <v>0.2476094147</v>
      </c>
      <c r="BV397" s="5">
        <f t="shared" si="2495"/>
        <v>0.2316646147</v>
      </c>
      <c r="BY397" s="17">
        <v>-0.12875237032708198</v>
      </c>
      <c r="BZ397" s="17">
        <v>0.24292438246715314</v>
      </c>
      <c r="CA397" s="17">
        <v>-0.22885192404170573</v>
      </c>
      <c r="CC397" s="34">
        <f t="shared" ref="CC397:CE397" si="2496">BY397*BT397</f>
        <v>-0.02550495085</v>
      </c>
      <c r="CD397" s="34">
        <f t="shared" si="2496"/>
        <v>0.06015036415</v>
      </c>
      <c r="CE397" s="34">
        <f t="shared" si="2496"/>
        <v>-0.05301689281</v>
      </c>
    </row>
    <row r="398" ht="18.0" customHeight="1">
      <c r="B398" s="6">
        <v>0.0</v>
      </c>
      <c r="C398" s="6">
        <v>0.0</v>
      </c>
      <c r="D398" s="6">
        <v>1.0</v>
      </c>
      <c r="E398" s="22" t="str">
        <f t="shared" si="2447"/>
        <v>virginica</v>
      </c>
      <c r="F398" s="22">
        <f t="shared" ref="F398:H398" si="2497">AQ398</f>
        <v>0.3275303911</v>
      </c>
      <c r="G398" s="22">
        <f t="shared" si="2497"/>
        <v>0.3310754372</v>
      </c>
      <c r="H398" s="22">
        <f t="shared" si="2497"/>
        <v>0.3413941716</v>
      </c>
      <c r="I398" s="64" t="str">
        <f t="shared" si="2449"/>
        <v>virginica</v>
      </c>
      <c r="K398" s="24" t="str">
        <f t="shared" si="2450"/>
        <v>OK</v>
      </c>
      <c r="L398" s="29">
        <f t="shared" si="2451"/>
        <v>0.1194130601</v>
      </c>
      <c r="N398" s="29">
        <v>1.0</v>
      </c>
      <c r="O398" s="27">
        <v>7.9</v>
      </c>
      <c r="P398" s="27">
        <v>6.3</v>
      </c>
      <c r="U398" s="27">
        <v>1.1181059148703014</v>
      </c>
      <c r="V398" s="27">
        <v>1.0498819739619192</v>
      </c>
      <c r="W398" s="27">
        <v>-0.1971180575624949</v>
      </c>
      <c r="Z398" s="17">
        <f t="shared" ref="Z398:AB398" si="2498">1/(1+EXP(-U398))</f>
        <v>0.7536372141</v>
      </c>
      <c r="AA398" s="17">
        <f t="shared" si="2498"/>
        <v>0.7407522343</v>
      </c>
      <c r="AB398" s="17">
        <f t="shared" si="2498"/>
        <v>0.4508794332</v>
      </c>
      <c r="AE398" s="29">
        <v>1.0</v>
      </c>
      <c r="AF398" s="17">
        <f t="shared" ref="AF398:AH398" si="2499">Z398</f>
        <v>0.7536372141</v>
      </c>
      <c r="AG398" s="17">
        <f t="shared" si="2499"/>
        <v>0.7407522343</v>
      </c>
      <c r="AH398" s="17">
        <f t="shared" si="2499"/>
        <v>0.4508794332</v>
      </c>
      <c r="AM398" s="27">
        <v>0.7388016731723211</v>
      </c>
      <c r="AN398" s="27">
        <v>0.7495670814674132</v>
      </c>
      <c r="AO398" s="27">
        <v>0.7802585633200018</v>
      </c>
      <c r="AQ398" s="17">
        <f t="shared" ref="AQ398:AS398" si="2500">EXP(AM398)/(EXP($AM398)+EXP($AN398)+EXP($AO398))</f>
        <v>0.3275303911</v>
      </c>
      <c r="AR398" s="17">
        <f t="shared" si="2500"/>
        <v>0.3310754372</v>
      </c>
      <c r="AS398" s="17">
        <f t="shared" si="2500"/>
        <v>0.3413941716</v>
      </c>
      <c r="AU398" s="40" t="str">
        <f t="shared" si="2467"/>
        <v>virginica</v>
      </c>
      <c r="AW398" s="41">
        <v>0.0</v>
      </c>
      <c r="AX398" s="41">
        <v>0.0</v>
      </c>
      <c r="AY398" s="41">
        <v>1.0</v>
      </c>
      <c r="BB398" s="74">
        <f t="shared" ref="BB398:BD398" si="2501">AQ398-AW398</f>
        <v>0.3275303911</v>
      </c>
      <c r="BC398" s="74">
        <f t="shared" si="2501"/>
        <v>0.3310754372</v>
      </c>
      <c r="BD398" s="74">
        <f t="shared" si="2501"/>
        <v>-0.6586058284</v>
      </c>
      <c r="BF398" s="5">
        <v>1.0</v>
      </c>
      <c r="BG398" s="5">
        <v>1.0</v>
      </c>
      <c r="BH398" s="5">
        <v>1.0</v>
      </c>
      <c r="BJ398" s="34">
        <f t="shared" ref="BJ398:BL398" si="2502">BB398*BF398</f>
        <v>0.3275303911</v>
      </c>
      <c r="BK398" s="34">
        <f t="shared" si="2502"/>
        <v>0.3310754372</v>
      </c>
      <c r="BL398" s="34">
        <f t="shared" si="2502"/>
        <v>-0.6586058284</v>
      </c>
      <c r="BT398" s="5">
        <f t="shared" ref="BT398:BV398" si="2503">Z398*(1-Z398)</f>
        <v>0.1856681636</v>
      </c>
      <c r="BU398" s="5">
        <f t="shared" si="2503"/>
        <v>0.1920383617</v>
      </c>
      <c r="BV398" s="5">
        <f t="shared" si="2503"/>
        <v>0.2475871699</v>
      </c>
      <c r="BY398" s="17">
        <v>0.06731790820650074</v>
      </c>
      <c r="BZ398" s="17">
        <v>-0.11297960894112354</v>
      </c>
      <c r="CA398" s="17">
        <v>-0.05462325487252809</v>
      </c>
      <c r="CC398" s="34">
        <f t="shared" ref="CC398:CE398" si="2504">BY398*BT398</f>
        <v>0.0124987924</v>
      </c>
      <c r="CD398" s="34">
        <f t="shared" si="2504"/>
        <v>-0.021696419</v>
      </c>
      <c r="CE398" s="34">
        <f t="shared" si="2504"/>
        <v>-0.01352401709</v>
      </c>
    </row>
    <row r="399" ht="18.0" customHeight="1">
      <c r="B399" s="6">
        <v>0.0</v>
      </c>
      <c r="C399" s="6">
        <v>0.0</v>
      </c>
      <c r="D399" s="6">
        <v>1.0</v>
      </c>
      <c r="E399" s="22" t="str">
        <f t="shared" si="2447"/>
        <v>virginica</v>
      </c>
      <c r="F399" s="22">
        <f t="shared" ref="F399:H399" si="2505">AQ399</f>
        <v>0.319301087</v>
      </c>
      <c r="G399" s="22">
        <f t="shared" si="2505"/>
        <v>0.3401166351</v>
      </c>
      <c r="H399" s="22">
        <f t="shared" si="2505"/>
        <v>0.3405822779</v>
      </c>
      <c r="I399" s="64" t="str">
        <f t="shared" si="2449"/>
        <v>virginica</v>
      </c>
      <c r="K399" s="24" t="str">
        <f t="shared" si="2450"/>
        <v>OK</v>
      </c>
      <c r="L399" s="29">
        <f t="shared" si="2451"/>
        <v>0.119677616</v>
      </c>
      <c r="N399" s="29">
        <v>1.0</v>
      </c>
      <c r="O399" s="27">
        <v>8.3</v>
      </c>
      <c r="P399" s="27">
        <v>5.8</v>
      </c>
      <c r="U399" s="27">
        <v>1.1822779293691545</v>
      </c>
      <c r="V399" s="27">
        <v>0.8427149937015057</v>
      </c>
      <c r="W399" s="27">
        <v>0.04872129299156791</v>
      </c>
      <c r="Z399" s="17">
        <f t="shared" ref="Z399:AB399" si="2506">1/(1+EXP(-U399))</f>
        <v>0.7653571343</v>
      </c>
      <c r="AA399" s="17">
        <f t="shared" si="2506"/>
        <v>0.6990367168</v>
      </c>
      <c r="AB399" s="17">
        <f t="shared" si="2506"/>
        <v>0.5121779144</v>
      </c>
      <c r="AE399" s="29">
        <v>1.0</v>
      </c>
      <c r="AF399" s="17">
        <f t="shared" ref="AF399:AH399" si="2507">Z399</f>
        <v>0.7653571343</v>
      </c>
      <c r="AG399" s="17">
        <f t="shared" si="2507"/>
        <v>0.6990367168</v>
      </c>
      <c r="AH399" s="17">
        <f t="shared" si="2507"/>
        <v>0.5121779144</v>
      </c>
      <c r="AM399" s="27">
        <v>0.7278341318276399</v>
      </c>
      <c r="AN399" s="27">
        <v>0.7909882311517729</v>
      </c>
      <c r="AO399" s="27">
        <v>0.7923563629222671</v>
      </c>
      <c r="AQ399" s="17">
        <f t="shared" ref="AQ399:AS399" si="2508">EXP(AM399)/(EXP($AM399)+EXP($AN399)+EXP($AO399))</f>
        <v>0.319301087</v>
      </c>
      <c r="AR399" s="17">
        <f t="shared" si="2508"/>
        <v>0.3401166351</v>
      </c>
      <c r="AS399" s="17">
        <f t="shared" si="2508"/>
        <v>0.3405822779</v>
      </c>
      <c r="AU399" s="40" t="str">
        <f t="shared" si="2467"/>
        <v>virginica</v>
      </c>
      <c r="AW399" s="41">
        <v>0.0</v>
      </c>
      <c r="AX399" s="41">
        <v>0.0</v>
      </c>
      <c r="AY399" s="41">
        <v>1.0</v>
      </c>
      <c r="BB399" s="74">
        <f t="shared" ref="BB399:BD399" si="2509">AQ399-AW399</f>
        <v>0.319301087</v>
      </c>
      <c r="BC399" s="74">
        <f t="shared" si="2509"/>
        <v>0.3401166351</v>
      </c>
      <c r="BD399" s="74">
        <f t="shared" si="2509"/>
        <v>-0.6594177221</v>
      </c>
      <c r="BF399" s="5">
        <v>1.0</v>
      </c>
      <c r="BG399" s="5">
        <v>1.0</v>
      </c>
      <c r="BH399" s="5">
        <v>1.0</v>
      </c>
      <c r="BJ399" s="34">
        <f t="shared" ref="BJ399:BL399" si="2510">BB399*BF399</f>
        <v>0.319301087</v>
      </c>
      <c r="BK399" s="34">
        <f t="shared" si="2510"/>
        <v>0.3401166351</v>
      </c>
      <c r="BL399" s="34">
        <f t="shared" si="2510"/>
        <v>-0.6594177221</v>
      </c>
      <c r="BT399" s="5">
        <f t="shared" ref="BT399:BV399" si="2511">Z399*(1-Z399)</f>
        <v>0.1795855913</v>
      </c>
      <c r="BU399" s="5">
        <f t="shared" si="2511"/>
        <v>0.2103843854</v>
      </c>
      <c r="BV399" s="5">
        <f t="shared" si="2511"/>
        <v>0.2498516984</v>
      </c>
      <c r="BY399" s="17">
        <v>0.06913657344284352</v>
      </c>
      <c r="BZ399" s="17">
        <v>-0.11652595697978725</v>
      </c>
      <c r="CA399" s="17">
        <v>-0.0499628202816389</v>
      </c>
      <c r="CC399" s="34">
        <f t="shared" ref="CC399:CE399" si="2512">BY399*BT399</f>
        <v>0.01241593242</v>
      </c>
      <c r="CD399" s="34">
        <f t="shared" si="2512"/>
        <v>-0.02451524184</v>
      </c>
      <c r="CE399" s="34">
        <f t="shared" si="2512"/>
        <v>-0.0124832955</v>
      </c>
    </row>
    <row r="400" ht="18.0" customHeight="1">
      <c r="B400" s="6">
        <v>0.0</v>
      </c>
      <c r="C400" s="6">
        <v>0.0</v>
      </c>
      <c r="D400" s="6">
        <v>1.0</v>
      </c>
      <c r="E400" s="22" t="str">
        <f t="shared" si="2447"/>
        <v>virginica</v>
      </c>
      <c r="F400" s="22">
        <f t="shared" ref="F400:H400" si="2513">AQ400</f>
        <v>0.3167306456</v>
      </c>
      <c r="G400" s="22">
        <f t="shared" si="2513"/>
        <v>0.3431060201</v>
      </c>
      <c r="H400" s="22">
        <f t="shared" si="2513"/>
        <v>0.3401633343</v>
      </c>
      <c r="I400" s="64" t="str">
        <f t="shared" si="2449"/>
        <v>versicolor</v>
      </c>
      <c r="J400" s="30"/>
      <c r="K400" s="24" t="str">
        <f t="shared" si="2450"/>
        <v>NG</v>
      </c>
      <c r="L400" s="31">
        <f t="shared" si="2451"/>
        <v>0.1198143758</v>
      </c>
      <c r="N400" s="31">
        <v>1.0</v>
      </c>
      <c r="O400" s="27">
        <v>7.7</v>
      </c>
      <c r="P400" s="27">
        <v>5.2</v>
      </c>
      <c r="U400" s="27">
        <v>1.1030579502651405</v>
      </c>
      <c r="V400" s="27">
        <v>0.7205317686599606</v>
      </c>
      <c r="W400" s="27">
        <v>0.1172816894696409</v>
      </c>
      <c r="Z400" s="17">
        <f t="shared" ref="Z400:AB400" si="2514">1/(1+EXP(-U400))</f>
        <v>0.7508326348</v>
      </c>
      <c r="AA400" s="17">
        <f t="shared" si="2514"/>
        <v>0.6727241054</v>
      </c>
      <c r="AB400" s="17">
        <f t="shared" si="2514"/>
        <v>0.52928686</v>
      </c>
      <c r="AE400" s="31">
        <v>1.0</v>
      </c>
      <c r="AF400" s="17">
        <f t="shared" ref="AF400:AH400" si="2515">Z400</f>
        <v>0.7508326348</v>
      </c>
      <c r="AG400" s="17">
        <f t="shared" si="2515"/>
        <v>0.6727241054</v>
      </c>
      <c r="AH400" s="17">
        <f t="shared" si="2515"/>
        <v>0.52928686</v>
      </c>
      <c r="AM400" s="27">
        <v>0.7096996987205433</v>
      </c>
      <c r="AN400" s="27">
        <v>0.7896874804678293</v>
      </c>
      <c r="AO400" s="27">
        <v>0.7810738817049859</v>
      </c>
      <c r="AQ400" s="17">
        <f t="shared" ref="AQ400:AS400" si="2516">EXP(AM400)/(EXP($AM400)+EXP($AN400)+EXP($AO400))</f>
        <v>0.3167306456</v>
      </c>
      <c r="AR400" s="17">
        <f t="shared" si="2516"/>
        <v>0.3431060201</v>
      </c>
      <c r="AS400" s="17">
        <f t="shared" si="2516"/>
        <v>0.3401633343</v>
      </c>
      <c r="AU400" s="40" t="str">
        <f t="shared" si="2467"/>
        <v>versicolor</v>
      </c>
      <c r="AW400" s="41">
        <v>0.0</v>
      </c>
      <c r="AX400" s="41">
        <v>0.0</v>
      </c>
      <c r="AY400" s="41">
        <v>1.0</v>
      </c>
      <c r="BB400" s="74">
        <f t="shared" ref="BB400:BD400" si="2517">AQ400-AW400</f>
        <v>0.3167306456</v>
      </c>
      <c r="BC400" s="74">
        <f t="shared" si="2517"/>
        <v>0.3431060201</v>
      </c>
      <c r="BD400" s="74">
        <f t="shared" si="2517"/>
        <v>-0.6598366657</v>
      </c>
      <c r="BF400" s="5">
        <v>1.0</v>
      </c>
      <c r="BG400" s="5">
        <v>1.0</v>
      </c>
      <c r="BH400" s="5">
        <v>1.0</v>
      </c>
      <c r="BJ400" s="34">
        <f t="shared" ref="BJ400:BL400" si="2518">BB400*BF400</f>
        <v>0.3167306456</v>
      </c>
      <c r="BK400" s="34">
        <f t="shared" si="2518"/>
        <v>0.3431060201</v>
      </c>
      <c r="BL400" s="34">
        <f t="shared" si="2518"/>
        <v>-0.6598366657</v>
      </c>
      <c r="BT400" s="5">
        <f t="shared" ref="BT400:BV400" si="2519">Z400*(1-Z400)</f>
        <v>0.1870829893</v>
      </c>
      <c r="BU400" s="5">
        <f t="shared" si="2519"/>
        <v>0.2201663834</v>
      </c>
      <c r="BV400" s="5">
        <f t="shared" si="2519"/>
        <v>0.2491422798</v>
      </c>
      <c r="BY400" s="17">
        <v>0.06973807014716671</v>
      </c>
      <c r="BZ400" s="17">
        <v>-0.11769448259470912</v>
      </c>
      <c r="CA400" s="17">
        <v>-0.04847580553305561</v>
      </c>
      <c r="CC400" s="34">
        <f t="shared" ref="CC400:CE400" si="2520">BY400*BT400</f>
        <v>0.01304680663</v>
      </c>
      <c r="CD400" s="34">
        <f t="shared" si="2520"/>
        <v>-0.02591236858</v>
      </c>
      <c r="CE400" s="34">
        <f t="shared" si="2520"/>
        <v>-0.01207737271</v>
      </c>
    </row>
    <row r="401" ht="18.0" customHeight="1">
      <c r="K401" s="32" t="s">
        <v>29</v>
      </c>
      <c r="L401" s="31">
        <f>SUM(L392:L400)</f>
        <v>1.049334171</v>
      </c>
      <c r="R401" s="9"/>
      <c r="AM401" s="7"/>
    </row>
    <row r="402" ht="18.0" customHeight="1">
      <c r="K402" s="2"/>
      <c r="R402" s="9"/>
      <c r="AM402" s="43" t="s">
        <v>388</v>
      </c>
      <c r="AN402" s="27"/>
      <c r="AO402" s="27"/>
    </row>
    <row r="403" ht="18.0" customHeight="1">
      <c r="B403" s="11" t="s">
        <v>11</v>
      </c>
      <c r="C403" s="12"/>
      <c r="D403" s="12"/>
      <c r="E403" s="13"/>
      <c r="G403" s="2"/>
      <c r="H403" s="2"/>
      <c r="I403" s="2"/>
      <c r="J403" s="9"/>
      <c r="K403" s="2"/>
      <c r="L403" s="9"/>
      <c r="Q403" s="7"/>
      <c r="U403" s="43" t="s">
        <v>12</v>
      </c>
      <c r="V403" s="27"/>
      <c r="W403" s="27"/>
      <c r="Z403" s="16" t="s">
        <v>389</v>
      </c>
      <c r="AA403" s="17"/>
      <c r="AF403" s="16" t="s">
        <v>390</v>
      </c>
      <c r="AI403" s="7"/>
      <c r="AM403" s="43" t="s">
        <v>391</v>
      </c>
      <c r="AQ403" s="10" t="s">
        <v>392</v>
      </c>
      <c r="AR403" s="17"/>
      <c r="AW403" s="1" t="s">
        <v>41</v>
      </c>
      <c r="BB403" s="36" t="s">
        <v>93</v>
      </c>
      <c r="BF403" s="4" t="s">
        <v>393</v>
      </c>
      <c r="BH403" s="9" t="s">
        <v>932</v>
      </c>
      <c r="BJ403" s="33" t="s">
        <v>395</v>
      </c>
      <c r="BN403" s="33" t="s">
        <v>396</v>
      </c>
      <c r="BO403" s="34"/>
      <c r="BP403" s="34"/>
      <c r="BQ403" s="34"/>
      <c r="BT403" s="4" t="s">
        <v>397</v>
      </c>
      <c r="BX403" s="16" t="s">
        <v>398</v>
      </c>
      <c r="BY403" s="17"/>
      <c r="BZ403" s="17"/>
      <c r="CA403" s="17"/>
      <c r="CB403" s="17"/>
      <c r="CC403" s="33" t="s">
        <v>399</v>
      </c>
      <c r="CG403" s="4" t="s">
        <v>138</v>
      </c>
      <c r="CH403" s="5"/>
      <c r="CI403" s="5"/>
      <c r="CJ403" s="5"/>
    </row>
    <row r="404" ht="18.0" customHeight="1">
      <c r="B404" s="18" t="s">
        <v>14</v>
      </c>
      <c r="C404" s="18" t="s">
        <v>15</v>
      </c>
      <c r="D404" s="18" t="s">
        <v>16</v>
      </c>
      <c r="E404" s="19"/>
      <c r="F404" s="6" t="s">
        <v>14</v>
      </c>
      <c r="G404" s="6" t="s">
        <v>15</v>
      </c>
      <c r="H404" s="6" t="s">
        <v>16</v>
      </c>
      <c r="I404" s="19"/>
      <c r="J404" s="20" t="s">
        <v>18</v>
      </c>
      <c r="K404" s="18" t="s">
        <v>19</v>
      </c>
      <c r="L404" s="21" t="s">
        <v>20</v>
      </c>
      <c r="N404" s="1" t="s">
        <v>21</v>
      </c>
      <c r="O404" s="1" t="s">
        <v>22</v>
      </c>
      <c r="P404" s="1" t="s">
        <v>23</v>
      </c>
      <c r="Q404" s="1" t="s">
        <v>933</v>
      </c>
      <c r="U404" s="1" t="s">
        <v>934</v>
      </c>
      <c r="AE404" s="1" t="s">
        <v>21</v>
      </c>
      <c r="AF404" s="2" t="s">
        <v>935</v>
      </c>
      <c r="AI404" s="2" t="s">
        <v>936</v>
      </c>
      <c r="AK404" s="2"/>
      <c r="AM404" s="2" t="s">
        <v>937</v>
      </c>
      <c r="AO404" s="2"/>
      <c r="AQ404" s="2" t="s">
        <v>47</v>
      </c>
      <c r="AW404" s="6" t="s">
        <v>14</v>
      </c>
      <c r="AX404" s="6" t="s">
        <v>15</v>
      </c>
      <c r="AY404" s="6" t="s">
        <v>16</v>
      </c>
      <c r="BB404" s="2" t="s">
        <v>101</v>
      </c>
      <c r="BF404" s="1" t="s">
        <v>251</v>
      </c>
      <c r="BJ404" s="57" t="s">
        <v>938</v>
      </c>
      <c r="BK404" s="58"/>
      <c r="BO404" s="2" t="s">
        <v>104</v>
      </c>
      <c r="BP404" s="2"/>
      <c r="BT404" s="1" t="s">
        <v>145</v>
      </c>
      <c r="BY404" s="2" t="s">
        <v>146</v>
      </c>
      <c r="CC404" s="2" t="s">
        <v>939</v>
      </c>
      <c r="CH404" s="2" t="s">
        <v>148</v>
      </c>
    </row>
    <row r="405" ht="18.0" customHeight="1">
      <c r="A405" s="1">
        <f>A392+1</f>
        <v>31</v>
      </c>
      <c r="B405" s="6">
        <v>1.0</v>
      </c>
      <c r="C405" s="6">
        <v>0.0</v>
      </c>
      <c r="D405" s="6">
        <v>0.0</v>
      </c>
      <c r="E405" s="22" t="str">
        <f t="shared" ref="E405:E413" si="2531">IF(MAX(B405:D405)=B405,"setosa",IF(MAX(B405:D405)=C405,"versicolor","virginica"))</f>
        <v>setosa</v>
      </c>
      <c r="F405" s="22">
        <f t="shared" ref="F405:H405" si="2521">AQ405</f>
        <v>0.3535358738</v>
      </c>
      <c r="G405" s="22">
        <f t="shared" si="2521"/>
        <v>0.3037978682</v>
      </c>
      <c r="H405" s="22">
        <f t="shared" si="2521"/>
        <v>0.342666258</v>
      </c>
      <c r="I405" s="64" t="str">
        <f t="shared" ref="I405:I413" si="2533">IF(MAX(F405:H405)=F405,"setosa",IF(MAX(F405:H405)=G405,"versicolor","virginica"))</f>
        <v>setosa</v>
      </c>
      <c r="J405" s="22">
        <f>COUNTIF(K405:K413,"OK")/9</f>
        <v>0.7777777778</v>
      </c>
      <c r="K405" s="24" t="str">
        <f t="shared" ref="K405:K413" si="2534">IF(E405=I405,"OK","NG")</f>
        <v>OK</v>
      </c>
      <c r="L405" s="25">
        <f t="shared" ref="L405:L413" si="2535">-(B405*LN(F405)+C405*LN(G405)+D405*LN(H405))/9</f>
        <v>0.1155300352</v>
      </c>
      <c r="M405" s="9" t="s">
        <v>26</v>
      </c>
      <c r="N405" s="25">
        <v>1.0</v>
      </c>
      <c r="O405" s="27">
        <v>5.1</v>
      </c>
      <c r="P405" s="27">
        <v>7.0</v>
      </c>
      <c r="Q405" s="72">
        <f t="shared" ref="Q405:S405" si="2522">Q392-$C$10*CH392</f>
        <v>0.05486507695</v>
      </c>
      <c r="R405" s="72">
        <f t="shared" si="2522"/>
        <v>-0.0468736715</v>
      </c>
      <c r="S405" s="72">
        <f t="shared" si="2522"/>
        <v>0.1881111412</v>
      </c>
      <c r="T405" s="28" t="s">
        <v>27</v>
      </c>
      <c r="U405" s="27">
        <f t="array" ref="U405:W413">MMULT(N405:P413,Q405:S407)</f>
        <v>0.6701832381</v>
      </c>
      <c r="V405" s="27">
        <v>1.594155274719724</v>
      </c>
      <c r="W405" s="27">
        <v>-1.0095775477378834</v>
      </c>
      <c r="Y405" s="9" t="s">
        <v>940</v>
      </c>
      <c r="Z405" s="17">
        <f t="shared" ref="Z405:AB405" si="2523">1/(1+EXP(-U405))</f>
        <v>0.6615441881</v>
      </c>
      <c r="AA405" s="17">
        <f t="shared" si="2523"/>
        <v>0.8311999182</v>
      </c>
      <c r="AB405" s="17">
        <f t="shared" si="2523"/>
        <v>0.2670625335</v>
      </c>
      <c r="AD405" s="9" t="s">
        <v>941</v>
      </c>
      <c r="AE405" s="25">
        <v>1.0</v>
      </c>
      <c r="AF405" s="17">
        <f t="shared" ref="AF405:AH405" si="2524">Z405</f>
        <v>0.6615441881</v>
      </c>
      <c r="AG405" s="17">
        <f t="shared" si="2524"/>
        <v>0.8311999182</v>
      </c>
      <c r="AH405" s="17">
        <f t="shared" si="2524"/>
        <v>0.2670625335</v>
      </c>
      <c r="AI405" s="38">
        <f t="shared" ref="AI405:AK405" si="2525">AI392-$C$10*BO392</f>
        <v>0.06600617755</v>
      </c>
      <c r="AJ405" s="38">
        <f t="shared" si="2525"/>
        <v>-0.03027776681</v>
      </c>
      <c r="AK405" s="38">
        <f t="shared" si="2525"/>
        <v>-0.03572841074</v>
      </c>
      <c r="AL405" s="28" t="s">
        <v>27</v>
      </c>
      <c r="AM405" s="27">
        <f t="array" ref="AM405:AO413">MMULT(AE405:AH413,AI405:AK408)</f>
        <v>0.7321421313</v>
      </c>
      <c r="AN405" s="27">
        <v>0.5805197424302416</v>
      </c>
      <c r="AO405" s="27">
        <v>0.7009141340037897</v>
      </c>
      <c r="AP405" s="9" t="s">
        <v>942</v>
      </c>
      <c r="AQ405" s="17">
        <f t="shared" ref="AQ405:AS405" si="2526">EXP(AM405)/(EXP($AM405)+EXP($AN405)+EXP($AO405))</f>
        <v>0.3535358738</v>
      </c>
      <c r="AR405" s="17">
        <f t="shared" si="2526"/>
        <v>0.3037978682</v>
      </c>
      <c r="AS405" s="17">
        <f t="shared" si="2526"/>
        <v>0.342666258</v>
      </c>
      <c r="AT405" s="39" t="s">
        <v>51</v>
      </c>
      <c r="AU405" s="40" t="str">
        <f>IF(MAX(B405:D405)=MAX(AQ405:AS405)=AQ405,"setosa",IF(MAX(AQ405:AS405)=AR405,"versicolor","virginica"))</f>
        <v>virginica</v>
      </c>
      <c r="AW405" s="41">
        <v>1.0</v>
      </c>
      <c r="AX405" s="41">
        <v>0.0</v>
      </c>
      <c r="AY405" s="41">
        <v>0.0</v>
      </c>
      <c r="BA405" s="59" t="s">
        <v>108</v>
      </c>
      <c r="BB405" s="74">
        <f t="shared" ref="BB405:BD405" si="2527">AQ405-AW405</f>
        <v>-0.6464641262</v>
      </c>
      <c r="BC405" s="74">
        <f t="shared" si="2527"/>
        <v>0.3037978682</v>
      </c>
      <c r="BD405" s="74">
        <f t="shared" si="2527"/>
        <v>0.342666258</v>
      </c>
      <c r="BE405" s="9" t="s">
        <v>943</v>
      </c>
      <c r="BF405" s="5">
        <v>1.0</v>
      </c>
      <c r="BG405" s="5">
        <v>1.0</v>
      </c>
      <c r="BH405" s="5">
        <v>1.0</v>
      </c>
      <c r="BI405" s="9" t="s">
        <v>944</v>
      </c>
      <c r="BJ405" s="34">
        <f t="shared" ref="BJ405:BL405" si="2528">BB405*BF405</f>
        <v>-0.6464641262</v>
      </c>
      <c r="BK405" s="34">
        <f t="shared" si="2528"/>
        <v>0.3037978682</v>
      </c>
      <c r="BL405" s="34">
        <f t="shared" si="2528"/>
        <v>0.342666258</v>
      </c>
      <c r="BN405" s="61" t="s">
        <v>945</v>
      </c>
      <c r="BO405" s="62">
        <f t="array" ref="BO405:BQ408">MMULT(TRANSPOSE(AE405:AH413),BJ405:BL413)</f>
        <v>-0.06059239137</v>
      </c>
      <c r="BP405" s="62">
        <v>-0.004815649302325364</v>
      </c>
      <c r="BQ405" s="62">
        <v>0.06540804067144446</v>
      </c>
      <c r="BS405" s="75" t="s">
        <v>946</v>
      </c>
      <c r="BT405" s="5">
        <f t="shared" ref="BT405:BV405" si="2529">Z405*(1-Z405)</f>
        <v>0.2239034753</v>
      </c>
      <c r="BU405" s="5">
        <f t="shared" si="2529"/>
        <v>0.1403066142</v>
      </c>
      <c r="BV405" s="5">
        <f t="shared" si="2529"/>
        <v>0.1957401367</v>
      </c>
      <c r="BX405" s="9" t="s">
        <v>947</v>
      </c>
      <c r="BY405" s="17">
        <f t="array" ref="BY405:CA413">MMULT(BJ405:BL413,TRANSPOSE(AI406:AK408))</f>
        <v>0.06256613009</v>
      </c>
      <c r="BZ405" s="17">
        <v>-0.1371909969886742</v>
      </c>
      <c r="CA405" s="17">
        <v>0.29952316005921276</v>
      </c>
      <c r="CB405" s="9"/>
      <c r="CC405" s="34">
        <f t="shared" ref="CC405:CE405" si="2530">BY405*BT405</f>
        <v>0.01400877396</v>
      </c>
      <c r="CD405" s="34">
        <f t="shared" si="2530"/>
        <v>-0.01924880428</v>
      </c>
      <c r="CE405" s="34">
        <f t="shared" si="2530"/>
        <v>0.05862870429</v>
      </c>
      <c r="CG405" s="61" t="s">
        <v>948</v>
      </c>
      <c r="CH405" s="65">
        <f t="array" ref="CH405:CJ407">MMULT(TRANSPOSE(N405:P413),CC405:CE413)</f>
        <v>0.00003855539898</v>
      </c>
      <c r="CI405" s="65">
        <v>0.05735673365623356</v>
      </c>
      <c r="CJ405" s="65">
        <v>-0.040366231196968236</v>
      </c>
    </row>
    <row r="406" ht="18.0" customHeight="1">
      <c r="B406" s="6">
        <v>1.0</v>
      </c>
      <c r="C406" s="6">
        <v>0.0</v>
      </c>
      <c r="D406" s="6">
        <v>0.0</v>
      </c>
      <c r="E406" s="22" t="str">
        <f t="shared" si="2531"/>
        <v>setosa</v>
      </c>
      <c r="F406" s="22">
        <f t="shared" ref="F406:H406" si="2532">AQ406</f>
        <v>0.3587375378</v>
      </c>
      <c r="G406" s="22">
        <f t="shared" si="2532"/>
        <v>0.2986743856</v>
      </c>
      <c r="H406" s="22">
        <f t="shared" si="2532"/>
        <v>0.3425880766</v>
      </c>
      <c r="I406" s="64" t="str">
        <f t="shared" si="2533"/>
        <v>setosa</v>
      </c>
      <c r="K406" s="24" t="str">
        <f t="shared" si="2534"/>
        <v>OK</v>
      </c>
      <c r="L406" s="29">
        <f t="shared" si="2535"/>
        <v>0.1139071389</v>
      </c>
      <c r="N406" s="29">
        <v>1.0</v>
      </c>
      <c r="O406" s="27">
        <v>5.4</v>
      </c>
      <c r="P406" s="27">
        <v>7.8</v>
      </c>
      <c r="Q406" s="72">
        <f t="shared" ref="Q406:S406" si="2536">Q393-$C$10*CH393</f>
        <v>0.1445561043</v>
      </c>
      <c r="R406" s="72">
        <f t="shared" si="2536"/>
        <v>-0.1231330245</v>
      </c>
      <c r="S406" s="72">
        <f t="shared" si="2536"/>
        <v>0.2203675084</v>
      </c>
      <c r="U406" s="27">
        <v>0.6996165869959732</v>
      </c>
      <c r="V406" s="27">
        <v>1.816530495510903</v>
      </c>
      <c r="W406" s="27">
        <v>-1.208788778853105</v>
      </c>
      <c r="Z406" s="17">
        <f t="shared" ref="Z406:AB406" si="2537">1/(1+EXP(-U406))</f>
        <v>0.6681027591</v>
      </c>
      <c r="AA406" s="17">
        <f t="shared" si="2537"/>
        <v>0.860149293</v>
      </c>
      <c r="AB406" s="17">
        <f t="shared" si="2537"/>
        <v>0.2299154327</v>
      </c>
      <c r="AE406" s="29">
        <v>1.0</v>
      </c>
      <c r="AF406" s="17">
        <f t="shared" ref="AF406:AH406" si="2538">Z406</f>
        <v>0.6681027591</v>
      </c>
      <c r="AG406" s="17">
        <f t="shared" si="2538"/>
        <v>0.860149293</v>
      </c>
      <c r="AH406" s="17">
        <f t="shared" si="2538"/>
        <v>0.2299154327</v>
      </c>
      <c r="AI406" s="38">
        <f t="shared" ref="AI406:AK406" si="2539">AI393-$C$10*BO393</f>
        <v>0.5314556327</v>
      </c>
      <c r="AJ406" s="38">
        <f t="shared" si="2539"/>
        <v>0.7346386167</v>
      </c>
      <c r="AK406" s="38">
        <f t="shared" si="2539"/>
        <v>0.5339057506</v>
      </c>
      <c r="AM406" s="27">
        <v>0.7481069089471187</v>
      </c>
      <c r="AN406" s="27">
        <v>0.5648698487935612</v>
      </c>
      <c r="AO406" s="27">
        <v>0.7020446630689929</v>
      </c>
      <c r="AQ406" s="17">
        <f t="shared" ref="AQ406:AS406" si="2540">EXP(AM406)/(EXP($AM406)+EXP($AN406)+EXP($AO406))</f>
        <v>0.3587375378</v>
      </c>
      <c r="AR406" s="17">
        <f t="shared" si="2540"/>
        <v>0.2986743856</v>
      </c>
      <c r="AS406" s="17">
        <f t="shared" si="2540"/>
        <v>0.3425880766</v>
      </c>
      <c r="AU406" s="40" t="str">
        <f t="shared" ref="AU406:AU413" si="2551">IF(MAX(AQ406:AS406)=AQ406,"setosa",IF(MAX(AQ406:AS406)=AR406,"versicolor","virginica"))</f>
        <v>setosa</v>
      </c>
      <c r="AW406" s="41">
        <v>1.0</v>
      </c>
      <c r="AX406" s="41">
        <v>0.0</v>
      </c>
      <c r="AY406" s="41">
        <v>0.0</v>
      </c>
      <c r="BB406" s="74">
        <f t="shared" ref="BB406:BD406" si="2541">AQ406-AW406</f>
        <v>-0.6412624622</v>
      </c>
      <c r="BC406" s="74">
        <f t="shared" si="2541"/>
        <v>0.2986743856</v>
      </c>
      <c r="BD406" s="74">
        <f t="shared" si="2541"/>
        <v>0.3425880766</v>
      </c>
      <c r="BF406" s="5">
        <v>1.0</v>
      </c>
      <c r="BG406" s="5">
        <v>1.0</v>
      </c>
      <c r="BH406" s="5">
        <v>1.0</v>
      </c>
      <c r="BJ406" s="34">
        <f t="shared" ref="BJ406:BL406" si="2542">BB406*BF406</f>
        <v>-0.6412624622</v>
      </c>
      <c r="BK406" s="34">
        <f t="shared" si="2542"/>
        <v>0.2986743856</v>
      </c>
      <c r="BL406" s="34">
        <f t="shared" si="2542"/>
        <v>0.3425880766</v>
      </c>
      <c r="BN406" s="61" t="s">
        <v>949</v>
      </c>
      <c r="BO406" s="34">
        <v>0.09892113779180708</v>
      </c>
      <c r="BP406" s="34">
        <v>-0.013879949014637738</v>
      </c>
      <c r="BQ406" s="34">
        <v>-0.08504118877716921</v>
      </c>
      <c r="BT406" s="5">
        <f t="shared" ref="BT406:BV406" si="2543">Z406*(1-Z406)</f>
        <v>0.2217414624</v>
      </c>
      <c r="BU406" s="5">
        <f t="shared" si="2543"/>
        <v>0.1202924868</v>
      </c>
      <c r="BV406" s="5">
        <f t="shared" si="2543"/>
        <v>0.1770543265</v>
      </c>
      <c r="BY406" s="17">
        <v>0.0615249340394822</v>
      </c>
      <c r="BZ406" s="17">
        <v>-0.13508506635943407</v>
      </c>
      <c r="CA406" s="17">
        <v>0.29658887010498963</v>
      </c>
      <c r="CC406" s="34">
        <f t="shared" ref="CC406:CE406" si="2544">BY406*BT406</f>
        <v>0.01364262885</v>
      </c>
      <c r="CD406" s="34">
        <f t="shared" si="2544"/>
        <v>-0.01624971856</v>
      </c>
      <c r="CE406" s="34">
        <f t="shared" si="2544"/>
        <v>0.05251234265</v>
      </c>
      <c r="CG406" s="61" t="s">
        <v>950</v>
      </c>
      <c r="CH406" s="66">
        <v>0.007644660533788164</v>
      </c>
      <c r="CI406" s="66">
        <v>0.31710898297766527</v>
      </c>
      <c r="CJ406" s="66">
        <v>-0.5386451211866741</v>
      </c>
    </row>
    <row r="407" ht="18.0" customHeight="1">
      <c r="B407" s="6">
        <v>1.0</v>
      </c>
      <c r="C407" s="6">
        <v>0.0</v>
      </c>
      <c r="D407" s="6">
        <v>0.0</v>
      </c>
      <c r="E407" s="22" t="str">
        <f t="shared" si="2531"/>
        <v>setosa</v>
      </c>
      <c r="F407" s="22">
        <f t="shared" ref="F407:H407" si="2545">AQ407</f>
        <v>0.3547580315</v>
      </c>
      <c r="G407" s="22">
        <f t="shared" si="2545"/>
        <v>0.3024816355</v>
      </c>
      <c r="H407" s="22">
        <f t="shared" si="2545"/>
        <v>0.342760333</v>
      </c>
      <c r="I407" s="64" t="str">
        <f t="shared" si="2533"/>
        <v>setosa</v>
      </c>
      <c r="K407" s="24" t="str">
        <f t="shared" si="2534"/>
        <v>OK</v>
      </c>
      <c r="L407" s="29">
        <f t="shared" si="2535"/>
        <v>0.1151465915</v>
      </c>
      <c r="N407" s="29">
        <v>1.0</v>
      </c>
      <c r="O407" s="27">
        <v>4.6</v>
      </c>
      <c r="P407" s="27">
        <v>6.8</v>
      </c>
      <c r="Q407" s="72">
        <f t="shared" ref="Q407:S407" si="2546">Q394-$C$10*CH394</f>
        <v>-0.01741685295</v>
      </c>
      <c r="R407" s="72">
        <f t="shared" si="2546"/>
        <v>0.3241439102</v>
      </c>
      <c r="S407" s="72">
        <f t="shared" si="2546"/>
        <v>-0.3316518546</v>
      </c>
      <c r="U407" s="27">
        <v>0.6013885565307137</v>
      </c>
      <c r="V407" s="27">
        <v>1.5908930049456127</v>
      </c>
      <c r="W407" s="27">
        <v>-1.053430931039683</v>
      </c>
      <c r="Z407" s="17">
        <f t="shared" ref="Z407:AB407" si="2547">1/(1+EXP(-U407))</f>
        <v>0.6459739218</v>
      </c>
      <c r="AA407" s="17">
        <f t="shared" si="2547"/>
        <v>0.8307417055</v>
      </c>
      <c r="AB407" s="17">
        <f t="shared" si="2547"/>
        <v>0.2585668123</v>
      </c>
      <c r="AE407" s="29">
        <v>1.0</v>
      </c>
      <c r="AF407" s="17">
        <f t="shared" ref="AF407:AH407" si="2548">Z407</f>
        <v>0.6459739218</v>
      </c>
      <c r="AG407" s="17">
        <f t="shared" si="2548"/>
        <v>0.8307417055</v>
      </c>
      <c r="AH407" s="17">
        <f t="shared" si="2548"/>
        <v>0.2585668123</v>
      </c>
      <c r="AI407" s="38">
        <f t="shared" ref="AI407:AK407" si="2549">AI394-$C$10*BO394</f>
        <v>0.3889745448</v>
      </c>
      <c r="AJ407" s="38">
        <f t="shared" si="2549"/>
        <v>-0.02150431636</v>
      </c>
      <c r="AK407" s="38">
        <f t="shared" si="2549"/>
        <v>0.3525297716</v>
      </c>
      <c r="AM407" s="27">
        <v>0.7239676963970237</v>
      </c>
      <c r="AN407" s="27">
        <v>0.564552307125497</v>
      </c>
      <c r="AO407" s="27">
        <v>0.6895632060233536</v>
      </c>
      <c r="AQ407" s="17">
        <f t="shared" ref="AQ407:AS407" si="2550">EXP(AM407)/(EXP($AM407)+EXP($AN407)+EXP($AO407))</f>
        <v>0.3547580315</v>
      </c>
      <c r="AR407" s="17">
        <f t="shared" si="2550"/>
        <v>0.3024816355</v>
      </c>
      <c r="AS407" s="17">
        <f t="shared" si="2550"/>
        <v>0.342760333</v>
      </c>
      <c r="AU407" s="40" t="str">
        <f t="shared" si="2551"/>
        <v>setosa</v>
      </c>
      <c r="AW407" s="41">
        <v>1.0</v>
      </c>
      <c r="AX407" s="41">
        <v>0.0</v>
      </c>
      <c r="AY407" s="41">
        <v>0.0</v>
      </c>
      <c r="BB407" s="74">
        <f t="shared" ref="BB407:BD407" si="2552">AQ407-AW407</f>
        <v>-0.6452419685</v>
      </c>
      <c r="BC407" s="74">
        <f t="shared" si="2552"/>
        <v>0.3024816355</v>
      </c>
      <c r="BD407" s="74">
        <f t="shared" si="2552"/>
        <v>0.342760333</v>
      </c>
      <c r="BF407" s="5">
        <v>1.0</v>
      </c>
      <c r="BG407" s="5">
        <v>1.0</v>
      </c>
      <c r="BH407" s="5">
        <v>1.0</v>
      </c>
      <c r="BJ407" s="34">
        <f t="shared" ref="BJ407:BL407" si="2553">BB407*BF407</f>
        <v>-0.6452419685</v>
      </c>
      <c r="BK407" s="34">
        <f t="shared" si="2553"/>
        <v>0.3024816355</v>
      </c>
      <c r="BL407" s="34">
        <f t="shared" si="2553"/>
        <v>0.342760333</v>
      </c>
      <c r="BO407" s="34">
        <v>-0.4357534326333539</v>
      </c>
      <c r="BP407" s="34">
        <v>0.3748553613575798</v>
      </c>
      <c r="BQ407" s="34">
        <v>0.06089807127577401</v>
      </c>
      <c r="BT407" s="5">
        <f t="shared" ref="BT407:BV407" si="2554">Z407*(1-Z407)</f>
        <v>0.2286916142</v>
      </c>
      <c r="BU407" s="5">
        <f t="shared" si="2554"/>
        <v>0.1406099242</v>
      </c>
      <c r="BV407" s="5">
        <f t="shared" si="2554"/>
        <v>0.1917100159</v>
      </c>
      <c r="BY407" s="17">
        <v>0.06229892448696289</v>
      </c>
      <c r="BZ407" s="17">
        <v>-0.13665413981392793</v>
      </c>
      <c r="CA407" s="17">
        <v>0.2988117306365102</v>
      </c>
      <c r="CC407" s="34">
        <f t="shared" ref="CC407:CE407" si="2555">BY407*BT407</f>
        <v>0.0142472416</v>
      </c>
      <c r="CD407" s="34">
        <f t="shared" si="2555"/>
        <v>-0.01921492825</v>
      </c>
      <c r="CE407" s="34">
        <f t="shared" si="2555"/>
        <v>0.05728520163</v>
      </c>
      <c r="CH407" s="66">
        <v>0.2477595870294152</v>
      </c>
      <c r="CI407" s="66">
        <v>-0.1807626443608746</v>
      </c>
      <c r="CJ407" s="66">
        <v>0.4052760804001425</v>
      </c>
    </row>
    <row r="408" ht="18.0" customHeight="1">
      <c r="B408" s="6">
        <v>0.0</v>
      </c>
      <c r="C408" s="6">
        <v>1.0</v>
      </c>
      <c r="D408" s="6">
        <v>0.0</v>
      </c>
      <c r="E408" s="22" t="str">
        <f t="shared" si="2531"/>
        <v>versicolor</v>
      </c>
      <c r="F408" s="22">
        <f t="shared" ref="F408:H408" si="2556">AQ408</f>
        <v>0.3059330896</v>
      </c>
      <c r="G408" s="22">
        <f t="shared" si="2556"/>
        <v>0.3554399</v>
      </c>
      <c r="H408" s="22">
        <f t="shared" si="2556"/>
        <v>0.3386270104</v>
      </c>
      <c r="I408" s="64" t="str">
        <f t="shared" si="2533"/>
        <v>versicolor</v>
      </c>
      <c r="K408" s="24" t="str">
        <f t="shared" si="2534"/>
        <v>OK</v>
      </c>
      <c r="L408" s="29">
        <f t="shared" si="2535"/>
        <v>0.1149332335</v>
      </c>
      <c r="N408" s="29">
        <v>1.0</v>
      </c>
      <c r="O408" s="27">
        <v>6.4</v>
      </c>
      <c r="P408" s="27">
        <v>3.6</v>
      </c>
      <c r="U408" s="27">
        <v>0.9173234736561493</v>
      </c>
      <c r="V408" s="27">
        <v>0.3319930482019535</v>
      </c>
      <c r="W408" s="27">
        <v>0.40451651869606087</v>
      </c>
      <c r="Z408" s="17">
        <f t="shared" ref="Z408:AB408" si="2557">1/(1+EXP(-U408))</f>
        <v>0.7144964313</v>
      </c>
      <c r="AA408" s="17">
        <f t="shared" si="2557"/>
        <v>0.582244237</v>
      </c>
      <c r="AB408" s="17">
        <f t="shared" si="2557"/>
        <v>0.599772317</v>
      </c>
      <c r="AE408" s="29">
        <v>1.0</v>
      </c>
      <c r="AF408" s="17">
        <f t="shared" ref="AF408:AH408" si="2558">Z408</f>
        <v>0.7144964313</v>
      </c>
      <c r="AG408" s="17">
        <f t="shared" si="2558"/>
        <v>0.582244237</v>
      </c>
      <c r="AH408" s="17">
        <f t="shared" si="2558"/>
        <v>0.599772317</v>
      </c>
      <c r="AI408" s="38">
        <f t="shared" ref="AI408:AK408" si="2559">AI395-$C$10*BO395</f>
        <v>-0.03280520467</v>
      </c>
      <c r="AJ408" s="38">
        <f t="shared" si="2559"/>
        <v>0.5342418728</v>
      </c>
      <c r="AK408" s="38">
        <f t="shared" si="2559"/>
        <v>0.3385633319</v>
      </c>
      <c r="AM408" s="27">
        <v>0.6525318639289593</v>
      </c>
      <c r="AN408" s="27">
        <v>0.8025216246748261</v>
      </c>
      <c r="AO408" s="27">
        <v>0.7540646845596043</v>
      </c>
      <c r="AQ408" s="17">
        <f t="shared" ref="AQ408:AS408" si="2560">EXP(AM408)/(EXP($AM408)+EXP($AN408)+EXP($AO408))</f>
        <v>0.3059330896</v>
      </c>
      <c r="AR408" s="17">
        <f t="shared" si="2560"/>
        <v>0.3554399</v>
      </c>
      <c r="AS408" s="17">
        <f t="shared" si="2560"/>
        <v>0.3386270104</v>
      </c>
      <c r="AU408" s="40" t="str">
        <f t="shared" si="2551"/>
        <v>versicolor</v>
      </c>
      <c r="AW408" s="41">
        <v>0.0</v>
      </c>
      <c r="AX408" s="41">
        <v>1.0</v>
      </c>
      <c r="AY408" s="41">
        <v>0.0</v>
      </c>
      <c r="BB408" s="74">
        <f t="shared" ref="BB408:BD408" si="2561">AQ408-AW408</f>
        <v>0.3059330896</v>
      </c>
      <c r="BC408" s="74">
        <f t="shared" si="2561"/>
        <v>-0.6445601</v>
      </c>
      <c r="BD408" s="74">
        <f t="shared" si="2561"/>
        <v>0.3386270104</v>
      </c>
      <c r="BF408" s="5">
        <v>1.0</v>
      </c>
      <c r="BG408" s="5">
        <v>1.0</v>
      </c>
      <c r="BH408" s="5">
        <v>1.0</v>
      </c>
      <c r="BJ408" s="34">
        <f t="shared" ref="BJ408:BL408" si="2562">BB408*BF408</f>
        <v>0.3059330896</v>
      </c>
      <c r="BK408" s="34">
        <f t="shared" si="2562"/>
        <v>-0.6445601</v>
      </c>
      <c r="BL408" s="34">
        <f t="shared" si="2562"/>
        <v>0.3386270104</v>
      </c>
      <c r="BO408" s="34">
        <v>0.5579573828453063</v>
      </c>
      <c r="BP408" s="34">
        <v>-0.43349923823342246</v>
      </c>
      <c r="BQ408" s="34">
        <v>-0.12445814461188359</v>
      </c>
      <c r="BT408" s="5">
        <f t="shared" ref="BT408:BV408" si="2563">Z408*(1-Z408)</f>
        <v>0.203991281</v>
      </c>
      <c r="BU408" s="5">
        <f t="shared" si="2563"/>
        <v>0.2432358855</v>
      </c>
      <c r="BV408" s="5">
        <f t="shared" si="2563"/>
        <v>0.2400454848</v>
      </c>
      <c r="BY408" s="17">
        <v>-0.13013396837146282</v>
      </c>
      <c r="BZ408" s="17">
        <v>0.2522371111809132</v>
      </c>
      <c r="CA408" s="17">
        <v>-0.23974050365848248</v>
      </c>
      <c r="CC408" s="34">
        <f t="shared" ref="CC408:CE408" si="2564">BY408*BT408</f>
        <v>-0.02654619491</v>
      </c>
      <c r="CD408" s="34">
        <f t="shared" si="2564"/>
        <v>0.06135311709</v>
      </c>
      <c r="CE408" s="34">
        <f t="shared" si="2564"/>
        <v>-0.05754862542</v>
      </c>
    </row>
    <row r="409" ht="18.0" customHeight="1">
      <c r="B409" s="6">
        <v>0.0</v>
      </c>
      <c r="C409" s="6">
        <v>1.0</v>
      </c>
      <c r="D409" s="6">
        <v>0.0</v>
      </c>
      <c r="E409" s="22" t="str">
        <f t="shared" si="2531"/>
        <v>versicolor</v>
      </c>
      <c r="F409" s="22">
        <f t="shared" ref="F409:H409" si="2565">AQ409</f>
        <v>0.307272474</v>
      </c>
      <c r="G409" s="22">
        <f t="shared" si="2565"/>
        <v>0.3539526239</v>
      </c>
      <c r="H409" s="22">
        <f t="shared" si="2565"/>
        <v>0.3387749021</v>
      </c>
      <c r="I409" s="64" t="str">
        <f t="shared" si="2533"/>
        <v>versicolor</v>
      </c>
      <c r="K409" s="24" t="str">
        <f t="shared" si="2534"/>
        <v>OK</v>
      </c>
      <c r="L409" s="29">
        <f t="shared" si="2535"/>
        <v>0.115399134</v>
      </c>
      <c r="N409" s="29">
        <v>1.0</v>
      </c>
      <c r="O409" s="27">
        <v>5.9</v>
      </c>
      <c r="P409" s="27">
        <v>3.4</v>
      </c>
      <c r="U409" s="27">
        <v>0.8485287921115262</v>
      </c>
      <c r="V409" s="27">
        <v>0.32873077842784226</v>
      </c>
      <c r="W409" s="27">
        <v>0.36066313539426154</v>
      </c>
      <c r="Z409" s="17">
        <f t="shared" ref="Z409:AB409" si="2566">1/(1+EXP(-U409))</f>
        <v>0.700258432</v>
      </c>
      <c r="AA409" s="17">
        <f t="shared" si="2566"/>
        <v>0.5814505237</v>
      </c>
      <c r="AB409" s="17">
        <f t="shared" si="2566"/>
        <v>0.589200951</v>
      </c>
      <c r="AE409" s="29">
        <v>1.0</v>
      </c>
      <c r="AF409" s="17">
        <f t="shared" ref="AF409:AH409" si="2567">Z409</f>
        <v>0.700258432</v>
      </c>
      <c r="AG409" s="17">
        <f t="shared" si="2567"/>
        <v>0.5814505237</v>
      </c>
      <c r="AH409" s="17">
        <f t="shared" si="2567"/>
        <v>0.589200951</v>
      </c>
      <c r="AI409" s="2"/>
      <c r="AM409" s="27">
        <v>0.6450030605696361</v>
      </c>
      <c r="AN409" s="27">
        <v>0.7864312424857628</v>
      </c>
      <c r="AO409" s="27">
        <v>0.7426040504036444</v>
      </c>
      <c r="AQ409" s="17">
        <f t="shared" ref="AQ409:AS409" si="2568">EXP(AM409)/(EXP($AM409)+EXP($AN409)+EXP($AO409))</f>
        <v>0.307272474</v>
      </c>
      <c r="AR409" s="17">
        <f t="shared" si="2568"/>
        <v>0.3539526239</v>
      </c>
      <c r="AS409" s="17">
        <f t="shared" si="2568"/>
        <v>0.3387749021</v>
      </c>
      <c r="AU409" s="40" t="str">
        <f t="shared" si="2551"/>
        <v>versicolor</v>
      </c>
      <c r="AW409" s="41">
        <v>0.0</v>
      </c>
      <c r="AX409" s="41">
        <v>1.0</v>
      </c>
      <c r="AY409" s="41">
        <v>0.0</v>
      </c>
      <c r="BB409" s="74">
        <f t="shared" ref="BB409:BD409" si="2569">AQ409-AW409</f>
        <v>0.307272474</v>
      </c>
      <c r="BC409" s="74">
        <f t="shared" si="2569"/>
        <v>-0.6460473761</v>
      </c>
      <c r="BD409" s="74">
        <f t="shared" si="2569"/>
        <v>0.3387749021</v>
      </c>
      <c r="BF409" s="5">
        <v>1.0</v>
      </c>
      <c r="BG409" s="5">
        <v>1.0</v>
      </c>
      <c r="BH409" s="5">
        <v>1.0</v>
      </c>
      <c r="BJ409" s="34">
        <f t="shared" ref="BJ409:BL409" si="2570">BB409*BF409</f>
        <v>0.307272474</v>
      </c>
      <c r="BK409" s="34">
        <f t="shared" si="2570"/>
        <v>-0.6460473761</v>
      </c>
      <c r="BL409" s="34">
        <f t="shared" si="2570"/>
        <v>0.3387749021</v>
      </c>
      <c r="BT409" s="5">
        <f t="shared" ref="BT409:BV409" si="2571">Z409*(1-Z409)</f>
        <v>0.2098965604</v>
      </c>
      <c r="BU409" s="5">
        <f t="shared" si="2571"/>
        <v>0.2433658122</v>
      </c>
      <c r="BV409" s="5">
        <f t="shared" si="2571"/>
        <v>0.2420431903</v>
      </c>
      <c r="BY409" s="17">
        <v>-0.13043579522380339</v>
      </c>
      <c r="BZ409" s="17">
        <v>0.25284221671691826</v>
      </c>
      <c r="CA409" s="17">
        <v>-0.24052893690818217</v>
      </c>
      <c r="CC409" s="34">
        <f t="shared" ref="CC409:CE409" si="2572">BY409*BT409</f>
        <v>-0.02737802477</v>
      </c>
      <c r="CD409" s="34">
        <f t="shared" si="2572"/>
        <v>0.06153315143</v>
      </c>
      <c r="CE409" s="34">
        <f t="shared" si="2572"/>
        <v>-0.05821839126</v>
      </c>
    </row>
    <row r="410" ht="18.0" customHeight="1">
      <c r="B410" s="6">
        <v>0.0</v>
      </c>
      <c r="C410" s="6">
        <v>1.0</v>
      </c>
      <c r="D410" s="6">
        <v>0.0</v>
      </c>
      <c r="E410" s="22" t="str">
        <f t="shared" si="2531"/>
        <v>versicolor</v>
      </c>
      <c r="F410" s="22">
        <f t="shared" ref="F410:H410" si="2573">AQ410</f>
        <v>0.2990771733</v>
      </c>
      <c r="G410" s="22">
        <f t="shared" si="2573"/>
        <v>0.3635892611</v>
      </c>
      <c r="H410" s="22">
        <f t="shared" si="2573"/>
        <v>0.3373335656</v>
      </c>
      <c r="I410" s="64" t="str">
        <f t="shared" si="2533"/>
        <v>versicolor</v>
      </c>
      <c r="K410" s="24" t="str">
        <f t="shared" si="2534"/>
        <v>OK</v>
      </c>
      <c r="L410" s="29">
        <f t="shared" si="2535"/>
        <v>0.1124144947</v>
      </c>
      <c r="N410" s="29">
        <v>1.0</v>
      </c>
      <c r="O410" s="27">
        <v>6.7</v>
      </c>
      <c r="P410" s="27">
        <v>3.2</v>
      </c>
      <c r="U410" s="27">
        <v>0.9676570461170282</v>
      </c>
      <c r="V410" s="27">
        <v>0.16539557676952277</v>
      </c>
      <c r="W410" s="27">
        <v>0.6032875130449</v>
      </c>
      <c r="Z410" s="17">
        <f t="shared" ref="Z410:AB410" si="2574">1/(1+EXP(-U410))</f>
        <v>0.7246522511</v>
      </c>
      <c r="AA410" s="17">
        <f t="shared" si="2574"/>
        <v>0.5412548907</v>
      </c>
      <c r="AB410" s="17">
        <f t="shared" si="2574"/>
        <v>0.6464080767</v>
      </c>
      <c r="AE410" s="29">
        <v>1.0</v>
      </c>
      <c r="AF410" s="17">
        <f t="shared" ref="AF410:AH410" si="2575">Z410</f>
        <v>0.7246522511</v>
      </c>
      <c r="AG410" s="17">
        <f t="shared" si="2575"/>
        <v>0.5412548907</v>
      </c>
      <c r="AH410" s="17">
        <f t="shared" si="2575"/>
        <v>0.6464080767</v>
      </c>
      <c r="AJ410" s="2"/>
      <c r="AK410" s="2"/>
      <c r="AM410" s="27">
        <v>0.6404555236450542</v>
      </c>
      <c r="AN410" s="27">
        <v>0.8357787056616599</v>
      </c>
      <c r="AO410" s="27">
        <v>0.760826128519194</v>
      </c>
      <c r="AQ410" s="17">
        <f t="shared" ref="AQ410:AS410" si="2576">EXP(AM410)/(EXP($AM410)+EXP($AN410)+EXP($AO410))</f>
        <v>0.2990771733</v>
      </c>
      <c r="AR410" s="17">
        <f t="shared" si="2576"/>
        <v>0.3635892611</v>
      </c>
      <c r="AS410" s="17">
        <f t="shared" si="2576"/>
        <v>0.3373335656</v>
      </c>
      <c r="AU410" s="40" t="str">
        <f t="shared" si="2551"/>
        <v>versicolor</v>
      </c>
      <c r="AW410" s="41">
        <v>0.0</v>
      </c>
      <c r="AX410" s="41">
        <v>1.0</v>
      </c>
      <c r="AY410" s="41">
        <v>0.0</v>
      </c>
      <c r="BB410" s="74">
        <f t="shared" ref="BB410:BD410" si="2577">AQ410-AW410</f>
        <v>0.2990771733</v>
      </c>
      <c r="BC410" s="74">
        <f t="shared" si="2577"/>
        <v>-0.6364107389</v>
      </c>
      <c r="BD410" s="74">
        <f t="shared" si="2577"/>
        <v>0.3373335656</v>
      </c>
      <c r="BF410" s="5">
        <v>1.0</v>
      </c>
      <c r="BG410" s="5">
        <v>1.0</v>
      </c>
      <c r="BH410" s="5">
        <v>1.0</v>
      </c>
      <c r="BJ410" s="34">
        <f t="shared" ref="BJ410:BL410" si="2578">BB410*BF410</f>
        <v>0.2990771733</v>
      </c>
      <c r="BK410" s="34">
        <f t="shared" si="2578"/>
        <v>-0.6364107389</v>
      </c>
      <c r="BL410" s="34">
        <f t="shared" si="2578"/>
        <v>0.3373335656</v>
      </c>
      <c r="BT410" s="5">
        <f t="shared" ref="BT410:BV410" si="2579">Z410*(1-Z410)</f>
        <v>0.1995313661</v>
      </c>
      <c r="BU410" s="5">
        <f t="shared" si="2579"/>
        <v>0.248298034</v>
      </c>
      <c r="BV410" s="5">
        <f t="shared" si="2579"/>
        <v>0.2285646751</v>
      </c>
      <c r="BY410" s="17">
        <v>-0.12848132596884734</v>
      </c>
      <c r="BZ410" s="17">
        <v>0.24893911004086827</v>
      </c>
      <c r="CA410" s="17">
        <v>-0.2355997769840321</v>
      </c>
      <c r="CC410" s="34">
        <f t="shared" ref="CC410:CE410" si="2580">BY410*BT410</f>
        <v>-0.02563605448</v>
      </c>
      <c r="CD410" s="34">
        <f t="shared" si="2580"/>
        <v>0.06181109161</v>
      </c>
      <c r="CE410" s="34">
        <f t="shared" si="2580"/>
        <v>-0.05384978647</v>
      </c>
    </row>
    <row r="411" ht="18.0" customHeight="1">
      <c r="B411" s="6">
        <v>0.0</v>
      </c>
      <c r="C411" s="6">
        <v>0.0</v>
      </c>
      <c r="D411" s="6">
        <v>1.0</v>
      </c>
      <c r="E411" s="22" t="str">
        <f t="shared" si="2531"/>
        <v>virginica</v>
      </c>
      <c r="F411" s="22">
        <f t="shared" ref="F411:H411" si="2581">AQ411</f>
        <v>0.3268161384</v>
      </c>
      <c r="G411" s="22">
        <f t="shared" si="2581"/>
        <v>0.3316260712</v>
      </c>
      <c r="H411" s="22">
        <f t="shared" si="2581"/>
        <v>0.3415577904</v>
      </c>
      <c r="I411" s="64" t="str">
        <f t="shared" si="2533"/>
        <v>virginica</v>
      </c>
      <c r="K411" s="24" t="str">
        <f t="shared" si="2534"/>
        <v>OK</v>
      </c>
      <c r="L411" s="29">
        <f t="shared" si="2535"/>
        <v>0.119359821</v>
      </c>
      <c r="N411" s="29">
        <v>1.0</v>
      </c>
      <c r="O411" s="27">
        <v>7.9</v>
      </c>
      <c r="P411" s="27">
        <v>6.3</v>
      </c>
      <c r="U411" s="27">
        <v>1.087132127094594</v>
      </c>
      <c r="V411" s="27">
        <v>1.022482068915605</v>
      </c>
      <c r="W411" s="27">
        <v>-0.1603922259606485</v>
      </c>
      <c r="Z411" s="17">
        <f t="shared" ref="Z411:AB411" si="2582">1/(1+EXP(-U411))</f>
        <v>0.7478412979</v>
      </c>
      <c r="AA411" s="17">
        <f t="shared" si="2582"/>
        <v>0.7354557943</v>
      </c>
      <c r="AB411" s="17">
        <f t="shared" si="2582"/>
        <v>0.4599876854</v>
      </c>
      <c r="AE411" s="29">
        <v>1.0</v>
      </c>
      <c r="AF411" s="17">
        <f t="shared" ref="AF411:AH411" si="2583">Z411</f>
        <v>0.7478412979</v>
      </c>
      <c r="AG411" s="17">
        <f t="shared" si="2583"/>
        <v>0.7354557943</v>
      </c>
      <c r="AH411" s="17">
        <f t="shared" si="2583"/>
        <v>0.4599876854</v>
      </c>
      <c r="AM411" s="27">
        <v>0.7344342403169378</v>
      </c>
      <c r="AN411" s="27">
        <v>0.7490445381737145</v>
      </c>
      <c r="AO411" s="27">
        <v>0.7785533852854564</v>
      </c>
      <c r="AQ411" s="17">
        <f t="shared" ref="AQ411:AS411" si="2584">EXP(AM411)/(EXP($AM411)+EXP($AN411)+EXP($AO411))</f>
        <v>0.3268161384</v>
      </c>
      <c r="AR411" s="17">
        <f t="shared" si="2584"/>
        <v>0.3316260712</v>
      </c>
      <c r="AS411" s="17">
        <f t="shared" si="2584"/>
        <v>0.3415577904</v>
      </c>
      <c r="AU411" s="40" t="str">
        <f t="shared" si="2551"/>
        <v>virginica</v>
      </c>
      <c r="AW411" s="41">
        <v>0.0</v>
      </c>
      <c r="AX411" s="41">
        <v>0.0</v>
      </c>
      <c r="AY411" s="41">
        <v>1.0</v>
      </c>
      <c r="BB411" s="74">
        <f t="shared" ref="BB411:BD411" si="2585">AQ411-AW411</f>
        <v>0.3268161384</v>
      </c>
      <c r="BC411" s="74">
        <f t="shared" si="2585"/>
        <v>0.3316260712</v>
      </c>
      <c r="BD411" s="74">
        <f t="shared" si="2585"/>
        <v>-0.6584422096</v>
      </c>
      <c r="BF411" s="5">
        <v>1.0</v>
      </c>
      <c r="BG411" s="5">
        <v>1.0</v>
      </c>
      <c r="BH411" s="5">
        <v>1.0</v>
      </c>
      <c r="BJ411" s="34">
        <f t="shared" ref="BJ411:BL411" si="2586">BB411*BF411</f>
        <v>0.3268161384</v>
      </c>
      <c r="BK411" s="34">
        <f t="shared" si="2586"/>
        <v>0.3316260712</v>
      </c>
      <c r="BL411" s="34">
        <f t="shared" si="2586"/>
        <v>-0.6584422096</v>
      </c>
      <c r="BT411" s="5">
        <f t="shared" ref="BT411:BV411" si="2587">Z411*(1-Z411)</f>
        <v>0.1885746911</v>
      </c>
      <c r="BU411" s="5">
        <f t="shared" si="2587"/>
        <v>0.1945605689</v>
      </c>
      <c r="BV411" s="5">
        <f t="shared" si="2587"/>
        <v>0.2483990147</v>
      </c>
      <c r="BY411" s="17">
        <v>0.06576751371225836</v>
      </c>
      <c r="BZ411" s="17">
        <v>-0.11212871507708831</v>
      </c>
      <c r="CA411" s="17">
        <v>-0.0564771252890961</v>
      </c>
      <c r="CC411" s="34">
        <f t="shared" ref="CC411:CE411" si="2588">BY411*BT411</f>
        <v>0.01240208858</v>
      </c>
      <c r="CD411" s="34">
        <f t="shared" si="2588"/>
        <v>-0.0218158266</v>
      </c>
      <c r="CE411" s="34">
        <f t="shared" si="2588"/>
        <v>-0.01402886227</v>
      </c>
    </row>
    <row r="412" ht="18.0" customHeight="1">
      <c r="B412" s="6">
        <v>0.0</v>
      </c>
      <c r="C412" s="6">
        <v>0.0</v>
      </c>
      <c r="D412" s="6">
        <v>1.0</v>
      </c>
      <c r="E412" s="22" t="str">
        <f t="shared" si="2531"/>
        <v>virginica</v>
      </c>
      <c r="F412" s="22">
        <f t="shared" ref="F412:H412" si="2589">AQ412</f>
        <v>0.3179616338</v>
      </c>
      <c r="G412" s="22">
        <f t="shared" si="2589"/>
        <v>0.3412737115</v>
      </c>
      <c r="H412" s="22">
        <f t="shared" si="2589"/>
        <v>0.3407646547</v>
      </c>
      <c r="I412" s="64" t="str">
        <f t="shared" si="2533"/>
        <v>versicolor</v>
      </c>
      <c r="K412" s="24" t="str">
        <f t="shared" si="2534"/>
        <v>NG</v>
      </c>
      <c r="L412" s="29">
        <f t="shared" si="2535"/>
        <v>0.1196181336</v>
      </c>
      <c r="N412" s="29">
        <v>1.0</v>
      </c>
      <c r="O412" s="27">
        <v>8.3</v>
      </c>
      <c r="P412" s="27">
        <v>5.8</v>
      </c>
      <c r="U412" s="27">
        <v>1.153662995277426</v>
      </c>
      <c r="V412" s="27">
        <v>0.8111569040119084</v>
      </c>
      <c r="W412" s="27">
        <v>0.09358070468602442</v>
      </c>
      <c r="Z412" s="17">
        <f t="shared" ref="Z412:AB412" si="2590">1/(1+EXP(-U412))</f>
        <v>0.7601793419</v>
      </c>
      <c r="AA412" s="17">
        <f t="shared" si="2590"/>
        <v>0.6923559787</v>
      </c>
      <c r="AB412" s="17">
        <f t="shared" si="2590"/>
        <v>0.5233781178</v>
      </c>
      <c r="AE412" s="29">
        <v>1.0</v>
      </c>
      <c r="AF412" s="17">
        <f t="shared" ref="AF412:AH412" si="2591">Z412</f>
        <v>0.7601793419</v>
      </c>
      <c r="AG412" s="17">
        <f t="shared" si="2591"/>
        <v>0.6923559787</v>
      </c>
      <c r="AH412" s="17">
        <f t="shared" si="2591"/>
        <v>0.5233781178</v>
      </c>
      <c r="AM412" s="27">
        <v>0.7221470960293208</v>
      </c>
      <c r="AN412" s="27">
        <v>0.7929011971580942</v>
      </c>
      <c r="AO412" s="27">
        <v>0.7914084457835827</v>
      </c>
      <c r="AQ412" s="17">
        <f t="shared" ref="AQ412:AS412" si="2592">EXP(AM412)/(EXP($AM412)+EXP($AN412)+EXP($AO412))</f>
        <v>0.3179616338</v>
      </c>
      <c r="AR412" s="17">
        <f t="shared" si="2592"/>
        <v>0.3412737115</v>
      </c>
      <c r="AS412" s="17">
        <f t="shared" si="2592"/>
        <v>0.3407646547</v>
      </c>
      <c r="AU412" s="40" t="str">
        <f t="shared" si="2551"/>
        <v>versicolor</v>
      </c>
      <c r="AW412" s="41">
        <v>0.0</v>
      </c>
      <c r="AX412" s="41">
        <v>0.0</v>
      </c>
      <c r="AY412" s="41">
        <v>1.0</v>
      </c>
      <c r="BB412" s="74">
        <f t="shared" ref="BB412:BD412" si="2593">AQ412-AW412</f>
        <v>0.3179616338</v>
      </c>
      <c r="BC412" s="74">
        <f t="shared" si="2593"/>
        <v>0.3412737115</v>
      </c>
      <c r="BD412" s="74">
        <f t="shared" si="2593"/>
        <v>-0.6592353453</v>
      </c>
      <c r="BF412" s="5">
        <v>1.0</v>
      </c>
      <c r="BG412" s="5">
        <v>1.0</v>
      </c>
      <c r="BH412" s="5">
        <v>1.0</v>
      </c>
      <c r="BJ412" s="34">
        <f t="shared" ref="BJ412:BL412" si="2594">BB412*BF412</f>
        <v>0.3179616338</v>
      </c>
      <c r="BK412" s="34">
        <f t="shared" si="2594"/>
        <v>0.3412737115</v>
      </c>
      <c r="BL412" s="34">
        <f t="shared" si="2594"/>
        <v>-0.6592353453</v>
      </c>
      <c r="BT412" s="5">
        <f t="shared" ref="BT412:BV412" si="2595">Z412*(1-Z412)</f>
        <v>0.1823067101</v>
      </c>
      <c r="BU412" s="5">
        <f t="shared" si="2595"/>
        <v>0.2129991774</v>
      </c>
      <c r="BV412" s="5">
        <f t="shared" si="2595"/>
        <v>0.2494534636</v>
      </c>
      <c r="BY412" s="17">
        <v>0.06772580676855311</v>
      </c>
      <c r="BZ412" s="17">
        <v>-0.11605996180599794</v>
      </c>
      <c r="CA412" s="17">
        <v>-0.05130100471797008</v>
      </c>
      <c r="CC412" s="34">
        <f t="shared" ref="CC412:CE412" si="2596">BY412*BT412</f>
        <v>0.01234686902</v>
      </c>
      <c r="CD412" s="34">
        <f t="shared" si="2596"/>
        <v>-0.0247206764</v>
      </c>
      <c r="CE412" s="34">
        <f t="shared" si="2596"/>
        <v>-0.01279721331</v>
      </c>
    </row>
    <row r="413" ht="18.0" customHeight="1">
      <c r="B413" s="6">
        <v>0.0</v>
      </c>
      <c r="C413" s="6">
        <v>0.0</v>
      </c>
      <c r="D413" s="6">
        <v>1.0</v>
      </c>
      <c r="E413" s="22" t="str">
        <f t="shared" si="2531"/>
        <v>virginica</v>
      </c>
      <c r="F413" s="22">
        <f t="shared" ref="F413:H413" si="2597">AQ413</f>
        <v>0.3153156564</v>
      </c>
      <c r="G413" s="22">
        <f t="shared" si="2597"/>
        <v>0.3443488938</v>
      </c>
      <c r="H413" s="22">
        <f t="shared" si="2597"/>
        <v>0.3403354499</v>
      </c>
      <c r="I413" s="64" t="str">
        <f t="shared" si="2533"/>
        <v>versicolor</v>
      </c>
      <c r="J413" s="30"/>
      <c r="K413" s="24" t="str">
        <f t="shared" si="2534"/>
        <v>NG</v>
      </c>
      <c r="L413" s="31">
        <f t="shared" si="2535"/>
        <v>0.1197581701</v>
      </c>
      <c r="N413" s="31">
        <v>1.0</v>
      </c>
      <c r="O413" s="27">
        <v>7.7</v>
      </c>
      <c r="P413" s="27">
        <v>5.2</v>
      </c>
      <c r="U413" s="27">
        <v>1.077379444485951</v>
      </c>
      <c r="V413" s="27">
        <v>0.690550372615892</v>
      </c>
      <c r="W413" s="27">
        <v>0.16035131236308353</v>
      </c>
      <c r="Z413" s="17">
        <f t="shared" ref="Z413:AB413" si="2598">1/(1+EXP(-U413))</f>
        <v>0.7459977473</v>
      </c>
      <c r="AA413" s="17">
        <f t="shared" si="2598"/>
        <v>0.6660893487</v>
      </c>
      <c r="AB413" s="17">
        <f t="shared" si="2598"/>
        <v>0.5400021517</v>
      </c>
      <c r="AE413" s="31">
        <v>1.0</v>
      </c>
      <c r="AF413" s="17">
        <f t="shared" ref="AF413:AH413" si="2599">Z413</f>
        <v>0.7459977473</v>
      </c>
      <c r="AG413" s="17">
        <f t="shared" si="2599"/>
        <v>0.6660893487</v>
      </c>
      <c r="AH413" s="17">
        <f t="shared" si="2599"/>
        <v>0.5400021517</v>
      </c>
      <c r="AM413" s="27">
        <v>0.7038478024162389</v>
      </c>
      <c r="AN413" s="27">
        <v>0.7919289510667772</v>
      </c>
      <c r="AO413" s="27">
        <v>0.7802053301103851</v>
      </c>
      <c r="AQ413" s="17">
        <f t="shared" ref="AQ413:AS413" si="2600">EXP(AM413)/(EXP($AM413)+EXP($AN413)+EXP($AO413))</f>
        <v>0.3153156564</v>
      </c>
      <c r="AR413" s="17">
        <f t="shared" si="2600"/>
        <v>0.3443488938</v>
      </c>
      <c r="AS413" s="17">
        <f t="shared" si="2600"/>
        <v>0.3403354499</v>
      </c>
      <c r="AU413" s="40" t="str">
        <f t="shared" si="2551"/>
        <v>versicolor</v>
      </c>
      <c r="AW413" s="41">
        <v>0.0</v>
      </c>
      <c r="AX413" s="41">
        <v>0.0</v>
      </c>
      <c r="AY413" s="41">
        <v>1.0</v>
      </c>
      <c r="BB413" s="74">
        <f t="shared" ref="BB413:BD413" si="2601">AQ413-AW413</f>
        <v>0.3153156564</v>
      </c>
      <c r="BC413" s="74">
        <f t="shared" si="2601"/>
        <v>0.3443488938</v>
      </c>
      <c r="BD413" s="74">
        <f t="shared" si="2601"/>
        <v>-0.6596645501</v>
      </c>
      <c r="BF413" s="5">
        <v>1.0</v>
      </c>
      <c r="BG413" s="5">
        <v>1.0</v>
      </c>
      <c r="BH413" s="5">
        <v>1.0</v>
      </c>
      <c r="BJ413" s="34">
        <f t="shared" ref="BJ413:BL413" si="2602">BB413*BF413</f>
        <v>0.3153156564</v>
      </c>
      <c r="BK413" s="34">
        <f t="shared" si="2602"/>
        <v>0.3443488938</v>
      </c>
      <c r="BL413" s="34">
        <f t="shared" si="2602"/>
        <v>-0.6596645501</v>
      </c>
      <c r="BT413" s="5">
        <f t="shared" ref="BT413:BV413" si="2603">Z413*(1-Z413)</f>
        <v>0.1894851083</v>
      </c>
      <c r="BU413" s="5">
        <f t="shared" si="2603"/>
        <v>0.2224143283</v>
      </c>
      <c r="BV413" s="5">
        <f t="shared" si="2603"/>
        <v>0.2483998279</v>
      </c>
      <c r="BY413" s="17">
        <v>0.06834957987966561</v>
      </c>
      <c r="BZ413" s="17">
        <v>-0.11730661685632154</v>
      </c>
      <c r="CA413" s="17">
        <v>-0.04971662476316174</v>
      </c>
      <c r="CC413" s="34">
        <f t="shared" ref="CC413:CE413" si="2604">BY413*BT413</f>
        <v>0.01295122755</v>
      </c>
      <c r="CD413" s="34">
        <f t="shared" si="2604"/>
        <v>-0.02609067239</v>
      </c>
      <c r="CE413" s="34">
        <f t="shared" si="2604"/>
        <v>-0.01234960103</v>
      </c>
    </row>
    <row r="414" ht="18.0" customHeight="1">
      <c r="K414" s="32" t="s">
        <v>29</v>
      </c>
      <c r="L414" s="31">
        <f>SUM(L405:L413)</f>
        <v>1.046066752</v>
      </c>
      <c r="R414" s="9"/>
      <c r="AM414" s="7"/>
    </row>
    <row r="415" ht="18.0" customHeight="1">
      <c r="K415" s="2"/>
      <c r="R415" s="9"/>
      <c r="AM415" s="43" t="s">
        <v>388</v>
      </c>
      <c r="AN415" s="27"/>
      <c r="AO415" s="27"/>
    </row>
    <row r="416" ht="18.0" customHeight="1">
      <c r="B416" s="11" t="s">
        <v>11</v>
      </c>
      <c r="C416" s="12"/>
      <c r="D416" s="12"/>
      <c r="E416" s="13"/>
      <c r="G416" s="2"/>
      <c r="H416" s="2"/>
      <c r="I416" s="2"/>
      <c r="J416" s="9"/>
      <c r="K416" s="2"/>
      <c r="L416" s="9"/>
      <c r="Q416" s="7"/>
      <c r="U416" s="43" t="s">
        <v>12</v>
      </c>
      <c r="V416" s="27"/>
      <c r="W416" s="27"/>
      <c r="Z416" s="16" t="s">
        <v>389</v>
      </c>
      <c r="AA416" s="17"/>
      <c r="AF416" s="16" t="s">
        <v>390</v>
      </c>
      <c r="AI416" s="7"/>
      <c r="AM416" s="43" t="s">
        <v>391</v>
      </c>
      <c r="AQ416" s="10" t="s">
        <v>392</v>
      </c>
      <c r="AR416" s="17"/>
      <c r="AW416" s="1" t="s">
        <v>41</v>
      </c>
      <c r="BB416" s="36" t="s">
        <v>93</v>
      </c>
      <c r="BF416" s="4" t="s">
        <v>393</v>
      </c>
      <c r="BH416" s="9" t="s">
        <v>951</v>
      </c>
      <c r="BJ416" s="33" t="s">
        <v>395</v>
      </c>
      <c r="BN416" s="33" t="s">
        <v>396</v>
      </c>
      <c r="BO416" s="34"/>
      <c r="BP416" s="34"/>
      <c r="BQ416" s="34"/>
      <c r="BT416" s="4" t="s">
        <v>397</v>
      </c>
      <c r="BX416" s="16" t="s">
        <v>398</v>
      </c>
      <c r="BY416" s="17"/>
      <c r="BZ416" s="17"/>
      <c r="CA416" s="17"/>
      <c r="CB416" s="17"/>
      <c r="CC416" s="33" t="s">
        <v>399</v>
      </c>
      <c r="CG416" s="4" t="s">
        <v>138</v>
      </c>
      <c r="CH416" s="5"/>
      <c r="CI416" s="5"/>
      <c r="CJ416" s="5"/>
    </row>
    <row r="417" ht="18.0" customHeight="1">
      <c r="B417" s="18" t="s">
        <v>14</v>
      </c>
      <c r="C417" s="18" t="s">
        <v>15</v>
      </c>
      <c r="D417" s="18" t="s">
        <v>16</v>
      </c>
      <c r="E417" s="19"/>
      <c r="F417" s="6" t="s">
        <v>14</v>
      </c>
      <c r="G417" s="6" t="s">
        <v>15</v>
      </c>
      <c r="H417" s="6" t="s">
        <v>16</v>
      </c>
      <c r="I417" s="19"/>
      <c r="J417" s="20" t="s">
        <v>18</v>
      </c>
      <c r="K417" s="18" t="s">
        <v>19</v>
      </c>
      <c r="L417" s="21" t="s">
        <v>20</v>
      </c>
      <c r="N417" s="1" t="s">
        <v>21</v>
      </c>
      <c r="O417" s="1" t="s">
        <v>22</v>
      </c>
      <c r="P417" s="1" t="s">
        <v>23</v>
      </c>
      <c r="Q417" s="1" t="s">
        <v>952</v>
      </c>
      <c r="U417" s="1" t="s">
        <v>953</v>
      </c>
      <c r="AE417" s="1" t="s">
        <v>21</v>
      </c>
      <c r="AF417" s="2" t="s">
        <v>954</v>
      </c>
      <c r="AI417" s="2" t="s">
        <v>955</v>
      </c>
      <c r="AK417" s="2"/>
      <c r="AM417" s="2" t="s">
        <v>956</v>
      </c>
      <c r="AO417" s="2"/>
      <c r="AQ417" s="2" t="s">
        <v>47</v>
      </c>
      <c r="AW417" s="6" t="s">
        <v>14</v>
      </c>
      <c r="AX417" s="6" t="s">
        <v>15</v>
      </c>
      <c r="AY417" s="6" t="s">
        <v>16</v>
      </c>
      <c r="BB417" s="2" t="s">
        <v>101</v>
      </c>
      <c r="BF417" s="1" t="s">
        <v>251</v>
      </c>
      <c r="BJ417" s="57" t="s">
        <v>957</v>
      </c>
      <c r="BK417" s="58"/>
      <c r="BO417" s="2" t="s">
        <v>104</v>
      </c>
      <c r="BP417" s="2"/>
      <c r="BT417" s="1" t="s">
        <v>145</v>
      </c>
      <c r="BY417" s="2" t="s">
        <v>146</v>
      </c>
      <c r="CC417" s="2" t="s">
        <v>958</v>
      </c>
      <c r="CH417" s="2" t="s">
        <v>148</v>
      </c>
    </row>
    <row r="418" ht="18.0" customHeight="1">
      <c r="A418" s="1">
        <f>A405+1</f>
        <v>32</v>
      </c>
      <c r="B418" s="6">
        <v>1.0</v>
      </c>
      <c r="C418" s="6">
        <v>0.0</v>
      </c>
      <c r="D418" s="6">
        <v>0.0</v>
      </c>
      <c r="E418" s="22" t="str">
        <f t="shared" ref="E418:E426" si="2615">IF(MAX(B418:D418)=B418,"setosa",IF(MAX(B418:D418)=C418,"versicolor","virginica"))</f>
        <v>setosa</v>
      </c>
      <c r="F418" s="22">
        <f t="shared" ref="F418:H418" si="2605">AQ418</f>
        <v>0.3550881562</v>
      </c>
      <c r="G418" s="22">
        <f t="shared" si="2605"/>
        <v>0.3023779596</v>
      </c>
      <c r="H418" s="22">
        <f t="shared" si="2605"/>
        <v>0.3425338842</v>
      </c>
      <c r="I418" s="64" t="str">
        <f t="shared" ref="I418:I426" si="2617">IF(MAX(F418:H418)=F418,"setosa",IF(MAX(F418:H418)=G418,"versicolor","virginica"))</f>
        <v>setosa</v>
      </c>
      <c r="J418" s="22">
        <f>COUNTIF(K418:K426,"OK")/9</f>
        <v>0.7777777778</v>
      </c>
      <c r="K418" s="24" t="str">
        <f t="shared" ref="K418:K426" si="2618">IF(E418=I418,"OK","NG")</f>
        <v>OK</v>
      </c>
      <c r="L418" s="25">
        <f t="shared" ref="L418:L426" si="2619">-(B418*LN(F418)+C418*LN(G418)+D418*LN(H418))/9</f>
        <v>0.1150432437</v>
      </c>
      <c r="M418" s="9" t="s">
        <v>26</v>
      </c>
      <c r="N418" s="25">
        <v>1.0</v>
      </c>
      <c r="O418" s="27">
        <v>5.1</v>
      </c>
      <c r="P418" s="27">
        <v>7.0</v>
      </c>
      <c r="Q418" s="72">
        <f t="shared" ref="Q418:S418" si="2606">Q405-$C$10*CH405</f>
        <v>0.05486430585</v>
      </c>
      <c r="R418" s="72">
        <f t="shared" si="2606"/>
        <v>-0.04802080617</v>
      </c>
      <c r="S418" s="72">
        <f t="shared" si="2606"/>
        <v>0.1889184658</v>
      </c>
      <c r="T418" s="28" t="s">
        <v>27</v>
      </c>
      <c r="U418" s="27">
        <f t="array" ref="U418:W426">MMULT(N418:P426,Q418:S420)</f>
        <v>0.6347163694</v>
      </c>
      <c r="V418" s="27">
        <v>1.5859697939933997</v>
      </c>
      <c r="W418" s="27">
        <v>-1.0105670720089237</v>
      </c>
      <c r="Y418" s="9" t="s">
        <v>959</v>
      </c>
      <c r="Z418" s="17">
        <f t="shared" ref="Z418:AB418" si="2607">1/(1+EXP(-U418))</f>
        <v>0.6535581141</v>
      </c>
      <c r="AA418" s="17">
        <f t="shared" si="2607"/>
        <v>0.8300483256</v>
      </c>
      <c r="AB418" s="17">
        <f t="shared" si="2607"/>
        <v>0.2668688885</v>
      </c>
      <c r="AD418" s="9" t="s">
        <v>960</v>
      </c>
      <c r="AE418" s="25">
        <v>1.0</v>
      </c>
      <c r="AF418" s="17">
        <f t="shared" ref="AF418:AH418" si="2608">Z418</f>
        <v>0.6535581141</v>
      </c>
      <c r="AG418" s="17">
        <f t="shared" si="2608"/>
        <v>0.8300483256</v>
      </c>
      <c r="AH418" s="17">
        <f t="shared" si="2608"/>
        <v>0.2668688885</v>
      </c>
      <c r="AI418" s="38">
        <f t="shared" ref="AI418:AK418" si="2609">AI405-$C$10*BO405</f>
        <v>0.06721802538</v>
      </c>
      <c r="AJ418" s="38">
        <f t="shared" si="2609"/>
        <v>-0.03018145382</v>
      </c>
      <c r="AK418" s="38">
        <f t="shared" si="2609"/>
        <v>-0.03703657156</v>
      </c>
      <c r="AL418" s="28" t="s">
        <v>27</v>
      </c>
      <c r="AM418" s="27">
        <f t="array" ref="AM418:AO426">MMULT(AE418:AH426,AI418:AK421)</f>
        <v>0.731631032</v>
      </c>
      <c r="AN418" s="27">
        <v>0.5709427030062173</v>
      </c>
      <c r="AO418" s="27">
        <v>0.6956355310609792</v>
      </c>
      <c r="AP418" s="9" t="s">
        <v>961</v>
      </c>
      <c r="AQ418" s="17">
        <f t="shared" ref="AQ418:AS418" si="2610">EXP(AM418)/(EXP($AM418)+EXP($AN418)+EXP($AO418))</f>
        <v>0.3550881562</v>
      </c>
      <c r="AR418" s="17">
        <f t="shared" si="2610"/>
        <v>0.3023779596</v>
      </c>
      <c r="AS418" s="17">
        <f t="shared" si="2610"/>
        <v>0.3425338842</v>
      </c>
      <c r="AT418" s="39" t="s">
        <v>51</v>
      </c>
      <c r="AU418" s="40" t="str">
        <f>IF(MAX(B418:D418)=MAX(AQ418:AS418)=AQ418,"setosa",IF(MAX(AQ418:AS418)=AR418,"versicolor","virginica"))</f>
        <v>virginica</v>
      </c>
      <c r="AW418" s="41">
        <v>1.0</v>
      </c>
      <c r="AX418" s="41">
        <v>0.0</v>
      </c>
      <c r="AY418" s="41">
        <v>0.0</v>
      </c>
      <c r="BA418" s="59" t="s">
        <v>108</v>
      </c>
      <c r="BB418" s="74">
        <f t="shared" ref="BB418:BD418" si="2611">AQ418-AW418</f>
        <v>-0.6449118438</v>
      </c>
      <c r="BC418" s="74">
        <f t="shared" si="2611"/>
        <v>0.3023779596</v>
      </c>
      <c r="BD418" s="74">
        <f t="shared" si="2611"/>
        <v>0.3425338842</v>
      </c>
      <c r="BE418" s="9" t="s">
        <v>962</v>
      </c>
      <c r="BF418" s="5">
        <v>1.0</v>
      </c>
      <c r="BG418" s="5">
        <v>1.0</v>
      </c>
      <c r="BH418" s="5">
        <v>1.0</v>
      </c>
      <c r="BI418" s="9" t="s">
        <v>963</v>
      </c>
      <c r="BJ418" s="34">
        <f t="shared" ref="BJ418:BL418" si="2612">BB418*BF418</f>
        <v>-0.6449118438</v>
      </c>
      <c r="BK418" s="34">
        <f t="shared" si="2612"/>
        <v>0.3023779596</v>
      </c>
      <c r="BL418" s="34">
        <f t="shared" si="2612"/>
        <v>0.3425338842</v>
      </c>
      <c r="BN418" s="61" t="s">
        <v>964</v>
      </c>
      <c r="BO418" s="62">
        <f t="array" ref="BO418:BQ421">MMULT(TRANSPOSE(AE418:AH426),BJ418:BL426)</f>
        <v>-0.06492569096</v>
      </c>
      <c r="BP418" s="62">
        <v>-9.975454621290458E-4</v>
      </c>
      <c r="BQ418" s="62">
        <v>0.0659232364270328</v>
      </c>
      <c r="BS418" s="75" t="s">
        <v>965</v>
      </c>
      <c r="BT418" s="5">
        <f t="shared" ref="BT418:BV418" si="2613">Z418*(1-Z418)</f>
        <v>0.2264199056</v>
      </c>
      <c r="BU418" s="5">
        <f t="shared" si="2613"/>
        <v>0.1410681028</v>
      </c>
      <c r="BV418" s="5">
        <f t="shared" si="2613"/>
        <v>0.1956498849</v>
      </c>
      <c r="BX418" s="9" t="s">
        <v>966</v>
      </c>
      <c r="BY418" s="17">
        <f t="array" ref="BY418:CA426">MMULT(BJ418:BL426,TRANSPOSE(AI419:AK421))</f>
        <v>0.06421974235</v>
      </c>
      <c r="BZ418" s="17">
        <v>-0.14490793423203244</v>
      </c>
      <c r="CA418" s="17">
        <v>0.3093397470228405</v>
      </c>
      <c r="CB418" s="9"/>
      <c r="CC418" s="34">
        <f t="shared" ref="CC418:CE418" si="2614">BY418*BT418</f>
        <v>0.014540628</v>
      </c>
      <c r="CD418" s="34">
        <f t="shared" si="2614"/>
        <v>-0.02044188736</v>
      </c>
      <c r="CE418" s="34">
        <f t="shared" si="2614"/>
        <v>0.06052228589</v>
      </c>
      <c r="CG418" s="61" t="s">
        <v>967</v>
      </c>
      <c r="CH418" s="65">
        <f t="array" ref="CH418:CJ420">MMULT(TRANSPOSE(N418:P426),CC418:CE426)</f>
        <v>0.0008585918191</v>
      </c>
      <c r="CI418" s="65">
        <v>0.058842282459195046</v>
      </c>
      <c r="CJ418" s="65">
        <v>-0.03961955649411743</v>
      </c>
    </row>
    <row r="419" ht="18.0" customHeight="1">
      <c r="B419" s="6">
        <v>1.0</v>
      </c>
      <c r="C419" s="6">
        <v>0.0</v>
      </c>
      <c r="D419" s="6">
        <v>0.0</v>
      </c>
      <c r="E419" s="22" t="str">
        <f t="shared" si="2615"/>
        <v>setosa</v>
      </c>
      <c r="F419" s="22">
        <f t="shared" ref="F419:H419" si="2616">AQ419</f>
        <v>0.3606132496</v>
      </c>
      <c r="G419" s="22">
        <f t="shared" si="2616"/>
        <v>0.2969888953</v>
      </c>
      <c r="H419" s="22">
        <f t="shared" si="2616"/>
        <v>0.3423978551</v>
      </c>
      <c r="I419" s="64" t="str">
        <f t="shared" si="2617"/>
        <v>setosa</v>
      </c>
      <c r="K419" s="24" t="str">
        <f t="shared" si="2618"/>
        <v>OK</v>
      </c>
      <c r="L419" s="29">
        <f t="shared" si="2619"/>
        <v>0.1133276917</v>
      </c>
      <c r="N419" s="29">
        <v>1.0</v>
      </c>
      <c r="O419" s="27">
        <v>5.4</v>
      </c>
      <c r="P419" s="27">
        <v>7.8</v>
      </c>
      <c r="Q419" s="72">
        <f t="shared" ref="Q419:S419" si="2620">Q406-$C$10*CH406</f>
        <v>0.1444032111</v>
      </c>
      <c r="R419" s="72">
        <f t="shared" si="2620"/>
        <v>-0.1294752042</v>
      </c>
      <c r="S419" s="72">
        <f t="shared" si="2620"/>
        <v>0.2311404108</v>
      </c>
      <c r="U419" s="27">
        <v>0.6601396969737557</v>
      </c>
      <c r="V419" s="27">
        <v>1.8093345631964868</v>
      </c>
      <c r="W419" s="27">
        <v>-1.2130308496834274</v>
      </c>
      <c r="Z419" s="17">
        <f t="shared" ref="Z419:AB419" si="2621">1/(1+EXP(-U419))</f>
        <v>0.6592917687</v>
      </c>
      <c r="AA419" s="17">
        <f t="shared" si="2621"/>
        <v>0.859281431</v>
      </c>
      <c r="AB419" s="17">
        <f t="shared" si="2621"/>
        <v>0.2291652164</v>
      </c>
      <c r="AE419" s="29">
        <v>1.0</v>
      </c>
      <c r="AF419" s="17">
        <f t="shared" ref="AF419:AH419" si="2622">Z419</f>
        <v>0.6592917687</v>
      </c>
      <c r="AG419" s="17">
        <f t="shared" si="2622"/>
        <v>0.859281431</v>
      </c>
      <c r="AH419" s="17">
        <f t="shared" si="2622"/>
        <v>0.2291652164</v>
      </c>
      <c r="AI419" s="38">
        <f t="shared" ref="AI419:AK419" si="2623">AI406-$C$10*BO406</f>
        <v>0.52947721</v>
      </c>
      <c r="AJ419" s="38">
        <f t="shared" si="2623"/>
        <v>0.7349162157</v>
      </c>
      <c r="AK419" s="38">
        <f t="shared" si="2623"/>
        <v>0.5356065743</v>
      </c>
      <c r="AM419" s="27">
        <v>0.7479501914323764</v>
      </c>
      <c r="AN419" s="27">
        <v>0.5538388864506884</v>
      </c>
      <c r="AO419" s="27">
        <v>0.6961175179357297</v>
      </c>
      <c r="AQ419" s="17">
        <f t="shared" ref="AQ419:AS419" si="2624">EXP(AM419)/(EXP($AM419)+EXP($AN419)+EXP($AO419))</f>
        <v>0.3606132496</v>
      </c>
      <c r="AR419" s="17">
        <f t="shared" si="2624"/>
        <v>0.2969888953</v>
      </c>
      <c r="AS419" s="17">
        <f t="shared" si="2624"/>
        <v>0.3423978551</v>
      </c>
      <c r="AU419" s="40" t="str">
        <f t="shared" ref="AU419:AU426" si="2635">IF(MAX(AQ419:AS419)=AQ419,"setosa",IF(MAX(AQ419:AS419)=AR419,"versicolor","virginica"))</f>
        <v>setosa</v>
      </c>
      <c r="AW419" s="41">
        <v>1.0</v>
      </c>
      <c r="AX419" s="41">
        <v>0.0</v>
      </c>
      <c r="AY419" s="41">
        <v>0.0</v>
      </c>
      <c r="BB419" s="74">
        <f t="shared" ref="BB419:BD419" si="2625">AQ419-AW419</f>
        <v>-0.6393867504</v>
      </c>
      <c r="BC419" s="74">
        <f t="shared" si="2625"/>
        <v>0.2969888953</v>
      </c>
      <c r="BD419" s="74">
        <f t="shared" si="2625"/>
        <v>0.3423978551</v>
      </c>
      <c r="BF419" s="5">
        <v>1.0</v>
      </c>
      <c r="BG419" s="5">
        <v>1.0</v>
      </c>
      <c r="BH419" s="5">
        <v>1.0</v>
      </c>
      <c r="BJ419" s="34">
        <f t="shared" ref="BJ419:BL419" si="2626">BB419*BF419</f>
        <v>-0.6393867504</v>
      </c>
      <c r="BK419" s="34">
        <f t="shared" si="2626"/>
        <v>0.2969888953</v>
      </c>
      <c r="BL419" s="34">
        <f t="shared" si="2626"/>
        <v>0.3423978551</v>
      </c>
      <c r="BN419" s="61" t="s">
        <v>968</v>
      </c>
      <c r="BO419" s="34">
        <v>0.10259139272548246</v>
      </c>
      <c r="BP419" s="34">
        <v>-0.016870434374515797</v>
      </c>
      <c r="BQ419" s="34">
        <v>-0.08572095835096644</v>
      </c>
      <c r="BT419" s="5">
        <f t="shared" ref="BT419:BV419" si="2627">Z419*(1-Z419)</f>
        <v>0.2246261324</v>
      </c>
      <c r="BU419" s="5">
        <f t="shared" si="2627"/>
        <v>0.1209168534</v>
      </c>
      <c r="BV419" s="5">
        <f t="shared" si="2627"/>
        <v>0.17664852</v>
      </c>
      <c r="BY419" s="17">
        <v>0.06311178455188995</v>
      </c>
      <c r="BZ419" s="17">
        <v>-0.14260216004180631</v>
      </c>
      <c r="CA419" s="17">
        <v>0.306124659851658</v>
      </c>
      <c r="CC419" s="34">
        <f t="shared" ref="CC419:CE419" si="2628">BY419*BT419</f>
        <v>0.01417655607</v>
      </c>
      <c r="CD419" s="34">
        <f t="shared" si="2628"/>
        <v>-0.01724300447</v>
      </c>
      <c r="CE419" s="34">
        <f t="shared" si="2628"/>
        <v>0.0540764681</v>
      </c>
      <c r="CG419" s="61" t="s">
        <v>969</v>
      </c>
      <c r="CH419" s="66">
        <v>0.010378689117505127</v>
      </c>
      <c r="CI419" s="66">
        <v>0.3300406134205563</v>
      </c>
      <c r="CJ419" s="66">
        <v>-0.5423575474470739</v>
      </c>
    </row>
    <row r="420" ht="18.0" customHeight="1">
      <c r="B420" s="6">
        <v>1.0</v>
      </c>
      <c r="C420" s="6">
        <v>0.0</v>
      </c>
      <c r="D420" s="6">
        <v>0.0</v>
      </c>
      <c r="E420" s="22" t="str">
        <f t="shared" si="2615"/>
        <v>setosa</v>
      </c>
      <c r="F420" s="22">
        <f t="shared" ref="F420:H420" si="2629">AQ420</f>
        <v>0.3564478888</v>
      </c>
      <c r="G420" s="22">
        <f t="shared" si="2629"/>
        <v>0.3009547315</v>
      </c>
      <c r="H420" s="22">
        <f t="shared" si="2629"/>
        <v>0.3425973798</v>
      </c>
      <c r="I420" s="64" t="str">
        <f t="shared" si="2617"/>
        <v>setosa</v>
      </c>
      <c r="K420" s="24" t="str">
        <f t="shared" si="2618"/>
        <v>OK</v>
      </c>
      <c r="L420" s="29">
        <f t="shared" si="2619"/>
        <v>0.1146185805</v>
      </c>
      <c r="N420" s="29">
        <v>1.0</v>
      </c>
      <c r="O420" s="27">
        <v>4.6</v>
      </c>
      <c r="P420" s="27">
        <v>6.8</v>
      </c>
      <c r="Q420" s="72">
        <f t="shared" ref="Q420:S420" si="2630">Q407-$C$10*CH407</f>
        <v>-0.02237204469</v>
      </c>
      <c r="R420" s="72">
        <f t="shared" si="2630"/>
        <v>0.3277591631</v>
      </c>
      <c r="S420" s="72">
        <f t="shared" si="2630"/>
        <v>-0.3397573762</v>
      </c>
      <c r="U420" s="27">
        <v>0.5669891728176251</v>
      </c>
      <c r="V420" s="27">
        <v>1.5851555634716217</v>
      </c>
      <c r="W420" s="27">
        <v>-1.0581858022009891</v>
      </c>
      <c r="Z420" s="17">
        <f t="shared" ref="Z420:AB420" si="2631">1/(1+EXP(-U420))</f>
        <v>0.6380681526</v>
      </c>
      <c r="AA420" s="17">
        <f t="shared" si="2631"/>
        <v>0.8299334327</v>
      </c>
      <c r="AB420" s="17">
        <f t="shared" si="2631"/>
        <v>0.2576563029</v>
      </c>
      <c r="AE420" s="29">
        <v>1.0</v>
      </c>
      <c r="AF420" s="17">
        <f t="shared" ref="AF420:AH420" si="2632">Z420</f>
        <v>0.6380681526</v>
      </c>
      <c r="AG420" s="17">
        <f t="shared" si="2632"/>
        <v>0.8299334327</v>
      </c>
      <c r="AH420" s="17">
        <f t="shared" si="2632"/>
        <v>0.2576563029</v>
      </c>
      <c r="AI420" s="38">
        <f t="shared" ref="AI420:AK420" si="2633">AI407-$C$10*BO407</f>
        <v>0.3976896134</v>
      </c>
      <c r="AJ420" s="38">
        <f t="shared" si="2633"/>
        <v>-0.02900142359</v>
      </c>
      <c r="AK420" s="38">
        <f t="shared" si="2633"/>
        <v>0.3513118102</v>
      </c>
      <c r="AM420" s="27">
        <v>0.7237887841536088</v>
      </c>
      <c r="AN420" s="27">
        <v>0.5545605892274138</v>
      </c>
      <c r="AO420" s="27">
        <v>0.6841566673492359</v>
      </c>
      <c r="AQ420" s="17">
        <f t="shared" ref="AQ420:AS420" si="2634">EXP(AM420)/(EXP($AM420)+EXP($AN420)+EXP($AO420))</f>
        <v>0.3564478888</v>
      </c>
      <c r="AR420" s="17">
        <f t="shared" si="2634"/>
        <v>0.3009547315</v>
      </c>
      <c r="AS420" s="17">
        <f t="shared" si="2634"/>
        <v>0.3425973798</v>
      </c>
      <c r="AU420" s="40" t="str">
        <f t="shared" si="2635"/>
        <v>setosa</v>
      </c>
      <c r="AW420" s="41">
        <v>1.0</v>
      </c>
      <c r="AX420" s="41">
        <v>0.0</v>
      </c>
      <c r="AY420" s="41">
        <v>0.0</v>
      </c>
      <c r="BB420" s="74">
        <f t="shared" ref="BB420:BD420" si="2636">AQ420-AW420</f>
        <v>-0.6435521112</v>
      </c>
      <c r="BC420" s="74">
        <f t="shared" si="2636"/>
        <v>0.3009547315</v>
      </c>
      <c r="BD420" s="74">
        <f t="shared" si="2636"/>
        <v>0.3425973798</v>
      </c>
      <c r="BF420" s="5">
        <v>1.0</v>
      </c>
      <c r="BG420" s="5">
        <v>1.0</v>
      </c>
      <c r="BH420" s="5">
        <v>1.0</v>
      </c>
      <c r="BJ420" s="34">
        <f t="shared" ref="BJ420:BL420" si="2637">BB420*BF420</f>
        <v>-0.6435521112</v>
      </c>
      <c r="BK420" s="34">
        <f t="shared" si="2637"/>
        <v>0.3009547315</v>
      </c>
      <c r="BL420" s="34">
        <f t="shared" si="2637"/>
        <v>0.3425973798</v>
      </c>
      <c r="BO420" s="34">
        <v>-0.448114107315399</v>
      </c>
      <c r="BP420" s="34">
        <v>0.3822839794440851</v>
      </c>
      <c r="BQ420" s="34">
        <v>0.06583012787131404</v>
      </c>
      <c r="BT420" s="5">
        <f t="shared" ref="BT420:BV420" si="2638">Z420*(1-Z420)</f>
        <v>0.2309371852</v>
      </c>
      <c r="BU420" s="5">
        <f t="shared" si="2638"/>
        <v>0.14114393</v>
      </c>
      <c r="BV420" s="5">
        <f t="shared" si="2638"/>
        <v>0.1912695325</v>
      </c>
      <c r="BY420" s="17">
        <v>0.06392774495799919</v>
      </c>
      <c r="BZ420" s="17">
        <v>-0.14430360032079897</v>
      </c>
      <c r="CA420" s="17">
        <v>0.3085289351339954</v>
      </c>
      <c r="CC420" s="34">
        <f t="shared" ref="CC420:CE420" si="2639">BY420*BT420</f>
        <v>0.01476329348</v>
      </c>
      <c r="CD420" s="34">
        <f t="shared" si="2639"/>
        <v>-0.02036757726</v>
      </c>
      <c r="CE420" s="34">
        <f t="shared" si="2639"/>
        <v>0.05901218517</v>
      </c>
      <c r="CH420" s="66">
        <v>0.25593484764287167</v>
      </c>
      <c r="CI420" s="66">
        <v>-0.18938054898235307</v>
      </c>
      <c r="CJ420" s="66">
        <v>0.4244357988698889</v>
      </c>
    </row>
    <row r="421" ht="18.0" customHeight="1">
      <c r="B421" s="6">
        <v>0.0</v>
      </c>
      <c r="C421" s="6">
        <v>1.0</v>
      </c>
      <c r="D421" s="6">
        <v>0.0</v>
      </c>
      <c r="E421" s="22" t="str">
        <f t="shared" si="2615"/>
        <v>versicolor</v>
      </c>
      <c r="F421" s="22">
        <f t="shared" ref="F421:H421" si="2640">AQ421</f>
        <v>0.3040790063</v>
      </c>
      <c r="G421" s="22">
        <f t="shared" si="2640"/>
        <v>0.3571355422</v>
      </c>
      <c r="H421" s="22">
        <f t="shared" si="2640"/>
        <v>0.3387854515</v>
      </c>
      <c r="I421" s="64" t="str">
        <f t="shared" si="2617"/>
        <v>versicolor</v>
      </c>
      <c r="K421" s="24" t="str">
        <f t="shared" si="2618"/>
        <v>OK</v>
      </c>
      <c r="L421" s="29">
        <f t="shared" si="2619"/>
        <v>0.1144044332</v>
      </c>
      <c r="N421" s="29">
        <v>1.0</v>
      </c>
      <c r="O421" s="27">
        <v>6.4</v>
      </c>
      <c r="P421" s="27">
        <v>3.6</v>
      </c>
      <c r="U421" s="27">
        <v>0.8985054957337268</v>
      </c>
      <c r="V421" s="27">
        <v>0.30327087410167064</v>
      </c>
      <c r="W421" s="27">
        <v>0.4450905410430841</v>
      </c>
      <c r="Z421" s="17">
        <f t="shared" ref="Z421:AB421" si="2641">1/(1+EXP(-U421))</f>
        <v>0.7106422847</v>
      </c>
      <c r="AA421" s="17">
        <f t="shared" si="2641"/>
        <v>0.5752419138</v>
      </c>
      <c r="AB421" s="17">
        <f t="shared" si="2641"/>
        <v>0.6094713341</v>
      </c>
      <c r="AE421" s="29">
        <v>1.0</v>
      </c>
      <c r="AF421" s="17">
        <f t="shared" ref="AF421:AH421" si="2642">Z421</f>
        <v>0.7106422847</v>
      </c>
      <c r="AG421" s="17">
        <f t="shared" si="2642"/>
        <v>0.5752419138</v>
      </c>
      <c r="AH421" s="17">
        <f t="shared" si="2642"/>
        <v>0.6094713341</v>
      </c>
      <c r="AI421" s="38">
        <f t="shared" ref="AI421:AK421" si="2643">AI408-$C$10*BO408</f>
        <v>-0.04396435233</v>
      </c>
      <c r="AJ421" s="38">
        <f t="shared" si="2643"/>
        <v>0.5429118576</v>
      </c>
      <c r="AK421" s="38">
        <f t="shared" si="2643"/>
        <v>0.3410524948</v>
      </c>
      <c r="AM421" s="27">
        <v>0.645459641455418</v>
      </c>
      <c r="AN421" s="27">
        <v>0.8062874644691431</v>
      </c>
      <c r="AO421" s="27">
        <v>0.7535391051660935</v>
      </c>
      <c r="AQ421" s="17">
        <f t="shared" ref="AQ421:AS421" si="2644">EXP(AM421)/(EXP($AM421)+EXP($AN421)+EXP($AO421))</f>
        <v>0.3040790063</v>
      </c>
      <c r="AR421" s="17">
        <f t="shared" si="2644"/>
        <v>0.3571355422</v>
      </c>
      <c r="AS421" s="17">
        <f t="shared" si="2644"/>
        <v>0.3387854515</v>
      </c>
      <c r="AU421" s="40" t="str">
        <f t="shared" si="2635"/>
        <v>versicolor</v>
      </c>
      <c r="AW421" s="41">
        <v>0.0</v>
      </c>
      <c r="AX421" s="41">
        <v>1.0</v>
      </c>
      <c r="AY421" s="41">
        <v>0.0</v>
      </c>
      <c r="BB421" s="74">
        <f t="shared" ref="BB421:BD421" si="2645">AQ421-AW421</f>
        <v>0.3040790063</v>
      </c>
      <c r="BC421" s="74">
        <f t="shared" si="2645"/>
        <v>-0.6428644578</v>
      </c>
      <c r="BD421" s="74">
        <f t="shared" si="2645"/>
        <v>0.3387854515</v>
      </c>
      <c r="BF421" s="5">
        <v>1.0</v>
      </c>
      <c r="BG421" s="5">
        <v>1.0</v>
      </c>
      <c r="BH421" s="5">
        <v>1.0</v>
      </c>
      <c r="BJ421" s="34">
        <f t="shared" ref="BJ421:BL421" si="2646">BB421*BF421</f>
        <v>0.3040790063</v>
      </c>
      <c r="BK421" s="34">
        <f t="shared" si="2646"/>
        <v>-0.6428644578</v>
      </c>
      <c r="BL421" s="34">
        <f t="shared" si="2646"/>
        <v>0.3387854515</v>
      </c>
      <c r="BO421" s="34">
        <v>0.5732764078890973</v>
      </c>
      <c r="BP421" s="34">
        <v>-0.43891064817819947</v>
      </c>
      <c r="BQ421" s="34">
        <v>-0.13436575971089765</v>
      </c>
      <c r="BT421" s="5">
        <f t="shared" ref="BT421:BV421" si="2647">Z421*(1-Z421)</f>
        <v>0.2056298279</v>
      </c>
      <c r="BU421" s="5">
        <f t="shared" si="2647"/>
        <v>0.2443386544</v>
      </c>
      <c r="BV421" s="5">
        <f t="shared" si="2647"/>
        <v>0.238016027</v>
      </c>
      <c r="BY421" s="17">
        <v>-0.1299928955240107</v>
      </c>
      <c r="BZ421" s="17">
        <v>0.2585923771304073</v>
      </c>
      <c r="CA421" s="17">
        <v>-0.246843750077518</v>
      </c>
      <c r="CC421" s="34">
        <f t="shared" ref="CC421:CE421" si="2648">BY421*BT421</f>
        <v>-0.02673041673</v>
      </c>
      <c r="CD421" s="34">
        <f t="shared" si="2648"/>
        <v>0.06318411347</v>
      </c>
      <c r="CE421" s="34">
        <f t="shared" si="2648"/>
        <v>-0.05875276869</v>
      </c>
    </row>
    <row r="422" ht="18.0" customHeight="1">
      <c r="B422" s="6">
        <v>0.0</v>
      </c>
      <c r="C422" s="6">
        <v>1.0</v>
      </c>
      <c r="D422" s="6">
        <v>0.0</v>
      </c>
      <c r="E422" s="22" t="str">
        <f t="shared" si="2615"/>
        <v>versicolor</v>
      </c>
      <c r="F422" s="22">
        <f t="shared" ref="F422:H422" si="2649">AQ422</f>
        <v>0.3055720377</v>
      </c>
      <c r="G422" s="22">
        <f t="shared" si="2649"/>
        <v>0.3554951623</v>
      </c>
      <c r="H422" s="22">
        <f t="shared" si="2649"/>
        <v>0.3389328</v>
      </c>
      <c r="I422" s="64" t="str">
        <f t="shared" si="2617"/>
        <v>versicolor</v>
      </c>
      <c r="K422" s="24" t="str">
        <f t="shared" si="2618"/>
        <v>OK</v>
      </c>
      <c r="L422" s="29">
        <f t="shared" si="2619"/>
        <v>0.1149159598</v>
      </c>
      <c r="N422" s="29">
        <v>1.0</v>
      </c>
      <c r="O422" s="27">
        <v>5.9</v>
      </c>
      <c r="P422" s="27">
        <v>3.4</v>
      </c>
      <c r="U422" s="27">
        <v>0.8307782991425594</v>
      </c>
      <c r="V422" s="27">
        <v>0.30245664357989255</v>
      </c>
      <c r="W422" s="27">
        <v>0.3974718108510187</v>
      </c>
      <c r="Z422" s="17">
        <f t="shared" ref="Z422:AB422" si="2650">1/(1+EXP(-U422))</f>
        <v>0.6965194719</v>
      </c>
      <c r="AA422" s="17">
        <f t="shared" si="2650"/>
        <v>0.5750429536</v>
      </c>
      <c r="AB422" s="17">
        <f t="shared" si="2650"/>
        <v>0.5980800842</v>
      </c>
      <c r="AE422" s="29">
        <v>1.0</v>
      </c>
      <c r="AF422" s="17">
        <f t="shared" ref="AF422:AH422" si="2651">Z422</f>
        <v>0.6965194719</v>
      </c>
      <c r="AG422" s="17">
        <f t="shared" si="2651"/>
        <v>0.5750429536</v>
      </c>
      <c r="AH422" s="17">
        <f t="shared" si="2651"/>
        <v>0.5980800842</v>
      </c>
      <c r="AI422" s="2"/>
      <c r="AM422" s="27">
        <v>0.6384036184598505</v>
      </c>
      <c r="AN422" s="27">
        <v>0.7897297058489905</v>
      </c>
      <c r="AO422" s="27">
        <v>0.7420199225479367</v>
      </c>
      <c r="AQ422" s="17">
        <f t="shared" ref="AQ422:AS422" si="2652">EXP(AM422)/(EXP($AM422)+EXP($AN422)+EXP($AO422))</f>
        <v>0.3055720377</v>
      </c>
      <c r="AR422" s="17">
        <f t="shared" si="2652"/>
        <v>0.3554951623</v>
      </c>
      <c r="AS422" s="17">
        <f t="shared" si="2652"/>
        <v>0.3389328</v>
      </c>
      <c r="AU422" s="40" t="str">
        <f t="shared" si="2635"/>
        <v>versicolor</v>
      </c>
      <c r="AW422" s="41">
        <v>0.0</v>
      </c>
      <c r="AX422" s="41">
        <v>1.0</v>
      </c>
      <c r="AY422" s="41">
        <v>0.0</v>
      </c>
      <c r="BB422" s="74">
        <f t="shared" ref="BB422:BD422" si="2653">AQ422-AW422</f>
        <v>0.3055720377</v>
      </c>
      <c r="BC422" s="74">
        <f t="shared" si="2653"/>
        <v>-0.6445048377</v>
      </c>
      <c r="BD422" s="74">
        <f t="shared" si="2653"/>
        <v>0.3389328</v>
      </c>
      <c r="BF422" s="5">
        <v>1.0</v>
      </c>
      <c r="BG422" s="5">
        <v>1.0</v>
      </c>
      <c r="BH422" s="5">
        <v>1.0</v>
      </c>
      <c r="BJ422" s="34">
        <f t="shared" ref="BJ422:BL422" si="2654">BB422*BF422</f>
        <v>0.3055720377</v>
      </c>
      <c r="BK422" s="34">
        <f t="shared" si="2654"/>
        <v>-0.6445048377</v>
      </c>
      <c r="BL422" s="34">
        <f t="shared" si="2654"/>
        <v>0.3389328</v>
      </c>
      <c r="BT422" s="5">
        <f t="shared" ref="BT422:BV422" si="2655">Z422*(1-Z422)</f>
        <v>0.2113800972</v>
      </c>
      <c r="BU422" s="5">
        <f t="shared" si="2655"/>
        <v>0.2443685551</v>
      </c>
      <c r="BV422" s="5">
        <f t="shared" si="2655"/>
        <v>0.2403802971</v>
      </c>
      <c r="BY422" s="17">
        <v>-0.13032899039655954</v>
      </c>
      <c r="BZ422" s="17">
        <v>0.2592854788504753</v>
      </c>
      <c r="CA422" s="17">
        <v>-0.2477497183807885</v>
      </c>
      <c r="CC422" s="34">
        <f t="shared" ref="CC422:CE422" si="2656">BY422*BT422</f>
        <v>-0.02754895465</v>
      </c>
      <c r="CD422" s="34">
        <f t="shared" si="2656"/>
        <v>0.06336121783</v>
      </c>
      <c r="CE422" s="34">
        <f t="shared" si="2656"/>
        <v>-0.0595541509</v>
      </c>
    </row>
    <row r="423" ht="18.0" customHeight="1">
      <c r="B423" s="6">
        <v>0.0</v>
      </c>
      <c r="C423" s="6">
        <v>1.0</v>
      </c>
      <c r="D423" s="6">
        <v>0.0</v>
      </c>
      <c r="E423" s="22" t="str">
        <f t="shared" si="2615"/>
        <v>versicolor</v>
      </c>
      <c r="F423" s="22">
        <f t="shared" ref="F423:H423" si="2657">AQ423</f>
        <v>0.2967970585</v>
      </c>
      <c r="G423" s="22">
        <f t="shared" si="2657"/>
        <v>0.365734598</v>
      </c>
      <c r="H423" s="22">
        <f t="shared" si="2657"/>
        <v>0.3374683435</v>
      </c>
      <c r="I423" s="64" t="str">
        <f t="shared" si="2617"/>
        <v>versicolor</v>
      </c>
      <c r="K423" s="24" t="str">
        <f t="shared" si="2618"/>
        <v>OK</v>
      </c>
      <c r="L423" s="29">
        <f t="shared" si="2619"/>
        <v>0.1117608167</v>
      </c>
      <c r="N423" s="29">
        <v>1.0</v>
      </c>
      <c r="O423" s="27">
        <v>6.7</v>
      </c>
      <c r="P423" s="27">
        <v>3.2</v>
      </c>
      <c r="U423" s="27">
        <v>0.9507752769276383</v>
      </c>
      <c r="V423" s="27">
        <v>0.13332464761648688</v>
      </c>
      <c r="W423" s="27">
        <v>0.6503356147622446</v>
      </c>
      <c r="Z423" s="17">
        <f t="shared" ref="Z423:AB423" si="2658">1/(1+EXP(-U423))</f>
        <v>0.7212710657</v>
      </c>
      <c r="AA423" s="17">
        <f t="shared" si="2658"/>
        <v>0.5332818764</v>
      </c>
      <c r="AB423" s="17">
        <f t="shared" si="2658"/>
        <v>0.6570860887</v>
      </c>
      <c r="AE423" s="29">
        <v>1.0</v>
      </c>
      <c r="AF423" s="17">
        <f t="shared" ref="AF423:AH423" si="2659">Z423</f>
        <v>0.7212710657</v>
      </c>
      <c r="AG423" s="17">
        <f t="shared" si="2659"/>
        <v>0.5332818764</v>
      </c>
      <c r="AH423" s="17">
        <f t="shared" si="2659"/>
        <v>0.6570860887</v>
      </c>
      <c r="AJ423" s="2"/>
      <c r="AK423" s="2"/>
      <c r="AM423" s="27">
        <v>0.6323069158779139</v>
      </c>
      <c r="AN423" s="27">
        <v>0.8411662436908278</v>
      </c>
      <c r="AO423" s="27">
        <v>0.7607300243254228</v>
      </c>
      <c r="AQ423" s="17">
        <f t="shared" ref="AQ423:AS423" si="2660">EXP(AM423)/(EXP($AM423)+EXP($AN423)+EXP($AO423))</f>
        <v>0.2967970585</v>
      </c>
      <c r="AR423" s="17">
        <f t="shared" si="2660"/>
        <v>0.365734598</v>
      </c>
      <c r="AS423" s="17">
        <f t="shared" si="2660"/>
        <v>0.3374683435</v>
      </c>
      <c r="AU423" s="40" t="str">
        <f t="shared" si="2635"/>
        <v>versicolor</v>
      </c>
      <c r="AW423" s="41">
        <v>0.0</v>
      </c>
      <c r="AX423" s="41">
        <v>1.0</v>
      </c>
      <c r="AY423" s="41">
        <v>0.0</v>
      </c>
      <c r="BB423" s="74">
        <f t="shared" ref="BB423:BD423" si="2661">AQ423-AW423</f>
        <v>0.2967970585</v>
      </c>
      <c r="BC423" s="74">
        <f t="shared" si="2661"/>
        <v>-0.634265402</v>
      </c>
      <c r="BD423" s="74">
        <f t="shared" si="2661"/>
        <v>0.3374683435</v>
      </c>
      <c r="BF423" s="5">
        <v>1.0</v>
      </c>
      <c r="BG423" s="5">
        <v>1.0</v>
      </c>
      <c r="BH423" s="5">
        <v>1.0</v>
      </c>
      <c r="BJ423" s="34">
        <f t="shared" ref="BJ423:BL423" si="2662">BB423*BF423</f>
        <v>0.2967970585</v>
      </c>
      <c r="BK423" s="34">
        <f t="shared" si="2662"/>
        <v>-0.634265402</v>
      </c>
      <c r="BL423" s="34">
        <f t="shared" si="2662"/>
        <v>0.3374683435</v>
      </c>
      <c r="BT423" s="5">
        <f t="shared" ref="BT423:BV423" si="2663">Z423*(1-Z423)</f>
        <v>0.2010391155</v>
      </c>
      <c r="BU423" s="5">
        <f t="shared" si="2663"/>
        <v>0.2488923167</v>
      </c>
      <c r="BV423" s="5">
        <f t="shared" si="2663"/>
        <v>0.2253239607</v>
      </c>
      <c r="BY423" s="17">
        <v>-0.12823438708954898</v>
      </c>
      <c r="BZ423" s="17">
        <v>0.2549843216766626</v>
      </c>
      <c r="CA423" s="17">
        <v>-0.24230427756655126</v>
      </c>
      <c r="CC423" s="34">
        <f t="shared" ref="CC423:CE423" si="2664">BY423*BT423</f>
        <v>-0.02578012775</v>
      </c>
      <c r="CD423" s="34">
        <f t="shared" si="2664"/>
        <v>0.06346363854</v>
      </c>
      <c r="CE423" s="34">
        <f t="shared" si="2664"/>
        <v>-0.05459695952</v>
      </c>
    </row>
    <row r="424" ht="18.0" customHeight="1">
      <c r="B424" s="6">
        <v>0.0</v>
      </c>
      <c r="C424" s="6">
        <v>0.0</v>
      </c>
      <c r="D424" s="6">
        <v>1.0</v>
      </c>
      <c r="E424" s="22" t="str">
        <f t="shared" si="2615"/>
        <v>virginica</v>
      </c>
      <c r="F424" s="22">
        <f t="shared" ref="F424:H424" si="2665">AQ424</f>
        <v>0.3260779632</v>
      </c>
      <c r="G424" s="22">
        <f t="shared" si="2665"/>
        <v>0.3321930804</v>
      </c>
      <c r="H424" s="22">
        <f t="shared" si="2665"/>
        <v>0.3417289563</v>
      </c>
      <c r="I424" s="64" t="str">
        <f t="shared" si="2617"/>
        <v>virginica</v>
      </c>
      <c r="K424" s="24" t="str">
        <f t="shared" si="2618"/>
        <v>OK</v>
      </c>
      <c r="L424" s="29">
        <f t="shared" si="2619"/>
        <v>0.1193041535</v>
      </c>
      <c r="N424" s="29">
        <v>1.0</v>
      </c>
      <c r="O424" s="27">
        <v>7.9</v>
      </c>
      <c r="P424" s="27">
        <v>6.3</v>
      </c>
      <c r="U424" s="27">
        <v>1.0547057916565694</v>
      </c>
      <c r="V424" s="27">
        <v>0.9940078081214794</v>
      </c>
      <c r="W424" s="27">
        <v>-0.12554375831963238</v>
      </c>
      <c r="Z424" s="17">
        <f t="shared" ref="Z424:AB424" si="2666">1/(1+EXP(-U424))</f>
        <v>0.741677516</v>
      </c>
      <c r="AA424" s="17">
        <f t="shared" si="2666"/>
        <v>0.7298788123</v>
      </c>
      <c r="AB424" s="17">
        <f t="shared" si="2666"/>
        <v>0.468655219</v>
      </c>
      <c r="AE424" s="29">
        <v>1.0</v>
      </c>
      <c r="AF424" s="17">
        <f t="shared" ref="AF424:AH424" si="2667">Z424</f>
        <v>0.741677516</v>
      </c>
      <c r="AG424" s="17">
        <f t="shared" si="2667"/>
        <v>0.7298788123</v>
      </c>
      <c r="AH424" s="17">
        <f t="shared" si="2667"/>
        <v>0.468655219</v>
      </c>
      <c r="AM424" s="27">
        <v>0.7295804667725833</v>
      </c>
      <c r="AN424" s="27">
        <v>0.7481603303583935</v>
      </c>
      <c r="AO424" s="27">
        <v>0.7764618604269415</v>
      </c>
      <c r="AQ424" s="17">
        <f t="shared" ref="AQ424:AS424" si="2668">EXP(AM424)/(EXP($AM424)+EXP($AN424)+EXP($AO424))</f>
        <v>0.3260779632</v>
      </c>
      <c r="AR424" s="17">
        <f t="shared" si="2668"/>
        <v>0.3321930804</v>
      </c>
      <c r="AS424" s="17">
        <f t="shared" si="2668"/>
        <v>0.3417289563</v>
      </c>
      <c r="AU424" s="40" t="str">
        <f t="shared" si="2635"/>
        <v>virginica</v>
      </c>
      <c r="AW424" s="41">
        <v>0.0</v>
      </c>
      <c r="AX424" s="41">
        <v>0.0</v>
      </c>
      <c r="AY424" s="41">
        <v>1.0</v>
      </c>
      <c r="BB424" s="74">
        <f t="shared" ref="BB424:BD424" si="2669">AQ424-AW424</f>
        <v>0.3260779632</v>
      </c>
      <c r="BC424" s="74">
        <f t="shared" si="2669"/>
        <v>0.3321930804</v>
      </c>
      <c r="BD424" s="74">
        <f t="shared" si="2669"/>
        <v>-0.6582710437</v>
      </c>
      <c r="BF424" s="5">
        <v>1.0</v>
      </c>
      <c r="BG424" s="5">
        <v>1.0</v>
      </c>
      <c r="BH424" s="5">
        <v>1.0</v>
      </c>
      <c r="BJ424" s="34">
        <f t="shared" ref="BJ424:BL424" si="2670">BB424*BF424</f>
        <v>0.3260779632</v>
      </c>
      <c r="BK424" s="34">
        <f t="shared" si="2670"/>
        <v>0.3321930804</v>
      </c>
      <c r="BL424" s="34">
        <f t="shared" si="2670"/>
        <v>-0.6582710437</v>
      </c>
      <c r="BT424" s="5">
        <f t="shared" ref="BT424:BV424" si="2671">Z424*(1-Z424)</f>
        <v>0.1915919783</v>
      </c>
      <c r="BU424" s="5">
        <f t="shared" si="2671"/>
        <v>0.1971557317</v>
      </c>
      <c r="BV424" s="5">
        <f t="shared" si="2671"/>
        <v>0.2490175047</v>
      </c>
      <c r="BY424" s="17">
        <v>0.06421063306509178</v>
      </c>
      <c r="BZ424" s="17">
        <v>-0.11121464503947319</v>
      </c>
      <c r="CA424" s="17">
        <v>-0.05848922578233212</v>
      </c>
      <c r="CC424" s="34">
        <f t="shared" ref="CC424:CE424" si="2672">BY424*BT424</f>
        <v>0.01230224221</v>
      </c>
      <c r="CD424" s="34">
        <f t="shared" si="2672"/>
        <v>-0.02192660471</v>
      </c>
      <c r="CE424" s="34">
        <f t="shared" si="2672"/>
        <v>-0.01456484106</v>
      </c>
    </row>
    <row r="425" ht="18.0" customHeight="1">
      <c r="B425" s="6">
        <v>0.0</v>
      </c>
      <c r="C425" s="6">
        <v>0.0</v>
      </c>
      <c r="D425" s="6">
        <v>1.0</v>
      </c>
      <c r="E425" s="22" t="str">
        <f t="shared" si="2615"/>
        <v>virginica</v>
      </c>
      <c r="F425" s="22">
        <f t="shared" ref="F425:H425" si="2673">AQ425</f>
        <v>0.3165617891</v>
      </c>
      <c r="G425" s="22">
        <f t="shared" si="2673"/>
        <v>0.3424798362</v>
      </c>
      <c r="H425" s="22">
        <f t="shared" si="2673"/>
        <v>0.3409583747</v>
      </c>
      <c r="I425" s="64" t="str">
        <f t="shared" si="2617"/>
        <v>versicolor</v>
      </c>
      <c r="K425" s="24" t="str">
        <f t="shared" si="2618"/>
        <v>NG</v>
      </c>
      <c r="L425" s="29">
        <f t="shared" si="2619"/>
        <v>0.1195549864</v>
      </c>
      <c r="N425" s="29">
        <v>1.0</v>
      </c>
      <c r="O425" s="27">
        <v>8.3</v>
      </c>
      <c r="P425" s="27">
        <v>5.8</v>
      </c>
      <c r="U425" s="27">
        <v>1.1236530984254252</v>
      </c>
      <c r="V425" s="27">
        <v>0.7783381449103526</v>
      </c>
      <c r="W425" s="27">
        <v>0.13679109410053525</v>
      </c>
      <c r="Z425" s="17">
        <f t="shared" ref="Z425:AB425" si="2674">1/(1+EXP(-U425))</f>
        <v>0.7546656998</v>
      </c>
      <c r="AA425" s="17">
        <f t="shared" si="2674"/>
        <v>0.6853218356</v>
      </c>
      <c r="AB425" s="17">
        <f t="shared" si="2674"/>
        <v>0.5341445479</v>
      </c>
      <c r="AE425" s="29">
        <v>1.0</v>
      </c>
      <c r="AF425" s="17">
        <f t="shared" ref="AF425:AH425" si="2675">Z425</f>
        <v>0.7546656998</v>
      </c>
      <c r="AG425" s="17">
        <f t="shared" si="2675"/>
        <v>0.6853218356</v>
      </c>
      <c r="AH425" s="17">
        <f t="shared" si="2675"/>
        <v>0.5341445479</v>
      </c>
      <c r="AM425" s="27">
        <v>0.7158583713599391</v>
      </c>
      <c r="AN425" s="27">
        <v>0.7945527062578032</v>
      </c>
      <c r="AO425" s="27">
        <v>0.7901003239779049</v>
      </c>
      <c r="AQ425" s="17">
        <f t="shared" ref="AQ425:AS425" si="2676">EXP(AM425)/(EXP($AM425)+EXP($AN425)+EXP($AO425))</f>
        <v>0.3165617891</v>
      </c>
      <c r="AR425" s="17">
        <f t="shared" si="2676"/>
        <v>0.3424798362</v>
      </c>
      <c r="AS425" s="17">
        <f t="shared" si="2676"/>
        <v>0.3409583747</v>
      </c>
      <c r="AU425" s="40" t="str">
        <f t="shared" si="2635"/>
        <v>versicolor</v>
      </c>
      <c r="AW425" s="41">
        <v>0.0</v>
      </c>
      <c r="AX425" s="41">
        <v>0.0</v>
      </c>
      <c r="AY425" s="41">
        <v>1.0</v>
      </c>
      <c r="BB425" s="74">
        <f t="shared" ref="BB425:BD425" si="2677">AQ425-AW425</f>
        <v>0.3165617891</v>
      </c>
      <c r="BC425" s="74">
        <f t="shared" si="2677"/>
        <v>0.3424798362</v>
      </c>
      <c r="BD425" s="74">
        <f t="shared" si="2677"/>
        <v>-0.6590416253</v>
      </c>
      <c r="BF425" s="5">
        <v>1.0</v>
      </c>
      <c r="BG425" s="5">
        <v>1.0</v>
      </c>
      <c r="BH425" s="5">
        <v>1.0</v>
      </c>
      <c r="BJ425" s="34">
        <f t="shared" ref="BJ425:BL425" si="2678">BB425*BF425</f>
        <v>0.3165617891</v>
      </c>
      <c r="BK425" s="34">
        <f t="shared" si="2678"/>
        <v>0.3424798362</v>
      </c>
      <c r="BL425" s="34">
        <f t="shared" si="2678"/>
        <v>-0.6590416253</v>
      </c>
      <c r="BT425" s="5">
        <f t="shared" ref="BT425:BV425" si="2679">Z425*(1-Z425)</f>
        <v>0.1851453813</v>
      </c>
      <c r="BU425" s="5">
        <f t="shared" si="2679"/>
        <v>0.2156558172</v>
      </c>
      <c r="BV425" s="5">
        <f t="shared" si="2679"/>
        <v>0.2488341498</v>
      </c>
      <c r="BY425" s="17">
        <v>0.06631921077449049</v>
      </c>
      <c r="BZ425" s="17">
        <v>-0.1155681736581126</v>
      </c>
      <c r="CA425" s="17">
        <v>-0.05274886044509111</v>
      </c>
      <c r="CC425" s="34">
        <f t="shared" ref="CC425:CE425" si="2680">BY425*BT425</f>
        <v>0.01227869557</v>
      </c>
      <c r="CD425" s="34">
        <f t="shared" si="2680"/>
        <v>-0.02492294894</v>
      </c>
      <c r="CE425" s="34">
        <f t="shared" si="2680"/>
        <v>-0.01312571784</v>
      </c>
    </row>
    <row r="426" ht="18.0" customHeight="1">
      <c r="B426" s="6">
        <v>0.0</v>
      </c>
      <c r="C426" s="6">
        <v>0.0</v>
      </c>
      <c r="D426" s="6">
        <v>1.0</v>
      </c>
      <c r="E426" s="22" t="str">
        <f t="shared" si="2615"/>
        <v>virginica</v>
      </c>
      <c r="F426" s="22">
        <f t="shared" ref="F426:H426" si="2681">AQ426</f>
        <v>0.3138371596</v>
      </c>
      <c r="G426" s="22">
        <f t="shared" si="2681"/>
        <v>0.345642649</v>
      </c>
      <c r="H426" s="22">
        <f t="shared" si="2681"/>
        <v>0.3405201914</v>
      </c>
      <c r="I426" s="64" t="str">
        <f t="shared" si="2617"/>
        <v>versicolor</v>
      </c>
      <c r="J426" s="30"/>
      <c r="K426" s="24" t="str">
        <f t="shared" si="2618"/>
        <v>NG</v>
      </c>
      <c r="L426" s="31">
        <f t="shared" si="2619"/>
        <v>0.1196978729</v>
      </c>
      <c r="N426" s="31">
        <v>1.0</v>
      </c>
      <c r="O426" s="27">
        <v>7.7</v>
      </c>
      <c r="P426" s="27">
        <v>5.2</v>
      </c>
      <c r="U426" s="27">
        <v>1.0504343986047087</v>
      </c>
      <c r="V426" s="27">
        <v>0.6593677695777378</v>
      </c>
      <c r="W426" s="27">
        <v>0.20196127328815594</v>
      </c>
      <c r="Z426" s="17">
        <f t="shared" ref="Z426:AB426" si="2682">1/(1+EXP(-U426))</f>
        <v>0.7408583069</v>
      </c>
      <c r="AA426" s="17">
        <f t="shared" si="2682"/>
        <v>0.6591183524</v>
      </c>
      <c r="AB426" s="17">
        <f t="shared" si="2682"/>
        <v>0.5503193974</v>
      </c>
      <c r="AE426" s="31">
        <v>1.0</v>
      </c>
      <c r="AF426" s="17">
        <f t="shared" ref="AF426:AH426" si="2683">Z426</f>
        <v>0.7408583069</v>
      </c>
      <c r="AG426" s="17">
        <f t="shared" si="2683"/>
        <v>0.6591183524</v>
      </c>
      <c r="AH426" s="17">
        <f t="shared" si="2683"/>
        <v>0.5503193974</v>
      </c>
      <c r="AM426" s="27">
        <v>0.6974157015771139</v>
      </c>
      <c r="AN426" s="27">
        <v>0.7939468851788507</v>
      </c>
      <c r="AO426" s="27">
        <v>0.7790158731658774</v>
      </c>
      <c r="AQ426" s="17">
        <f t="shared" ref="AQ426:AS426" si="2684">EXP(AM426)/(EXP($AM426)+EXP($AN426)+EXP($AO426))</f>
        <v>0.3138371596</v>
      </c>
      <c r="AR426" s="17">
        <f t="shared" si="2684"/>
        <v>0.345642649</v>
      </c>
      <c r="AS426" s="17">
        <f t="shared" si="2684"/>
        <v>0.3405201914</v>
      </c>
      <c r="AU426" s="40" t="str">
        <f t="shared" si="2635"/>
        <v>versicolor</v>
      </c>
      <c r="AW426" s="41">
        <v>0.0</v>
      </c>
      <c r="AX426" s="41">
        <v>0.0</v>
      </c>
      <c r="AY426" s="41">
        <v>1.0</v>
      </c>
      <c r="BB426" s="74">
        <f t="shared" ref="BB426:BD426" si="2685">AQ426-AW426</f>
        <v>0.3138371596</v>
      </c>
      <c r="BC426" s="74">
        <f t="shared" si="2685"/>
        <v>0.345642649</v>
      </c>
      <c r="BD426" s="74">
        <f t="shared" si="2685"/>
        <v>-0.6594798086</v>
      </c>
      <c r="BF426" s="5">
        <v>1.0</v>
      </c>
      <c r="BG426" s="5">
        <v>1.0</v>
      </c>
      <c r="BH426" s="5">
        <v>1.0</v>
      </c>
      <c r="BJ426" s="34">
        <f t="shared" ref="BJ426:BL426" si="2686">BB426*BF426</f>
        <v>0.3138371596</v>
      </c>
      <c r="BK426" s="34">
        <f t="shared" si="2686"/>
        <v>0.345642649</v>
      </c>
      <c r="BL426" s="34">
        <f t="shared" si="2686"/>
        <v>-0.6594798086</v>
      </c>
      <c r="BT426" s="5">
        <f t="shared" ref="BT426:BV426" si="2687">Z426*(1-Z426)</f>
        <v>0.191987276</v>
      </c>
      <c r="BU426" s="5">
        <f t="shared" si="2687"/>
        <v>0.2246813499</v>
      </c>
      <c r="BV426" s="5">
        <f t="shared" si="2687"/>
        <v>0.2474679582</v>
      </c>
      <c r="BY426" s="17">
        <v>0.06696629010189875</v>
      </c>
      <c r="BZ426" s="17">
        <v>-0.11689739554422239</v>
      </c>
      <c r="CA426" s="17">
        <v>-0.051061388816526276</v>
      </c>
      <c r="CC426" s="34">
        <f t="shared" ref="CC426:CE426" si="2688">BY426*BT426</f>
        <v>0.01285667562</v>
      </c>
      <c r="CD426" s="34">
        <f t="shared" si="2688"/>
        <v>-0.02626466464</v>
      </c>
      <c r="CE426" s="34">
        <f t="shared" si="2688"/>
        <v>-0.01263605764</v>
      </c>
    </row>
    <row r="427" ht="18.0" customHeight="1">
      <c r="K427" s="32" t="s">
        <v>29</v>
      </c>
      <c r="L427" s="31">
        <f>SUM(L418:L426)</f>
        <v>1.042627738</v>
      </c>
      <c r="R427" s="9"/>
      <c r="AM427" s="7"/>
    </row>
    <row r="428" ht="18.0" customHeight="1">
      <c r="K428" s="2"/>
      <c r="R428" s="9"/>
      <c r="AM428" s="43" t="s">
        <v>388</v>
      </c>
      <c r="AN428" s="27"/>
      <c r="AO428" s="27"/>
    </row>
    <row r="429" ht="18.0" customHeight="1">
      <c r="B429" s="11" t="s">
        <v>11</v>
      </c>
      <c r="C429" s="12"/>
      <c r="D429" s="12"/>
      <c r="E429" s="13"/>
      <c r="G429" s="2"/>
      <c r="H429" s="2"/>
      <c r="I429" s="2"/>
      <c r="J429" s="9"/>
      <c r="K429" s="2"/>
      <c r="L429" s="9"/>
      <c r="Q429" s="7"/>
      <c r="U429" s="43" t="s">
        <v>12</v>
      </c>
      <c r="V429" s="27"/>
      <c r="W429" s="27"/>
      <c r="Z429" s="16" t="s">
        <v>389</v>
      </c>
      <c r="AA429" s="17"/>
      <c r="AF429" s="16" t="s">
        <v>390</v>
      </c>
      <c r="AI429" s="7"/>
      <c r="AM429" s="43" t="s">
        <v>391</v>
      </c>
      <c r="AQ429" s="10" t="s">
        <v>392</v>
      </c>
      <c r="AR429" s="17"/>
      <c r="AW429" s="1" t="s">
        <v>41</v>
      </c>
      <c r="BB429" s="36" t="s">
        <v>93</v>
      </c>
      <c r="BF429" s="4" t="s">
        <v>393</v>
      </c>
      <c r="BH429" s="9" t="s">
        <v>970</v>
      </c>
      <c r="BJ429" s="33" t="s">
        <v>395</v>
      </c>
      <c r="BN429" s="33" t="s">
        <v>396</v>
      </c>
      <c r="BO429" s="34"/>
      <c r="BP429" s="34"/>
      <c r="BQ429" s="34"/>
      <c r="BT429" s="4" t="s">
        <v>397</v>
      </c>
      <c r="BX429" s="16" t="s">
        <v>398</v>
      </c>
      <c r="BY429" s="17"/>
      <c r="BZ429" s="17"/>
      <c r="CA429" s="17"/>
      <c r="CB429" s="17"/>
      <c r="CC429" s="33" t="s">
        <v>399</v>
      </c>
      <c r="CG429" s="4" t="s">
        <v>138</v>
      </c>
      <c r="CH429" s="5"/>
      <c r="CI429" s="5"/>
      <c r="CJ429" s="5"/>
    </row>
    <row r="430" ht="18.0" customHeight="1">
      <c r="B430" s="18" t="s">
        <v>14</v>
      </c>
      <c r="C430" s="18" t="s">
        <v>15</v>
      </c>
      <c r="D430" s="18" t="s">
        <v>16</v>
      </c>
      <c r="E430" s="19"/>
      <c r="F430" s="6" t="s">
        <v>14</v>
      </c>
      <c r="G430" s="6" t="s">
        <v>15</v>
      </c>
      <c r="H430" s="6" t="s">
        <v>16</v>
      </c>
      <c r="I430" s="19"/>
      <c r="J430" s="20" t="s">
        <v>18</v>
      </c>
      <c r="K430" s="18" t="s">
        <v>19</v>
      </c>
      <c r="L430" s="21" t="s">
        <v>20</v>
      </c>
      <c r="N430" s="1" t="s">
        <v>21</v>
      </c>
      <c r="O430" s="1" t="s">
        <v>22</v>
      </c>
      <c r="P430" s="1" t="s">
        <v>23</v>
      </c>
      <c r="Q430" s="1" t="s">
        <v>971</v>
      </c>
      <c r="U430" s="1" t="s">
        <v>972</v>
      </c>
      <c r="AE430" s="1" t="s">
        <v>21</v>
      </c>
      <c r="AF430" s="2" t="s">
        <v>973</v>
      </c>
      <c r="AI430" s="2" t="s">
        <v>974</v>
      </c>
      <c r="AK430" s="2"/>
      <c r="AM430" s="2" t="s">
        <v>975</v>
      </c>
      <c r="AO430" s="2"/>
      <c r="AQ430" s="2" t="s">
        <v>47</v>
      </c>
      <c r="AW430" s="6" t="s">
        <v>14</v>
      </c>
      <c r="AX430" s="6" t="s">
        <v>15</v>
      </c>
      <c r="AY430" s="6" t="s">
        <v>16</v>
      </c>
      <c r="BB430" s="2" t="s">
        <v>101</v>
      </c>
      <c r="BF430" s="1" t="s">
        <v>251</v>
      </c>
      <c r="BJ430" s="57" t="s">
        <v>976</v>
      </c>
      <c r="BK430" s="58"/>
      <c r="BO430" s="2" t="s">
        <v>104</v>
      </c>
      <c r="BP430" s="2"/>
      <c r="BT430" s="1" t="s">
        <v>145</v>
      </c>
      <c r="BY430" s="2" t="s">
        <v>146</v>
      </c>
      <c r="CC430" s="2" t="s">
        <v>977</v>
      </c>
      <c r="CH430" s="2" t="s">
        <v>148</v>
      </c>
    </row>
    <row r="431" ht="18.0" customHeight="1">
      <c r="A431" s="1">
        <f>A418+1</f>
        <v>33</v>
      </c>
      <c r="B431" s="6">
        <v>1.0</v>
      </c>
      <c r="C431" s="6">
        <v>0.0</v>
      </c>
      <c r="D431" s="6">
        <v>0.0</v>
      </c>
      <c r="E431" s="22" t="str">
        <f t="shared" ref="E431:E439" si="2699">IF(MAX(B431:D431)=B431,"setosa",IF(MAX(B431:D431)=C431,"versicolor","virginica"))</f>
        <v>setosa</v>
      </c>
      <c r="F431" s="22">
        <f t="shared" ref="F431:H431" si="2689">AQ431</f>
        <v>0.3567633095</v>
      </c>
      <c r="G431" s="22">
        <f t="shared" si="2689"/>
        <v>0.3008667133</v>
      </c>
      <c r="H431" s="22">
        <f t="shared" si="2689"/>
        <v>0.3423699772</v>
      </c>
      <c r="I431" s="64" t="str">
        <f t="shared" ref="I431:I439" si="2701">IF(MAX(F431:H431)=F431,"setosa",IF(MAX(F431:H431)=G431,"versicolor","virginica"))</f>
        <v>setosa</v>
      </c>
      <c r="J431" s="22">
        <f>COUNTIF(K431:K439,"OK")/9</f>
        <v>0.7777777778</v>
      </c>
      <c r="K431" s="24" t="str">
        <f t="shared" ref="K431:K439" si="2702">IF(E431=I431,"OK","NG")</f>
        <v>OK</v>
      </c>
      <c r="L431" s="25">
        <f t="shared" ref="L431:L439" si="2703">-(B431*LN(F431)+C431*LN(G431)+D431*LN(H431))/9</f>
        <v>0.1145203017</v>
      </c>
      <c r="M431" s="9" t="s">
        <v>26</v>
      </c>
      <c r="N431" s="25">
        <v>1.0</v>
      </c>
      <c r="O431" s="27">
        <v>5.1</v>
      </c>
      <c r="P431" s="27">
        <v>7.0</v>
      </c>
      <c r="Q431" s="72">
        <f t="shared" ref="Q431:S431" si="2690">Q418-$C$10*CH418</f>
        <v>0.05484713401</v>
      </c>
      <c r="R431" s="72">
        <f t="shared" si="2690"/>
        <v>-0.04919765182</v>
      </c>
      <c r="S431" s="72">
        <f t="shared" si="2690"/>
        <v>0.1897108569</v>
      </c>
      <c r="T431" s="28" t="s">
        <v>27</v>
      </c>
      <c r="U431" s="27">
        <f t="array" ref="U431:W439">MMULT(N431:P439,Q431:S433)</f>
        <v>0.5978096926</v>
      </c>
      <c r="V431" s="27">
        <v>1.5776420826328488</v>
      </c>
      <c r="W431" s="27">
        <v>-1.0138752228812238</v>
      </c>
      <c r="Y431" s="9" t="s">
        <v>978</v>
      </c>
      <c r="Z431" s="17">
        <f t="shared" ref="Z431:AB431" si="2691">1/(1+EXP(-U431))</f>
        <v>0.6451550387</v>
      </c>
      <c r="AA431" s="17">
        <f t="shared" si="2691"/>
        <v>0.8288703201</v>
      </c>
      <c r="AB431" s="17">
        <f t="shared" si="2691"/>
        <v>0.2662221486</v>
      </c>
      <c r="AD431" s="9" t="s">
        <v>979</v>
      </c>
      <c r="AE431" s="25">
        <v>1.0</v>
      </c>
      <c r="AF431" s="17">
        <f t="shared" ref="AF431:AH431" si="2692">Z431</f>
        <v>0.6451550387</v>
      </c>
      <c r="AG431" s="17">
        <f t="shared" si="2692"/>
        <v>0.8288703201</v>
      </c>
      <c r="AH431" s="17">
        <f t="shared" si="2692"/>
        <v>0.2662221486</v>
      </c>
      <c r="AI431" s="38">
        <f t="shared" ref="AI431:AK431" si="2693">AI418-$C$10*BO418</f>
        <v>0.0685165392</v>
      </c>
      <c r="AJ431" s="38">
        <f t="shared" si="2693"/>
        <v>-0.03016150291</v>
      </c>
      <c r="AK431" s="38">
        <f t="shared" si="2693"/>
        <v>-0.03835503629</v>
      </c>
      <c r="AL431" s="28" t="s">
        <v>27</v>
      </c>
      <c r="AM431" s="27">
        <f t="array" ref="AM431:AO439">MMULT(AE431:AH439,AI431:AK434)</f>
        <v>0.731092707</v>
      </c>
      <c r="AN431" s="27">
        <v>0.5606874973324705</v>
      </c>
      <c r="AO431" s="27">
        <v>0.6899121006140423</v>
      </c>
      <c r="AP431" s="9" t="s">
        <v>980</v>
      </c>
      <c r="AQ431" s="17">
        <f t="shared" ref="AQ431:AS431" si="2694">EXP(AM431)/(EXP($AM431)+EXP($AN431)+EXP($AO431))</f>
        <v>0.3567633095</v>
      </c>
      <c r="AR431" s="17">
        <f t="shared" si="2694"/>
        <v>0.3008667133</v>
      </c>
      <c r="AS431" s="17">
        <f t="shared" si="2694"/>
        <v>0.3423699772</v>
      </c>
      <c r="AT431" s="39" t="s">
        <v>51</v>
      </c>
      <c r="AU431" s="40" t="str">
        <f>IF(MAX(B431:D431)=MAX(AQ431:AS431)=AQ431,"setosa",IF(MAX(AQ431:AS431)=AR431,"versicolor","virginica"))</f>
        <v>virginica</v>
      </c>
      <c r="AW431" s="41">
        <v>1.0</v>
      </c>
      <c r="AX431" s="41">
        <v>0.0</v>
      </c>
      <c r="AY431" s="41">
        <v>0.0</v>
      </c>
      <c r="BA431" s="59" t="s">
        <v>108</v>
      </c>
      <c r="BB431" s="74">
        <f t="shared" ref="BB431:BD431" si="2695">AQ431-AW431</f>
        <v>-0.6432366905</v>
      </c>
      <c r="BC431" s="74">
        <f t="shared" si="2695"/>
        <v>0.3008667133</v>
      </c>
      <c r="BD431" s="74">
        <f t="shared" si="2695"/>
        <v>0.3423699772</v>
      </c>
      <c r="BE431" s="9" t="s">
        <v>981</v>
      </c>
      <c r="BF431" s="5">
        <v>1.0</v>
      </c>
      <c r="BG431" s="5">
        <v>1.0</v>
      </c>
      <c r="BH431" s="5">
        <v>1.0</v>
      </c>
      <c r="BI431" s="9" t="s">
        <v>982</v>
      </c>
      <c r="BJ431" s="34">
        <f t="shared" ref="BJ431:BL431" si="2696">BB431*BF431</f>
        <v>-0.6432366905</v>
      </c>
      <c r="BK431" s="34">
        <f t="shared" si="2696"/>
        <v>0.3008667133</v>
      </c>
      <c r="BL431" s="34">
        <f t="shared" si="2696"/>
        <v>0.3423699772</v>
      </c>
      <c r="BN431" s="61" t="s">
        <v>983</v>
      </c>
      <c r="BO431" s="62">
        <f t="array" ref="BO431:BQ434">MMULT(TRANSPOSE(AE431:AH439),BJ431:BL439)</f>
        <v>-0.06926017137</v>
      </c>
      <c r="BP431" s="62">
        <v>0.0028464519836204905</v>
      </c>
      <c r="BQ431" s="62">
        <v>0.0664137193908595</v>
      </c>
      <c r="BS431" s="75" t="s">
        <v>984</v>
      </c>
      <c r="BT431" s="5">
        <f t="shared" ref="BT431:BV431" si="2697">Z431*(1-Z431)</f>
        <v>0.2289300147</v>
      </c>
      <c r="BU431" s="5">
        <f t="shared" si="2697"/>
        <v>0.1418443125</v>
      </c>
      <c r="BV431" s="5">
        <f t="shared" si="2697"/>
        <v>0.1953479162</v>
      </c>
      <c r="BX431" s="9" t="s">
        <v>985</v>
      </c>
      <c r="BY431" s="17">
        <f t="array" ref="BY431:CA439">MMULT(BJ431:BL439,TRANSPOSE(AI432:AK434))</f>
        <v>0.06591656041</v>
      </c>
      <c r="BZ431" s="17">
        <v>-0.15277146170426079</v>
      </c>
      <c r="CA431" s="17">
        <v>0.3193259020469861</v>
      </c>
      <c r="CB431" s="9"/>
      <c r="CC431" s="34">
        <f t="shared" ref="CC431:CE431" si="2698">BY431*BT431</f>
        <v>0.01509027915</v>
      </c>
      <c r="CD431" s="34">
        <f t="shared" si="2698"/>
        <v>-0.02166976296</v>
      </c>
      <c r="CE431" s="34">
        <f t="shared" si="2698"/>
        <v>0.06237964955</v>
      </c>
      <c r="CG431" s="61" t="s">
        <v>986</v>
      </c>
      <c r="CH431" s="65">
        <f t="array" ref="CH431:CJ433">MMULT(TRANSPOSE(N431:P439),CC431:CE439)</f>
        <v>0.001683227766</v>
      </c>
      <c r="CI431" s="65">
        <v>0.060271842005558435</v>
      </c>
      <c r="CJ431" s="65">
        <v>-0.03887190763310656</v>
      </c>
    </row>
    <row r="432" ht="18.0" customHeight="1">
      <c r="B432" s="6">
        <v>1.0</v>
      </c>
      <c r="C432" s="6">
        <v>0.0</v>
      </c>
      <c r="D432" s="6">
        <v>0.0</v>
      </c>
      <c r="E432" s="22" t="str">
        <f t="shared" si="2699"/>
        <v>setosa</v>
      </c>
      <c r="F432" s="22">
        <f t="shared" ref="F432:H432" si="2700">AQ432</f>
        <v>0.362629154</v>
      </c>
      <c r="G432" s="22">
        <f t="shared" si="2700"/>
        <v>0.2952030162</v>
      </c>
      <c r="H432" s="22">
        <f t="shared" si="2700"/>
        <v>0.3421678297</v>
      </c>
      <c r="I432" s="64" t="str">
        <f t="shared" si="2701"/>
        <v>setosa</v>
      </c>
      <c r="K432" s="24" t="str">
        <f t="shared" si="2702"/>
        <v>OK</v>
      </c>
      <c r="L432" s="29">
        <f t="shared" si="2703"/>
        <v>0.1127082868</v>
      </c>
      <c r="N432" s="29">
        <v>1.0</v>
      </c>
      <c r="O432" s="27">
        <v>5.4</v>
      </c>
      <c r="P432" s="27">
        <v>7.8</v>
      </c>
      <c r="Q432" s="72">
        <f t="shared" ref="Q432:S432" si="2704">Q419-$C$10*CH419</f>
        <v>0.1441956373</v>
      </c>
      <c r="R432" s="72">
        <f t="shared" si="2704"/>
        <v>-0.1360760165</v>
      </c>
      <c r="S432" s="72">
        <f t="shared" si="2704"/>
        <v>0.2419875618</v>
      </c>
      <c r="U432" s="27">
        <v>0.6190757904803952</v>
      </c>
      <c r="V432" s="27">
        <v>1.80205669693913</v>
      </c>
      <c r="W432" s="27">
        <v>-1.2198758280529638</v>
      </c>
      <c r="Z432" s="17">
        <f t="shared" ref="Z432:AB432" si="2705">1/(1+EXP(-U432))</f>
        <v>0.6500083224</v>
      </c>
      <c r="AA432" s="17">
        <f t="shared" si="2705"/>
        <v>0.8583991111</v>
      </c>
      <c r="AB432" s="17">
        <f t="shared" si="2705"/>
        <v>0.2279583033</v>
      </c>
      <c r="AE432" s="29">
        <v>1.0</v>
      </c>
      <c r="AF432" s="17">
        <f t="shared" ref="AF432:AH432" si="2706">Z432</f>
        <v>0.6500083224</v>
      </c>
      <c r="AG432" s="17">
        <f t="shared" si="2706"/>
        <v>0.8583991111</v>
      </c>
      <c r="AH432" s="17">
        <f t="shared" si="2706"/>
        <v>0.2279583033</v>
      </c>
      <c r="AI432" s="38">
        <f t="shared" ref="AI432:AK432" si="2707">AI419-$C$10*BO419</f>
        <v>0.5274253821</v>
      </c>
      <c r="AJ432" s="38">
        <f t="shared" si="2707"/>
        <v>0.7352536244</v>
      </c>
      <c r="AK432" s="38">
        <f t="shared" si="2707"/>
        <v>0.5373209935</v>
      </c>
      <c r="AM432" s="27">
        <v>0.7477813511737199</v>
      </c>
      <c r="AN432" s="27">
        <v>0.5420639635923628</v>
      </c>
      <c r="AO432" s="27">
        <v>0.6897020002423503</v>
      </c>
      <c r="AQ432" s="17">
        <f t="shared" ref="AQ432:AS432" si="2708">EXP(AM432)/(EXP($AM432)+EXP($AN432)+EXP($AO432))</f>
        <v>0.362629154</v>
      </c>
      <c r="AR432" s="17">
        <f t="shared" si="2708"/>
        <v>0.2952030162</v>
      </c>
      <c r="AS432" s="17">
        <f t="shared" si="2708"/>
        <v>0.3421678297</v>
      </c>
      <c r="AU432" s="40" t="str">
        <f t="shared" ref="AU432:AU439" si="2719">IF(MAX(AQ432:AS432)=AQ432,"setosa",IF(MAX(AQ432:AS432)=AR432,"versicolor","virginica"))</f>
        <v>setosa</v>
      </c>
      <c r="AW432" s="41">
        <v>1.0</v>
      </c>
      <c r="AX432" s="41">
        <v>0.0</v>
      </c>
      <c r="AY432" s="41">
        <v>0.0</v>
      </c>
      <c r="BB432" s="74">
        <f t="shared" ref="BB432:BD432" si="2709">AQ432-AW432</f>
        <v>-0.637370846</v>
      </c>
      <c r="BC432" s="74">
        <f t="shared" si="2709"/>
        <v>0.2952030162</v>
      </c>
      <c r="BD432" s="74">
        <f t="shared" si="2709"/>
        <v>0.3421678297</v>
      </c>
      <c r="BF432" s="5">
        <v>1.0</v>
      </c>
      <c r="BG432" s="5">
        <v>1.0</v>
      </c>
      <c r="BH432" s="5">
        <v>1.0</v>
      </c>
      <c r="BJ432" s="34">
        <f t="shared" ref="BJ432:BL432" si="2710">BB432*BF432</f>
        <v>-0.637370846</v>
      </c>
      <c r="BK432" s="34">
        <f t="shared" si="2710"/>
        <v>0.2952030162</v>
      </c>
      <c r="BL432" s="34">
        <f t="shared" si="2710"/>
        <v>0.3421678297</v>
      </c>
      <c r="BN432" s="61" t="s">
        <v>987</v>
      </c>
      <c r="BO432" s="34">
        <v>0.10652039678574382</v>
      </c>
      <c r="BP432" s="34">
        <v>-0.02014126742090344</v>
      </c>
      <c r="BQ432" s="34">
        <v>-0.0863791293648406</v>
      </c>
      <c r="BT432" s="5">
        <f t="shared" ref="BT432:BV432" si="2711">Z432*(1-Z432)</f>
        <v>0.2274975032</v>
      </c>
      <c r="BU432" s="5">
        <f t="shared" si="2711"/>
        <v>0.1215500772</v>
      </c>
      <c r="BV432" s="5">
        <f t="shared" si="2711"/>
        <v>0.1759933152</v>
      </c>
      <c r="BY432" s="17">
        <v>0.06473748383236141</v>
      </c>
      <c r="BZ432" s="17">
        <v>-0.15024929746165225</v>
      </c>
      <c r="CA432" s="17">
        <v>0.3158066674256332</v>
      </c>
      <c r="CC432" s="34">
        <f t="shared" ref="CC432:CE432" si="2712">BY432*BT432</f>
        <v>0.01472761594</v>
      </c>
      <c r="CD432" s="34">
        <f t="shared" si="2712"/>
        <v>-0.0182628137</v>
      </c>
      <c r="CE432" s="34">
        <f t="shared" si="2712"/>
        <v>0.05557986237</v>
      </c>
      <c r="CG432" s="61" t="s">
        <v>988</v>
      </c>
      <c r="CH432" s="66">
        <v>0.013073160601131034</v>
      </c>
      <c r="CI432" s="66">
        <v>0.3427621978580122</v>
      </c>
      <c r="CJ432" s="66">
        <v>-0.545961884685962</v>
      </c>
    </row>
    <row r="433" ht="18.0" customHeight="1">
      <c r="B433" s="6">
        <v>1.0</v>
      </c>
      <c r="C433" s="6">
        <v>0.0</v>
      </c>
      <c r="D433" s="6">
        <v>0.0</v>
      </c>
      <c r="E433" s="22" t="str">
        <f t="shared" si="2699"/>
        <v>setosa</v>
      </c>
      <c r="F433" s="22">
        <f t="shared" ref="F433:H433" si="2713">AQ433</f>
        <v>0.3582680782</v>
      </c>
      <c r="G433" s="22">
        <f t="shared" si="2713"/>
        <v>0.2993320058</v>
      </c>
      <c r="H433" s="22">
        <f t="shared" si="2713"/>
        <v>0.342399916</v>
      </c>
      <c r="I433" s="64" t="str">
        <f t="shared" si="2701"/>
        <v>setosa</v>
      </c>
      <c r="K433" s="24" t="str">
        <f t="shared" si="2702"/>
        <v>OK</v>
      </c>
      <c r="L433" s="29">
        <f t="shared" si="2703"/>
        <v>0.114052639</v>
      </c>
      <c r="N433" s="29">
        <v>1.0</v>
      </c>
      <c r="O433" s="27">
        <v>4.6</v>
      </c>
      <c r="P433" s="27">
        <v>6.8</v>
      </c>
      <c r="Q433" s="72">
        <f t="shared" ref="Q433:S433" si="2714">Q420-$C$10*CH420</f>
        <v>-0.02749074164</v>
      </c>
      <c r="R433" s="72">
        <f t="shared" si="2714"/>
        <v>0.3315467741</v>
      </c>
      <c r="S433" s="72">
        <f t="shared" si="2714"/>
        <v>-0.3482460921</v>
      </c>
      <c r="U433" s="27">
        <v>0.5312100223030021</v>
      </c>
      <c r="V433" s="27">
        <v>1.5793707360493467</v>
      </c>
      <c r="W433" s="27">
        <v>-1.0652197853522805</v>
      </c>
      <c r="Z433" s="17">
        <f t="shared" ref="Z433:AB433" si="2715">1/(1+EXP(-U433))</f>
        <v>0.6297652862</v>
      </c>
      <c r="AA433" s="17">
        <f t="shared" si="2715"/>
        <v>0.8291153804</v>
      </c>
      <c r="AB433" s="17">
        <f t="shared" si="2715"/>
        <v>0.2563132112</v>
      </c>
      <c r="AE433" s="29">
        <v>1.0</v>
      </c>
      <c r="AF433" s="17">
        <f t="shared" ref="AF433:AH433" si="2716">Z433</f>
        <v>0.6297652862</v>
      </c>
      <c r="AG433" s="17">
        <f t="shared" si="2716"/>
        <v>0.8291153804</v>
      </c>
      <c r="AH433" s="17">
        <f t="shared" si="2716"/>
        <v>0.2563132112</v>
      </c>
      <c r="AI433" s="38">
        <f t="shared" ref="AI433:AK433" si="2717">AI420-$C$10*BO420</f>
        <v>0.4066518955</v>
      </c>
      <c r="AJ433" s="38">
        <f t="shared" si="2717"/>
        <v>-0.03664710318</v>
      </c>
      <c r="AK433" s="38">
        <f t="shared" si="2717"/>
        <v>0.3499952076</v>
      </c>
      <c r="AM433" s="27">
        <v>0.7236246663340744</v>
      </c>
      <c r="AN433" s="27">
        <v>0.5438964829600338</v>
      </c>
      <c r="AO433" s="27">
        <v>0.6783225372094026</v>
      </c>
      <c r="AQ433" s="17">
        <f t="shared" ref="AQ433:AS433" si="2718">EXP(AM433)/(EXP($AM433)+EXP($AN433)+EXP($AO433))</f>
        <v>0.3582680782</v>
      </c>
      <c r="AR433" s="17">
        <f t="shared" si="2718"/>
        <v>0.2993320058</v>
      </c>
      <c r="AS433" s="17">
        <f t="shared" si="2718"/>
        <v>0.342399916</v>
      </c>
      <c r="AU433" s="40" t="str">
        <f t="shared" si="2719"/>
        <v>setosa</v>
      </c>
      <c r="AW433" s="41">
        <v>1.0</v>
      </c>
      <c r="AX433" s="41">
        <v>0.0</v>
      </c>
      <c r="AY433" s="41">
        <v>0.0</v>
      </c>
      <c r="BB433" s="74">
        <f t="shared" ref="BB433:BD433" si="2720">AQ433-AW433</f>
        <v>-0.6417319218</v>
      </c>
      <c r="BC433" s="74">
        <f t="shared" si="2720"/>
        <v>0.2993320058</v>
      </c>
      <c r="BD433" s="74">
        <f t="shared" si="2720"/>
        <v>0.342399916</v>
      </c>
      <c r="BF433" s="5">
        <v>1.0</v>
      </c>
      <c r="BG433" s="5">
        <v>1.0</v>
      </c>
      <c r="BH433" s="5">
        <v>1.0</v>
      </c>
      <c r="BJ433" s="34">
        <f t="shared" ref="BJ433:BL433" si="2721">BB433*BF433</f>
        <v>-0.6417319218</v>
      </c>
      <c r="BK433" s="34">
        <f t="shared" si="2721"/>
        <v>0.2993320058</v>
      </c>
      <c r="BL433" s="34">
        <f t="shared" si="2721"/>
        <v>0.342399916</v>
      </c>
      <c r="BO433" s="34">
        <v>-0.46078400237556716</v>
      </c>
      <c r="BP433" s="34">
        <v>0.3897694235980279</v>
      </c>
      <c r="BQ433" s="34">
        <v>0.0710145787775393</v>
      </c>
      <c r="BT433" s="5">
        <f t="shared" ref="BT433:BV433" si="2722">Z433*(1-Z433)</f>
        <v>0.2331609705</v>
      </c>
      <c r="BU433" s="5">
        <f t="shared" si="2722"/>
        <v>0.1416830664</v>
      </c>
      <c r="BV433" s="5">
        <f t="shared" si="2722"/>
        <v>0.190616749</v>
      </c>
      <c r="BY433" s="17">
        <v>0.06559790111127894</v>
      </c>
      <c r="BZ433" s="17">
        <v>-0.15209282364008908</v>
      </c>
      <c r="CA433" s="17">
        <v>0.3184061011653414</v>
      </c>
      <c r="CC433" s="34">
        <f t="shared" ref="CC433:CE433" si="2723">BY433*BT433</f>
        <v>0.01529487029</v>
      </c>
      <c r="CD433" s="34">
        <f t="shared" si="2723"/>
        <v>-0.02154897763</v>
      </c>
      <c r="CE433" s="34">
        <f t="shared" si="2723"/>
        <v>0.06069353586</v>
      </c>
      <c r="CH433" s="66">
        <v>0.26430870002044365</v>
      </c>
      <c r="CI433" s="66">
        <v>-0.1984637590202472</v>
      </c>
      <c r="CJ433" s="66">
        <v>0.4428979904528122</v>
      </c>
    </row>
    <row r="434" ht="18.0" customHeight="1">
      <c r="B434" s="6">
        <v>0.0</v>
      </c>
      <c r="C434" s="6">
        <v>1.0</v>
      </c>
      <c r="D434" s="6">
        <v>0.0</v>
      </c>
      <c r="E434" s="22" t="str">
        <f t="shared" si="2699"/>
        <v>versicolor</v>
      </c>
      <c r="F434" s="22">
        <f t="shared" ref="F434:H434" si="2724">AQ434</f>
        <v>0.3021451426</v>
      </c>
      <c r="G434" s="22">
        <f t="shared" si="2724"/>
        <v>0.3588945632</v>
      </c>
      <c r="H434" s="22">
        <f t="shared" si="2724"/>
        <v>0.3389602943</v>
      </c>
      <c r="I434" s="64" t="str">
        <f t="shared" si="2701"/>
        <v>versicolor</v>
      </c>
      <c r="K434" s="24" t="str">
        <f t="shared" si="2702"/>
        <v>OK</v>
      </c>
      <c r="L434" s="29">
        <f t="shared" si="2703"/>
        <v>0.1138585144</v>
      </c>
      <c r="N434" s="29">
        <v>1.0</v>
      </c>
      <c r="O434" s="27">
        <v>6.4</v>
      </c>
      <c r="P434" s="27">
        <v>3.6</v>
      </c>
      <c r="U434" s="27">
        <v>0.8787325426600174</v>
      </c>
      <c r="V434" s="27">
        <v>0.27348422946138506</v>
      </c>
      <c r="W434" s="27">
        <v>0.48474532072756005</v>
      </c>
      <c r="Z434" s="17">
        <f t="shared" ref="Z434:AB434" si="2725">1/(1+EXP(-U434))</f>
        <v>0.706559504</v>
      </c>
      <c r="AA434" s="17">
        <f t="shared" si="2725"/>
        <v>0.5679480774</v>
      </c>
      <c r="AB434" s="17">
        <f t="shared" si="2725"/>
        <v>0.6188677853</v>
      </c>
      <c r="AE434" s="29">
        <v>1.0</v>
      </c>
      <c r="AF434" s="17">
        <f t="shared" ref="AF434:AH434" si="2726">Z434</f>
        <v>0.706559504</v>
      </c>
      <c r="AG434" s="17">
        <f t="shared" si="2726"/>
        <v>0.5679480774</v>
      </c>
      <c r="AH434" s="17">
        <f t="shared" si="2726"/>
        <v>0.6188677853</v>
      </c>
      <c r="AI434" s="38">
        <f t="shared" ref="AI434:AK434" si="2727">AI421-$C$10*BO421</f>
        <v>-0.05542988048</v>
      </c>
      <c r="AJ434" s="38">
        <f t="shared" si="2727"/>
        <v>0.5516900705</v>
      </c>
      <c r="AK434" s="38">
        <f t="shared" si="2727"/>
        <v>0.34373981</v>
      </c>
      <c r="AM434" s="27">
        <v>0.6378273504631472</v>
      </c>
      <c r="AN434" s="27">
        <v>0.8099484935214163</v>
      </c>
      <c r="AO434" s="27">
        <v>0.7528028185570732</v>
      </c>
      <c r="AQ434" s="17">
        <f t="shared" ref="AQ434:AS434" si="2728">EXP(AM434)/(EXP($AM434)+EXP($AN434)+EXP($AO434))</f>
        <v>0.3021451426</v>
      </c>
      <c r="AR434" s="17">
        <f t="shared" si="2728"/>
        <v>0.3588945632</v>
      </c>
      <c r="AS434" s="17">
        <f t="shared" si="2728"/>
        <v>0.3389602943</v>
      </c>
      <c r="AU434" s="40" t="str">
        <f t="shared" si="2719"/>
        <v>versicolor</v>
      </c>
      <c r="AW434" s="41">
        <v>0.0</v>
      </c>
      <c r="AX434" s="41">
        <v>1.0</v>
      </c>
      <c r="AY434" s="41">
        <v>0.0</v>
      </c>
      <c r="BB434" s="74">
        <f t="shared" ref="BB434:BD434" si="2729">AQ434-AW434</f>
        <v>0.3021451426</v>
      </c>
      <c r="BC434" s="74">
        <f t="shared" si="2729"/>
        <v>-0.6411054368</v>
      </c>
      <c r="BD434" s="74">
        <f t="shared" si="2729"/>
        <v>0.3389602943</v>
      </c>
      <c r="BF434" s="5">
        <v>1.0</v>
      </c>
      <c r="BG434" s="5">
        <v>1.0</v>
      </c>
      <c r="BH434" s="5">
        <v>1.0</v>
      </c>
      <c r="BJ434" s="34">
        <f t="shared" ref="BJ434:BL434" si="2730">BB434*BF434</f>
        <v>0.3021451426</v>
      </c>
      <c r="BK434" s="34">
        <f t="shared" si="2730"/>
        <v>-0.6411054368</v>
      </c>
      <c r="BL434" s="34">
        <f t="shared" si="2730"/>
        <v>0.3389602943</v>
      </c>
      <c r="BO434" s="34">
        <v>0.5884489818652835</v>
      </c>
      <c r="BP434" s="34">
        <v>-0.44429163846758624</v>
      </c>
      <c r="BQ434" s="34">
        <v>-0.1441573433976973</v>
      </c>
      <c r="BT434" s="5">
        <f t="shared" ref="BT434:BV434" si="2731">Z434*(1-Z434)</f>
        <v>0.2073331713</v>
      </c>
      <c r="BU434" s="5">
        <f t="shared" si="2731"/>
        <v>0.2453830588</v>
      </c>
      <c r="BV434" s="5">
        <f t="shared" si="2731"/>
        <v>0.2358704496</v>
      </c>
      <c r="BY434" s="17">
        <v>-0.12988559667195934</v>
      </c>
      <c r="BZ434" s="17">
        <v>0.26499703061094704</v>
      </c>
      <c r="CA434" s="17">
        <v>-0.25392522565150477</v>
      </c>
      <c r="CC434" s="34">
        <f t="shared" ref="CC434:CE434" si="2732">BY434*BT434</f>
        <v>-0.02692959267</v>
      </c>
      <c r="CD434" s="34">
        <f t="shared" si="2732"/>
        <v>0.06502578194</v>
      </c>
      <c r="CE434" s="34">
        <f t="shared" si="2732"/>
        <v>-0.05989345714</v>
      </c>
    </row>
    <row r="435" ht="18.0" customHeight="1">
      <c r="B435" s="6">
        <v>0.0</v>
      </c>
      <c r="C435" s="6">
        <v>1.0</v>
      </c>
      <c r="D435" s="6">
        <v>0.0</v>
      </c>
      <c r="E435" s="22" t="str">
        <f t="shared" si="2699"/>
        <v>versicolor</v>
      </c>
      <c r="F435" s="22">
        <f t="shared" ref="F435:H435" si="2733">AQ435</f>
        <v>0.3037994098</v>
      </c>
      <c r="G435" s="22">
        <f t="shared" si="2733"/>
        <v>0.357092886</v>
      </c>
      <c r="H435" s="22">
        <f t="shared" si="2733"/>
        <v>0.3391077043</v>
      </c>
      <c r="I435" s="64" t="str">
        <f t="shared" si="2701"/>
        <v>versicolor</v>
      </c>
      <c r="K435" s="24" t="str">
        <f t="shared" si="2702"/>
        <v>OK</v>
      </c>
      <c r="L435" s="29">
        <f t="shared" si="2703"/>
        <v>0.1144177051</v>
      </c>
      <c r="N435" s="29">
        <v>1.0</v>
      </c>
      <c r="O435" s="27">
        <v>5.9</v>
      </c>
      <c r="P435" s="27">
        <v>3.4</v>
      </c>
      <c r="U435" s="27">
        <v>0.8121328723505965</v>
      </c>
      <c r="V435" s="27">
        <v>0.27521288287788304</v>
      </c>
      <c r="W435" s="27">
        <v>0.4334007582565036</v>
      </c>
      <c r="Z435" s="17">
        <f t="shared" ref="Z435:AB435" si="2734">1/(1+EXP(-U435))</f>
        <v>0.6925638201</v>
      </c>
      <c r="AA435" s="17">
        <f t="shared" si="2734"/>
        <v>0.5683722098</v>
      </c>
      <c r="AB435" s="17">
        <f t="shared" si="2734"/>
        <v>0.606685445</v>
      </c>
      <c r="AE435" s="29">
        <v>1.0</v>
      </c>
      <c r="AF435" s="17">
        <f t="shared" ref="AF435:AH435" si="2735">Z435</f>
        <v>0.6925638201</v>
      </c>
      <c r="AG435" s="17">
        <f t="shared" si="2735"/>
        <v>0.5683722098</v>
      </c>
      <c r="AH435" s="17">
        <f t="shared" si="2735"/>
        <v>0.606685445</v>
      </c>
      <c r="AI435" s="2"/>
      <c r="AM435" s="27">
        <v>0.6312934114637093</v>
      </c>
      <c r="AN435" s="27">
        <v>0.7929216968895412</v>
      </c>
      <c r="AO435" s="27">
        <v>0.7412435327832103</v>
      </c>
      <c r="AQ435" s="17">
        <f t="shared" ref="AQ435:AS435" si="2736">EXP(AM435)/(EXP($AM435)+EXP($AN435)+EXP($AO435))</f>
        <v>0.3037994098</v>
      </c>
      <c r="AR435" s="17">
        <f t="shared" si="2736"/>
        <v>0.357092886</v>
      </c>
      <c r="AS435" s="17">
        <f t="shared" si="2736"/>
        <v>0.3391077043</v>
      </c>
      <c r="AU435" s="40" t="str">
        <f t="shared" si="2719"/>
        <v>versicolor</v>
      </c>
      <c r="AW435" s="41">
        <v>0.0</v>
      </c>
      <c r="AX435" s="41">
        <v>1.0</v>
      </c>
      <c r="AY435" s="41">
        <v>0.0</v>
      </c>
      <c r="BB435" s="74">
        <f t="shared" ref="BB435:BD435" si="2737">AQ435-AW435</f>
        <v>0.3037994098</v>
      </c>
      <c r="BC435" s="74">
        <f t="shared" si="2737"/>
        <v>-0.642907114</v>
      </c>
      <c r="BD435" s="74">
        <f t="shared" si="2737"/>
        <v>0.3391077043</v>
      </c>
      <c r="BF435" s="5">
        <v>1.0</v>
      </c>
      <c r="BG435" s="5">
        <v>1.0</v>
      </c>
      <c r="BH435" s="5">
        <v>1.0</v>
      </c>
      <c r="BJ435" s="34">
        <f t="shared" ref="BJ435:BL435" si="2738">BB435*BF435</f>
        <v>0.3037994098</v>
      </c>
      <c r="BK435" s="34">
        <f t="shared" si="2738"/>
        <v>-0.642907114</v>
      </c>
      <c r="BL435" s="34">
        <f t="shared" si="2738"/>
        <v>0.3391077043</v>
      </c>
      <c r="BT435" s="5">
        <f t="shared" ref="BT435:BV435" si="2739">Z435*(1-Z435)</f>
        <v>0.2129191752</v>
      </c>
      <c r="BU435" s="5">
        <f t="shared" si="2739"/>
        <v>0.2453252409</v>
      </c>
      <c r="BV435" s="5">
        <f t="shared" si="2739"/>
        <v>0.2386182158</v>
      </c>
      <c r="BY435" s="17">
        <v>-0.13025857736583873</v>
      </c>
      <c r="BZ435" s="17">
        <v>0.265787360548538</v>
      </c>
      <c r="CA435" s="17">
        <v>-0.25496021822496495</v>
      </c>
      <c r="CC435" s="34">
        <f t="shared" ref="CC435:CE435" si="2740">BY435*BT435</f>
        <v>-0.02773454885</v>
      </c>
      <c r="CD435" s="34">
        <f t="shared" si="2740"/>
        <v>0.06520434826</v>
      </c>
      <c r="CE435" s="34">
        <f t="shared" si="2740"/>
        <v>-0.06083815238</v>
      </c>
    </row>
    <row r="436" ht="18.0" customHeight="1">
      <c r="B436" s="6">
        <v>0.0</v>
      </c>
      <c r="C436" s="6">
        <v>1.0</v>
      </c>
      <c r="D436" s="6">
        <v>0.0</v>
      </c>
      <c r="E436" s="22" t="str">
        <f t="shared" si="2699"/>
        <v>versicolor</v>
      </c>
      <c r="F436" s="22">
        <f t="shared" ref="F436:H436" si="2741">AQ436</f>
        <v>0.2944205235</v>
      </c>
      <c r="G436" s="22">
        <f t="shared" si="2741"/>
        <v>0.3679604883</v>
      </c>
      <c r="H436" s="22">
        <f t="shared" si="2741"/>
        <v>0.3376189882</v>
      </c>
      <c r="I436" s="64" t="str">
        <f t="shared" si="2701"/>
        <v>versicolor</v>
      </c>
      <c r="K436" s="24" t="str">
        <f t="shared" si="2702"/>
        <v>OK</v>
      </c>
      <c r="L436" s="29">
        <f t="shared" si="2703"/>
        <v>0.111086635</v>
      </c>
      <c r="N436" s="29">
        <v>1.0</v>
      </c>
      <c r="O436" s="27">
        <v>6.7</v>
      </c>
      <c r="P436" s="27">
        <v>3.2</v>
      </c>
      <c r="U436" s="27">
        <v>0.932987530500367</v>
      </c>
      <c r="V436" s="27">
        <v>0.10004271490381877</v>
      </c>
      <c r="W436" s="27">
        <v>0.696640026122362</v>
      </c>
      <c r="Z436" s="17">
        <f t="shared" ref="Z436:AB436" si="2742">1/(1+EXP(-U436))</f>
        <v>0.7176809974</v>
      </c>
      <c r="AA436" s="17">
        <f t="shared" si="2742"/>
        <v>0.5249898395</v>
      </c>
      <c r="AB436" s="17">
        <f t="shared" si="2742"/>
        <v>0.6674424022</v>
      </c>
      <c r="AE436" s="29">
        <v>1.0</v>
      </c>
      <c r="AF436" s="17">
        <f t="shared" ref="AF436:AH436" si="2743">Z436</f>
        <v>0.7176809974</v>
      </c>
      <c r="AG436" s="17">
        <f t="shared" si="2743"/>
        <v>0.5249898395</v>
      </c>
      <c r="AH436" s="17">
        <f t="shared" si="2743"/>
        <v>0.6674424022</v>
      </c>
      <c r="AJ436" s="2"/>
      <c r="AK436" s="2"/>
      <c r="AM436" s="27">
        <v>0.6235315743085188</v>
      </c>
      <c r="AN436" s="27">
        <v>0.846498040672726</v>
      </c>
      <c r="AO436" s="27">
        <v>0.7604404826452241</v>
      </c>
      <c r="AQ436" s="17">
        <f t="shared" ref="AQ436:AS436" si="2744">EXP(AM436)/(EXP($AM436)+EXP($AN436)+EXP($AO436))</f>
        <v>0.2944205235</v>
      </c>
      <c r="AR436" s="17">
        <f t="shared" si="2744"/>
        <v>0.3679604883</v>
      </c>
      <c r="AS436" s="17">
        <f t="shared" si="2744"/>
        <v>0.3376189882</v>
      </c>
      <c r="AU436" s="40" t="str">
        <f t="shared" si="2719"/>
        <v>versicolor</v>
      </c>
      <c r="AW436" s="41">
        <v>0.0</v>
      </c>
      <c r="AX436" s="41">
        <v>1.0</v>
      </c>
      <c r="AY436" s="41">
        <v>0.0</v>
      </c>
      <c r="BB436" s="74">
        <f t="shared" ref="BB436:BD436" si="2745">AQ436-AW436</f>
        <v>0.2944205235</v>
      </c>
      <c r="BC436" s="74">
        <f t="shared" si="2745"/>
        <v>-0.6320395117</v>
      </c>
      <c r="BD436" s="74">
        <f t="shared" si="2745"/>
        <v>0.3376189882</v>
      </c>
      <c r="BF436" s="5">
        <v>1.0</v>
      </c>
      <c r="BG436" s="5">
        <v>1.0</v>
      </c>
      <c r="BH436" s="5">
        <v>1.0</v>
      </c>
      <c r="BJ436" s="34">
        <f t="shared" ref="BJ436:BL436" si="2746">BB436*BF436</f>
        <v>0.2944205235</v>
      </c>
      <c r="BK436" s="34">
        <f t="shared" si="2746"/>
        <v>-0.6320395117</v>
      </c>
      <c r="BL436" s="34">
        <f t="shared" si="2746"/>
        <v>0.3376189882</v>
      </c>
      <c r="BT436" s="5">
        <f t="shared" ref="BT436:BV436" si="2747">Z436*(1-Z436)</f>
        <v>0.2026149834</v>
      </c>
      <c r="BU436" s="5">
        <f t="shared" si="2747"/>
        <v>0.2493755079</v>
      </c>
      <c r="BV436" s="5">
        <f t="shared" si="2747"/>
        <v>0.2219630419</v>
      </c>
      <c r="BY436" s="17">
        <v>-0.12801471442547047</v>
      </c>
      <c r="BZ436" s="17">
        <v>0.2610541090257971</v>
      </c>
      <c r="CA436" s="17">
        <v>-0.24895653035455795</v>
      </c>
      <c r="CC436" s="34">
        <f t="shared" ref="CC436:CE436" si="2748">BY436*BT436</f>
        <v>-0.02593769923</v>
      </c>
      <c r="CD436" s="34">
        <f t="shared" si="2748"/>
        <v>0.06510050103</v>
      </c>
      <c r="CE436" s="34">
        <f t="shared" si="2748"/>
        <v>-0.05525914879</v>
      </c>
    </row>
    <row r="437" ht="18.0" customHeight="1">
      <c r="B437" s="6">
        <v>0.0</v>
      </c>
      <c r="C437" s="6">
        <v>0.0</v>
      </c>
      <c r="D437" s="6">
        <v>1.0</v>
      </c>
      <c r="E437" s="22" t="str">
        <f t="shared" si="2699"/>
        <v>virginica</v>
      </c>
      <c r="F437" s="22">
        <f t="shared" ref="F437:H437" si="2749">AQ437</f>
        <v>0.3253175196</v>
      </c>
      <c r="G437" s="22">
        <f t="shared" si="2749"/>
        <v>0.3327749533</v>
      </c>
      <c r="H437" s="22">
        <f t="shared" si="2749"/>
        <v>0.3419075271</v>
      </c>
      <c r="I437" s="64" t="str">
        <f t="shared" si="2701"/>
        <v>virginica</v>
      </c>
      <c r="K437" s="24" t="str">
        <f t="shared" si="2702"/>
        <v>OK</v>
      </c>
      <c r="L437" s="29">
        <f t="shared" si="2703"/>
        <v>0.1192461074</v>
      </c>
      <c r="N437" s="29">
        <v>1.0</v>
      </c>
      <c r="O437" s="27">
        <v>7.9</v>
      </c>
      <c r="P437" s="27">
        <v>6.3</v>
      </c>
      <c r="U437" s="27">
        <v>1.0208009961366198</v>
      </c>
      <c r="V437" s="27">
        <v>0.964546494723624</v>
      </c>
      <c r="W437" s="27">
        <v>-0.09253778535071833</v>
      </c>
      <c r="Z437" s="17">
        <f t="shared" ref="Z437:AB437" si="2750">1/(1+EXP(-U437))</f>
        <v>0.7351285944</v>
      </c>
      <c r="AA437" s="17">
        <f t="shared" si="2750"/>
        <v>0.7240311651</v>
      </c>
      <c r="AB437" s="17">
        <f t="shared" si="2750"/>
        <v>0.4768820484</v>
      </c>
      <c r="AE437" s="29">
        <v>1.0</v>
      </c>
      <c r="AF437" s="17">
        <f t="shared" ref="AF437:AH437" si="2751">Z437</f>
        <v>0.7351285944</v>
      </c>
      <c r="AG437" s="17">
        <f t="shared" si="2751"/>
        <v>0.7240311651</v>
      </c>
      <c r="AH437" s="17">
        <f t="shared" si="2751"/>
        <v>0.4768820484</v>
      </c>
      <c r="AM437" s="27">
        <v>0.7242371498014099</v>
      </c>
      <c r="AN437" s="27">
        <v>0.7469019065941598</v>
      </c>
      <c r="AO437" s="27">
        <v>0.7739757730613129</v>
      </c>
      <c r="AQ437" s="17">
        <f t="shared" ref="AQ437:AS437" si="2752">EXP(AM437)/(EXP($AM437)+EXP($AN437)+EXP($AO437))</f>
        <v>0.3253175196</v>
      </c>
      <c r="AR437" s="17">
        <f t="shared" si="2752"/>
        <v>0.3327749533</v>
      </c>
      <c r="AS437" s="17">
        <f t="shared" si="2752"/>
        <v>0.3419075271</v>
      </c>
      <c r="AU437" s="40" t="str">
        <f t="shared" si="2719"/>
        <v>virginica</v>
      </c>
      <c r="AW437" s="41">
        <v>0.0</v>
      </c>
      <c r="AX437" s="41">
        <v>0.0</v>
      </c>
      <c r="AY437" s="41">
        <v>1.0</v>
      </c>
      <c r="BB437" s="74">
        <f t="shared" ref="BB437:BD437" si="2753">AQ437-AW437</f>
        <v>0.3253175196</v>
      </c>
      <c r="BC437" s="74">
        <f t="shared" si="2753"/>
        <v>0.3327749533</v>
      </c>
      <c r="BD437" s="74">
        <f t="shared" si="2753"/>
        <v>-0.6580924729</v>
      </c>
      <c r="BF437" s="5">
        <v>1.0</v>
      </c>
      <c r="BG437" s="5">
        <v>1.0</v>
      </c>
      <c r="BH437" s="5">
        <v>1.0</v>
      </c>
      <c r="BJ437" s="34">
        <f t="shared" ref="BJ437:BL437" si="2754">BB437*BF437</f>
        <v>0.3253175196</v>
      </c>
      <c r="BK437" s="34">
        <f t="shared" si="2754"/>
        <v>0.3327749533</v>
      </c>
      <c r="BL437" s="34">
        <f t="shared" si="2754"/>
        <v>-0.6580924729</v>
      </c>
      <c r="BT437" s="5">
        <f t="shared" ref="BT437:BV437" si="2755">Z437*(1-Z437)</f>
        <v>0.1947145441</v>
      </c>
      <c r="BU437" s="5">
        <f t="shared" si="2755"/>
        <v>0.1998100371</v>
      </c>
      <c r="BV437" s="5">
        <f t="shared" si="2755"/>
        <v>0.2494655603</v>
      </c>
      <c r="BY437" s="17">
        <v>0.06264780623358979</v>
      </c>
      <c r="BZ437" s="17">
        <v>-0.11023346372926979</v>
      </c>
      <c r="CA437" s="17">
        <v>-0.06065625535355995</v>
      </c>
      <c r="CC437" s="34">
        <f t="shared" ref="CC437:CE437" si="2756">BY437*BT437</f>
        <v>0.01219843903</v>
      </c>
      <c r="CD437" s="34">
        <f t="shared" si="2756"/>
        <v>-0.02202575247</v>
      </c>
      <c r="CE437" s="34">
        <f t="shared" si="2756"/>
        <v>-0.01513164673</v>
      </c>
    </row>
    <row r="438" ht="18.0" customHeight="1">
      <c r="B438" s="6">
        <v>0.0</v>
      </c>
      <c r="C438" s="6">
        <v>0.0</v>
      </c>
      <c r="D438" s="6">
        <v>1.0</v>
      </c>
      <c r="E438" s="22" t="str">
        <f t="shared" si="2699"/>
        <v>virginica</v>
      </c>
      <c r="F438" s="22">
        <f t="shared" ref="F438:H438" si="2757">AQ438</f>
        <v>0.315101685</v>
      </c>
      <c r="G438" s="22">
        <f t="shared" si="2757"/>
        <v>0.3437346397</v>
      </c>
      <c r="H438" s="22">
        <f t="shared" si="2757"/>
        <v>0.3411636753</v>
      </c>
      <c r="I438" s="64" t="str">
        <f t="shared" si="2701"/>
        <v>versicolor</v>
      </c>
      <c r="K438" s="24" t="str">
        <f t="shared" si="2702"/>
        <v>NG</v>
      </c>
      <c r="L438" s="29">
        <f t="shared" si="2703"/>
        <v>0.1194881034</v>
      </c>
      <c r="N438" s="29">
        <v>1.0</v>
      </c>
      <c r="O438" s="27">
        <v>8.3</v>
      </c>
      <c r="P438" s="27">
        <v>5.8</v>
      </c>
      <c r="U438" s="27">
        <v>1.0922246218689644</v>
      </c>
      <c r="V438" s="27">
        <v>0.7443427011153094</v>
      </c>
      <c r="W438" s="27">
        <v>0.17838028543772477</v>
      </c>
      <c r="Z438" s="17">
        <f t="shared" ref="Z438:AB438" si="2758">1/(1+EXP(-U438))</f>
        <v>0.7488004009</v>
      </c>
      <c r="AA438" s="17">
        <f t="shared" si="2758"/>
        <v>0.6779447546</v>
      </c>
      <c r="AB438" s="17">
        <f t="shared" si="2758"/>
        <v>0.5444771969</v>
      </c>
      <c r="AE438" s="29">
        <v>1.0</v>
      </c>
      <c r="AF438" s="17">
        <f t="shared" ref="AF438:AH438" si="2759">Z438</f>
        <v>0.7488004009</v>
      </c>
      <c r="AG438" s="17">
        <f t="shared" si="2759"/>
        <v>0.6779447546</v>
      </c>
      <c r="AH438" s="17">
        <f t="shared" si="2759"/>
        <v>0.5444771969</v>
      </c>
      <c r="AM438" s="27">
        <v>0.7089600903447518</v>
      </c>
      <c r="AN438" s="27">
        <v>0.7959346575579203</v>
      </c>
      <c r="AO438" s="27">
        <v>0.7884270423906392</v>
      </c>
      <c r="AQ438" s="17">
        <f t="shared" ref="AQ438:AS438" si="2760">EXP(AM438)/(EXP($AM438)+EXP($AN438)+EXP($AO438))</f>
        <v>0.315101685</v>
      </c>
      <c r="AR438" s="17">
        <f t="shared" si="2760"/>
        <v>0.3437346397</v>
      </c>
      <c r="AS438" s="17">
        <f t="shared" si="2760"/>
        <v>0.3411636753</v>
      </c>
      <c r="AU438" s="40" t="str">
        <f t="shared" si="2719"/>
        <v>versicolor</v>
      </c>
      <c r="AW438" s="41">
        <v>0.0</v>
      </c>
      <c r="AX438" s="41">
        <v>0.0</v>
      </c>
      <c r="AY438" s="41">
        <v>1.0</v>
      </c>
      <c r="BB438" s="74">
        <f t="shared" ref="BB438:BD438" si="2761">AQ438-AW438</f>
        <v>0.315101685</v>
      </c>
      <c r="BC438" s="74">
        <f t="shared" si="2761"/>
        <v>0.3437346397</v>
      </c>
      <c r="BD438" s="74">
        <f t="shared" si="2761"/>
        <v>-0.6588363247</v>
      </c>
      <c r="BF438" s="5">
        <v>1.0</v>
      </c>
      <c r="BG438" s="5">
        <v>1.0</v>
      </c>
      <c r="BH438" s="5">
        <v>1.0</v>
      </c>
      <c r="BJ438" s="34">
        <f t="shared" ref="BJ438:BL438" si="2762">BB438*BF438</f>
        <v>0.315101685</v>
      </c>
      <c r="BK438" s="34">
        <f t="shared" si="2762"/>
        <v>0.3437346397</v>
      </c>
      <c r="BL438" s="34">
        <f t="shared" si="2762"/>
        <v>-0.6588363247</v>
      </c>
      <c r="BT438" s="5">
        <f t="shared" ref="BT438:BV438" si="2763">Z438*(1-Z438)</f>
        <v>0.1880983605</v>
      </c>
      <c r="BU438" s="5">
        <f t="shared" si="2763"/>
        <v>0.2183356643</v>
      </c>
      <c r="BV438" s="5">
        <f t="shared" si="2763"/>
        <v>0.248021779</v>
      </c>
      <c r="BY438" s="17">
        <v>0.06491817773000735</v>
      </c>
      <c r="BZ438" s="17">
        <v>-0.11504973756638717</v>
      </c>
      <c r="CA438" s="17">
        <v>-0.05429933417731611</v>
      </c>
      <c r="CC438" s="34">
        <f t="shared" ref="CC438:CE438" si="2764">BY438*BT438</f>
        <v>0.0122110028</v>
      </c>
      <c r="CD438" s="34">
        <f t="shared" si="2764"/>
        <v>-0.02511946088</v>
      </c>
      <c r="CE438" s="34">
        <f t="shared" si="2764"/>
        <v>-0.01346741746</v>
      </c>
    </row>
    <row r="439" ht="18.0" customHeight="1">
      <c r="B439" s="6">
        <v>0.0</v>
      </c>
      <c r="C439" s="6">
        <v>0.0</v>
      </c>
      <c r="D439" s="6">
        <v>1.0</v>
      </c>
      <c r="E439" s="22" t="str">
        <f t="shared" si="2699"/>
        <v>virginica</v>
      </c>
      <c r="F439" s="22">
        <f t="shared" ref="F439:H439" si="2765">AQ439</f>
        <v>0.3122950065</v>
      </c>
      <c r="G439" s="22">
        <f t="shared" si="2765"/>
        <v>0.3469871862</v>
      </c>
      <c r="H439" s="22">
        <f t="shared" si="2765"/>
        <v>0.3407178073</v>
      </c>
      <c r="I439" s="64" t="str">
        <f t="shared" si="2701"/>
        <v>versicolor</v>
      </c>
      <c r="J439" s="30"/>
      <c r="K439" s="24" t="str">
        <f t="shared" si="2702"/>
        <v>NG</v>
      </c>
      <c r="L439" s="31">
        <f t="shared" si="2703"/>
        <v>0.1196334099</v>
      </c>
      <c r="N439" s="31">
        <v>1.0</v>
      </c>
      <c r="O439" s="27">
        <v>7.7</v>
      </c>
      <c r="P439" s="27">
        <v>5.2</v>
      </c>
      <c r="U439" s="27">
        <v>1.0222016844893722</v>
      </c>
      <c r="V439" s="27">
        <v>0.6270602465559529</v>
      </c>
      <c r="W439" s="27">
        <v>0.24213540364241926</v>
      </c>
      <c r="Z439" s="17">
        <f t="shared" ref="Z439:AB439" si="2766">1/(1+EXP(-U439))</f>
        <v>0.735401239</v>
      </c>
      <c r="AA439" s="17">
        <f t="shared" si="2766"/>
        <v>0.6518225836</v>
      </c>
      <c r="AB439" s="17">
        <f t="shared" si="2766"/>
        <v>0.5602398186</v>
      </c>
      <c r="AE439" s="31">
        <v>1.0</v>
      </c>
      <c r="AF439" s="17">
        <f t="shared" ref="AF439:AH439" si="2767">Z439</f>
        <v>0.735401239</v>
      </c>
      <c r="AG439" s="17">
        <f t="shared" si="2767"/>
        <v>0.6518225836</v>
      </c>
      <c r="AH439" s="17">
        <f t="shared" si="2767"/>
        <v>0.5602398186</v>
      </c>
      <c r="AM439" s="27">
        <v>0.6903966816684775</v>
      </c>
      <c r="AN439" s="27">
        <v>0.7957362589899308</v>
      </c>
      <c r="AO439" s="27">
        <v>0.7775029973383183</v>
      </c>
      <c r="AQ439" s="17">
        <f t="shared" ref="AQ439:AS439" si="2768">EXP(AM439)/(EXP($AM439)+EXP($AN439)+EXP($AO439))</f>
        <v>0.3122950065</v>
      </c>
      <c r="AR439" s="17">
        <f t="shared" si="2768"/>
        <v>0.3469871862</v>
      </c>
      <c r="AS439" s="17">
        <f t="shared" si="2768"/>
        <v>0.3407178073</v>
      </c>
      <c r="AU439" s="40" t="str">
        <f t="shared" si="2719"/>
        <v>versicolor</v>
      </c>
      <c r="AW439" s="41">
        <v>0.0</v>
      </c>
      <c r="AX439" s="41">
        <v>0.0</v>
      </c>
      <c r="AY439" s="41">
        <v>1.0</v>
      </c>
      <c r="BB439" s="74">
        <f t="shared" ref="BB439:BD439" si="2769">AQ439-AW439</f>
        <v>0.3122950065</v>
      </c>
      <c r="BC439" s="74">
        <f t="shared" si="2769"/>
        <v>0.3469871862</v>
      </c>
      <c r="BD439" s="74">
        <f t="shared" si="2769"/>
        <v>-0.6592821927</v>
      </c>
      <c r="BF439" s="5">
        <v>1.0</v>
      </c>
      <c r="BG439" s="5">
        <v>1.0</v>
      </c>
      <c r="BH439" s="5">
        <v>1.0</v>
      </c>
      <c r="BJ439" s="34">
        <f t="shared" ref="BJ439:BL439" si="2770">BB439*BF439</f>
        <v>0.3122950065</v>
      </c>
      <c r="BK439" s="34">
        <f t="shared" si="2770"/>
        <v>0.3469871862</v>
      </c>
      <c r="BL439" s="34">
        <f t="shared" si="2770"/>
        <v>-0.6592821927</v>
      </c>
      <c r="BT439" s="5">
        <f t="shared" ref="BT439:BV439" si="2771">Z439*(1-Z439)</f>
        <v>0.1945862567</v>
      </c>
      <c r="BU439" s="5">
        <f t="shared" si="2771"/>
        <v>0.2269499031</v>
      </c>
      <c r="BV439" s="5">
        <f t="shared" si="2771"/>
        <v>0.2463711643</v>
      </c>
      <c r="BY439" s="17">
        <v>0.06558973661550782</v>
      </c>
      <c r="BZ439" s="17">
        <v>-0.11646632677120188</v>
      </c>
      <c r="CA439" s="17">
        <v>-0.052502625276302145</v>
      </c>
      <c r="CC439" s="34">
        <f t="shared" ref="CC439:CE439" si="2772">BY439*BT439</f>
        <v>0.01276286132</v>
      </c>
      <c r="CD439" s="34">
        <f t="shared" si="2772"/>
        <v>-0.02643202158</v>
      </c>
      <c r="CE439" s="34">
        <f t="shared" si="2772"/>
        <v>-0.01293513292</v>
      </c>
    </row>
    <row r="440" ht="18.0" customHeight="1">
      <c r="K440" s="32" t="s">
        <v>29</v>
      </c>
      <c r="L440" s="31">
        <f>SUM(L431:L439)</f>
        <v>1.039011703</v>
      </c>
      <c r="R440" s="9"/>
      <c r="AM440" s="7"/>
    </row>
    <row r="441" ht="18.0" customHeight="1">
      <c r="K441" s="2"/>
      <c r="R441" s="9"/>
      <c r="AM441" s="43" t="s">
        <v>388</v>
      </c>
      <c r="AN441" s="27"/>
      <c r="AO441" s="27"/>
    </row>
    <row r="442" ht="18.0" customHeight="1">
      <c r="B442" s="11" t="s">
        <v>11</v>
      </c>
      <c r="C442" s="12"/>
      <c r="D442" s="12"/>
      <c r="E442" s="13"/>
      <c r="G442" s="2"/>
      <c r="H442" s="2"/>
      <c r="I442" s="2"/>
      <c r="J442" s="9"/>
      <c r="K442" s="2"/>
      <c r="L442" s="9"/>
      <c r="Q442" s="7"/>
      <c r="U442" s="43" t="s">
        <v>12</v>
      </c>
      <c r="V442" s="27"/>
      <c r="W442" s="27"/>
      <c r="Z442" s="16" t="s">
        <v>389</v>
      </c>
      <c r="AA442" s="17"/>
      <c r="AF442" s="16" t="s">
        <v>390</v>
      </c>
      <c r="AI442" s="7"/>
      <c r="AM442" s="43" t="s">
        <v>391</v>
      </c>
      <c r="AQ442" s="10" t="s">
        <v>392</v>
      </c>
      <c r="AR442" s="17"/>
      <c r="AW442" s="1" t="s">
        <v>41</v>
      </c>
      <c r="BB442" s="36" t="s">
        <v>93</v>
      </c>
      <c r="BF442" s="4" t="s">
        <v>393</v>
      </c>
      <c r="BH442" s="9" t="s">
        <v>989</v>
      </c>
      <c r="BJ442" s="33" t="s">
        <v>395</v>
      </c>
      <c r="BN442" s="33" t="s">
        <v>396</v>
      </c>
      <c r="BO442" s="34"/>
      <c r="BP442" s="34"/>
      <c r="BQ442" s="34"/>
      <c r="BT442" s="4" t="s">
        <v>397</v>
      </c>
      <c r="BX442" s="16" t="s">
        <v>398</v>
      </c>
      <c r="BY442" s="17"/>
      <c r="BZ442" s="17"/>
      <c r="CA442" s="17"/>
      <c r="CB442" s="17"/>
      <c r="CC442" s="33" t="s">
        <v>399</v>
      </c>
      <c r="CG442" s="4" t="s">
        <v>138</v>
      </c>
      <c r="CH442" s="5"/>
      <c r="CI442" s="5"/>
      <c r="CJ442" s="5"/>
    </row>
    <row r="443" ht="18.0" customHeight="1">
      <c r="B443" s="18" t="s">
        <v>14</v>
      </c>
      <c r="C443" s="18" t="s">
        <v>15</v>
      </c>
      <c r="D443" s="18" t="s">
        <v>16</v>
      </c>
      <c r="E443" s="19"/>
      <c r="F443" s="6" t="s">
        <v>14</v>
      </c>
      <c r="G443" s="6" t="s">
        <v>15</v>
      </c>
      <c r="H443" s="6" t="s">
        <v>16</v>
      </c>
      <c r="I443" s="19"/>
      <c r="J443" s="20" t="s">
        <v>18</v>
      </c>
      <c r="K443" s="18" t="s">
        <v>19</v>
      </c>
      <c r="L443" s="21" t="s">
        <v>20</v>
      </c>
      <c r="N443" s="1" t="s">
        <v>21</v>
      </c>
      <c r="O443" s="1" t="s">
        <v>22</v>
      </c>
      <c r="P443" s="1" t="s">
        <v>23</v>
      </c>
      <c r="Q443" s="1" t="s">
        <v>990</v>
      </c>
      <c r="U443" s="1" t="s">
        <v>991</v>
      </c>
      <c r="AE443" s="1" t="s">
        <v>21</v>
      </c>
      <c r="AF443" s="2" t="s">
        <v>992</v>
      </c>
      <c r="AI443" s="2" t="s">
        <v>993</v>
      </c>
      <c r="AK443" s="2"/>
      <c r="AM443" s="2" t="s">
        <v>994</v>
      </c>
      <c r="AO443" s="2"/>
      <c r="AQ443" s="2" t="s">
        <v>47</v>
      </c>
      <c r="AW443" s="6" t="s">
        <v>14</v>
      </c>
      <c r="AX443" s="6" t="s">
        <v>15</v>
      </c>
      <c r="AY443" s="6" t="s">
        <v>16</v>
      </c>
      <c r="BB443" s="2" t="s">
        <v>101</v>
      </c>
      <c r="BF443" s="1" t="s">
        <v>251</v>
      </c>
      <c r="BJ443" s="57" t="s">
        <v>995</v>
      </c>
      <c r="BK443" s="58"/>
      <c r="BO443" s="2" t="s">
        <v>104</v>
      </c>
      <c r="BP443" s="2"/>
      <c r="BT443" s="1" t="s">
        <v>145</v>
      </c>
      <c r="BY443" s="2" t="s">
        <v>146</v>
      </c>
      <c r="CC443" s="2" t="s">
        <v>996</v>
      </c>
      <c r="CH443" s="2" t="s">
        <v>148</v>
      </c>
    </row>
    <row r="444" ht="18.0" customHeight="1">
      <c r="A444" s="1">
        <f>A431+1</f>
        <v>34</v>
      </c>
      <c r="B444" s="6">
        <v>1.0</v>
      </c>
      <c r="C444" s="6">
        <v>0.0</v>
      </c>
      <c r="D444" s="6">
        <v>0.0</v>
      </c>
      <c r="E444" s="22" t="str">
        <f t="shared" ref="E444:E452" si="2783">IF(MAX(B444:D444)=B444,"setosa",IF(MAX(B444:D444)=C444,"versicolor","virginica"))</f>
        <v>setosa</v>
      </c>
      <c r="F444" s="22">
        <f t="shared" ref="F444:H444" si="2773">AQ444</f>
        <v>0.3585680916</v>
      </c>
      <c r="G444" s="22">
        <f t="shared" si="2773"/>
        <v>0.2992611704</v>
      </c>
      <c r="H444" s="22">
        <f t="shared" si="2773"/>
        <v>0.342170738</v>
      </c>
      <c r="I444" s="64" t="str">
        <f t="shared" ref="I444:I452" si="2785">IF(MAX(F444:H444)=F444,"setosa",IF(MAX(F444:H444)=G444,"versicolor","virginica"))</f>
        <v>setosa</v>
      </c>
      <c r="J444" s="22">
        <f>COUNTIF(K444:K452,"OK")/9</f>
        <v>0.7777777778</v>
      </c>
      <c r="K444" s="24" t="str">
        <f t="shared" ref="K444:K452" si="2786">IF(E444=I444,"OK","NG")</f>
        <v>OK</v>
      </c>
      <c r="L444" s="25">
        <f t="shared" ref="L444:L452" si="2787">-(B444*LN(F444)+C444*LN(G444)+D444*LN(H444))/9</f>
        <v>0.1139596336</v>
      </c>
      <c r="M444" s="9" t="s">
        <v>26</v>
      </c>
      <c r="N444" s="25">
        <v>1.0</v>
      </c>
      <c r="O444" s="27">
        <v>5.1</v>
      </c>
      <c r="P444" s="27">
        <v>7.0</v>
      </c>
      <c r="Q444" s="72">
        <f t="shared" ref="Q444:S444" si="2774">Q431-$C$10*CH431</f>
        <v>0.05481346945</v>
      </c>
      <c r="R444" s="72">
        <f t="shared" si="2774"/>
        <v>-0.05040308866</v>
      </c>
      <c r="S444" s="72">
        <f t="shared" si="2774"/>
        <v>0.1904882951</v>
      </c>
      <c r="T444" s="28" t="s">
        <v>27</v>
      </c>
      <c r="U444" s="27">
        <f t="array" ref="U444:W452">MMULT(N444:P452,Q444:S446)</f>
        <v>0.5594393477</v>
      </c>
      <c r="V444" s="27">
        <v>1.5692598278740553</v>
      </c>
      <c r="W444" s="27">
        <v>-1.0194153911539874</v>
      </c>
      <c r="Y444" s="9" t="s">
        <v>997</v>
      </c>
      <c r="Z444" s="17">
        <f t="shared" ref="Z444:AB444" si="2775">1/(1+EXP(-U444))</f>
        <v>0.6363228062</v>
      </c>
      <c r="AA444" s="17">
        <f t="shared" si="2775"/>
        <v>0.8276780653</v>
      </c>
      <c r="AB444" s="17">
        <f t="shared" si="2775"/>
        <v>0.2651412909</v>
      </c>
      <c r="AD444" s="9" t="s">
        <v>998</v>
      </c>
      <c r="AE444" s="25">
        <v>1.0</v>
      </c>
      <c r="AF444" s="17">
        <f t="shared" ref="AF444:AH444" si="2776">Z444</f>
        <v>0.6363228062</v>
      </c>
      <c r="AG444" s="17">
        <f t="shared" si="2776"/>
        <v>0.8276780653</v>
      </c>
      <c r="AH444" s="17">
        <f t="shared" si="2776"/>
        <v>0.2651412909</v>
      </c>
      <c r="AI444" s="38">
        <f t="shared" ref="AI444:AK444" si="2777">AI431-$C$10*BO431</f>
        <v>0.06990174263</v>
      </c>
      <c r="AJ444" s="38">
        <f t="shared" si="2777"/>
        <v>-0.03021843195</v>
      </c>
      <c r="AK444" s="38">
        <f t="shared" si="2777"/>
        <v>-0.03968331067</v>
      </c>
      <c r="AL444" s="28" t="s">
        <v>27</v>
      </c>
      <c r="AM444" s="27">
        <f t="array" ref="AM444:AO452">MMULT(AE444:AH452,AI444:AK447)</f>
        <v>0.7305461926</v>
      </c>
      <c r="AN444" s="27">
        <v>0.5497442876832798</v>
      </c>
      <c r="AO444" s="27">
        <v>0.6837374623117598</v>
      </c>
      <c r="AP444" s="9" t="s">
        <v>999</v>
      </c>
      <c r="AQ444" s="17">
        <f t="shared" ref="AQ444:AS444" si="2778">EXP(AM444)/(EXP($AM444)+EXP($AN444)+EXP($AO444))</f>
        <v>0.3585680916</v>
      </c>
      <c r="AR444" s="17">
        <f t="shared" si="2778"/>
        <v>0.2992611704</v>
      </c>
      <c r="AS444" s="17">
        <f t="shared" si="2778"/>
        <v>0.342170738</v>
      </c>
      <c r="AT444" s="39" t="s">
        <v>51</v>
      </c>
      <c r="AU444" s="40" t="str">
        <f>IF(MAX(B444:D444)=MAX(AQ444:AS444)=AQ444,"setosa",IF(MAX(AQ444:AS444)=AR444,"versicolor","virginica"))</f>
        <v>virginica</v>
      </c>
      <c r="AW444" s="41">
        <v>1.0</v>
      </c>
      <c r="AX444" s="41">
        <v>0.0</v>
      </c>
      <c r="AY444" s="41">
        <v>0.0</v>
      </c>
      <c r="BA444" s="59" t="s">
        <v>108</v>
      </c>
      <c r="BB444" s="74">
        <f t="shared" ref="BB444:BD444" si="2779">AQ444-AW444</f>
        <v>-0.6414319084</v>
      </c>
      <c r="BC444" s="74">
        <f t="shared" si="2779"/>
        <v>0.2992611704</v>
      </c>
      <c r="BD444" s="74">
        <f t="shared" si="2779"/>
        <v>0.342170738</v>
      </c>
      <c r="BE444" s="9" t="s">
        <v>1000</v>
      </c>
      <c r="BF444" s="5">
        <v>1.0</v>
      </c>
      <c r="BG444" s="5">
        <v>1.0</v>
      </c>
      <c r="BH444" s="5">
        <v>1.0</v>
      </c>
      <c r="BI444" s="9" t="s">
        <v>1001</v>
      </c>
      <c r="BJ444" s="34">
        <f t="shared" ref="BJ444:BL444" si="2780">BB444*BF444</f>
        <v>-0.6414319084</v>
      </c>
      <c r="BK444" s="34">
        <f t="shared" si="2780"/>
        <v>0.2992611704</v>
      </c>
      <c r="BL444" s="34">
        <f t="shared" si="2780"/>
        <v>0.342170738</v>
      </c>
      <c r="BN444" s="61" t="s">
        <v>1002</v>
      </c>
      <c r="BO444" s="62">
        <f t="array" ref="BO444:BQ447">MMULT(TRANSPOSE(AE444:AH452),BJ444:BL452)</f>
        <v>-0.07358029648</v>
      </c>
      <c r="BP444" s="62">
        <v>0.006711629875345848</v>
      </c>
      <c r="BQ444" s="62">
        <v>0.06686866660110469</v>
      </c>
      <c r="BS444" s="75" t="s">
        <v>1003</v>
      </c>
      <c r="BT444" s="5">
        <f t="shared" ref="BT444:BV444" si="2781">Z444*(1-Z444)</f>
        <v>0.2314160925</v>
      </c>
      <c r="BU444" s="5">
        <f t="shared" si="2781"/>
        <v>0.1426270855</v>
      </c>
      <c r="BV444" s="5">
        <f t="shared" si="2781"/>
        <v>0.1948413868</v>
      </c>
      <c r="BX444" s="9" t="s">
        <v>1004</v>
      </c>
      <c r="BY444" s="17">
        <f t="array" ref="BY444:CA452">MMULT(BJ444:BL452,TRANSPOSE(AI445:AK447))</f>
        <v>0.06765910149</v>
      </c>
      <c r="BZ444" s="17">
        <v>-0.16077850845758593</v>
      </c>
      <c r="CA444" s="17">
        <v>0.3294663269661745</v>
      </c>
      <c r="CB444" s="9"/>
      <c r="CC444" s="34">
        <f t="shared" ref="CC444:CE444" si="2782">BY444*BT444</f>
        <v>0.01565740489</v>
      </c>
      <c r="CD444" s="34">
        <f t="shared" si="2782"/>
        <v>-0.02293137008</v>
      </c>
      <c r="CE444" s="34">
        <f t="shared" si="2782"/>
        <v>0.06419367604</v>
      </c>
      <c r="CG444" s="61" t="s">
        <v>1005</v>
      </c>
      <c r="CH444" s="65">
        <f t="array" ref="CH444:CJ446">MMULT(TRANSPOSE(N444:P452),CC444:CE452)</f>
        <v>0.002507856081</v>
      </c>
      <c r="CI444" s="65">
        <v>0.06163729430032236</v>
      </c>
      <c r="CJ444" s="65">
        <v>-0.03814082038526642</v>
      </c>
    </row>
    <row r="445" ht="18.0" customHeight="1">
      <c r="B445" s="6">
        <v>1.0</v>
      </c>
      <c r="C445" s="6">
        <v>0.0</v>
      </c>
      <c r="D445" s="6">
        <v>0.0</v>
      </c>
      <c r="E445" s="22" t="str">
        <f t="shared" si="2783"/>
        <v>setosa</v>
      </c>
      <c r="F445" s="22">
        <f t="shared" ref="F445:H445" si="2784">AQ445</f>
        <v>0.3647924572</v>
      </c>
      <c r="G445" s="22">
        <f t="shared" si="2784"/>
        <v>0.2933139514</v>
      </c>
      <c r="H445" s="22">
        <f t="shared" si="2784"/>
        <v>0.3418935914</v>
      </c>
      <c r="I445" s="64" t="str">
        <f t="shared" si="2785"/>
        <v>setosa</v>
      </c>
      <c r="K445" s="24" t="str">
        <f t="shared" si="2786"/>
        <v>OK</v>
      </c>
      <c r="L445" s="29">
        <f t="shared" si="2787"/>
        <v>0.1120474108</v>
      </c>
      <c r="N445" s="29">
        <v>1.0</v>
      </c>
      <c r="O445" s="27">
        <v>5.4</v>
      </c>
      <c r="P445" s="27">
        <v>7.8</v>
      </c>
      <c r="Q445" s="72">
        <f t="shared" ref="Q445:S445" si="2788">Q432-$C$10*CH432</f>
        <v>0.1439341741</v>
      </c>
      <c r="R445" s="72">
        <f t="shared" si="2788"/>
        <v>-0.1429312604</v>
      </c>
      <c r="S445" s="72">
        <f t="shared" si="2788"/>
        <v>0.2529067995</v>
      </c>
      <c r="U445" s="27">
        <v>0.5763980673769578</v>
      </c>
      <c r="V445" s="27">
        <v>1.7947932891375125</v>
      </c>
      <c r="W445" s="27">
        <v>-1.2292265928648562</v>
      </c>
      <c r="Z445" s="17">
        <f t="shared" ref="Z445:AB445" si="2789">1/(1+EXP(-U445))</f>
        <v>0.6402381812</v>
      </c>
      <c r="AA445" s="17">
        <f t="shared" si="2789"/>
        <v>0.8575139429</v>
      </c>
      <c r="AB445" s="17">
        <f t="shared" si="2789"/>
        <v>0.2263168187</v>
      </c>
      <c r="AE445" s="29">
        <v>1.0</v>
      </c>
      <c r="AF445" s="17">
        <f t="shared" ref="AF445:AH445" si="2790">Z445</f>
        <v>0.6402381812</v>
      </c>
      <c r="AG445" s="17">
        <f t="shared" si="2790"/>
        <v>0.8575139429</v>
      </c>
      <c r="AH445" s="17">
        <f t="shared" si="2790"/>
        <v>0.2263168187</v>
      </c>
      <c r="AI445" s="38">
        <f t="shared" ref="AI445:AK445" si="2791">AI432-$C$10*BO432</f>
        <v>0.5252949742</v>
      </c>
      <c r="AJ445" s="38">
        <f t="shared" si="2791"/>
        <v>0.7356564497</v>
      </c>
      <c r="AK445" s="38">
        <f t="shared" si="2791"/>
        <v>0.5390485761</v>
      </c>
      <c r="AM445" s="27">
        <v>0.7476196537631038</v>
      </c>
      <c r="AN445" s="27">
        <v>0.5295346142697043</v>
      </c>
      <c r="AO445" s="27">
        <v>0.682790624849954</v>
      </c>
      <c r="AQ445" s="17">
        <f t="shared" ref="AQ445:AS445" si="2792">EXP(AM445)/(EXP($AM445)+EXP($AN445)+EXP($AO445))</f>
        <v>0.3647924572</v>
      </c>
      <c r="AR445" s="17">
        <f t="shared" si="2792"/>
        <v>0.2933139514</v>
      </c>
      <c r="AS445" s="17">
        <f t="shared" si="2792"/>
        <v>0.3418935914</v>
      </c>
      <c r="AU445" s="40" t="str">
        <f t="shared" ref="AU445:AU452" si="2803">IF(MAX(AQ445:AS445)=AQ445,"setosa",IF(MAX(AQ445:AS445)=AR445,"versicolor","virginica"))</f>
        <v>setosa</v>
      </c>
      <c r="AW445" s="41">
        <v>1.0</v>
      </c>
      <c r="AX445" s="41">
        <v>0.0</v>
      </c>
      <c r="AY445" s="41">
        <v>0.0</v>
      </c>
      <c r="BB445" s="74">
        <f t="shared" ref="BB445:BD445" si="2793">AQ445-AW445</f>
        <v>-0.6352075428</v>
      </c>
      <c r="BC445" s="74">
        <f t="shared" si="2793"/>
        <v>0.2933139514</v>
      </c>
      <c r="BD445" s="74">
        <f t="shared" si="2793"/>
        <v>0.3418935914</v>
      </c>
      <c r="BF445" s="5">
        <v>1.0</v>
      </c>
      <c r="BG445" s="5">
        <v>1.0</v>
      </c>
      <c r="BH445" s="5">
        <v>1.0</v>
      </c>
      <c r="BJ445" s="34">
        <f t="shared" ref="BJ445:BL445" si="2794">BB445*BF445</f>
        <v>-0.6352075428</v>
      </c>
      <c r="BK445" s="34">
        <f t="shared" si="2794"/>
        <v>0.2933139514</v>
      </c>
      <c r="BL445" s="34">
        <f t="shared" si="2794"/>
        <v>0.3418935914</v>
      </c>
      <c r="BN445" s="61" t="s">
        <v>1006</v>
      </c>
      <c r="BO445" s="34">
        <v>0.11071795380025878</v>
      </c>
      <c r="BP445" s="34">
        <v>-0.023707095786335952</v>
      </c>
      <c r="BQ445" s="34">
        <v>-0.08701085801392289</v>
      </c>
      <c r="BT445" s="5">
        <f t="shared" ref="BT445:BV445" si="2795">Z445*(1-Z445)</f>
        <v>0.2303332525</v>
      </c>
      <c r="BU445" s="5">
        <f t="shared" si="2795"/>
        <v>0.1221837806</v>
      </c>
      <c r="BV445" s="5">
        <f t="shared" si="2795"/>
        <v>0.1750975163</v>
      </c>
      <c r="BY445" s="17">
        <v>0.06640422395514059</v>
      </c>
      <c r="BZ445" s="17">
        <v>-0.15802229374460797</v>
      </c>
      <c r="CA445" s="17">
        <v>0.32561812365706333</v>
      </c>
      <c r="CC445" s="34">
        <f t="shared" ref="CC445:CE445" si="2796">BY445*BT445</f>
        <v>0.01529510088</v>
      </c>
      <c r="CD445" s="34">
        <f t="shared" si="2796"/>
        <v>-0.01930776127</v>
      </c>
      <c r="CE445" s="34">
        <f t="shared" si="2796"/>
        <v>0.05701492471</v>
      </c>
      <c r="CG445" s="61" t="s">
        <v>1007</v>
      </c>
      <c r="CH445" s="66">
        <v>0.015698165504786282</v>
      </c>
      <c r="CI445" s="66">
        <v>0.35522888144523257</v>
      </c>
      <c r="CJ445" s="66">
        <v>-0.5495341241322429</v>
      </c>
    </row>
    <row r="446" ht="18.0" customHeight="1">
      <c r="B446" s="6">
        <v>1.0</v>
      </c>
      <c r="C446" s="6">
        <v>0.0</v>
      </c>
      <c r="D446" s="6">
        <v>0.0</v>
      </c>
      <c r="E446" s="22" t="str">
        <f t="shared" si="2783"/>
        <v>setosa</v>
      </c>
      <c r="F446" s="22">
        <f t="shared" ref="F446:H446" si="2797">AQ446</f>
        <v>0.360225384</v>
      </c>
      <c r="G446" s="22">
        <f t="shared" si="2797"/>
        <v>0.2976107283</v>
      </c>
      <c r="H446" s="22">
        <f t="shared" si="2797"/>
        <v>0.3421638877</v>
      </c>
      <c r="I446" s="64" t="str">
        <f t="shared" si="2785"/>
        <v>setosa</v>
      </c>
      <c r="K446" s="24" t="str">
        <f t="shared" si="2786"/>
        <v>OK</v>
      </c>
      <c r="L446" s="29">
        <f t="shared" si="2787"/>
        <v>0.1134472641</v>
      </c>
      <c r="N446" s="29">
        <v>1.0</v>
      </c>
      <c r="O446" s="27">
        <v>4.6</v>
      </c>
      <c r="P446" s="27">
        <v>6.8</v>
      </c>
      <c r="Q446" s="72">
        <f t="shared" ref="Q446:S446" si="2798">Q433-$C$10*CH433</f>
        <v>-0.03277691564</v>
      </c>
      <c r="R446" s="72">
        <f t="shared" si="2798"/>
        <v>0.3355160492</v>
      </c>
      <c r="S446" s="72">
        <f t="shared" si="2798"/>
        <v>-0.3571040519</v>
      </c>
      <c r="U446" s="27">
        <v>0.4940276437695915</v>
      </c>
      <c r="V446" s="27">
        <v>1.5736222482330522</v>
      </c>
      <c r="W446" s="27">
        <v>-1.0744479805100924</v>
      </c>
      <c r="Z446" s="17">
        <f t="shared" ref="Z446:AB446" si="2799">1/(1+EXP(-U446))</f>
        <v>0.6210547822</v>
      </c>
      <c r="AA446" s="17">
        <f t="shared" si="2799"/>
        <v>0.8282993754</v>
      </c>
      <c r="AB446" s="17">
        <f t="shared" si="2799"/>
        <v>0.254558122</v>
      </c>
      <c r="AE446" s="29">
        <v>1.0</v>
      </c>
      <c r="AF446" s="17">
        <f t="shared" ref="AF446:AH446" si="2800">Z446</f>
        <v>0.6210547822</v>
      </c>
      <c r="AG446" s="17">
        <f t="shared" si="2800"/>
        <v>0.8282993754</v>
      </c>
      <c r="AH446" s="17">
        <f t="shared" si="2800"/>
        <v>0.254558122</v>
      </c>
      <c r="AI446" s="38">
        <f t="shared" ref="AI446:AK446" si="2801">AI433-$C$10*BO433</f>
        <v>0.4158675756</v>
      </c>
      <c r="AJ446" s="38">
        <f t="shared" si="2801"/>
        <v>-0.04444249165</v>
      </c>
      <c r="AK446" s="38">
        <f t="shared" si="2801"/>
        <v>0.3485749161</v>
      </c>
      <c r="AM446" s="27">
        <v>0.7234955359456413</v>
      </c>
      <c r="AN446" s="27">
        <v>0.5325519853053564</v>
      </c>
      <c r="AO446" s="27">
        <v>0.6720554595542121</v>
      </c>
      <c r="AQ446" s="17">
        <f t="shared" ref="AQ446:AS446" si="2802">EXP(AM446)/(EXP($AM446)+EXP($AN446)+EXP($AO446))</f>
        <v>0.360225384</v>
      </c>
      <c r="AR446" s="17">
        <f t="shared" si="2802"/>
        <v>0.2976107283</v>
      </c>
      <c r="AS446" s="17">
        <f t="shared" si="2802"/>
        <v>0.3421638877</v>
      </c>
      <c r="AU446" s="40" t="str">
        <f t="shared" si="2803"/>
        <v>setosa</v>
      </c>
      <c r="AW446" s="41">
        <v>1.0</v>
      </c>
      <c r="AX446" s="41">
        <v>0.0</v>
      </c>
      <c r="AY446" s="41">
        <v>0.0</v>
      </c>
      <c r="BB446" s="74">
        <f t="shared" ref="BB446:BD446" si="2804">AQ446-AW446</f>
        <v>-0.639774616</v>
      </c>
      <c r="BC446" s="74">
        <f t="shared" si="2804"/>
        <v>0.2976107283</v>
      </c>
      <c r="BD446" s="74">
        <f t="shared" si="2804"/>
        <v>0.3421638877</v>
      </c>
      <c r="BF446" s="5">
        <v>1.0</v>
      </c>
      <c r="BG446" s="5">
        <v>1.0</v>
      </c>
      <c r="BH446" s="5">
        <v>1.0</v>
      </c>
      <c r="BJ446" s="34">
        <f t="shared" ref="BJ446:BL446" si="2805">BB446*BF446</f>
        <v>-0.639774616</v>
      </c>
      <c r="BK446" s="34">
        <f t="shared" si="2805"/>
        <v>0.2976107283</v>
      </c>
      <c r="BL446" s="34">
        <f t="shared" si="2805"/>
        <v>0.3421638877</v>
      </c>
      <c r="BO446" s="34">
        <v>-0.4737291741243256</v>
      </c>
      <c r="BP446" s="34">
        <v>0.39728729193702306</v>
      </c>
      <c r="BQ446" s="34">
        <v>0.07644188218730263</v>
      </c>
      <c r="BT446" s="5">
        <f t="shared" ref="BT446:BV446" si="2806">Z446*(1-Z446)</f>
        <v>0.2353457397</v>
      </c>
      <c r="BU446" s="5">
        <f t="shared" si="2806"/>
        <v>0.1422195201</v>
      </c>
      <c r="BV446" s="5">
        <f t="shared" si="2806"/>
        <v>0.1897582845</v>
      </c>
      <c r="BY446" s="17">
        <v>0.06731181782878248</v>
      </c>
      <c r="BZ446" s="17">
        <v>-0.16001833235692647</v>
      </c>
      <c r="CA446" s="17">
        <v>0.32842738623209905</v>
      </c>
      <c r="CC446" s="34">
        <f t="shared" ref="CC446:CE446" si="2807">BY446*BT446</f>
        <v>0.01584154956</v>
      </c>
      <c r="CD446" s="34">
        <f t="shared" si="2807"/>
        <v>-0.02275773043</v>
      </c>
      <c r="CE446" s="34">
        <f t="shared" si="2807"/>
        <v>0.06232181739</v>
      </c>
      <c r="CH446" s="66">
        <v>0.2728557542499535</v>
      </c>
      <c r="CI446" s="66">
        <v>-0.20800609847717524</v>
      </c>
      <c r="CJ446" s="66">
        <v>0.4605278900668608</v>
      </c>
    </row>
    <row r="447" ht="18.0" customHeight="1">
      <c r="B447" s="6">
        <v>0.0</v>
      </c>
      <c r="C447" s="6">
        <v>1.0</v>
      </c>
      <c r="D447" s="6">
        <v>0.0</v>
      </c>
      <c r="E447" s="22" t="str">
        <f t="shared" si="2783"/>
        <v>versicolor</v>
      </c>
      <c r="F447" s="22">
        <f t="shared" ref="F447:H447" si="2808">AQ447</f>
        <v>0.3001301272</v>
      </c>
      <c r="G447" s="22">
        <f t="shared" si="2808"/>
        <v>0.3607180848</v>
      </c>
      <c r="H447" s="22">
        <f t="shared" si="2808"/>
        <v>0.339151788</v>
      </c>
      <c r="I447" s="64" t="str">
        <f t="shared" si="2785"/>
        <v>versicolor</v>
      </c>
      <c r="K447" s="24" t="str">
        <f t="shared" si="2786"/>
        <v>OK</v>
      </c>
      <c r="L447" s="29">
        <f t="shared" si="2787"/>
        <v>0.1132953949</v>
      </c>
      <c r="N447" s="29">
        <v>1.0</v>
      </c>
      <c r="O447" s="27">
        <v>6.4</v>
      </c>
      <c r="P447" s="27">
        <v>3.6</v>
      </c>
      <c r="U447" s="27">
        <v>0.8579952871462747</v>
      </c>
      <c r="V447" s="27">
        <v>0.2426946219449061</v>
      </c>
      <c r="W447" s="27">
        <v>0.5235172248074227</v>
      </c>
      <c r="Z447" s="17">
        <f t="shared" ref="Z447:AB447" si="2809">1/(1+EXP(-U447))</f>
        <v>0.7022416423</v>
      </c>
      <c r="AA447" s="17">
        <f t="shared" si="2809"/>
        <v>0.5603775893</v>
      </c>
      <c r="AB447" s="17">
        <f t="shared" si="2809"/>
        <v>0.6279698426</v>
      </c>
      <c r="AE447" s="29">
        <v>1.0</v>
      </c>
      <c r="AF447" s="17">
        <f t="shared" ref="AF447:AH447" si="2810">Z447</f>
        <v>0.7022416423</v>
      </c>
      <c r="AG447" s="17">
        <f t="shared" si="2810"/>
        <v>0.5603775893</v>
      </c>
      <c r="AH447" s="17">
        <f t="shared" si="2810"/>
        <v>0.6279698426</v>
      </c>
      <c r="AI447" s="38">
        <f t="shared" ref="AI447:AK447" si="2811">AI434-$C$10*BO434</f>
        <v>-0.06719886012</v>
      </c>
      <c r="AJ447" s="38">
        <f t="shared" si="2811"/>
        <v>0.5605759033</v>
      </c>
      <c r="AK447" s="38">
        <f t="shared" si="2811"/>
        <v>0.3466229568</v>
      </c>
      <c r="AM447" s="27">
        <v>0.6296297598335874</v>
      </c>
      <c r="AN447" s="27">
        <v>0.8135103468797782</v>
      </c>
      <c r="AO447" s="27">
        <v>0.7518613814588403</v>
      </c>
      <c r="AQ447" s="17">
        <f t="shared" ref="AQ447:AS447" si="2812">EXP(AM447)/(EXP($AM447)+EXP($AN447)+EXP($AO447))</f>
        <v>0.3001301272</v>
      </c>
      <c r="AR447" s="17">
        <f t="shared" si="2812"/>
        <v>0.3607180848</v>
      </c>
      <c r="AS447" s="17">
        <f t="shared" si="2812"/>
        <v>0.339151788</v>
      </c>
      <c r="AU447" s="40" t="str">
        <f t="shared" si="2803"/>
        <v>versicolor</v>
      </c>
      <c r="AW447" s="41">
        <v>0.0</v>
      </c>
      <c r="AX447" s="41">
        <v>1.0</v>
      </c>
      <c r="AY447" s="41">
        <v>0.0</v>
      </c>
      <c r="BB447" s="74">
        <f t="shared" ref="BB447:BD447" si="2813">AQ447-AW447</f>
        <v>0.3001301272</v>
      </c>
      <c r="BC447" s="74">
        <f t="shared" si="2813"/>
        <v>-0.6392819152</v>
      </c>
      <c r="BD447" s="74">
        <f t="shared" si="2813"/>
        <v>0.339151788</v>
      </c>
      <c r="BF447" s="5">
        <v>1.0</v>
      </c>
      <c r="BG447" s="5">
        <v>1.0</v>
      </c>
      <c r="BH447" s="5">
        <v>1.0</v>
      </c>
      <c r="BJ447" s="34">
        <f t="shared" ref="BJ447:BL447" si="2814">BB447*BF447</f>
        <v>0.3001301272</v>
      </c>
      <c r="BK447" s="34">
        <f t="shared" si="2814"/>
        <v>-0.6392819152</v>
      </c>
      <c r="BL447" s="34">
        <f t="shared" si="2814"/>
        <v>0.339151788</v>
      </c>
      <c r="BO447" s="34">
        <v>0.6034446716552393</v>
      </c>
      <c r="BP447" s="34">
        <v>-0.44961946070791936</v>
      </c>
      <c r="BQ447" s="34">
        <v>-0.15382521094731977</v>
      </c>
      <c r="BT447" s="5">
        <f t="shared" ref="BT447:BV447" si="2815">Z447*(1-Z447)</f>
        <v>0.2090983181</v>
      </c>
      <c r="BU447" s="5">
        <f t="shared" si="2815"/>
        <v>0.2463545467</v>
      </c>
      <c r="BV447" s="5">
        <f t="shared" si="2815"/>
        <v>0.2336237194</v>
      </c>
      <c r="BY447" s="17">
        <v>-0.12981572826313217</v>
      </c>
      <c r="BZ447" s="17">
        <v>0.2714454755500644</v>
      </c>
      <c r="CA447" s="17">
        <v>-0.26097664390251896</v>
      </c>
      <c r="CC447" s="34">
        <f t="shared" ref="CC447:CE447" si="2816">BY447*BT447</f>
        <v>-0.02714425045</v>
      </c>
      <c r="CD447" s="34">
        <f t="shared" si="2816"/>
        <v>0.06687182709</v>
      </c>
      <c r="CE447" s="34">
        <f t="shared" si="2816"/>
        <v>-0.06097033422</v>
      </c>
    </row>
    <row r="448" ht="18.0" customHeight="1">
      <c r="B448" s="6">
        <v>0.0</v>
      </c>
      <c r="C448" s="6">
        <v>1.0</v>
      </c>
      <c r="D448" s="6">
        <v>0.0</v>
      </c>
      <c r="E448" s="22" t="str">
        <f t="shared" si="2783"/>
        <v>versicolor</v>
      </c>
      <c r="F448" s="22">
        <f t="shared" ref="F448:H448" si="2817">AQ448</f>
        <v>0.301953269</v>
      </c>
      <c r="G448" s="22">
        <f t="shared" si="2817"/>
        <v>0.3587469001</v>
      </c>
      <c r="H448" s="22">
        <f t="shared" si="2817"/>
        <v>0.3392998309</v>
      </c>
      <c r="I448" s="64" t="str">
        <f t="shared" si="2785"/>
        <v>versicolor</v>
      </c>
      <c r="K448" s="24" t="str">
        <f t="shared" si="2786"/>
        <v>OK</v>
      </c>
      <c r="L448" s="29">
        <f t="shared" si="2787"/>
        <v>0.1139042392</v>
      </c>
      <c r="N448" s="29">
        <v>1.0</v>
      </c>
      <c r="O448" s="27">
        <v>5.9</v>
      </c>
      <c r="P448" s="27">
        <v>3.4</v>
      </c>
      <c r="U448" s="27">
        <v>0.7925835832429468</v>
      </c>
      <c r="V448" s="27">
        <v>0.24705704230390313</v>
      </c>
      <c r="W448" s="27">
        <v>0.4684846354513179</v>
      </c>
      <c r="Z448" s="17">
        <f t="shared" ref="Z448:AB448" si="2818">1/(1+EXP(-U448))</f>
        <v>0.6883858066</v>
      </c>
      <c r="AA448" s="17">
        <f t="shared" si="2818"/>
        <v>0.5614520066</v>
      </c>
      <c r="AB448" s="17">
        <f t="shared" si="2818"/>
        <v>0.6150250273</v>
      </c>
      <c r="AE448" s="29">
        <v>1.0</v>
      </c>
      <c r="AF448" s="17">
        <f t="shared" ref="AF448:AH448" si="2819">Z448</f>
        <v>0.6883858066</v>
      </c>
      <c r="AG448" s="17">
        <f t="shared" si="2819"/>
        <v>0.5614520066</v>
      </c>
      <c r="AH448" s="17">
        <f t="shared" si="2819"/>
        <v>0.6150250273</v>
      </c>
      <c r="AI448" s="2"/>
      <c r="AM448" s="27">
        <v>0.6236680511899519</v>
      </c>
      <c r="AN448" s="27">
        <v>0.7960129106649108</v>
      </c>
      <c r="AO448" s="27">
        <v>0.7402799577546502</v>
      </c>
      <c r="AQ448" s="17">
        <f t="shared" ref="AQ448:AS448" si="2820">EXP(AM448)/(EXP($AM448)+EXP($AN448)+EXP($AO448))</f>
        <v>0.301953269</v>
      </c>
      <c r="AR448" s="17">
        <f t="shared" si="2820"/>
        <v>0.3587469001</v>
      </c>
      <c r="AS448" s="17">
        <f t="shared" si="2820"/>
        <v>0.3392998309</v>
      </c>
      <c r="AU448" s="40" t="str">
        <f t="shared" si="2803"/>
        <v>versicolor</v>
      </c>
      <c r="AW448" s="41">
        <v>0.0</v>
      </c>
      <c r="AX448" s="41">
        <v>1.0</v>
      </c>
      <c r="AY448" s="41">
        <v>0.0</v>
      </c>
      <c r="BB448" s="74">
        <f t="shared" ref="BB448:BD448" si="2821">AQ448-AW448</f>
        <v>0.301953269</v>
      </c>
      <c r="BC448" s="74">
        <f t="shared" si="2821"/>
        <v>-0.6412530999</v>
      </c>
      <c r="BD448" s="74">
        <f t="shared" si="2821"/>
        <v>0.3392998309</v>
      </c>
      <c r="BF448" s="5">
        <v>1.0</v>
      </c>
      <c r="BG448" s="5">
        <v>1.0</v>
      </c>
      <c r="BH448" s="5">
        <v>1.0</v>
      </c>
      <c r="BJ448" s="34">
        <f t="shared" ref="BJ448:BL448" si="2822">BB448*BF448</f>
        <v>0.301953269</v>
      </c>
      <c r="BK448" s="34">
        <f t="shared" si="2822"/>
        <v>-0.6412530999</v>
      </c>
      <c r="BL448" s="34">
        <f t="shared" si="2822"/>
        <v>0.3392998309</v>
      </c>
      <c r="BT448" s="5">
        <f t="shared" ref="BT448:BV448" si="2823">Z448*(1-Z448)</f>
        <v>0.2145107879</v>
      </c>
      <c r="BU448" s="5">
        <f t="shared" si="2823"/>
        <v>0.2462236509</v>
      </c>
      <c r="BV448" s="5">
        <f t="shared" si="2823"/>
        <v>0.2367692431</v>
      </c>
      <c r="BY448" s="17">
        <v>-0.130228353461381</v>
      </c>
      <c r="BZ448" s="17">
        <v>0.2723428695103338</v>
      </c>
      <c r="CA448" s="17">
        <v>-0.26215284053063254</v>
      </c>
      <c r="CC448" s="34">
        <f t="shared" ref="CC448:CE448" si="2824">BY448*BT448</f>
        <v>-0.0279353867</v>
      </c>
      <c r="CD448" s="34">
        <f t="shared" si="2824"/>
        <v>0.06705725562</v>
      </c>
      <c r="CE448" s="34">
        <f t="shared" si="2824"/>
        <v>-0.06206972963</v>
      </c>
    </row>
    <row r="449" ht="18.0" customHeight="1">
      <c r="B449" s="6">
        <v>0.0</v>
      </c>
      <c r="C449" s="6">
        <v>1.0</v>
      </c>
      <c r="D449" s="6">
        <v>0.0</v>
      </c>
      <c r="E449" s="22" t="str">
        <f t="shared" si="2783"/>
        <v>versicolor</v>
      </c>
      <c r="F449" s="22">
        <f t="shared" ref="F449:H449" si="2825">AQ449</f>
        <v>0.2919464381</v>
      </c>
      <c r="G449" s="22">
        <f t="shared" si="2825"/>
        <v>0.3702679388</v>
      </c>
      <c r="H449" s="22">
        <f t="shared" si="2825"/>
        <v>0.3377856231</v>
      </c>
      <c r="I449" s="64" t="str">
        <f t="shared" si="2785"/>
        <v>versicolor</v>
      </c>
      <c r="K449" s="24" t="str">
        <f t="shared" si="2786"/>
        <v>OK</v>
      </c>
      <c r="L449" s="29">
        <f t="shared" si="2787"/>
        <v>0.1103920418</v>
      </c>
      <c r="N449" s="29">
        <v>1.0</v>
      </c>
      <c r="O449" s="27">
        <v>6.7</v>
      </c>
      <c r="P449" s="27">
        <v>3.2</v>
      </c>
      <c r="U449" s="27">
        <v>0.9142863056231808</v>
      </c>
      <c r="V449" s="27">
        <v>0.06560882412802993</v>
      </c>
      <c r="W449" s="27">
        <v>0.742230885433963</v>
      </c>
      <c r="Z449" s="17">
        <f t="shared" ref="Z449:AB449" si="2826">1/(1+EXP(-U449))</f>
        <v>0.7138764721</v>
      </c>
      <c r="AA449" s="17">
        <f t="shared" si="2826"/>
        <v>0.5163963249</v>
      </c>
      <c r="AB449" s="17">
        <f t="shared" si="2826"/>
        <v>0.6774834967</v>
      </c>
      <c r="AE449" s="29">
        <v>1.0</v>
      </c>
      <c r="AF449" s="17">
        <f t="shared" ref="AF449:AH449" si="2827">Z449</f>
        <v>0.7138764721</v>
      </c>
      <c r="AG449" s="17">
        <f t="shared" si="2827"/>
        <v>0.5163963249</v>
      </c>
      <c r="AH449" s="17">
        <f t="shared" si="2827"/>
        <v>0.6774834967</v>
      </c>
      <c r="AJ449" s="2"/>
      <c r="AK449" s="2"/>
      <c r="AM449" s="27">
        <v>0.61412383456327</v>
      </c>
      <c r="AN449" s="27">
        <v>0.8517803827864296</v>
      </c>
      <c r="AO449" s="27">
        <v>0.7599649235500786</v>
      </c>
      <c r="AQ449" s="17">
        <f t="shared" ref="AQ449:AS449" si="2828">EXP(AM449)/(EXP($AM449)+EXP($AN449)+EXP($AO449))</f>
        <v>0.2919464381</v>
      </c>
      <c r="AR449" s="17">
        <f t="shared" si="2828"/>
        <v>0.3702679388</v>
      </c>
      <c r="AS449" s="17">
        <f t="shared" si="2828"/>
        <v>0.3377856231</v>
      </c>
      <c r="AU449" s="40" t="str">
        <f t="shared" si="2803"/>
        <v>versicolor</v>
      </c>
      <c r="AW449" s="41">
        <v>0.0</v>
      </c>
      <c r="AX449" s="41">
        <v>1.0</v>
      </c>
      <c r="AY449" s="41">
        <v>0.0</v>
      </c>
      <c r="BB449" s="74">
        <f t="shared" ref="BB449:BD449" si="2829">AQ449-AW449</f>
        <v>0.2919464381</v>
      </c>
      <c r="BC449" s="74">
        <f t="shared" si="2829"/>
        <v>-0.6297320612</v>
      </c>
      <c r="BD449" s="74">
        <f t="shared" si="2829"/>
        <v>0.3377856231</v>
      </c>
      <c r="BF449" s="5">
        <v>1.0</v>
      </c>
      <c r="BG449" s="5">
        <v>1.0</v>
      </c>
      <c r="BH449" s="5">
        <v>1.0</v>
      </c>
      <c r="BJ449" s="34">
        <f t="shared" ref="BJ449:BL449" si="2830">BB449*BF449</f>
        <v>0.2919464381</v>
      </c>
      <c r="BK449" s="34">
        <f t="shared" si="2830"/>
        <v>-0.6297320612</v>
      </c>
      <c r="BL449" s="34">
        <f t="shared" si="2830"/>
        <v>0.3377856231</v>
      </c>
      <c r="BT449" s="5">
        <f t="shared" ref="BT449:BV449" si="2831">Z449*(1-Z449)</f>
        <v>0.2042568547</v>
      </c>
      <c r="BU449" s="5">
        <f t="shared" si="2831"/>
        <v>0.2497311605</v>
      </c>
      <c r="BV449" s="5">
        <f t="shared" si="2831"/>
        <v>0.2184996084</v>
      </c>
      <c r="BY449" s="17">
        <v>-0.12782559658485668</v>
      </c>
      <c r="BZ449" s="17">
        <v>0.26714151450755413</v>
      </c>
      <c r="CA449" s="17">
        <v>-0.255546835432323</v>
      </c>
      <c r="CC449" s="34">
        <f t="shared" ref="CC449:CE449" si="2832">BY449*BT449</f>
        <v>-0.02610925431</v>
      </c>
      <c r="CD449" s="34">
        <f t="shared" si="2832"/>
        <v>0.06671356044</v>
      </c>
      <c r="CE449" s="34">
        <f t="shared" si="2832"/>
        <v>-0.05583688347</v>
      </c>
    </row>
    <row r="450" ht="18.0" customHeight="1">
      <c r="B450" s="6">
        <v>0.0</v>
      </c>
      <c r="C450" s="6">
        <v>0.0</v>
      </c>
      <c r="D450" s="6">
        <v>1.0</v>
      </c>
      <c r="E450" s="22" t="str">
        <f t="shared" si="2783"/>
        <v>virginica</v>
      </c>
      <c r="F450" s="22">
        <f t="shared" ref="F450:H450" si="2833">AQ450</f>
        <v>0.3245353809</v>
      </c>
      <c r="G450" s="22">
        <f t="shared" si="2833"/>
        <v>0.3333710739</v>
      </c>
      <c r="H450" s="22">
        <f t="shared" si="2833"/>
        <v>0.3420935453</v>
      </c>
      <c r="I450" s="64" t="str">
        <f t="shared" si="2785"/>
        <v>virginica</v>
      </c>
      <c r="K450" s="24" t="str">
        <f t="shared" si="2786"/>
        <v>OK</v>
      </c>
      <c r="L450" s="29">
        <f t="shared" si="2787"/>
        <v>0.1191856728</v>
      </c>
      <c r="N450" s="29">
        <v>1.0</v>
      </c>
      <c r="O450" s="27">
        <v>7.9</v>
      </c>
      <c r="P450" s="27">
        <v>6.3</v>
      </c>
      <c r="U450" s="27">
        <v>0.9853988760037391</v>
      </c>
      <c r="V450" s="27">
        <v>0.9341910642584981</v>
      </c>
      <c r="W450" s="27">
        <v>-0.06130351621472885</v>
      </c>
      <c r="Z450" s="17">
        <f t="shared" ref="Z450:AB450" si="2834">1/(1+EXP(-U450))</f>
        <v>0.7281781569</v>
      </c>
      <c r="AA450" s="17">
        <f t="shared" si="2834"/>
        <v>0.7179247875</v>
      </c>
      <c r="AB450" s="17">
        <f t="shared" si="2834"/>
        <v>0.4846789189</v>
      </c>
      <c r="AE450" s="29">
        <v>1.0</v>
      </c>
      <c r="AF450" s="17">
        <f t="shared" ref="AF450:AH450" si="2835">Z450</f>
        <v>0.7281781569</v>
      </c>
      <c r="AG450" s="17">
        <f t="shared" si="2835"/>
        <v>0.7179247875</v>
      </c>
      <c r="AH450" s="17">
        <f t="shared" si="2835"/>
        <v>0.4846789189</v>
      </c>
      <c r="AM450" s="27">
        <v>0.7184018387001513</v>
      </c>
      <c r="AN450" s="27">
        <v>0.7452634820499491</v>
      </c>
      <c r="AO450" s="27">
        <v>0.7710915004217452</v>
      </c>
      <c r="AQ450" s="17">
        <f t="shared" ref="AQ450:AS450" si="2836">EXP(AM450)/(EXP($AM450)+EXP($AN450)+EXP($AO450))</f>
        <v>0.3245353809</v>
      </c>
      <c r="AR450" s="17">
        <f t="shared" si="2836"/>
        <v>0.3333710739</v>
      </c>
      <c r="AS450" s="17">
        <f t="shared" si="2836"/>
        <v>0.3420935453</v>
      </c>
      <c r="AU450" s="40" t="str">
        <f t="shared" si="2803"/>
        <v>virginica</v>
      </c>
      <c r="AW450" s="41">
        <v>0.0</v>
      </c>
      <c r="AX450" s="41">
        <v>0.0</v>
      </c>
      <c r="AY450" s="41">
        <v>1.0</v>
      </c>
      <c r="BB450" s="74">
        <f t="shared" ref="BB450:BD450" si="2837">AQ450-AW450</f>
        <v>0.3245353809</v>
      </c>
      <c r="BC450" s="74">
        <f t="shared" si="2837"/>
        <v>0.3333710739</v>
      </c>
      <c r="BD450" s="74">
        <f t="shared" si="2837"/>
        <v>-0.6579064547</v>
      </c>
      <c r="BF450" s="5">
        <v>1.0</v>
      </c>
      <c r="BG450" s="5">
        <v>1.0</v>
      </c>
      <c r="BH450" s="5">
        <v>1.0</v>
      </c>
      <c r="BJ450" s="34">
        <f t="shared" ref="BJ450:BL450" si="2838">BB450*BF450</f>
        <v>0.3245353809</v>
      </c>
      <c r="BK450" s="34">
        <f t="shared" si="2838"/>
        <v>0.3333710739</v>
      </c>
      <c r="BL450" s="34">
        <f t="shared" si="2838"/>
        <v>-0.6579064547</v>
      </c>
      <c r="BT450" s="5">
        <f t="shared" ref="BT450:BV450" si="2839">Z450*(1-Z450)</f>
        <v>0.1979347287</v>
      </c>
      <c r="BU450" s="5">
        <f t="shared" si="2839"/>
        <v>0.202508787</v>
      </c>
      <c r="BV450" s="5">
        <f t="shared" si="2839"/>
        <v>0.2497652645</v>
      </c>
      <c r="BY450" s="17">
        <v>0.0610798475225105</v>
      </c>
      <c r="BZ450" s="17">
        <v>-0.10918178635511475</v>
      </c>
      <c r="CA450" s="17">
        <v>-0.06297409746134217</v>
      </c>
      <c r="CC450" s="34">
        <f t="shared" ref="CC450:CE450" si="2840">BY450*BT450</f>
        <v>0.01208982305</v>
      </c>
      <c r="CD450" s="34">
        <f t="shared" si="2840"/>
        <v>-0.02211027112</v>
      </c>
      <c r="CE450" s="34">
        <f t="shared" si="2840"/>
        <v>-0.01572874211</v>
      </c>
    </row>
    <row r="451" ht="18.0" customHeight="1">
      <c r="B451" s="6">
        <v>0.0</v>
      </c>
      <c r="C451" s="6">
        <v>0.0</v>
      </c>
      <c r="D451" s="6">
        <v>1.0</v>
      </c>
      <c r="E451" s="22" t="str">
        <f t="shared" si="2783"/>
        <v>virginica</v>
      </c>
      <c r="F451" s="22">
        <f t="shared" ref="F451:H451" si="2841">AQ451</f>
        <v>0.3135804236</v>
      </c>
      <c r="G451" s="22">
        <f t="shared" si="2841"/>
        <v>0.3450386087</v>
      </c>
      <c r="H451" s="22">
        <f t="shared" si="2841"/>
        <v>0.3413809678</v>
      </c>
      <c r="I451" s="64" t="str">
        <f t="shared" si="2785"/>
        <v>versicolor</v>
      </c>
      <c r="K451" s="24" t="str">
        <f t="shared" si="2786"/>
        <v>NG</v>
      </c>
      <c r="L451" s="29">
        <f t="shared" si="2787"/>
        <v>0.1194173575</v>
      </c>
      <c r="N451" s="29">
        <v>1.0</v>
      </c>
      <c r="O451" s="27">
        <v>8.3</v>
      </c>
      <c r="P451" s="27">
        <v>5.8</v>
      </c>
      <c r="U451" s="27">
        <v>1.0593610034514789</v>
      </c>
      <c r="V451" s="27">
        <v>0.7092605354771169</v>
      </c>
      <c r="W451" s="27">
        <v>0.21841122955573056</v>
      </c>
      <c r="Z451" s="17">
        <f t="shared" ref="Z451:AB451" si="2842">1/(1+EXP(-U451))</f>
        <v>0.7425684133</v>
      </c>
      <c r="AA451" s="17">
        <f t="shared" si="2842"/>
        <v>0.6702377446</v>
      </c>
      <c r="AB451" s="17">
        <f t="shared" si="2842"/>
        <v>0.5543867759</v>
      </c>
      <c r="AE451" s="29">
        <v>1.0</v>
      </c>
      <c r="AF451" s="17">
        <f t="shared" ref="AF451:AH451" si="2843">Z451</f>
        <v>0.7425684133</v>
      </c>
      <c r="AG451" s="17">
        <f t="shared" si="2843"/>
        <v>0.6702377446</v>
      </c>
      <c r="AH451" s="17">
        <f t="shared" si="2843"/>
        <v>0.5543867759</v>
      </c>
      <c r="AM451" s="27">
        <v>0.7014451846352985</v>
      </c>
      <c r="AN451" s="27">
        <v>0.7970456429686893</v>
      </c>
      <c r="AO451" s="27">
        <v>0.7863883842355639</v>
      </c>
      <c r="AQ451" s="17">
        <f t="shared" ref="AQ451:AS451" si="2844">EXP(AM451)/(EXP($AM451)+EXP($AN451)+EXP($AO451))</f>
        <v>0.3135804236</v>
      </c>
      <c r="AR451" s="17">
        <f t="shared" si="2844"/>
        <v>0.3450386087</v>
      </c>
      <c r="AS451" s="17">
        <f t="shared" si="2844"/>
        <v>0.3413809678</v>
      </c>
      <c r="AU451" s="40" t="str">
        <f t="shared" si="2803"/>
        <v>versicolor</v>
      </c>
      <c r="AW451" s="41">
        <v>0.0</v>
      </c>
      <c r="AX451" s="41">
        <v>0.0</v>
      </c>
      <c r="AY451" s="41">
        <v>1.0</v>
      </c>
      <c r="BB451" s="74">
        <f t="shared" ref="BB451:BD451" si="2845">AQ451-AW451</f>
        <v>0.3135804236</v>
      </c>
      <c r="BC451" s="74">
        <f t="shared" si="2845"/>
        <v>0.3450386087</v>
      </c>
      <c r="BD451" s="74">
        <f t="shared" si="2845"/>
        <v>-0.6586190322</v>
      </c>
      <c r="BF451" s="5">
        <v>1.0</v>
      </c>
      <c r="BG451" s="5">
        <v>1.0</v>
      </c>
      <c r="BH451" s="5">
        <v>1.0</v>
      </c>
      <c r="BJ451" s="34">
        <f t="shared" ref="BJ451:BL451" si="2846">BB451*BF451</f>
        <v>0.3135804236</v>
      </c>
      <c r="BK451" s="34">
        <f t="shared" si="2846"/>
        <v>0.3450386087</v>
      </c>
      <c r="BL451" s="34">
        <f t="shared" si="2846"/>
        <v>-0.6586190322</v>
      </c>
      <c r="BT451" s="5">
        <f t="shared" ref="BT451:BV451" si="2847">Z451*(1-Z451)</f>
        <v>0.1911605649</v>
      </c>
      <c r="BU451" s="5">
        <f t="shared" si="2847"/>
        <v>0.2210191103</v>
      </c>
      <c r="BV451" s="5">
        <f t="shared" si="2847"/>
        <v>0.2470420786</v>
      </c>
      <c r="BY451" s="17">
        <v>0.0635244468535558</v>
      </c>
      <c r="BZ451" s="17">
        <v>-0.11450451885326338</v>
      </c>
      <c r="CA451" s="17">
        <v>-0.055944393671332776</v>
      </c>
      <c r="CC451" s="34">
        <f t="shared" ref="CC451:CE451" si="2848">BY451*BT451</f>
        <v>0.01214336914</v>
      </c>
      <c r="CD451" s="34">
        <f t="shared" si="2848"/>
        <v>-0.02530768688</v>
      </c>
      <c r="CE451" s="34">
        <f t="shared" si="2848"/>
        <v>-0.0138206193</v>
      </c>
    </row>
    <row r="452" ht="18.0" customHeight="1">
      <c r="B452" s="6">
        <v>0.0</v>
      </c>
      <c r="C452" s="6">
        <v>0.0</v>
      </c>
      <c r="D452" s="6">
        <v>1.0</v>
      </c>
      <c r="E452" s="22" t="str">
        <f t="shared" si="2783"/>
        <v>virginica</v>
      </c>
      <c r="F452" s="22">
        <f t="shared" ref="F452:H452" si="2849">AQ452</f>
        <v>0.3106881321</v>
      </c>
      <c r="G452" s="22">
        <f t="shared" si="2849"/>
        <v>0.3483831735</v>
      </c>
      <c r="H452" s="22">
        <f t="shared" si="2849"/>
        <v>0.3409286944</v>
      </c>
      <c r="I452" s="64" t="str">
        <f t="shared" si="2785"/>
        <v>versicolor</v>
      </c>
      <c r="J452" s="30"/>
      <c r="K452" s="24" t="str">
        <f t="shared" si="2786"/>
        <v>NG</v>
      </c>
      <c r="L452" s="31">
        <f t="shared" si="2787"/>
        <v>0.119564659</v>
      </c>
      <c r="N452" s="31">
        <v>1.0</v>
      </c>
      <c r="O452" s="27">
        <v>7.7</v>
      </c>
      <c r="P452" s="27">
        <v>5.2</v>
      </c>
      <c r="U452" s="27">
        <v>0.9926666483993458</v>
      </c>
      <c r="V452" s="27">
        <v>0.5937096621838136</v>
      </c>
      <c r="W452" s="27">
        <v>0.28092958102962706</v>
      </c>
      <c r="Z452" s="17">
        <f t="shared" ref="Z452:AB452" si="2850">1/(1+EXP(-U452))</f>
        <v>0.7296143135</v>
      </c>
      <c r="AA452" s="17">
        <f t="shared" si="2850"/>
        <v>0.644215861</v>
      </c>
      <c r="AB452" s="17">
        <f t="shared" si="2850"/>
        <v>0.5697741084</v>
      </c>
      <c r="AE452" s="31">
        <v>1.0</v>
      </c>
      <c r="AF452" s="17">
        <f t="shared" ref="AF452:AH452" si="2851">Z452</f>
        <v>0.7296143135</v>
      </c>
      <c r="AG452" s="17">
        <f t="shared" si="2851"/>
        <v>0.644215861</v>
      </c>
      <c r="AH452" s="17">
        <f t="shared" si="2851"/>
        <v>0.5697741084</v>
      </c>
      <c r="AM452" s="27">
        <v>0.682784792268093</v>
      </c>
      <c r="AN452" s="27">
        <v>0.7972981209814765</v>
      </c>
      <c r="AO452" s="27">
        <v>0.7756685219454837</v>
      </c>
      <c r="AQ452" s="17">
        <f t="shared" ref="AQ452:AS452" si="2852">EXP(AM452)/(EXP($AM452)+EXP($AN452)+EXP($AO452))</f>
        <v>0.3106881321</v>
      </c>
      <c r="AR452" s="17">
        <f t="shared" si="2852"/>
        <v>0.3483831735</v>
      </c>
      <c r="AS452" s="17">
        <f t="shared" si="2852"/>
        <v>0.3409286944</v>
      </c>
      <c r="AU452" s="40" t="str">
        <f t="shared" si="2803"/>
        <v>versicolor</v>
      </c>
      <c r="AW452" s="41">
        <v>0.0</v>
      </c>
      <c r="AX452" s="41">
        <v>0.0</v>
      </c>
      <c r="AY452" s="41">
        <v>1.0</v>
      </c>
      <c r="BB452" s="74">
        <f t="shared" ref="BB452:BD452" si="2853">AQ452-AW452</f>
        <v>0.3106881321</v>
      </c>
      <c r="BC452" s="74">
        <f t="shared" si="2853"/>
        <v>0.3483831735</v>
      </c>
      <c r="BD452" s="74">
        <f t="shared" si="2853"/>
        <v>-0.6590713056</v>
      </c>
      <c r="BF452" s="5">
        <v>1.0</v>
      </c>
      <c r="BG452" s="5">
        <v>1.0</v>
      </c>
      <c r="BH452" s="5">
        <v>1.0</v>
      </c>
      <c r="BJ452" s="34">
        <f t="shared" ref="BJ452:BL452" si="2854">BB452*BF452</f>
        <v>0.3106881321</v>
      </c>
      <c r="BK452" s="34">
        <f t="shared" si="2854"/>
        <v>0.3483831735</v>
      </c>
      <c r="BL452" s="34">
        <f t="shared" si="2854"/>
        <v>-0.6590713056</v>
      </c>
      <c r="BT452" s="5">
        <f t="shared" ref="BT452:BV452" si="2855">Z452*(1-Z452)</f>
        <v>0.1972772671</v>
      </c>
      <c r="BU452" s="5">
        <f t="shared" si="2855"/>
        <v>0.2292017854</v>
      </c>
      <c r="BV452" s="5">
        <f t="shared" si="2855"/>
        <v>0.2451315738</v>
      </c>
      <c r="BY452" s="17">
        <v>0.06422179404818334</v>
      </c>
      <c r="BZ452" s="17">
        <v>-0.11601362101556519</v>
      </c>
      <c r="CA452" s="17">
        <v>-0.05403192088981895</v>
      </c>
      <c r="CC452" s="34">
        <f t="shared" ref="CC452:CE452" si="2856">BY452*BT452</f>
        <v>0.01266950002</v>
      </c>
      <c r="CD452" s="34">
        <f t="shared" si="2856"/>
        <v>-0.02659052907</v>
      </c>
      <c r="CE452" s="34">
        <f t="shared" si="2856"/>
        <v>-0.0132449298</v>
      </c>
    </row>
    <row r="453" ht="18.0" customHeight="1">
      <c r="K453" s="32" t="s">
        <v>29</v>
      </c>
      <c r="L453" s="31">
        <f>SUM(L444:L452)</f>
        <v>1.035213674</v>
      </c>
      <c r="R453" s="9"/>
      <c r="AM453" s="7"/>
    </row>
    <row r="454" ht="18.0" customHeight="1">
      <c r="K454" s="2"/>
      <c r="R454" s="9"/>
      <c r="AM454" s="43" t="s">
        <v>388</v>
      </c>
      <c r="AN454" s="27"/>
      <c r="AO454" s="27"/>
    </row>
    <row r="455" ht="18.0" customHeight="1">
      <c r="B455" s="11" t="s">
        <v>11</v>
      </c>
      <c r="C455" s="12"/>
      <c r="D455" s="12"/>
      <c r="E455" s="13"/>
      <c r="G455" s="2"/>
      <c r="H455" s="2"/>
      <c r="I455" s="2"/>
      <c r="J455" s="9"/>
      <c r="K455" s="2"/>
      <c r="L455" s="9"/>
      <c r="Q455" s="7"/>
      <c r="U455" s="43" t="s">
        <v>12</v>
      </c>
      <c r="V455" s="27"/>
      <c r="W455" s="27"/>
      <c r="Z455" s="16" t="s">
        <v>389</v>
      </c>
      <c r="AA455" s="17"/>
      <c r="AF455" s="16" t="s">
        <v>390</v>
      </c>
      <c r="AI455" s="7"/>
      <c r="AM455" s="43" t="s">
        <v>391</v>
      </c>
      <c r="AQ455" s="10" t="s">
        <v>392</v>
      </c>
      <c r="AR455" s="17"/>
      <c r="AW455" s="1" t="s">
        <v>41</v>
      </c>
      <c r="BB455" s="36" t="s">
        <v>93</v>
      </c>
      <c r="BF455" s="4" t="s">
        <v>393</v>
      </c>
      <c r="BH455" s="9" t="s">
        <v>1008</v>
      </c>
      <c r="BJ455" s="33" t="s">
        <v>395</v>
      </c>
      <c r="BN455" s="33" t="s">
        <v>396</v>
      </c>
      <c r="BO455" s="34"/>
      <c r="BP455" s="34"/>
      <c r="BQ455" s="34"/>
      <c r="BT455" s="4" t="s">
        <v>397</v>
      </c>
      <c r="BX455" s="16" t="s">
        <v>398</v>
      </c>
      <c r="BY455" s="17"/>
      <c r="BZ455" s="17"/>
      <c r="CA455" s="17"/>
      <c r="CB455" s="17"/>
      <c r="CC455" s="33" t="s">
        <v>399</v>
      </c>
      <c r="CG455" s="4" t="s">
        <v>138</v>
      </c>
      <c r="CH455" s="5"/>
      <c r="CI455" s="5"/>
      <c r="CJ455" s="5"/>
    </row>
    <row r="456" ht="18.0" customHeight="1">
      <c r="B456" s="18" t="s">
        <v>14</v>
      </c>
      <c r="C456" s="18" t="s">
        <v>15</v>
      </c>
      <c r="D456" s="18" t="s">
        <v>16</v>
      </c>
      <c r="E456" s="19"/>
      <c r="F456" s="6" t="s">
        <v>14</v>
      </c>
      <c r="G456" s="6" t="s">
        <v>15</v>
      </c>
      <c r="H456" s="6" t="s">
        <v>16</v>
      </c>
      <c r="I456" s="19"/>
      <c r="J456" s="20" t="s">
        <v>18</v>
      </c>
      <c r="K456" s="18" t="s">
        <v>19</v>
      </c>
      <c r="L456" s="21" t="s">
        <v>20</v>
      </c>
      <c r="N456" s="1" t="s">
        <v>21</v>
      </c>
      <c r="O456" s="1" t="s">
        <v>22</v>
      </c>
      <c r="P456" s="1" t="s">
        <v>23</v>
      </c>
      <c r="Q456" s="1" t="s">
        <v>1009</v>
      </c>
      <c r="U456" s="1" t="s">
        <v>1010</v>
      </c>
      <c r="AE456" s="1" t="s">
        <v>21</v>
      </c>
      <c r="AF456" s="2" t="s">
        <v>1011</v>
      </c>
      <c r="AI456" s="2" t="s">
        <v>1012</v>
      </c>
      <c r="AK456" s="2"/>
      <c r="AM456" s="2" t="s">
        <v>1013</v>
      </c>
      <c r="AO456" s="2"/>
      <c r="AQ456" s="2" t="s">
        <v>47</v>
      </c>
      <c r="AW456" s="6" t="s">
        <v>14</v>
      </c>
      <c r="AX456" s="6" t="s">
        <v>15</v>
      </c>
      <c r="AY456" s="6" t="s">
        <v>16</v>
      </c>
      <c r="BB456" s="2" t="s">
        <v>101</v>
      </c>
      <c r="BF456" s="1" t="s">
        <v>251</v>
      </c>
      <c r="BJ456" s="57" t="s">
        <v>1014</v>
      </c>
      <c r="BK456" s="58"/>
      <c r="BO456" s="2" t="s">
        <v>104</v>
      </c>
      <c r="BP456" s="2"/>
      <c r="BT456" s="1" t="s">
        <v>145</v>
      </c>
      <c r="BY456" s="2" t="s">
        <v>146</v>
      </c>
      <c r="CC456" s="2" t="s">
        <v>1015</v>
      </c>
      <c r="CH456" s="2" t="s">
        <v>148</v>
      </c>
    </row>
    <row r="457" ht="18.0" customHeight="1">
      <c r="A457" s="1">
        <f>A444+1</f>
        <v>35</v>
      </c>
      <c r="B457" s="6">
        <v>1.0</v>
      </c>
      <c r="C457" s="6">
        <v>0.0</v>
      </c>
      <c r="D457" s="6">
        <v>0.0</v>
      </c>
      <c r="E457" s="22" t="str">
        <f t="shared" ref="E457:E465" si="2867">IF(MAX(B457:D457)=B457,"setosa",IF(MAX(B457:D457)=C457,"versicolor","virginica"))</f>
        <v>setosa</v>
      </c>
      <c r="F457" s="22">
        <f t="shared" ref="F457:H457" si="2857">AQ457</f>
        <v>0.3605085259</v>
      </c>
      <c r="G457" s="22">
        <f t="shared" si="2857"/>
        <v>0.2975591022</v>
      </c>
      <c r="H457" s="22">
        <f t="shared" si="2857"/>
        <v>0.3419323719</v>
      </c>
      <c r="I457" s="64" t="str">
        <f t="shared" ref="I457:I465" si="2869">IF(MAX(F457:H457)=F457,"setosa",IF(MAX(F457:H457)=G457,"versicolor","virginica"))</f>
        <v>setosa</v>
      </c>
      <c r="J457" s="22">
        <f>COUNTIF(K457:K465,"OK")/9</f>
        <v>0.7777777778</v>
      </c>
      <c r="K457" s="24" t="str">
        <f t="shared" ref="K457:K465" si="2870">IF(E457=I457,"OK","NG")</f>
        <v>OK</v>
      </c>
      <c r="L457" s="25">
        <f t="shared" ref="L457:L465" si="2871">-(B457*LN(F457)+C457*LN(G457)+D457*LN(H457))/9</f>
        <v>0.1133599636</v>
      </c>
      <c r="M457" s="9" t="s">
        <v>26</v>
      </c>
      <c r="N457" s="25">
        <v>1.0</v>
      </c>
      <c r="O457" s="27">
        <v>5.1</v>
      </c>
      <c r="P457" s="27">
        <v>7.0</v>
      </c>
      <c r="Q457" s="72">
        <f t="shared" ref="Q457:S457" si="2858">Q444-$C$10*CH444</f>
        <v>0.05476331233</v>
      </c>
      <c r="R457" s="72">
        <f t="shared" si="2858"/>
        <v>-0.05163583455</v>
      </c>
      <c r="S457" s="72">
        <f t="shared" si="2858"/>
        <v>0.1912511115</v>
      </c>
      <c r="T457" s="28" t="s">
        <v>27</v>
      </c>
      <c r="U457" s="27">
        <f t="array" ref="U457:W465">MMULT(N457:P465,Q457:S459)</f>
        <v>0.5195881721</v>
      </c>
      <c r="V457" s="27">
        <v>1.5609145898674397</v>
      </c>
      <c r="W457" s="27">
        <v>-1.0270739986941542</v>
      </c>
      <c r="Y457" s="9" t="s">
        <v>1016</v>
      </c>
      <c r="Z457" s="17">
        <f t="shared" ref="Z457:AB457" si="2859">1/(1+EXP(-U457))</f>
        <v>0.6270514621</v>
      </c>
      <c r="AA457" s="17">
        <f t="shared" si="2859"/>
        <v>0.8264845515</v>
      </c>
      <c r="AB457" s="17">
        <f t="shared" si="2859"/>
        <v>0.2636517637</v>
      </c>
      <c r="AD457" s="9" t="s">
        <v>1017</v>
      </c>
      <c r="AE457" s="25">
        <v>1.0</v>
      </c>
      <c r="AF457" s="17">
        <f t="shared" ref="AF457:AH457" si="2860">Z457</f>
        <v>0.6270514621</v>
      </c>
      <c r="AG457" s="17">
        <f t="shared" si="2860"/>
        <v>0.8264845515</v>
      </c>
      <c r="AH457" s="17">
        <f t="shared" si="2860"/>
        <v>0.2636517637</v>
      </c>
      <c r="AI457" s="38">
        <f t="shared" ref="AI457:AK457" si="2861">AI444-$C$10*BO444</f>
        <v>0.07137334855</v>
      </c>
      <c r="AJ457" s="38">
        <f t="shared" si="2861"/>
        <v>-0.03035266455</v>
      </c>
      <c r="AK457" s="38">
        <f t="shared" si="2861"/>
        <v>-0.04102068401</v>
      </c>
      <c r="AL457" s="28" t="s">
        <v>27</v>
      </c>
      <c r="AM457" s="27">
        <f t="array" ref="AM457:AO465">MMULT(AE457:AH465,AI457:AK460)</f>
        <v>0.7300114536</v>
      </c>
      <c r="AN457" s="27">
        <v>0.5381087151231216</v>
      </c>
      <c r="AO457" s="27">
        <v>0.677108821629897</v>
      </c>
      <c r="AP457" s="9" t="s">
        <v>1018</v>
      </c>
      <c r="AQ457" s="17">
        <f t="shared" ref="AQ457:AS457" si="2862">EXP(AM457)/(EXP($AM457)+EXP($AN457)+EXP($AO457))</f>
        <v>0.3605085259</v>
      </c>
      <c r="AR457" s="17">
        <f t="shared" si="2862"/>
        <v>0.2975591022</v>
      </c>
      <c r="AS457" s="17">
        <f t="shared" si="2862"/>
        <v>0.3419323719</v>
      </c>
      <c r="AT457" s="39" t="s">
        <v>51</v>
      </c>
      <c r="AU457" s="40" t="str">
        <f>IF(MAX(B457:D457)=MAX(AQ457:AS457)=AQ457,"setosa",IF(MAX(AQ457:AS457)=AR457,"versicolor","virginica"))</f>
        <v>virginica</v>
      </c>
      <c r="AW457" s="41">
        <v>1.0</v>
      </c>
      <c r="AX457" s="41">
        <v>0.0</v>
      </c>
      <c r="AY457" s="41">
        <v>0.0</v>
      </c>
      <c r="BA457" s="59" t="s">
        <v>108</v>
      </c>
      <c r="BB457" s="74">
        <f t="shared" ref="BB457:BD457" si="2863">AQ457-AW457</f>
        <v>-0.6394914741</v>
      </c>
      <c r="BC457" s="74">
        <f t="shared" si="2863"/>
        <v>0.2975591022</v>
      </c>
      <c r="BD457" s="74">
        <f t="shared" si="2863"/>
        <v>0.3419323719</v>
      </c>
      <c r="BE457" s="9" t="s">
        <v>1019</v>
      </c>
      <c r="BF457" s="5">
        <v>1.0</v>
      </c>
      <c r="BG457" s="5">
        <v>1.0</v>
      </c>
      <c r="BH457" s="5">
        <v>1.0</v>
      </c>
      <c r="BI457" s="9" t="s">
        <v>1020</v>
      </c>
      <c r="BJ457" s="34">
        <f t="shared" ref="BJ457:BL457" si="2864">BB457*BF457</f>
        <v>-0.6394914741</v>
      </c>
      <c r="BK457" s="34">
        <f t="shared" si="2864"/>
        <v>0.2975591022</v>
      </c>
      <c r="BL457" s="34">
        <f t="shared" si="2864"/>
        <v>0.3419323719</v>
      </c>
      <c r="BN457" s="61" t="s">
        <v>1021</v>
      </c>
      <c r="BO457" s="62">
        <f t="array" ref="BO457:BQ460">MMULT(TRANSPOSE(AE457:AH465),BJ457:BL465)</f>
        <v>-0.07787618676</v>
      </c>
      <c r="BP457" s="62">
        <v>0.010598134064742082</v>
      </c>
      <c r="BQ457" s="62">
        <v>0.06727805269769094</v>
      </c>
      <c r="BS457" s="75" t="s">
        <v>1022</v>
      </c>
      <c r="BT457" s="5">
        <f t="shared" ref="BT457:BV457" si="2865">Z457*(1-Z457)</f>
        <v>0.233857926</v>
      </c>
      <c r="BU457" s="5">
        <f t="shared" si="2865"/>
        <v>0.1434078376</v>
      </c>
      <c r="BV457" s="5">
        <f t="shared" si="2865"/>
        <v>0.1941395112</v>
      </c>
      <c r="BX457" s="9" t="s">
        <v>1023</v>
      </c>
      <c r="BY457" s="17">
        <f t="array" ref="BY457:CA465">MMULT(BJ457:BL465,TRANSPOSE(AI458:AK460))</f>
        <v>0.06944995908</v>
      </c>
      <c r="BZ457" s="17">
        <v>-0.16892499246921738</v>
      </c>
      <c r="CA457" s="17">
        <v>0.3397448485039206</v>
      </c>
      <c r="CB457" s="9"/>
      <c r="CC457" s="34">
        <f t="shared" ref="CC457:CE457" si="2866">BY457*BT457</f>
        <v>0.01624142339</v>
      </c>
      <c r="CD457" s="34">
        <f t="shared" si="2866"/>
        <v>-0.02422516789</v>
      </c>
      <c r="CE457" s="34">
        <f t="shared" si="2866"/>
        <v>0.06595789881</v>
      </c>
      <c r="CG457" s="61" t="s">
        <v>1024</v>
      </c>
      <c r="CH457" s="65">
        <f t="array" ref="CH457:CJ459">MMULT(TRANSPOSE(N457:P465),CC457:CE465)</f>
        <v>0.00332720964</v>
      </c>
      <c r="CI457" s="65">
        <v>0.06293004384521025</v>
      </c>
      <c r="CJ457" s="65">
        <v>-0.03743966234403546</v>
      </c>
    </row>
    <row r="458" ht="18.0" customHeight="1">
      <c r="B458" s="6">
        <v>1.0</v>
      </c>
      <c r="C458" s="6">
        <v>0.0</v>
      </c>
      <c r="D458" s="6">
        <v>0.0</v>
      </c>
      <c r="E458" s="22" t="str">
        <f t="shared" si="2867"/>
        <v>setosa</v>
      </c>
      <c r="F458" s="22">
        <f t="shared" ref="F458:H458" si="2868">AQ458</f>
        <v>0.3671095532</v>
      </c>
      <c r="G458" s="22">
        <f t="shared" si="2868"/>
        <v>0.2913197211</v>
      </c>
      <c r="H458" s="22">
        <f t="shared" si="2868"/>
        <v>0.3415707257</v>
      </c>
      <c r="I458" s="64" t="str">
        <f t="shared" si="2869"/>
        <v>setosa</v>
      </c>
      <c r="K458" s="24" t="str">
        <f t="shared" si="2870"/>
        <v>OK</v>
      </c>
      <c r="L458" s="29">
        <f t="shared" si="2871"/>
        <v>0.111343885</v>
      </c>
      <c r="N458" s="29">
        <v>1.0</v>
      </c>
      <c r="O458" s="27">
        <v>5.4</v>
      </c>
      <c r="P458" s="27">
        <v>7.8</v>
      </c>
      <c r="Q458" s="72">
        <f t="shared" ref="Q458:S458" si="2872">Q445-$C$10*CH445</f>
        <v>0.1436202108</v>
      </c>
      <c r="R458" s="72">
        <f t="shared" si="2872"/>
        <v>-0.150035838</v>
      </c>
      <c r="S458" s="72">
        <f t="shared" si="2872"/>
        <v>0.263897482</v>
      </c>
      <c r="U458" s="27">
        <v>0.5320870107178248</v>
      </c>
      <c r="V458" s="27">
        <v>1.78764477541786</v>
      </c>
      <c r="W458" s="27">
        <v>-1.2409564419012993</v>
      </c>
      <c r="Z458" s="17">
        <f t="shared" ref="Z458:AB458" si="2873">1/(1+EXP(-U458))</f>
        <v>0.6299697424</v>
      </c>
      <c r="AA458" s="17">
        <f t="shared" si="2873"/>
        <v>0.8566382763</v>
      </c>
      <c r="AB458" s="17">
        <f t="shared" si="2873"/>
        <v>0.2242695471</v>
      </c>
      <c r="AE458" s="29">
        <v>1.0</v>
      </c>
      <c r="AF458" s="17">
        <f t="shared" ref="AF458:AH458" si="2874">Z458</f>
        <v>0.6299697424</v>
      </c>
      <c r="AG458" s="17">
        <f t="shared" si="2874"/>
        <v>0.8566382763</v>
      </c>
      <c r="AH458" s="17">
        <f t="shared" si="2874"/>
        <v>0.2242695471</v>
      </c>
      <c r="AI458" s="38">
        <f t="shared" ref="AI458:AK458" si="2875">AI445-$C$10*BO445</f>
        <v>0.5230806151</v>
      </c>
      <c r="AJ458" s="38">
        <f t="shared" si="2875"/>
        <v>0.7361305916</v>
      </c>
      <c r="AK458" s="38">
        <f t="shared" si="2875"/>
        <v>0.5407887933</v>
      </c>
      <c r="AM458" s="27">
        <v>0.747485339722812</v>
      </c>
      <c r="AN458" s="27">
        <v>0.5162463881467791</v>
      </c>
      <c r="AO458" s="27">
        <v>0.6753797869160711</v>
      </c>
      <c r="AQ458" s="17">
        <f t="shared" ref="AQ458:AS458" si="2876">EXP(AM458)/(EXP($AM458)+EXP($AN458)+EXP($AO458))</f>
        <v>0.3671095532</v>
      </c>
      <c r="AR458" s="17">
        <f t="shared" si="2876"/>
        <v>0.2913197211</v>
      </c>
      <c r="AS458" s="17">
        <f t="shared" si="2876"/>
        <v>0.3415707257</v>
      </c>
      <c r="AU458" s="40" t="str">
        <f t="shared" ref="AU458:AU465" si="2887">IF(MAX(AQ458:AS458)=AQ458,"setosa",IF(MAX(AQ458:AS458)=AR458,"versicolor","virginica"))</f>
        <v>setosa</v>
      </c>
      <c r="AW458" s="41">
        <v>1.0</v>
      </c>
      <c r="AX458" s="41">
        <v>0.0</v>
      </c>
      <c r="AY458" s="41">
        <v>0.0</v>
      </c>
      <c r="BB458" s="74">
        <f t="shared" ref="BB458:BD458" si="2877">AQ458-AW458</f>
        <v>-0.6328904468</v>
      </c>
      <c r="BC458" s="74">
        <f t="shared" si="2877"/>
        <v>0.2913197211</v>
      </c>
      <c r="BD458" s="74">
        <f t="shared" si="2877"/>
        <v>0.3415707257</v>
      </c>
      <c r="BF458" s="5">
        <v>1.0</v>
      </c>
      <c r="BG458" s="5">
        <v>1.0</v>
      </c>
      <c r="BH458" s="5">
        <v>1.0</v>
      </c>
      <c r="BJ458" s="34">
        <f t="shared" ref="BJ458:BL458" si="2878">BB458*BF458</f>
        <v>-0.6328904468</v>
      </c>
      <c r="BK458" s="34">
        <f t="shared" si="2878"/>
        <v>0.2913197211</v>
      </c>
      <c r="BL458" s="34">
        <f t="shared" si="2878"/>
        <v>0.3415707257</v>
      </c>
      <c r="BN458" s="61" t="s">
        <v>1025</v>
      </c>
      <c r="BO458" s="34">
        <v>0.11518658652964492</v>
      </c>
      <c r="BP458" s="34">
        <v>-0.0275775267344488</v>
      </c>
      <c r="BQ458" s="34">
        <v>-0.08760905979519645</v>
      </c>
      <c r="BT458" s="5">
        <f t="shared" ref="BT458:BV458" si="2879">Z458*(1-Z458)</f>
        <v>0.2331078661</v>
      </c>
      <c r="BU458" s="5">
        <f t="shared" si="2879"/>
        <v>0.1228091399</v>
      </c>
      <c r="BV458" s="5">
        <f t="shared" si="2879"/>
        <v>0.1739727173</v>
      </c>
      <c r="BY458" s="17">
        <v>0.06811425499129295</v>
      </c>
      <c r="BZ458" s="17">
        <v>-0.16591593498158408</v>
      </c>
      <c r="CA458" s="17">
        <v>0.33554137877888596</v>
      </c>
      <c r="CC458" s="34">
        <f t="shared" ref="CC458:CE458" si="2880">BY458*BT458</f>
        <v>0.01587796863</v>
      </c>
      <c r="CD458" s="34">
        <f t="shared" si="2880"/>
        <v>-0.02037599327</v>
      </c>
      <c r="CE458" s="34">
        <f t="shared" si="2880"/>
        <v>0.05837504544</v>
      </c>
      <c r="CG458" s="61" t="s">
        <v>1026</v>
      </c>
      <c r="CH458" s="66">
        <v>0.018220630377094787</v>
      </c>
      <c r="CI458" s="66">
        <v>0.36739052124352745</v>
      </c>
      <c r="CJ458" s="66">
        <v>-0.5531255951062469</v>
      </c>
    </row>
    <row r="459" ht="18.0" customHeight="1">
      <c r="B459" s="6">
        <v>1.0</v>
      </c>
      <c r="C459" s="6">
        <v>0.0</v>
      </c>
      <c r="D459" s="6">
        <v>0.0</v>
      </c>
      <c r="E459" s="22" t="str">
        <f t="shared" si="2867"/>
        <v>setosa</v>
      </c>
      <c r="F459" s="22">
        <f t="shared" ref="F459:H459" si="2881">AQ459</f>
        <v>0.3623258691</v>
      </c>
      <c r="G459" s="22">
        <f t="shared" si="2881"/>
        <v>0.2957888929</v>
      </c>
      <c r="H459" s="22">
        <f t="shared" si="2881"/>
        <v>0.3418852381</v>
      </c>
      <c r="I459" s="64" t="str">
        <f t="shared" si="2869"/>
        <v>setosa</v>
      </c>
      <c r="K459" s="24" t="str">
        <f t="shared" si="2870"/>
        <v>OK</v>
      </c>
      <c r="L459" s="29">
        <f t="shared" si="2871"/>
        <v>0.1128012535</v>
      </c>
      <c r="N459" s="29">
        <v>1.0</v>
      </c>
      <c r="O459" s="27">
        <v>4.6</v>
      </c>
      <c r="P459" s="27">
        <v>6.8</v>
      </c>
      <c r="Q459" s="72">
        <f t="shared" ref="Q459:S459" si="2882">Q446-$C$10*CH446</f>
        <v>-0.03823403073</v>
      </c>
      <c r="R459" s="72">
        <f t="shared" si="2882"/>
        <v>0.3396761712</v>
      </c>
      <c r="S459" s="72">
        <f t="shared" si="2882"/>
        <v>-0.3663146097</v>
      </c>
      <c r="U459" s="27">
        <v>0.4554248728435342</v>
      </c>
      <c r="V459" s="27">
        <v>1.5679972746469804</v>
      </c>
      <c r="W459" s="27">
        <v>-1.0857598177313141</v>
      </c>
      <c r="Z459" s="17">
        <f t="shared" ref="Z459:AB459" si="2883">1/(1+EXP(-U459))</f>
        <v>0.6119282692</v>
      </c>
      <c r="AA459" s="17">
        <f t="shared" si="2883"/>
        <v>0.8274979165</v>
      </c>
      <c r="AB459" s="17">
        <f t="shared" si="2883"/>
        <v>0.252417573</v>
      </c>
      <c r="AE459" s="29">
        <v>1.0</v>
      </c>
      <c r="AF459" s="17">
        <f t="shared" ref="AF459:AH459" si="2884">Z459</f>
        <v>0.6119282692</v>
      </c>
      <c r="AG459" s="17">
        <f t="shared" si="2884"/>
        <v>0.8274979165</v>
      </c>
      <c r="AH459" s="17">
        <f t="shared" si="2884"/>
        <v>0.252417573</v>
      </c>
      <c r="AI459" s="38">
        <f t="shared" ref="AI459:AK459" si="2885">AI446-$C$10*BO446</f>
        <v>0.4253421591</v>
      </c>
      <c r="AJ459" s="38">
        <f t="shared" si="2885"/>
        <v>-0.05238823749</v>
      </c>
      <c r="AK459" s="38">
        <f t="shared" si="2885"/>
        <v>0.3470460784</v>
      </c>
      <c r="AM459" s="27">
        <v>0.7234223404960474</v>
      </c>
      <c r="AN459" s="27">
        <v>0.5205243429729758</v>
      </c>
      <c r="AO459" s="27">
        <v>0.6653534623045166</v>
      </c>
      <c r="AQ459" s="17">
        <f t="shared" ref="AQ459:AS459" si="2886">EXP(AM459)/(EXP($AM459)+EXP($AN459)+EXP($AO459))</f>
        <v>0.3623258691</v>
      </c>
      <c r="AR459" s="17">
        <f t="shared" si="2886"/>
        <v>0.2957888929</v>
      </c>
      <c r="AS459" s="17">
        <f t="shared" si="2886"/>
        <v>0.3418852381</v>
      </c>
      <c r="AU459" s="40" t="str">
        <f t="shared" si="2887"/>
        <v>setosa</v>
      </c>
      <c r="AW459" s="41">
        <v>1.0</v>
      </c>
      <c r="AX459" s="41">
        <v>0.0</v>
      </c>
      <c r="AY459" s="41">
        <v>0.0</v>
      </c>
      <c r="BB459" s="74">
        <f t="shared" ref="BB459:BD459" si="2888">AQ459-AW459</f>
        <v>-0.6376741309</v>
      </c>
      <c r="BC459" s="74">
        <f t="shared" si="2888"/>
        <v>0.2957888929</v>
      </c>
      <c r="BD459" s="74">
        <f t="shared" si="2888"/>
        <v>0.3418852381</v>
      </c>
      <c r="BF459" s="5">
        <v>1.0</v>
      </c>
      <c r="BG459" s="5">
        <v>1.0</v>
      </c>
      <c r="BH459" s="5">
        <v>1.0</v>
      </c>
      <c r="BJ459" s="34">
        <f t="shared" ref="BJ459:BL459" si="2889">BB459*BF459</f>
        <v>-0.6376741309</v>
      </c>
      <c r="BK459" s="34">
        <f t="shared" si="2889"/>
        <v>0.2957888929</v>
      </c>
      <c r="BL459" s="34">
        <f t="shared" si="2889"/>
        <v>0.3418852381</v>
      </c>
      <c r="BO459" s="34">
        <v>-0.48691623753330243</v>
      </c>
      <c r="BP459" s="34">
        <v>0.4048156245244718</v>
      </c>
      <c r="BQ459" s="34">
        <v>0.08210061300883076</v>
      </c>
      <c r="BT459" s="5">
        <f t="shared" ref="BT459:BV459" si="2890">Z459*(1-Z459)</f>
        <v>0.2374720625</v>
      </c>
      <c r="BU459" s="5">
        <f t="shared" si="2890"/>
        <v>0.1427451147</v>
      </c>
      <c r="BV459" s="5">
        <f t="shared" si="2890"/>
        <v>0.1887029418</v>
      </c>
      <c r="BY459" s="17">
        <v>0.06907198137676615</v>
      </c>
      <c r="BZ459" s="17">
        <v>-0.16807561927617615</v>
      </c>
      <c r="CA459" s="17">
        <v>0.3385760540081159</v>
      </c>
      <c r="CC459" s="34">
        <f t="shared" ref="CC459:CE459" si="2891">BY459*BT459</f>
        <v>0.01640266588</v>
      </c>
      <c r="CD459" s="34">
        <f t="shared" si="2891"/>
        <v>-0.02399197355</v>
      </c>
      <c r="CE459" s="34">
        <f t="shared" si="2891"/>
        <v>0.06389029742</v>
      </c>
      <c r="CH459" s="66">
        <v>0.28154506838473026</v>
      </c>
      <c r="CI459" s="66">
        <v>-0.2179982646753365</v>
      </c>
      <c r="CJ459" s="66">
        <v>0.47721578727809316</v>
      </c>
    </row>
    <row r="460" ht="18.0" customHeight="1">
      <c r="B460" s="6">
        <v>0.0</v>
      </c>
      <c r="C460" s="6">
        <v>1.0</v>
      </c>
      <c r="D460" s="6">
        <v>0.0</v>
      </c>
      <c r="E460" s="22" t="str">
        <f t="shared" si="2867"/>
        <v>versicolor</v>
      </c>
      <c r="F460" s="22">
        <f t="shared" ref="F460:H460" si="2892">AQ460</f>
        <v>0.298032201</v>
      </c>
      <c r="G460" s="22">
        <f t="shared" si="2892"/>
        <v>0.3626075257</v>
      </c>
      <c r="H460" s="22">
        <f t="shared" si="2892"/>
        <v>0.3393602733</v>
      </c>
      <c r="I460" s="64" t="str">
        <f t="shared" si="2869"/>
        <v>versicolor</v>
      </c>
      <c r="K460" s="24" t="str">
        <f t="shared" si="2870"/>
        <v>OK</v>
      </c>
      <c r="L460" s="29">
        <f t="shared" si="2871"/>
        <v>0.112714914</v>
      </c>
      <c r="N460" s="29">
        <v>1.0</v>
      </c>
      <c r="O460" s="27">
        <v>6.4</v>
      </c>
      <c r="P460" s="27">
        <v>3.6</v>
      </c>
      <c r="U460" s="27">
        <v>0.8362901505340421</v>
      </c>
      <c r="V460" s="27">
        <v>0.2109690183242665</v>
      </c>
      <c r="W460" s="27">
        <v>0.561462401019241</v>
      </c>
      <c r="Z460" s="17">
        <f t="shared" ref="Z460:AB460" si="2893">1/(1+EXP(-U460))</f>
        <v>0.697683304</v>
      </c>
      <c r="AA460" s="17">
        <f t="shared" si="2893"/>
        <v>0.5525475006</v>
      </c>
      <c r="AB460" s="17">
        <f t="shared" si="2893"/>
        <v>0.6367908441</v>
      </c>
      <c r="AE460" s="29">
        <v>1.0</v>
      </c>
      <c r="AF460" s="17">
        <f t="shared" ref="AF460:AH460" si="2894">Z460</f>
        <v>0.697683304</v>
      </c>
      <c r="AG460" s="17">
        <f t="shared" si="2894"/>
        <v>0.5525475006</v>
      </c>
      <c r="AH460" s="17">
        <f t="shared" si="2894"/>
        <v>0.6367908441</v>
      </c>
      <c r="AI460" s="38">
        <f t="shared" ref="AI460:AK460" si="2895">AI447-$C$10*BO447</f>
        <v>-0.07926775355</v>
      </c>
      <c r="AJ460" s="38">
        <f t="shared" si="2895"/>
        <v>0.5695682925</v>
      </c>
      <c r="AK460" s="38">
        <f t="shared" si="2895"/>
        <v>0.3496994611</v>
      </c>
      <c r="AM460" s="27">
        <v>0.6208627276034887</v>
      </c>
      <c r="AN460" s="27">
        <v>0.8169822428662538</v>
      </c>
      <c r="AO460" s="27">
        <v>0.750723486267017</v>
      </c>
      <c r="AQ460" s="17">
        <f t="shared" ref="AQ460:AS460" si="2896">EXP(AM460)/(EXP($AM460)+EXP($AN460)+EXP($AO460))</f>
        <v>0.298032201</v>
      </c>
      <c r="AR460" s="17">
        <f t="shared" si="2896"/>
        <v>0.3626075257</v>
      </c>
      <c r="AS460" s="17">
        <f t="shared" si="2896"/>
        <v>0.3393602733</v>
      </c>
      <c r="AU460" s="40" t="str">
        <f t="shared" si="2887"/>
        <v>versicolor</v>
      </c>
      <c r="AW460" s="41">
        <v>0.0</v>
      </c>
      <c r="AX460" s="41">
        <v>1.0</v>
      </c>
      <c r="AY460" s="41">
        <v>0.0</v>
      </c>
      <c r="BB460" s="74">
        <f t="shared" ref="BB460:BD460" si="2897">AQ460-AW460</f>
        <v>0.298032201</v>
      </c>
      <c r="BC460" s="74">
        <f t="shared" si="2897"/>
        <v>-0.6373924743</v>
      </c>
      <c r="BD460" s="74">
        <f t="shared" si="2897"/>
        <v>0.3393602733</v>
      </c>
      <c r="BF460" s="5">
        <v>1.0</v>
      </c>
      <c r="BG460" s="5">
        <v>1.0</v>
      </c>
      <c r="BH460" s="5">
        <v>1.0</v>
      </c>
      <c r="BJ460" s="34">
        <f t="shared" ref="BJ460:BL460" si="2898">BB460*BF460</f>
        <v>0.298032201</v>
      </c>
      <c r="BK460" s="34">
        <f t="shared" si="2898"/>
        <v>-0.6373924743</v>
      </c>
      <c r="BL460" s="34">
        <f t="shared" si="2898"/>
        <v>0.3393602733</v>
      </c>
      <c r="BO460" s="34">
        <v>0.618230255793775</v>
      </c>
      <c r="BP460" s="34">
        <v>-0.45486426313893147</v>
      </c>
      <c r="BQ460" s="34">
        <v>-0.16336599265484353</v>
      </c>
      <c r="BT460" s="5">
        <f t="shared" ref="BT460:BV460" si="2899">Z460*(1-Z460)</f>
        <v>0.2109213113</v>
      </c>
      <c r="BU460" s="5">
        <f t="shared" si="2899"/>
        <v>0.2472387602</v>
      </c>
      <c r="BV460" s="5">
        <f t="shared" si="2899"/>
        <v>0.231288265</v>
      </c>
      <c r="BY460" s="17">
        <v>-0.1297869995019688</v>
      </c>
      <c r="BZ460" s="17">
        <v>0.2779311801841012</v>
      </c>
      <c r="CA460" s="17">
        <v>-0.2679887816155072</v>
      </c>
      <c r="CC460" s="34">
        <f t="shared" ref="CC460:CE460" si="2900">BY460*BT460</f>
        <v>-0.02737484413</v>
      </c>
      <c r="CD460" s="34">
        <f t="shared" si="2900"/>
        <v>0.0687153604</v>
      </c>
      <c r="CE460" s="34">
        <f t="shared" si="2900"/>
        <v>-0.06198266033</v>
      </c>
    </row>
    <row r="461" ht="18.0" customHeight="1">
      <c r="B461" s="6">
        <v>0.0</v>
      </c>
      <c r="C461" s="6">
        <v>1.0</v>
      </c>
      <c r="D461" s="6">
        <v>0.0</v>
      </c>
      <c r="E461" s="22" t="str">
        <f t="shared" si="2867"/>
        <v>versicolor</v>
      </c>
      <c r="F461" s="22">
        <f t="shared" ref="F461:H461" si="2901">AQ461</f>
        <v>0.3000318937</v>
      </c>
      <c r="G461" s="22">
        <f t="shared" si="2901"/>
        <v>0.3604586164</v>
      </c>
      <c r="H461" s="22">
        <f t="shared" si="2901"/>
        <v>0.3395094899</v>
      </c>
      <c r="I461" s="64" t="str">
        <f t="shared" si="2869"/>
        <v>versicolor</v>
      </c>
      <c r="K461" s="24" t="str">
        <f t="shared" si="2870"/>
        <v>OK</v>
      </c>
      <c r="L461" s="29">
        <f t="shared" si="2871"/>
        <v>0.1133753471</v>
      </c>
      <c r="N461" s="29">
        <v>1.0</v>
      </c>
      <c r="O461" s="27">
        <v>5.9</v>
      </c>
      <c r="P461" s="27">
        <v>3.4</v>
      </c>
      <c r="U461" s="27">
        <v>0.7721268513027619</v>
      </c>
      <c r="V461" s="27">
        <v>0.21805170310380728</v>
      </c>
      <c r="W461" s="27">
        <v>0.5027765819820811</v>
      </c>
      <c r="Z461" s="17">
        <f t="shared" ref="Z461:AB461" si="2902">1/(1+EXP(-U461))</f>
        <v>0.6839807947</v>
      </c>
      <c r="AA461" s="17">
        <f t="shared" si="2902"/>
        <v>0.5542979561</v>
      </c>
      <c r="AB461" s="17">
        <f t="shared" si="2902"/>
        <v>0.6231116161</v>
      </c>
      <c r="AE461" s="29">
        <v>1.0</v>
      </c>
      <c r="AF461" s="17">
        <f t="shared" ref="AF461:AH461" si="2903">Z461</f>
        <v>0.6839807947</v>
      </c>
      <c r="AG461" s="17">
        <f t="shared" si="2903"/>
        <v>0.5542979561</v>
      </c>
      <c r="AH461" s="17">
        <f t="shared" si="2903"/>
        <v>0.6231116161</v>
      </c>
      <c r="AI461" s="2"/>
      <c r="AM461" s="27">
        <v>0.6155240747577642</v>
      </c>
      <c r="AN461" s="27">
        <v>0.7990124487524967</v>
      </c>
      <c r="AO461" s="27">
        <v>0.7391371928041587</v>
      </c>
      <c r="AQ461" s="17">
        <f t="shared" ref="AQ461:AS461" si="2904">EXP(AM461)/(EXP($AM461)+EXP($AN461)+EXP($AO461))</f>
        <v>0.3000318937</v>
      </c>
      <c r="AR461" s="17">
        <f t="shared" si="2904"/>
        <v>0.3604586164</v>
      </c>
      <c r="AS461" s="17">
        <f t="shared" si="2904"/>
        <v>0.3395094899</v>
      </c>
      <c r="AU461" s="40" t="str">
        <f t="shared" si="2887"/>
        <v>versicolor</v>
      </c>
      <c r="AW461" s="41">
        <v>0.0</v>
      </c>
      <c r="AX461" s="41">
        <v>1.0</v>
      </c>
      <c r="AY461" s="41">
        <v>0.0</v>
      </c>
      <c r="BB461" s="74">
        <f t="shared" ref="BB461:BD461" si="2905">AQ461-AW461</f>
        <v>0.3000318937</v>
      </c>
      <c r="BC461" s="74">
        <f t="shared" si="2905"/>
        <v>-0.6395413836</v>
      </c>
      <c r="BD461" s="74">
        <f t="shared" si="2905"/>
        <v>0.3395094899</v>
      </c>
      <c r="BF461" s="5">
        <v>1.0</v>
      </c>
      <c r="BG461" s="5">
        <v>1.0</v>
      </c>
      <c r="BH461" s="5">
        <v>1.0</v>
      </c>
      <c r="BJ461" s="34">
        <f t="shared" ref="BJ461:BL461" si="2906">BB461*BF461</f>
        <v>0.3000318937</v>
      </c>
      <c r="BK461" s="34">
        <f t="shared" si="2906"/>
        <v>-0.6395413836</v>
      </c>
      <c r="BL461" s="34">
        <f t="shared" si="2906"/>
        <v>0.3395094899</v>
      </c>
      <c r="BT461" s="5">
        <f t="shared" ref="BT461:BV461" si="2907">Z461*(1-Z461)</f>
        <v>0.2161510672</v>
      </c>
      <c r="BU461" s="5">
        <f t="shared" si="2907"/>
        <v>0.247051732</v>
      </c>
      <c r="BV461" s="5">
        <f t="shared" si="2907"/>
        <v>0.23484353</v>
      </c>
      <c r="BY461" s="17">
        <v>-0.1302421822157011</v>
      </c>
      <c r="BZ461" s="17">
        <v>0.27894609638422363</v>
      </c>
      <c r="CA461" s="17">
        <v>-0.2693190623846139</v>
      </c>
      <c r="CC461" s="34">
        <f t="shared" ref="CC461:CE461" si="2908">BY461*BT461</f>
        <v>-0.02815198668</v>
      </c>
      <c r="CD461" s="34">
        <f t="shared" si="2908"/>
        <v>0.06891411624</v>
      </c>
      <c r="CE461" s="34">
        <f t="shared" si="2908"/>
        <v>-0.0632478393</v>
      </c>
    </row>
    <row r="462" ht="18.0" customHeight="1">
      <c r="B462" s="6">
        <v>0.0</v>
      </c>
      <c r="C462" s="6">
        <v>1.0</v>
      </c>
      <c r="D462" s="6">
        <v>0.0</v>
      </c>
      <c r="E462" s="22" t="str">
        <f t="shared" si="2867"/>
        <v>versicolor</v>
      </c>
      <c r="F462" s="22">
        <f t="shared" ref="F462:H462" si="2909">AQ462</f>
        <v>0.2893734639</v>
      </c>
      <c r="G462" s="22">
        <f t="shared" si="2909"/>
        <v>0.3726581076</v>
      </c>
      <c r="H462" s="22">
        <f t="shared" si="2909"/>
        <v>0.3379684285</v>
      </c>
      <c r="I462" s="64" t="str">
        <f t="shared" si="2869"/>
        <v>versicolor</v>
      </c>
      <c r="K462" s="24" t="str">
        <f t="shared" si="2870"/>
        <v>OK</v>
      </c>
      <c r="L462" s="29">
        <f t="shared" si="2871"/>
        <v>0.1096770979</v>
      </c>
      <c r="N462" s="29">
        <v>1.0</v>
      </c>
      <c r="O462" s="27">
        <v>6.7</v>
      </c>
      <c r="P462" s="27">
        <v>3.2</v>
      </c>
      <c r="U462" s="27">
        <v>0.8946698260519194</v>
      </c>
      <c r="V462" s="27">
        <v>0.03008779843090137</v>
      </c>
      <c r="W462" s="27">
        <v>0.7871574895111098</v>
      </c>
      <c r="Z462" s="17">
        <f t="shared" ref="Z462:AB462" si="2910">1/(1+EXP(-U462))</f>
        <v>0.7098529198</v>
      </c>
      <c r="AA462" s="17">
        <f t="shared" si="2910"/>
        <v>0.5075213822</v>
      </c>
      <c r="AB462" s="17">
        <f t="shared" si="2910"/>
        <v>0.6872206628</v>
      </c>
      <c r="AE462" s="29">
        <v>1.0</v>
      </c>
      <c r="AF462" s="17">
        <f t="shared" ref="AF462:AH462" si="2911">Z462</f>
        <v>0.7098529198</v>
      </c>
      <c r="AG462" s="17">
        <f t="shared" si="2911"/>
        <v>0.5075213822</v>
      </c>
      <c r="AH462" s="17">
        <f t="shared" si="2911"/>
        <v>0.6872206628</v>
      </c>
      <c r="AJ462" s="2"/>
      <c r="AK462" s="2"/>
      <c r="AM462" s="27">
        <v>0.6040794528581155</v>
      </c>
      <c r="AN462" s="27">
        <v>0.8570227340963441</v>
      </c>
      <c r="AO462" s="27">
        <v>0.7593138207253423</v>
      </c>
      <c r="AQ462" s="17">
        <f t="shared" ref="AQ462:AS462" si="2912">EXP(AM462)/(EXP($AM462)+EXP($AN462)+EXP($AO462))</f>
        <v>0.2893734639</v>
      </c>
      <c r="AR462" s="17">
        <f t="shared" si="2912"/>
        <v>0.3726581076</v>
      </c>
      <c r="AS462" s="17">
        <f t="shared" si="2912"/>
        <v>0.3379684285</v>
      </c>
      <c r="AU462" s="40" t="str">
        <f t="shared" si="2887"/>
        <v>versicolor</v>
      </c>
      <c r="AW462" s="41">
        <v>0.0</v>
      </c>
      <c r="AX462" s="41">
        <v>1.0</v>
      </c>
      <c r="AY462" s="41">
        <v>0.0</v>
      </c>
      <c r="BB462" s="74">
        <f t="shared" ref="BB462:BD462" si="2913">AQ462-AW462</f>
        <v>0.2893734639</v>
      </c>
      <c r="BC462" s="74">
        <f t="shared" si="2913"/>
        <v>-0.6273418924</v>
      </c>
      <c r="BD462" s="74">
        <f t="shared" si="2913"/>
        <v>0.3379684285</v>
      </c>
      <c r="BF462" s="5">
        <v>1.0</v>
      </c>
      <c r="BG462" s="5">
        <v>1.0</v>
      </c>
      <c r="BH462" s="5">
        <v>1.0</v>
      </c>
      <c r="BJ462" s="34">
        <f t="shared" ref="BJ462:BL462" si="2914">BB462*BF462</f>
        <v>0.2893734639</v>
      </c>
      <c r="BK462" s="34">
        <f t="shared" si="2914"/>
        <v>-0.6273418924</v>
      </c>
      <c r="BL462" s="34">
        <f t="shared" si="2914"/>
        <v>0.3379684285</v>
      </c>
      <c r="BT462" s="5">
        <f t="shared" ref="BT462:BV462" si="2915">Z462*(1-Z462)</f>
        <v>0.205961752</v>
      </c>
      <c r="BU462" s="5">
        <f t="shared" si="2915"/>
        <v>0.2499434288</v>
      </c>
      <c r="BV462" s="5">
        <f t="shared" si="2915"/>
        <v>0.2149484234</v>
      </c>
      <c r="BY462" s="17">
        <v>-0.12767037029678707</v>
      </c>
      <c r="BZ462" s="17">
        <v>0.27323868769432524</v>
      </c>
      <c r="CA462" s="17">
        <v>-0.2620646575866924</v>
      </c>
      <c r="CC462" s="34">
        <f t="shared" ref="CC462:CE462" si="2916">BY462*BT462</f>
        <v>-0.02629521315</v>
      </c>
      <c r="CD462" s="34">
        <f t="shared" si="2916"/>
        <v>0.06829421449</v>
      </c>
      <c r="CE462" s="34">
        <f t="shared" si="2916"/>
        <v>-0.05633038498</v>
      </c>
    </row>
    <row r="463" ht="18.0" customHeight="1">
      <c r="B463" s="6">
        <v>0.0</v>
      </c>
      <c r="C463" s="6">
        <v>0.0</v>
      </c>
      <c r="D463" s="6">
        <v>1.0</v>
      </c>
      <c r="E463" s="22" t="str">
        <f t="shared" si="2867"/>
        <v>virginica</v>
      </c>
      <c r="F463" s="22">
        <f t="shared" ref="F463:H463" si="2917">AQ463</f>
        <v>0.3237312218</v>
      </c>
      <c r="G463" s="22">
        <f t="shared" si="2917"/>
        <v>0.3339815195</v>
      </c>
      <c r="H463" s="22">
        <f t="shared" si="2917"/>
        <v>0.3422872587</v>
      </c>
      <c r="I463" s="64" t="str">
        <f t="shared" si="2869"/>
        <v>virginica</v>
      </c>
      <c r="K463" s="24" t="str">
        <f t="shared" si="2870"/>
        <v>OK</v>
      </c>
      <c r="L463" s="29">
        <f t="shared" si="2871"/>
        <v>0.119122773</v>
      </c>
      <c r="N463" s="29">
        <v>1.0</v>
      </c>
      <c r="O463" s="27">
        <v>7.9</v>
      </c>
      <c r="P463" s="27">
        <v>6.3</v>
      </c>
      <c r="U463" s="27">
        <v>0.9484885836968655</v>
      </c>
      <c r="V463" s="27">
        <v>0.9030409235122692</v>
      </c>
      <c r="W463" s="27">
        <v>-0.03174082234255371</v>
      </c>
      <c r="Z463" s="17">
        <f t="shared" ref="Z463:AB463" si="2918">1/(1+EXP(-U463))</f>
        <v>0.7208111184</v>
      </c>
      <c r="AA463" s="17">
        <f t="shared" si="2918"/>
        <v>0.7115740122</v>
      </c>
      <c r="AB463" s="17">
        <f t="shared" si="2918"/>
        <v>0.4920654606</v>
      </c>
      <c r="AE463" s="29">
        <v>1.0</v>
      </c>
      <c r="AF463" s="17">
        <f t="shared" ref="AF463:AH463" si="2919">Z463</f>
        <v>0.7208111184</v>
      </c>
      <c r="AG463" s="17">
        <f t="shared" si="2919"/>
        <v>0.7115740122</v>
      </c>
      <c r="AH463" s="17">
        <f t="shared" si="2919"/>
        <v>0.4920654606</v>
      </c>
      <c r="AM463" s="27">
        <v>0.7120731748264159</v>
      </c>
      <c r="AN463" s="27">
        <v>0.7432452263405045</v>
      </c>
      <c r="AO463" s="27">
        <v>0.7678098877098365</v>
      </c>
      <c r="AQ463" s="17">
        <f t="shared" ref="AQ463:AS463" si="2920">EXP(AM463)/(EXP($AM463)+EXP($AN463)+EXP($AO463))</f>
        <v>0.3237312218</v>
      </c>
      <c r="AR463" s="17">
        <f t="shared" si="2920"/>
        <v>0.3339815195</v>
      </c>
      <c r="AS463" s="17">
        <f t="shared" si="2920"/>
        <v>0.3422872587</v>
      </c>
      <c r="AU463" s="40" t="str">
        <f t="shared" si="2887"/>
        <v>virginica</v>
      </c>
      <c r="AW463" s="41">
        <v>0.0</v>
      </c>
      <c r="AX463" s="41">
        <v>0.0</v>
      </c>
      <c r="AY463" s="41">
        <v>1.0</v>
      </c>
      <c r="BB463" s="74">
        <f t="shared" ref="BB463:BD463" si="2921">AQ463-AW463</f>
        <v>0.3237312218</v>
      </c>
      <c r="BC463" s="74">
        <f t="shared" si="2921"/>
        <v>0.3339815195</v>
      </c>
      <c r="BD463" s="74">
        <f t="shared" si="2921"/>
        <v>-0.6577127413</v>
      </c>
      <c r="BF463" s="5">
        <v>1.0</v>
      </c>
      <c r="BG463" s="5">
        <v>1.0</v>
      </c>
      <c r="BH463" s="5">
        <v>1.0</v>
      </c>
      <c r="BJ463" s="34">
        <f t="shared" ref="BJ463:BL463" si="2922">BB463*BF463</f>
        <v>0.3237312218</v>
      </c>
      <c r="BK463" s="34">
        <f t="shared" si="2922"/>
        <v>0.3339815195</v>
      </c>
      <c r="BL463" s="34">
        <f t="shared" si="2922"/>
        <v>-0.6577127413</v>
      </c>
      <c r="BT463" s="5">
        <f t="shared" ref="BT463:BV463" si="2923">Z463*(1-Z463)</f>
        <v>0.20124245</v>
      </c>
      <c r="BU463" s="5">
        <f t="shared" si="2923"/>
        <v>0.2052364373</v>
      </c>
      <c r="BV463" s="5">
        <f t="shared" si="2923"/>
        <v>0.2499370431</v>
      </c>
      <c r="BY463" s="17">
        <v>0.0595078605016407</v>
      </c>
      <c r="BZ463" s="17">
        <v>-0.10805679391812517</v>
      </c>
      <c r="CA463" s="17">
        <v>-0.06543795407681105</v>
      </c>
      <c r="CC463" s="34">
        <f t="shared" ref="CC463:CE463" si="2924">BY463*BT463</f>
        <v>0.01197550764</v>
      </c>
      <c r="CD463" s="34">
        <f t="shared" si="2924"/>
        <v>-0.02217719141</v>
      </c>
      <c r="CE463" s="34">
        <f t="shared" si="2924"/>
        <v>-0.01635536875</v>
      </c>
    </row>
    <row r="464" ht="18.0" customHeight="1">
      <c r="B464" s="6">
        <v>0.0</v>
      </c>
      <c r="C464" s="6">
        <v>0.0</v>
      </c>
      <c r="D464" s="6">
        <v>1.0</v>
      </c>
      <c r="E464" s="22" t="str">
        <f t="shared" si="2867"/>
        <v>virginica</v>
      </c>
      <c r="F464" s="22">
        <f t="shared" ref="F464:H464" si="2925">AQ464</f>
        <v>0.3119963051</v>
      </c>
      <c r="G464" s="22">
        <f t="shared" si="2925"/>
        <v>0.3463928416</v>
      </c>
      <c r="H464" s="22">
        <f t="shared" si="2925"/>
        <v>0.3416108533</v>
      </c>
      <c r="I464" s="64" t="str">
        <f t="shared" si="2869"/>
        <v>versicolor</v>
      </c>
      <c r="K464" s="24" t="str">
        <f t="shared" si="2870"/>
        <v>NG</v>
      </c>
      <c r="L464" s="29">
        <f t="shared" si="2871"/>
        <v>0.1193425606</v>
      </c>
      <c r="N464" s="29">
        <v>1.0</v>
      </c>
      <c r="O464" s="27">
        <v>8.3</v>
      </c>
      <c r="P464" s="27">
        <v>5.8</v>
      </c>
      <c r="U464" s="27">
        <v>1.0250536833630666</v>
      </c>
      <c r="V464" s="27">
        <v>0.6731885026945541</v>
      </c>
      <c r="W464" s="27">
        <v>0.256975475321632</v>
      </c>
      <c r="Z464" s="17">
        <f t="shared" ref="Z464:AB464" si="2926">1/(1+EXP(-U464))</f>
        <v>0.7359558261</v>
      </c>
      <c r="AA464" s="17">
        <f t="shared" si="2926"/>
        <v>0.6622167502</v>
      </c>
      <c r="AB464" s="17">
        <f t="shared" si="2926"/>
        <v>0.5638926518</v>
      </c>
      <c r="AE464" s="29">
        <v>1.0</v>
      </c>
      <c r="AF464" s="17">
        <f t="shared" ref="AF464:AH464" si="2927">Z464</f>
        <v>0.7359558261</v>
      </c>
      <c r="AG464" s="17">
        <f t="shared" si="2927"/>
        <v>0.6622167502</v>
      </c>
      <c r="AH464" s="17">
        <f t="shared" si="2927"/>
        <v>0.5638926518</v>
      </c>
      <c r="AM464" s="27">
        <v>0.6933077733206264</v>
      </c>
      <c r="AN464" s="27">
        <v>0.7978899395840118</v>
      </c>
      <c r="AO464" s="27">
        <v>0.7839886617274197</v>
      </c>
      <c r="AQ464" s="17">
        <f t="shared" ref="AQ464:AS464" si="2928">EXP(AM464)/(EXP($AM464)+EXP($AN464)+EXP($AO464))</f>
        <v>0.3119963051</v>
      </c>
      <c r="AR464" s="17">
        <f t="shared" si="2928"/>
        <v>0.3463928416</v>
      </c>
      <c r="AS464" s="17">
        <f t="shared" si="2928"/>
        <v>0.3416108533</v>
      </c>
      <c r="AU464" s="40" t="str">
        <f t="shared" si="2887"/>
        <v>versicolor</v>
      </c>
      <c r="AW464" s="41">
        <v>0.0</v>
      </c>
      <c r="AX464" s="41">
        <v>0.0</v>
      </c>
      <c r="AY464" s="41">
        <v>1.0</v>
      </c>
      <c r="BB464" s="74">
        <f t="shared" ref="BB464:BD464" si="2929">AQ464-AW464</f>
        <v>0.3119963051</v>
      </c>
      <c r="BC464" s="74">
        <f t="shared" si="2929"/>
        <v>0.3463928416</v>
      </c>
      <c r="BD464" s="74">
        <f t="shared" si="2929"/>
        <v>-0.6583891467</v>
      </c>
      <c r="BF464" s="5">
        <v>1.0</v>
      </c>
      <c r="BG464" s="5">
        <v>1.0</v>
      </c>
      <c r="BH464" s="5">
        <v>1.0</v>
      </c>
      <c r="BJ464" s="34">
        <f t="shared" ref="BJ464:BL464" si="2930">BB464*BF464</f>
        <v>0.3119963051</v>
      </c>
      <c r="BK464" s="34">
        <f t="shared" si="2930"/>
        <v>0.3463928416</v>
      </c>
      <c r="BL464" s="34">
        <f t="shared" si="2930"/>
        <v>-0.6583891467</v>
      </c>
      <c r="BT464" s="5">
        <f t="shared" ref="BT464:BV464" si="2931">Z464*(1-Z464)</f>
        <v>0.1943248481</v>
      </c>
      <c r="BU464" s="5">
        <f t="shared" si="2931"/>
        <v>0.2236857259</v>
      </c>
      <c r="BV464" s="5">
        <f t="shared" si="2931"/>
        <v>0.245917729</v>
      </c>
      <c r="BY464" s="17">
        <v>0.062140114466990415</v>
      </c>
      <c r="BZ464" s="17">
        <v>-0.11393309983779129</v>
      </c>
      <c r="CA464" s="17">
        <v>-0.05767519665716381</v>
      </c>
      <c r="CC464" s="34">
        <f t="shared" ref="CC464:CE464" si="2932">BY464*BT464</f>
        <v>0.01207536831</v>
      </c>
      <c r="CD464" s="34">
        <f t="shared" si="2932"/>
        <v>-0.02548520815</v>
      </c>
      <c r="CE464" s="34">
        <f t="shared" si="2932"/>
        <v>-0.01418335338</v>
      </c>
    </row>
    <row r="465" ht="18.0" customHeight="1">
      <c r="B465" s="6">
        <v>0.0</v>
      </c>
      <c r="C465" s="6">
        <v>0.0</v>
      </c>
      <c r="D465" s="6">
        <v>1.0</v>
      </c>
      <c r="E465" s="22" t="str">
        <f t="shared" si="2867"/>
        <v>virginica</v>
      </c>
      <c r="F465" s="22">
        <f t="shared" ref="F465:H465" si="2933">AQ465</f>
        <v>0.3090147797</v>
      </c>
      <c r="G465" s="22">
        <f t="shared" si="2933"/>
        <v>0.3498318071</v>
      </c>
      <c r="H465" s="22">
        <f t="shared" si="2933"/>
        <v>0.3411534132</v>
      </c>
      <c r="I465" s="64" t="str">
        <f t="shared" si="2869"/>
        <v>versicolor</v>
      </c>
      <c r="J465" s="30"/>
      <c r="K465" s="24" t="str">
        <f t="shared" si="2870"/>
        <v>NG</v>
      </c>
      <c r="L465" s="31">
        <f t="shared" si="2871"/>
        <v>0.1194914456</v>
      </c>
      <c r="N465" s="31">
        <v>1.0</v>
      </c>
      <c r="O465" s="27">
        <v>7.7</v>
      </c>
      <c r="P465" s="27">
        <v>5.2</v>
      </c>
      <c r="U465" s="27">
        <v>0.9618219753479903</v>
      </c>
      <c r="V465" s="27">
        <v>0.5594043027968676</v>
      </c>
      <c r="W465" s="27">
        <v>0.31842575198674417</v>
      </c>
      <c r="Z465" s="17">
        <f t="shared" ref="Z465:AB465" si="2934">1/(1+EXP(-U465))</f>
        <v>0.7234864466</v>
      </c>
      <c r="AA465" s="17">
        <f t="shared" si="2934"/>
        <v>0.6363146962</v>
      </c>
      <c r="AB465" s="17">
        <f t="shared" si="2934"/>
        <v>0.578940548</v>
      </c>
      <c r="AE465" s="31">
        <v>1.0</v>
      </c>
      <c r="AF465" s="17">
        <f t="shared" ref="AF465:AH465" si="2935">Z465</f>
        <v>0.7234864466</v>
      </c>
      <c r="AG465" s="17">
        <f t="shared" si="2935"/>
        <v>0.6363146962</v>
      </c>
      <c r="AH465" s="17">
        <f t="shared" si="2935"/>
        <v>0.578940548</v>
      </c>
      <c r="AM465" s="27">
        <v>0.6745752341487691</v>
      </c>
      <c r="AN465" s="27">
        <v>0.7986386153877312</v>
      </c>
      <c r="AO465" s="27">
        <v>0.7735183959786271</v>
      </c>
      <c r="AQ465" s="17">
        <f t="shared" ref="AQ465:AS465" si="2936">EXP(AM465)/(EXP($AM465)+EXP($AN465)+EXP($AO465))</f>
        <v>0.3090147797</v>
      </c>
      <c r="AR465" s="17">
        <f t="shared" si="2936"/>
        <v>0.3498318071</v>
      </c>
      <c r="AS465" s="17">
        <f t="shared" si="2936"/>
        <v>0.3411534132</v>
      </c>
      <c r="AU465" s="40" t="str">
        <f t="shared" si="2887"/>
        <v>versicolor</v>
      </c>
      <c r="AW465" s="41">
        <v>0.0</v>
      </c>
      <c r="AX465" s="41">
        <v>0.0</v>
      </c>
      <c r="AY465" s="41">
        <v>1.0</v>
      </c>
      <c r="BB465" s="74">
        <f t="shared" ref="BB465:BD465" si="2937">AQ465-AW465</f>
        <v>0.3090147797</v>
      </c>
      <c r="BC465" s="74">
        <f t="shared" si="2937"/>
        <v>0.3498318071</v>
      </c>
      <c r="BD465" s="74">
        <f t="shared" si="2937"/>
        <v>-0.6588465868</v>
      </c>
      <c r="BF465" s="5">
        <v>1.0</v>
      </c>
      <c r="BG465" s="5">
        <v>1.0</v>
      </c>
      <c r="BH465" s="5">
        <v>1.0</v>
      </c>
      <c r="BJ465" s="34">
        <f t="shared" ref="BJ465:BL465" si="2938">BB465*BF465</f>
        <v>0.3090147797</v>
      </c>
      <c r="BK465" s="34">
        <f t="shared" si="2938"/>
        <v>0.3498318071</v>
      </c>
      <c r="BL465" s="34">
        <f t="shared" si="2938"/>
        <v>-0.6588465868</v>
      </c>
      <c r="BT465" s="5">
        <f t="shared" ref="BT465:BV465" si="2939">Z465*(1-Z465)</f>
        <v>0.2000538082</v>
      </c>
      <c r="BU465" s="5">
        <f t="shared" si="2939"/>
        <v>0.2314183036</v>
      </c>
      <c r="BV465" s="5">
        <f t="shared" si="2939"/>
        <v>0.2437683899</v>
      </c>
      <c r="BY465" s="17">
        <v>0.06286468554960428</v>
      </c>
      <c r="BZ465" s="17">
        <v>-0.11554018241083516</v>
      </c>
      <c r="CA465" s="17">
        <v>-0.05564009869802691</v>
      </c>
      <c r="CC465" s="34">
        <f t="shared" ref="CC465:CE465" si="2940">BY465*BT465</f>
        <v>0.01257631974</v>
      </c>
      <c r="CD465" s="34">
        <f t="shared" si="2940"/>
        <v>-0.02673811301</v>
      </c>
      <c r="CE465" s="34">
        <f t="shared" si="2940"/>
        <v>-0.01356329727</v>
      </c>
    </row>
    <row r="466" ht="18.0" customHeight="1">
      <c r="K466" s="32" t="s">
        <v>29</v>
      </c>
      <c r="L466" s="31">
        <f>SUM(L457:L465)</f>
        <v>1.03122924</v>
      </c>
      <c r="R466" s="9"/>
      <c r="AM466" s="7"/>
    </row>
    <row r="467" ht="18.0" customHeight="1">
      <c r="K467" s="2"/>
      <c r="R467" s="9"/>
      <c r="AM467" s="43" t="s">
        <v>388</v>
      </c>
      <c r="AN467" s="27"/>
      <c r="AO467" s="27"/>
    </row>
    <row r="468" ht="18.0" customHeight="1">
      <c r="B468" s="11" t="s">
        <v>11</v>
      </c>
      <c r="C468" s="12"/>
      <c r="D468" s="12"/>
      <c r="E468" s="13"/>
      <c r="G468" s="2"/>
      <c r="H468" s="2"/>
      <c r="I468" s="2"/>
      <c r="J468" s="9"/>
      <c r="K468" s="2"/>
      <c r="L468" s="9"/>
      <c r="Q468" s="7"/>
      <c r="U468" s="43" t="s">
        <v>12</v>
      </c>
      <c r="V468" s="27"/>
      <c r="W468" s="27"/>
      <c r="Z468" s="16" t="s">
        <v>389</v>
      </c>
      <c r="AA468" s="17"/>
      <c r="AF468" s="16" t="s">
        <v>390</v>
      </c>
      <c r="AI468" s="7"/>
      <c r="AM468" s="43" t="s">
        <v>391</v>
      </c>
      <c r="AQ468" s="10" t="s">
        <v>392</v>
      </c>
      <c r="AR468" s="17"/>
      <c r="AW468" s="1" t="s">
        <v>41</v>
      </c>
      <c r="BB468" s="36" t="s">
        <v>93</v>
      </c>
      <c r="BF468" s="4" t="s">
        <v>393</v>
      </c>
      <c r="BH468" s="9" t="s">
        <v>1027</v>
      </c>
      <c r="BJ468" s="33" t="s">
        <v>395</v>
      </c>
      <c r="BN468" s="33" t="s">
        <v>396</v>
      </c>
      <c r="BO468" s="34"/>
      <c r="BP468" s="34"/>
      <c r="BQ468" s="34"/>
      <c r="BT468" s="4" t="s">
        <v>397</v>
      </c>
      <c r="BX468" s="16" t="s">
        <v>398</v>
      </c>
      <c r="BY468" s="17"/>
      <c r="BZ468" s="17"/>
      <c r="CA468" s="17"/>
      <c r="CB468" s="17"/>
      <c r="CC468" s="33" t="s">
        <v>399</v>
      </c>
      <c r="CG468" s="4" t="s">
        <v>138</v>
      </c>
      <c r="CH468" s="5"/>
      <c r="CI468" s="5"/>
      <c r="CJ468" s="5"/>
    </row>
    <row r="469" ht="18.0" customHeight="1">
      <c r="B469" s="18" t="s">
        <v>14</v>
      </c>
      <c r="C469" s="18" t="s">
        <v>15</v>
      </c>
      <c r="D469" s="18" t="s">
        <v>16</v>
      </c>
      <c r="E469" s="19"/>
      <c r="F469" s="6" t="s">
        <v>14</v>
      </c>
      <c r="G469" s="6" t="s">
        <v>15</v>
      </c>
      <c r="H469" s="6" t="s">
        <v>16</v>
      </c>
      <c r="I469" s="19"/>
      <c r="J469" s="20" t="s">
        <v>18</v>
      </c>
      <c r="K469" s="18" t="s">
        <v>19</v>
      </c>
      <c r="L469" s="21" t="s">
        <v>20</v>
      </c>
      <c r="N469" s="1" t="s">
        <v>21</v>
      </c>
      <c r="O469" s="1" t="s">
        <v>22</v>
      </c>
      <c r="P469" s="1" t="s">
        <v>23</v>
      </c>
      <c r="Q469" s="1" t="s">
        <v>1028</v>
      </c>
      <c r="U469" s="1" t="s">
        <v>1029</v>
      </c>
      <c r="AE469" s="1" t="s">
        <v>21</v>
      </c>
      <c r="AF469" s="2" t="s">
        <v>1030</v>
      </c>
      <c r="AI469" s="2" t="s">
        <v>1031</v>
      </c>
      <c r="AK469" s="2"/>
      <c r="AM469" s="2" t="s">
        <v>1032</v>
      </c>
      <c r="AO469" s="2"/>
      <c r="AQ469" s="2" t="s">
        <v>47</v>
      </c>
      <c r="AW469" s="6" t="s">
        <v>14</v>
      </c>
      <c r="AX469" s="6" t="s">
        <v>15</v>
      </c>
      <c r="AY469" s="6" t="s">
        <v>16</v>
      </c>
      <c r="BB469" s="2" t="s">
        <v>101</v>
      </c>
      <c r="BF469" s="1" t="s">
        <v>251</v>
      </c>
      <c r="BJ469" s="57" t="s">
        <v>1033</v>
      </c>
      <c r="BK469" s="58"/>
      <c r="BO469" s="2" t="s">
        <v>104</v>
      </c>
      <c r="BP469" s="2"/>
      <c r="BT469" s="1" t="s">
        <v>145</v>
      </c>
      <c r="BY469" s="2" t="s">
        <v>146</v>
      </c>
      <c r="CC469" s="2" t="s">
        <v>1034</v>
      </c>
      <c r="CH469" s="2" t="s">
        <v>148</v>
      </c>
    </row>
    <row r="470" ht="18.0" customHeight="1">
      <c r="A470" s="1">
        <f>A457+1</f>
        <v>36</v>
      </c>
      <c r="B470" s="6">
        <v>1.0</v>
      </c>
      <c r="C470" s="6">
        <v>0.0</v>
      </c>
      <c r="D470" s="6">
        <v>0.0</v>
      </c>
      <c r="E470" s="22" t="str">
        <f t="shared" ref="E470:E478" si="2951">IF(MAX(B470:D470)=B470,"setosa",IF(MAX(B470:D470)=C470,"versicolor","virginica"))</f>
        <v>setosa</v>
      </c>
      <c r="F470" s="22">
        <f t="shared" ref="F470:H470" si="2941">AQ470</f>
        <v>0.3625900162</v>
      </c>
      <c r="G470" s="22">
        <f t="shared" si="2941"/>
        <v>0.295758886</v>
      </c>
      <c r="H470" s="22">
        <f t="shared" si="2941"/>
        <v>0.3416510978</v>
      </c>
      <c r="I470" s="64" t="str">
        <f t="shared" ref="I470:I478" si="2953">IF(MAX(F470:H470)=F470,"setosa",IF(MAX(F470:H470)=G470,"versicolor","virginica"))</f>
        <v>setosa</v>
      </c>
      <c r="J470" s="22">
        <f>COUNTIF(K470:K478,"OK")/9</f>
        <v>0.7777777778</v>
      </c>
      <c r="K470" s="24" t="str">
        <f t="shared" ref="K470:K478" si="2954">IF(E470=I470,"OK","NG")</f>
        <v>OK</v>
      </c>
      <c r="L470" s="25">
        <f t="shared" ref="L470:L478" si="2955">-(B470*LN(F470)+C470*LN(G470)+D470*LN(H470))/9</f>
        <v>0.1127202794</v>
      </c>
      <c r="M470" s="9" t="s">
        <v>26</v>
      </c>
      <c r="N470" s="25">
        <v>1.0</v>
      </c>
      <c r="O470" s="27">
        <v>5.1</v>
      </c>
      <c r="P470" s="27">
        <v>7.0</v>
      </c>
      <c r="Q470" s="72">
        <f t="shared" ref="Q470:S470" si="2942">Q457-$C$10*CH457</f>
        <v>0.05469676814</v>
      </c>
      <c r="R470" s="72">
        <f t="shared" si="2942"/>
        <v>-0.05289443543</v>
      </c>
      <c r="S470" s="72">
        <f t="shared" si="2942"/>
        <v>0.1919999047</v>
      </c>
      <c r="T470" s="28" t="s">
        <v>27</v>
      </c>
      <c r="U470" s="27">
        <f t="array" ref="U470:W478">MMULT(N470:P478,Q470:S472)</f>
        <v>0.478246814</v>
      </c>
      <c r="V470" s="27">
        <v>1.5527019128782427</v>
      </c>
      <c r="W470" s="27">
        <v>-1.036716604965369</v>
      </c>
      <c r="Y470" s="9" t="s">
        <v>1035</v>
      </c>
      <c r="Z470" s="17">
        <f t="shared" ref="Z470:AB470" si="2943">1/(1+EXP(-U470))</f>
        <v>0.6173338001</v>
      </c>
      <c r="AA470" s="17">
        <f t="shared" si="2943"/>
        <v>0.8253036295</v>
      </c>
      <c r="AB470" s="17">
        <f t="shared" si="2943"/>
        <v>0.2617840239</v>
      </c>
      <c r="AD470" s="9" t="s">
        <v>1036</v>
      </c>
      <c r="AE470" s="25">
        <v>1.0</v>
      </c>
      <c r="AF470" s="17">
        <f t="shared" ref="AF470:AH470" si="2944">Z470</f>
        <v>0.6173338001</v>
      </c>
      <c r="AG470" s="17">
        <f t="shared" si="2944"/>
        <v>0.8253036295</v>
      </c>
      <c r="AH470" s="17">
        <f t="shared" si="2944"/>
        <v>0.2617840239</v>
      </c>
      <c r="AI470" s="38">
        <f t="shared" ref="AI470:AK470" si="2945">AI457-$C$10*BO457</f>
        <v>0.07293087229</v>
      </c>
      <c r="AJ470" s="38">
        <f t="shared" si="2945"/>
        <v>-0.03056462723</v>
      </c>
      <c r="AK470" s="38">
        <f t="shared" si="2945"/>
        <v>-0.04236624506</v>
      </c>
      <c r="AL470" s="28" t="s">
        <v>27</v>
      </c>
      <c r="AM470" s="27">
        <f t="array" ref="AM470:AO478">MMULT(AE470:AH478,AI470:AK473)</f>
        <v>0.7295096595</v>
      </c>
      <c r="AN470" s="27">
        <v>0.5257814438149657</v>
      </c>
      <c r="AO470" s="27">
        <v>0.6700269300070488</v>
      </c>
      <c r="AP470" s="9" t="s">
        <v>1037</v>
      </c>
      <c r="AQ470" s="17">
        <f t="shared" ref="AQ470:AS470" si="2946">EXP(AM470)/(EXP($AM470)+EXP($AN470)+EXP($AO470))</f>
        <v>0.3625900162</v>
      </c>
      <c r="AR470" s="17">
        <f t="shared" si="2946"/>
        <v>0.295758886</v>
      </c>
      <c r="AS470" s="17">
        <f t="shared" si="2946"/>
        <v>0.3416510978</v>
      </c>
      <c r="AT470" s="39" t="s">
        <v>51</v>
      </c>
      <c r="AU470" s="40" t="str">
        <f>IF(MAX(B470:D470)=MAX(AQ470:AS470)=AQ470,"setosa",IF(MAX(AQ470:AS470)=AR470,"versicolor","virginica"))</f>
        <v>virginica</v>
      </c>
      <c r="AW470" s="41">
        <v>1.0</v>
      </c>
      <c r="AX470" s="41">
        <v>0.0</v>
      </c>
      <c r="AY470" s="41">
        <v>0.0</v>
      </c>
      <c r="BA470" s="59" t="s">
        <v>108</v>
      </c>
      <c r="BB470" s="74">
        <f t="shared" ref="BB470:BD470" si="2947">AQ470-AW470</f>
        <v>-0.6374099838</v>
      </c>
      <c r="BC470" s="74">
        <f t="shared" si="2947"/>
        <v>0.295758886</v>
      </c>
      <c r="BD470" s="74">
        <f t="shared" si="2947"/>
        <v>0.3416510978</v>
      </c>
      <c r="BE470" s="9" t="s">
        <v>1038</v>
      </c>
      <c r="BF470" s="5">
        <v>1.0</v>
      </c>
      <c r="BG470" s="5">
        <v>1.0</v>
      </c>
      <c r="BH470" s="5">
        <v>1.0</v>
      </c>
      <c r="BI470" s="9" t="s">
        <v>1039</v>
      </c>
      <c r="BJ470" s="34">
        <f t="shared" ref="BJ470:BL470" si="2948">BB470*BF470</f>
        <v>-0.6374099838</v>
      </c>
      <c r="BK470" s="34">
        <f t="shared" si="2948"/>
        <v>0.295758886</v>
      </c>
      <c r="BL470" s="34">
        <f t="shared" si="2948"/>
        <v>0.3416510978</v>
      </c>
      <c r="BN470" s="61" t="s">
        <v>1040</v>
      </c>
      <c r="BO470" s="62">
        <f t="array" ref="BO470:BQ473">MMULT(TRANSPOSE(AE470:AH478),BJ470:BL478)</f>
        <v>-0.08214189362</v>
      </c>
      <c r="BP470" s="62">
        <v>0.0145091755257718</v>
      </c>
      <c r="BQ470" s="62">
        <v>0.06763271809105809</v>
      </c>
      <c r="BS470" s="75" t="s">
        <v>1041</v>
      </c>
      <c r="BT470" s="5">
        <f t="shared" ref="BT470:BV470" si="2949">Z470*(1-Z470)</f>
        <v>0.2362327794</v>
      </c>
      <c r="BU470" s="5">
        <f t="shared" si="2949"/>
        <v>0.1441775487</v>
      </c>
      <c r="BV470" s="5">
        <f t="shared" si="2949"/>
        <v>0.1932531487</v>
      </c>
      <c r="BX470" s="9" t="s">
        <v>1042</v>
      </c>
      <c r="BY470" s="17">
        <f t="array" ref="BY470:CA478">MMULT(BJ470:BL478,TRANSPOSE(AI471:AK473))</f>
        <v>0.07129162443</v>
      </c>
      <c r="BZ470" s="17">
        <v>-0.17720580890871135</v>
      </c>
      <c r="CA470" s="17">
        <v>0.3501443551088049</v>
      </c>
      <c r="CB470" s="9"/>
      <c r="CC470" s="34">
        <f t="shared" ref="CC470:CE470" si="2950">BY470*BT470</f>
        <v>0.01684141858</v>
      </c>
      <c r="CD470" s="34">
        <f t="shared" si="2950"/>
        <v>-0.02554909914</v>
      </c>
      <c r="CE470" s="34">
        <f t="shared" si="2950"/>
        <v>0.06766649913</v>
      </c>
      <c r="CG470" s="61" t="s">
        <v>1043</v>
      </c>
      <c r="CH470" s="65">
        <f t="array" ref="CH470:CJ472">MMULT(TRANSPOSE(N470:P478),CC470:CE478)</f>
        <v>0.004135228352</v>
      </c>
      <c r="CI470" s="65">
        <v>0.0641413565826024</v>
      </c>
      <c r="CJ470" s="65">
        <v>-0.036777560738512155</v>
      </c>
    </row>
    <row r="471" ht="18.0" customHeight="1">
      <c r="B471" s="6">
        <v>1.0</v>
      </c>
      <c r="C471" s="6">
        <v>0.0</v>
      </c>
      <c r="D471" s="6">
        <v>0.0</v>
      </c>
      <c r="E471" s="22" t="str">
        <f t="shared" si="2951"/>
        <v>setosa</v>
      </c>
      <c r="F471" s="22">
        <f t="shared" ref="F471:H471" si="2952">AQ471</f>
        <v>0.3695861352</v>
      </c>
      <c r="G471" s="22">
        <f t="shared" si="2952"/>
        <v>0.2892190409</v>
      </c>
      <c r="H471" s="22">
        <f t="shared" si="2952"/>
        <v>0.3411948238</v>
      </c>
      <c r="I471" s="64" t="str">
        <f t="shared" si="2953"/>
        <v>setosa</v>
      </c>
      <c r="K471" s="24" t="str">
        <f t="shared" si="2954"/>
        <v>OK</v>
      </c>
      <c r="L471" s="29">
        <f t="shared" si="2955"/>
        <v>0.1105968281</v>
      </c>
      <c r="N471" s="29">
        <v>1.0</v>
      </c>
      <c r="O471" s="27">
        <v>5.4</v>
      </c>
      <c r="P471" s="27">
        <v>7.8</v>
      </c>
      <c r="Q471" s="72">
        <f t="shared" ref="Q471:S471" si="2956">Q458-$C$10*CH458</f>
        <v>0.1432557981</v>
      </c>
      <c r="R471" s="72">
        <f t="shared" si="2956"/>
        <v>-0.1573836485</v>
      </c>
      <c r="S471" s="72">
        <f t="shared" si="2956"/>
        <v>0.2749599939</v>
      </c>
      <c r="U471" s="27">
        <v>0.48613160777628545</v>
      </c>
      <c r="V471" s="27">
        <v>1.7807157275360077</v>
      </c>
      <c r="W471" s="27">
        <v>-1.2549157471983263</v>
      </c>
      <c r="Z471" s="17">
        <f t="shared" ref="Z471:AB471" si="2957">1/(1+EXP(-U471))</f>
        <v>0.6191947155</v>
      </c>
      <c r="AA471" s="17">
        <f t="shared" si="2957"/>
        <v>0.8557852213</v>
      </c>
      <c r="AB471" s="17">
        <f t="shared" si="2957"/>
        <v>0.2218503595</v>
      </c>
      <c r="AE471" s="29">
        <v>1.0</v>
      </c>
      <c r="AF471" s="17">
        <f t="shared" ref="AF471:AH471" si="2958">Z471</f>
        <v>0.6191947155</v>
      </c>
      <c r="AG471" s="17">
        <f t="shared" si="2958"/>
        <v>0.8557852213</v>
      </c>
      <c r="AH471" s="17">
        <f t="shared" si="2958"/>
        <v>0.2218503595</v>
      </c>
      <c r="AI471" s="38">
        <f t="shared" ref="AI471:AK471" si="2959">AI458-$C$10*BO458</f>
        <v>0.5207768834</v>
      </c>
      <c r="AJ471" s="38">
        <f t="shared" si="2959"/>
        <v>0.7366821422</v>
      </c>
      <c r="AK471" s="38">
        <f t="shared" si="2959"/>
        <v>0.5425409745</v>
      </c>
      <c r="AM471" s="27">
        <v>0.7473999428595296</v>
      </c>
      <c r="AN471" s="27">
        <v>0.5022004447064284</v>
      </c>
      <c r="AO471" s="27">
        <v>0.6674697616986569</v>
      </c>
      <c r="AQ471" s="17">
        <f t="shared" ref="AQ471:AS471" si="2960">EXP(AM471)/(EXP($AM471)+EXP($AN471)+EXP($AO471))</f>
        <v>0.3695861352</v>
      </c>
      <c r="AR471" s="17">
        <f t="shared" si="2960"/>
        <v>0.2892190409</v>
      </c>
      <c r="AS471" s="17">
        <f t="shared" si="2960"/>
        <v>0.3411948238</v>
      </c>
      <c r="AU471" s="40" t="str">
        <f t="shared" ref="AU471:AU478" si="2971">IF(MAX(AQ471:AS471)=AQ471,"setosa",IF(MAX(AQ471:AS471)=AR471,"versicolor","virginica"))</f>
        <v>setosa</v>
      </c>
      <c r="AW471" s="41">
        <v>1.0</v>
      </c>
      <c r="AX471" s="41">
        <v>0.0</v>
      </c>
      <c r="AY471" s="41">
        <v>0.0</v>
      </c>
      <c r="BB471" s="74">
        <f t="shared" ref="BB471:BD471" si="2961">AQ471-AW471</f>
        <v>-0.6304138648</v>
      </c>
      <c r="BC471" s="74">
        <f t="shared" si="2961"/>
        <v>0.2892190409</v>
      </c>
      <c r="BD471" s="74">
        <f t="shared" si="2961"/>
        <v>0.3411948238</v>
      </c>
      <c r="BF471" s="5">
        <v>1.0</v>
      </c>
      <c r="BG471" s="5">
        <v>1.0</v>
      </c>
      <c r="BH471" s="5">
        <v>1.0</v>
      </c>
      <c r="BJ471" s="34">
        <f t="shared" ref="BJ471:BL471" si="2962">BB471*BF471</f>
        <v>-0.6304138648</v>
      </c>
      <c r="BK471" s="34">
        <f t="shared" si="2962"/>
        <v>0.2892190409</v>
      </c>
      <c r="BL471" s="34">
        <f t="shared" si="2962"/>
        <v>0.3411948238</v>
      </c>
      <c r="BN471" s="61" t="s">
        <v>1044</v>
      </c>
      <c r="BO471" s="34">
        <v>0.11992239582538047</v>
      </c>
      <c r="BP471" s="34">
        <v>-0.03175802751179768</v>
      </c>
      <c r="BQ471" s="34">
        <v>-0.08816436831358299</v>
      </c>
      <c r="BT471" s="5">
        <f t="shared" ref="BT471:BV471" si="2963">Z471*(1-Z471)</f>
        <v>0.2357926198</v>
      </c>
      <c r="BU471" s="5">
        <f t="shared" si="2963"/>
        <v>0.1234168763</v>
      </c>
      <c r="BV471" s="5">
        <f t="shared" si="2963"/>
        <v>0.1726327775</v>
      </c>
      <c r="BY471" s="17">
        <v>0.06986970708498588</v>
      </c>
      <c r="BZ471" s="17">
        <v>-0.17392397332003912</v>
      </c>
      <c r="CA471" s="17">
        <v>0.3455578514071533</v>
      </c>
      <c r="CC471" s="34">
        <f t="shared" ref="CC471:CE471" si="2964">BY471*BT471</f>
        <v>0.01647476128</v>
      </c>
      <c r="CD471" s="34">
        <f t="shared" si="2964"/>
        <v>-0.02146515351</v>
      </c>
      <c r="CE471" s="34">
        <f t="shared" si="2964"/>
        <v>0.05965461168</v>
      </c>
      <c r="CG471" s="61" t="s">
        <v>1045</v>
      </c>
      <c r="CH471" s="66">
        <v>0.020603812766842894</v>
      </c>
      <c r="CI471" s="66">
        <v>0.37919355873848576</v>
      </c>
      <c r="CJ471" s="66">
        <v>-0.5567627028328684</v>
      </c>
    </row>
    <row r="472" ht="18.0" customHeight="1">
      <c r="B472" s="6">
        <v>1.0</v>
      </c>
      <c r="C472" s="6">
        <v>0.0</v>
      </c>
      <c r="D472" s="6">
        <v>0.0</v>
      </c>
      <c r="E472" s="22" t="str">
        <f t="shared" si="2951"/>
        <v>setosa</v>
      </c>
      <c r="F472" s="22">
        <f t="shared" ref="F472:H472" si="2965">AQ472</f>
        <v>0.3645749839</v>
      </c>
      <c r="G472" s="22">
        <f t="shared" si="2965"/>
        <v>0.2938650978</v>
      </c>
      <c r="H472" s="22">
        <f t="shared" si="2965"/>
        <v>0.3415599183</v>
      </c>
      <c r="I472" s="64" t="str">
        <f t="shared" si="2953"/>
        <v>setosa</v>
      </c>
      <c r="K472" s="24" t="str">
        <f t="shared" si="2954"/>
        <v>OK</v>
      </c>
      <c r="L472" s="29">
        <f t="shared" si="2955"/>
        <v>0.1121136702</v>
      </c>
      <c r="N472" s="29">
        <v>1.0</v>
      </c>
      <c r="O472" s="27">
        <v>4.6</v>
      </c>
      <c r="P472" s="27">
        <v>6.8</v>
      </c>
      <c r="Q472" s="72">
        <f t="shared" ref="Q472:S472" si="2966">Q459-$C$10*CH459</f>
        <v>-0.0438649321</v>
      </c>
      <c r="R472" s="72">
        <f t="shared" si="2966"/>
        <v>0.3440361365</v>
      </c>
      <c r="S472" s="72">
        <f t="shared" si="2966"/>
        <v>-0.3758589255</v>
      </c>
      <c r="U472" s="27">
        <v>0.4153919013557232</v>
      </c>
      <c r="V472" s="27">
        <v>1.5625865098115175</v>
      </c>
      <c r="W472" s="27">
        <v>-1.0990248168044794</v>
      </c>
      <c r="Z472" s="17">
        <f t="shared" ref="Z472:AB472" si="2967">1/(1+EXP(-U472))</f>
        <v>0.6023800482</v>
      </c>
      <c r="AA472" s="17">
        <f t="shared" si="2967"/>
        <v>0.8267241871</v>
      </c>
      <c r="AB472" s="17">
        <f t="shared" si="2967"/>
        <v>0.249922659</v>
      </c>
      <c r="AE472" s="29">
        <v>1.0</v>
      </c>
      <c r="AF472" s="17">
        <f t="shared" ref="AF472:AH472" si="2968">Z472</f>
        <v>0.6023800482</v>
      </c>
      <c r="AG472" s="17">
        <f t="shared" si="2968"/>
        <v>0.8267241871</v>
      </c>
      <c r="AH472" s="17">
        <f t="shared" si="2968"/>
        <v>0.249922659</v>
      </c>
      <c r="AI472" s="38">
        <f t="shared" ref="AI472:AK472" si="2969">AI459-$C$10*BO459</f>
        <v>0.4350804838</v>
      </c>
      <c r="AJ472" s="38">
        <f t="shared" si="2969"/>
        <v>-0.06048454998</v>
      </c>
      <c r="AK472" s="38">
        <f t="shared" si="2969"/>
        <v>0.3454040661</v>
      </c>
      <c r="AM472" s="27">
        <v>0.7234270329898443</v>
      </c>
      <c r="AN472" s="27">
        <v>0.5078155965064896</v>
      </c>
      <c r="AO472" s="27">
        <v>0.6582179054883032</v>
      </c>
      <c r="AQ472" s="17">
        <f t="shared" ref="AQ472:AS472" si="2970">EXP(AM472)/(EXP($AM472)+EXP($AN472)+EXP($AO472))</f>
        <v>0.3645749839</v>
      </c>
      <c r="AR472" s="17">
        <f t="shared" si="2970"/>
        <v>0.2938650978</v>
      </c>
      <c r="AS472" s="17">
        <f t="shared" si="2970"/>
        <v>0.3415599183</v>
      </c>
      <c r="AU472" s="40" t="str">
        <f t="shared" si="2971"/>
        <v>setosa</v>
      </c>
      <c r="AW472" s="41">
        <v>1.0</v>
      </c>
      <c r="AX472" s="41">
        <v>0.0</v>
      </c>
      <c r="AY472" s="41">
        <v>0.0</v>
      </c>
      <c r="BB472" s="74">
        <f t="shared" ref="BB472:BD472" si="2972">AQ472-AW472</f>
        <v>-0.6354250161</v>
      </c>
      <c r="BC472" s="74">
        <f t="shared" si="2972"/>
        <v>0.2938650978</v>
      </c>
      <c r="BD472" s="74">
        <f t="shared" si="2972"/>
        <v>0.3415599183</v>
      </c>
      <c r="BF472" s="5">
        <v>1.0</v>
      </c>
      <c r="BG472" s="5">
        <v>1.0</v>
      </c>
      <c r="BH472" s="5">
        <v>1.0</v>
      </c>
      <c r="BJ472" s="34">
        <f t="shared" ref="BJ472:BL472" si="2973">BB472*BF472</f>
        <v>-0.6354250161</v>
      </c>
      <c r="BK472" s="34">
        <f t="shared" si="2973"/>
        <v>0.2938650978</v>
      </c>
      <c r="BL472" s="34">
        <f t="shared" si="2973"/>
        <v>0.3415599183</v>
      </c>
      <c r="BO472" s="34">
        <v>-0.5003108870466666</v>
      </c>
      <c r="BP472" s="34">
        <v>0.4123337691935989</v>
      </c>
      <c r="BQ472" s="34">
        <v>0.08797711785306761</v>
      </c>
      <c r="BT472" s="5">
        <f t="shared" ref="BT472:BV472" si="2974">Z472*(1-Z472)</f>
        <v>0.2395183257</v>
      </c>
      <c r="BU472" s="5">
        <f t="shared" si="2974"/>
        <v>0.1432513056</v>
      </c>
      <c r="BV472" s="5">
        <f t="shared" si="2974"/>
        <v>0.1874613235</v>
      </c>
      <c r="BY472" s="17">
        <v>0.07088076114498681</v>
      </c>
      <c r="BZ472" s="17">
        <v>-0.17625913701458745</v>
      </c>
      <c r="CA472" s="17">
        <v>0.34883441443280944</v>
      </c>
      <c r="CC472" s="34">
        <f t="shared" ref="CC472:CE472" si="2975">BY472*BT472</f>
        <v>0.01697724124</v>
      </c>
      <c r="CD472" s="34">
        <f t="shared" si="2975"/>
        <v>-0.0252493515</v>
      </c>
      <c r="CE472" s="34">
        <f t="shared" si="2975"/>
        <v>0.06539296101</v>
      </c>
      <c r="CH472" s="66">
        <v>0.29033890936972906</v>
      </c>
      <c r="CI472" s="66">
        <v>-0.22842655514116167</v>
      </c>
      <c r="CJ472" s="66">
        <v>0.49287711644723203</v>
      </c>
    </row>
    <row r="473" ht="18.0" customHeight="1">
      <c r="B473" s="6">
        <v>0.0</v>
      </c>
      <c r="C473" s="6">
        <v>1.0</v>
      </c>
      <c r="D473" s="6">
        <v>0.0</v>
      </c>
      <c r="E473" s="22" t="str">
        <f t="shared" si="2951"/>
        <v>versicolor</v>
      </c>
      <c r="F473" s="22">
        <f t="shared" ref="F473:H473" si="2976">AQ473</f>
        <v>0.2958494426</v>
      </c>
      <c r="G473" s="22">
        <f t="shared" si="2976"/>
        <v>0.3645643688</v>
      </c>
      <c r="H473" s="22">
        <f t="shared" si="2976"/>
        <v>0.3395861886</v>
      </c>
      <c r="I473" s="64" t="str">
        <f t="shared" si="2953"/>
        <v>versicolor</v>
      </c>
      <c r="K473" s="24" t="str">
        <f t="shared" si="2954"/>
        <v>OK</v>
      </c>
      <c r="L473" s="29">
        <f t="shared" si="2955"/>
        <v>0.1121169054</v>
      </c>
      <c r="N473" s="29">
        <v>1.0</v>
      </c>
      <c r="O473" s="27">
        <v>6.4</v>
      </c>
      <c r="P473" s="27">
        <v>3.6</v>
      </c>
      <c r="U473" s="27">
        <v>0.8136201207292783</v>
      </c>
      <c r="V473" s="27">
        <v>0.178380305784815</v>
      </c>
      <c r="W473" s="27">
        <v>0.5986517337556987</v>
      </c>
      <c r="Z473" s="17">
        <f t="shared" ref="Z473:AB473" si="2977">1/(1+EXP(-U473))</f>
        <v>0.6928803931</v>
      </c>
      <c r="AA473" s="17">
        <f t="shared" si="2977"/>
        <v>0.544477202</v>
      </c>
      <c r="AB473" s="17">
        <f t="shared" si="2977"/>
        <v>0.6453477836</v>
      </c>
      <c r="AE473" s="29">
        <v>1.0</v>
      </c>
      <c r="AF473" s="17">
        <f t="shared" ref="AF473:AH473" si="2978">Z473</f>
        <v>0.6928803931</v>
      </c>
      <c r="AG473" s="17">
        <f t="shared" si="2978"/>
        <v>0.544477202</v>
      </c>
      <c r="AH473" s="17">
        <f t="shared" si="2978"/>
        <v>0.6453477836</v>
      </c>
      <c r="AI473" s="38">
        <f t="shared" ref="AI473:AK473" si="2979">AI460-$C$10*BO460</f>
        <v>-0.09163235867</v>
      </c>
      <c r="AJ473" s="38">
        <f t="shared" si="2979"/>
        <v>0.5786655778</v>
      </c>
      <c r="AK473" s="38">
        <f t="shared" si="2979"/>
        <v>0.3529667809</v>
      </c>
      <c r="AM473" s="27">
        <v>0.6115236288688738</v>
      </c>
      <c r="AN473" s="27">
        <v>0.8203760745630004</v>
      </c>
      <c r="AO473" s="27">
        <v>0.7494007278338993</v>
      </c>
      <c r="AQ473" s="17">
        <f t="shared" ref="AQ473:AS473" si="2980">EXP(AM473)/(EXP($AM473)+EXP($AN473)+EXP($AO473))</f>
        <v>0.2958494426</v>
      </c>
      <c r="AR473" s="17">
        <f t="shared" si="2980"/>
        <v>0.3645643688</v>
      </c>
      <c r="AS473" s="17">
        <f t="shared" si="2980"/>
        <v>0.3395861886</v>
      </c>
      <c r="AU473" s="40" t="str">
        <f t="shared" si="2971"/>
        <v>versicolor</v>
      </c>
      <c r="AW473" s="41">
        <v>0.0</v>
      </c>
      <c r="AX473" s="41">
        <v>1.0</v>
      </c>
      <c r="AY473" s="41">
        <v>0.0</v>
      </c>
      <c r="BB473" s="74">
        <f t="shared" ref="BB473:BD473" si="2981">AQ473-AW473</f>
        <v>0.2958494426</v>
      </c>
      <c r="BC473" s="74">
        <f t="shared" si="2981"/>
        <v>-0.6354356312</v>
      </c>
      <c r="BD473" s="74">
        <f t="shared" si="2981"/>
        <v>0.3395861886</v>
      </c>
      <c r="BF473" s="5">
        <v>1.0</v>
      </c>
      <c r="BG473" s="5">
        <v>1.0</v>
      </c>
      <c r="BH473" s="5">
        <v>1.0</v>
      </c>
      <c r="BJ473" s="34">
        <f t="shared" ref="BJ473:BL473" si="2982">BB473*BF473</f>
        <v>0.2958494426</v>
      </c>
      <c r="BK473" s="34">
        <f t="shared" si="2982"/>
        <v>-0.6354356312</v>
      </c>
      <c r="BL473" s="34">
        <f t="shared" si="2982"/>
        <v>0.3395861886</v>
      </c>
      <c r="BO473" s="34">
        <v>0.6327699589159665</v>
      </c>
      <c r="BP473" s="34">
        <v>-0.45999051776278244</v>
      </c>
      <c r="BQ473" s="34">
        <v>-0.17277944115318405</v>
      </c>
      <c r="BT473" s="5">
        <f t="shared" ref="BT473:BV473" si="2983">Z473*(1-Z473)</f>
        <v>0.2127971539</v>
      </c>
      <c r="BU473" s="5">
        <f t="shared" si="2983"/>
        <v>0.2480217785</v>
      </c>
      <c r="BV473" s="5">
        <f t="shared" si="2983"/>
        <v>0.2288740218</v>
      </c>
      <c r="BY473" s="17">
        <v>-0.12980310964627265</v>
      </c>
      <c r="BZ473" s="17">
        <v>0.2844468071587544</v>
      </c>
      <c r="CA473" s="17">
        <v>-0.27495146505452894</v>
      </c>
      <c r="CC473" s="34">
        <f t="shared" ref="CC473:CE473" si="2984">BY473*BT473</f>
        <v>-0.02762173231</v>
      </c>
      <c r="CD473" s="34">
        <f t="shared" si="2984"/>
        <v>0.070549003</v>
      </c>
      <c r="CE473" s="34">
        <f t="shared" si="2984"/>
        <v>-0.06292924761</v>
      </c>
    </row>
    <row r="474" ht="18.0" customHeight="1">
      <c r="B474" s="6">
        <v>0.0</v>
      </c>
      <c r="C474" s="6">
        <v>1.0</v>
      </c>
      <c r="D474" s="6">
        <v>0.0</v>
      </c>
      <c r="E474" s="22" t="str">
        <f t="shared" si="2951"/>
        <v>versicolor</v>
      </c>
      <c r="F474" s="22">
        <f t="shared" ref="F474:H474" si="2985">AQ474</f>
        <v>0.2980333688</v>
      </c>
      <c r="G474" s="22">
        <f t="shared" si="2985"/>
        <v>0.3622295388</v>
      </c>
      <c r="H474" s="22">
        <f t="shared" si="2985"/>
        <v>0.3397370924</v>
      </c>
      <c r="I474" s="64" t="str">
        <f t="shared" si="2953"/>
        <v>versicolor</v>
      </c>
      <c r="K474" s="24" t="str">
        <f t="shared" si="2954"/>
        <v>OK</v>
      </c>
      <c r="L474" s="29">
        <f t="shared" si="2955"/>
        <v>0.1128307981</v>
      </c>
      <c r="N474" s="29">
        <v>1.0</v>
      </c>
      <c r="O474" s="27">
        <v>5.9</v>
      </c>
      <c r="P474" s="27">
        <v>3.4</v>
      </c>
      <c r="U474" s="27">
        <v>0.7507652080753079</v>
      </c>
      <c r="V474" s="27">
        <v>0.18826490271808982</v>
      </c>
      <c r="W474" s="27">
        <v>0.5363435219165884</v>
      </c>
      <c r="Z474" s="17">
        <f t="shared" ref="Z474:AB474" si="2986">1/(1+EXP(-U474))</f>
        <v>0.6793454113</v>
      </c>
      <c r="AA474" s="17">
        <f t="shared" si="2986"/>
        <v>0.5469277</v>
      </c>
      <c r="AB474" s="17">
        <f t="shared" si="2986"/>
        <v>0.6309614185</v>
      </c>
      <c r="AE474" s="29">
        <v>1.0</v>
      </c>
      <c r="AF474" s="17">
        <f t="shared" ref="AF474:AH474" si="2987">Z474</f>
        <v>0.6793454113</v>
      </c>
      <c r="AG474" s="17">
        <f t="shared" si="2987"/>
        <v>0.5469277</v>
      </c>
      <c r="AH474" s="17">
        <f t="shared" si="2987"/>
        <v>0.6309614185</v>
      </c>
      <c r="AI474" s="2"/>
      <c r="AM474" s="27">
        <v>0.606859343659562</v>
      </c>
      <c r="AN474" s="27">
        <v>0.8019319836434446</v>
      </c>
      <c r="AO474" s="27">
        <v>0.7378259486277589</v>
      </c>
      <c r="AQ474" s="17">
        <f t="shared" ref="AQ474:AS474" si="2988">EXP(AM474)/(EXP($AM474)+EXP($AN474)+EXP($AO474))</f>
        <v>0.2980333688</v>
      </c>
      <c r="AR474" s="17">
        <f t="shared" si="2988"/>
        <v>0.3622295388</v>
      </c>
      <c r="AS474" s="17">
        <f t="shared" si="2988"/>
        <v>0.3397370924</v>
      </c>
      <c r="AU474" s="40" t="str">
        <f t="shared" si="2971"/>
        <v>versicolor</v>
      </c>
      <c r="AW474" s="41">
        <v>0.0</v>
      </c>
      <c r="AX474" s="41">
        <v>1.0</v>
      </c>
      <c r="AY474" s="41">
        <v>0.0</v>
      </c>
      <c r="BB474" s="74">
        <f t="shared" ref="BB474:BD474" si="2989">AQ474-AW474</f>
        <v>0.2980333688</v>
      </c>
      <c r="BC474" s="74">
        <f t="shared" si="2989"/>
        <v>-0.6377704612</v>
      </c>
      <c r="BD474" s="74">
        <f t="shared" si="2989"/>
        <v>0.3397370924</v>
      </c>
      <c r="BF474" s="5">
        <v>1.0</v>
      </c>
      <c r="BG474" s="5">
        <v>1.0</v>
      </c>
      <c r="BH474" s="5">
        <v>1.0</v>
      </c>
      <c r="BJ474" s="34">
        <f t="shared" ref="BJ474:BL474" si="2990">BB474*BF474</f>
        <v>0.2980333688</v>
      </c>
      <c r="BK474" s="34">
        <f t="shared" si="2990"/>
        <v>-0.6377704612</v>
      </c>
      <c r="BL474" s="34">
        <f t="shared" si="2990"/>
        <v>0.3397370924</v>
      </c>
      <c r="BT474" s="5">
        <f t="shared" ref="BT474:BV474" si="2991">Z474*(1-Z474)</f>
        <v>0.2178352234</v>
      </c>
      <c r="BU474" s="5">
        <f t="shared" si="2991"/>
        <v>0.247797791</v>
      </c>
      <c r="BV474" s="5">
        <f t="shared" si="2991"/>
        <v>0.2328491069</v>
      </c>
      <c r="BY474" s="17">
        <v>-0.13030392744178382</v>
      </c>
      <c r="BZ474" s="17">
        <v>0.28559033476254414</v>
      </c>
      <c r="CA474" s="17">
        <v>-0.2764494050837445</v>
      </c>
      <c r="CC474" s="34">
        <f t="shared" ref="CC474:CE474" si="2992">BY474*BT474</f>
        <v>-0.02838478515</v>
      </c>
      <c r="CD474" s="34">
        <f t="shared" si="2992"/>
        <v>0.07076865408</v>
      </c>
      <c r="CE474" s="34">
        <f t="shared" si="2992"/>
        <v>-0.06437099706</v>
      </c>
    </row>
    <row r="475" ht="18.0" customHeight="1">
      <c r="B475" s="6">
        <v>0.0</v>
      </c>
      <c r="C475" s="6">
        <v>1.0</v>
      </c>
      <c r="D475" s="6">
        <v>0.0</v>
      </c>
      <c r="E475" s="22" t="str">
        <f t="shared" si="2951"/>
        <v>versicolor</v>
      </c>
      <c r="F475" s="22">
        <f t="shared" ref="F475:H475" si="2993">AQ475</f>
        <v>0.2867002988</v>
      </c>
      <c r="G475" s="22">
        <f t="shared" si="2993"/>
        <v>0.3751320527</v>
      </c>
      <c r="H475" s="22">
        <f t="shared" si="2993"/>
        <v>0.3381676486</v>
      </c>
      <c r="I475" s="64" t="str">
        <f t="shared" si="2953"/>
        <v>versicolor</v>
      </c>
      <c r="K475" s="24" t="str">
        <f t="shared" si="2954"/>
        <v>OK</v>
      </c>
      <c r="L475" s="29">
        <f t="shared" si="2955"/>
        <v>0.1089419083</v>
      </c>
      <c r="N475" s="29">
        <v>1.0</v>
      </c>
      <c r="O475" s="27">
        <v>6.7</v>
      </c>
      <c r="P475" s="27">
        <v>3.2</v>
      </c>
      <c r="U475" s="27">
        <v>0.8741428330119707</v>
      </c>
      <c r="V475" s="27">
        <v>-0.006449243353413792</v>
      </c>
      <c r="W475" s="27">
        <v>0.8314833021164294</v>
      </c>
      <c r="Z475" s="17">
        <f t="shared" ref="Z475:AB475" si="2994">1/(1+EXP(-U475))</f>
        <v>0.7056070036</v>
      </c>
      <c r="AA475" s="17">
        <f t="shared" si="2994"/>
        <v>0.4983876947</v>
      </c>
      <c r="AB475" s="17">
        <f t="shared" si="2994"/>
        <v>0.6966684749</v>
      </c>
      <c r="AE475" s="29">
        <v>1.0</v>
      </c>
      <c r="AF475" s="17">
        <f t="shared" ref="AF475:AH475" si="2995">Z475</f>
        <v>0.7056070036</v>
      </c>
      <c r="AG475" s="17">
        <f t="shared" si="2995"/>
        <v>0.4983876947</v>
      </c>
      <c r="AH475" s="17">
        <f t="shared" si="2995"/>
        <v>0.6966684749</v>
      </c>
      <c r="AJ475" s="2"/>
      <c r="AK475" s="2"/>
      <c r="AM475" s="27">
        <v>0.5933960723035584</v>
      </c>
      <c r="AN475" s="27">
        <v>0.8622367617652383</v>
      </c>
      <c r="AO475" s="27">
        <v>0.7585004314542562</v>
      </c>
      <c r="AQ475" s="17">
        <f t="shared" ref="AQ475:AS475" si="2996">EXP(AM475)/(EXP($AM475)+EXP($AN475)+EXP($AO475))</f>
        <v>0.2867002988</v>
      </c>
      <c r="AR475" s="17">
        <f t="shared" si="2996"/>
        <v>0.3751320527</v>
      </c>
      <c r="AS475" s="17">
        <f t="shared" si="2996"/>
        <v>0.3381676486</v>
      </c>
      <c r="AU475" s="40" t="str">
        <f t="shared" si="2971"/>
        <v>versicolor</v>
      </c>
      <c r="AW475" s="41">
        <v>0.0</v>
      </c>
      <c r="AX475" s="41">
        <v>1.0</v>
      </c>
      <c r="AY475" s="41">
        <v>0.0</v>
      </c>
      <c r="BB475" s="74">
        <f t="shared" ref="BB475:BD475" si="2997">AQ475-AW475</f>
        <v>0.2867002988</v>
      </c>
      <c r="BC475" s="74">
        <f t="shared" si="2997"/>
        <v>-0.6248679473</v>
      </c>
      <c r="BD475" s="74">
        <f t="shared" si="2997"/>
        <v>0.3381676486</v>
      </c>
      <c r="BF475" s="5">
        <v>1.0</v>
      </c>
      <c r="BG475" s="5">
        <v>1.0</v>
      </c>
      <c r="BH475" s="5">
        <v>1.0</v>
      </c>
      <c r="BJ475" s="34">
        <f t="shared" ref="BJ475:BL475" si="2998">BB475*BF475</f>
        <v>0.2867002988</v>
      </c>
      <c r="BK475" s="34">
        <f t="shared" si="2998"/>
        <v>-0.6248679473</v>
      </c>
      <c r="BL475" s="34">
        <f t="shared" si="2998"/>
        <v>0.3381676486</v>
      </c>
      <c r="BT475" s="5">
        <f t="shared" ref="BT475:BV475" si="2999">Z475*(1-Z475)</f>
        <v>0.2077257601</v>
      </c>
      <c r="BU475" s="5">
        <f t="shared" si="2999"/>
        <v>0.2499974005</v>
      </c>
      <c r="BV475" s="5">
        <f t="shared" si="2999"/>
        <v>0.211321511</v>
      </c>
      <c r="BY475" s="17">
        <v>-0.12755236436353354</v>
      </c>
      <c r="BZ475" s="17">
        <v>0.2793370421409142</v>
      </c>
      <c r="CA475" s="17">
        <v>-0.2684986500550941</v>
      </c>
      <c r="CC475" s="34">
        <f t="shared" ref="CC475:CE475" si="3000">BY475*BT475</f>
        <v>-0.02649591184</v>
      </c>
      <c r="CD475" s="34">
        <f t="shared" si="3000"/>
        <v>0.06983353439</v>
      </c>
      <c r="CE475" s="34">
        <f t="shared" si="3000"/>
        <v>-0.05673954043</v>
      </c>
    </row>
    <row r="476" ht="18.0" customHeight="1">
      <c r="B476" s="6">
        <v>0.0</v>
      </c>
      <c r="C476" s="6">
        <v>0.0</v>
      </c>
      <c r="D476" s="6">
        <v>1.0</v>
      </c>
      <c r="E476" s="22" t="str">
        <f t="shared" si="2951"/>
        <v>virginica</v>
      </c>
      <c r="F476" s="22">
        <f t="shared" ref="F476:H476" si="3001">AQ476</f>
        <v>0.3229040287</v>
      </c>
      <c r="G476" s="22">
        <f t="shared" si="3001"/>
        <v>0.3346068428</v>
      </c>
      <c r="H476" s="22">
        <f t="shared" si="3001"/>
        <v>0.3424891284</v>
      </c>
      <c r="I476" s="64" t="str">
        <f t="shared" si="2953"/>
        <v>virginica</v>
      </c>
      <c r="K476" s="24" t="str">
        <f t="shared" si="2954"/>
        <v>OK</v>
      </c>
      <c r="L476" s="29">
        <f t="shared" si="2955"/>
        <v>0.1190572626</v>
      </c>
      <c r="N476" s="29">
        <v>1.0</v>
      </c>
      <c r="O476" s="27">
        <v>7.9</v>
      </c>
      <c r="P476" s="27">
        <v>6.3</v>
      </c>
      <c r="U476" s="27">
        <v>0.9100685012880135</v>
      </c>
      <c r="V476" s="27">
        <v>0.8712024016279798</v>
      </c>
      <c r="W476" s="27">
        <v>-0.0037273742659258424</v>
      </c>
      <c r="Z476" s="17">
        <f t="shared" ref="Z476:AB476" si="3002">1/(1+EXP(-U476))</f>
        <v>0.71301418</v>
      </c>
      <c r="AA476" s="17">
        <f t="shared" si="3002"/>
        <v>0.7049958312</v>
      </c>
      <c r="AB476" s="17">
        <f t="shared" si="3002"/>
        <v>0.4990681575</v>
      </c>
      <c r="AE476" s="29">
        <v>1.0</v>
      </c>
      <c r="AF476" s="17">
        <f t="shared" ref="AF476:AH476" si="3003">Z476</f>
        <v>0.71301418</v>
      </c>
      <c r="AG476" s="17">
        <f t="shared" si="3003"/>
        <v>0.7049958312</v>
      </c>
      <c r="AH476" s="17">
        <f t="shared" si="3003"/>
        <v>0.4990681575</v>
      </c>
      <c r="AM476" s="27">
        <v>0.7052513096859923</v>
      </c>
      <c r="AN476" s="27">
        <v>0.7408523944290609</v>
      </c>
      <c r="AO476" s="27">
        <v>0.7641360706820425</v>
      </c>
      <c r="AQ476" s="17">
        <f t="shared" ref="AQ476:AS476" si="3004">EXP(AM476)/(EXP($AM476)+EXP($AN476)+EXP($AO476))</f>
        <v>0.3229040287</v>
      </c>
      <c r="AR476" s="17">
        <f t="shared" si="3004"/>
        <v>0.3346068428</v>
      </c>
      <c r="AS476" s="17">
        <f t="shared" si="3004"/>
        <v>0.3424891284</v>
      </c>
      <c r="AU476" s="40" t="str">
        <f t="shared" si="2971"/>
        <v>virginica</v>
      </c>
      <c r="AW476" s="41">
        <v>0.0</v>
      </c>
      <c r="AX476" s="41">
        <v>0.0</v>
      </c>
      <c r="AY476" s="41">
        <v>1.0</v>
      </c>
      <c r="BB476" s="74">
        <f t="shared" ref="BB476:BD476" si="3005">AQ476-AW476</f>
        <v>0.3229040287</v>
      </c>
      <c r="BC476" s="74">
        <f t="shared" si="3005"/>
        <v>0.3346068428</v>
      </c>
      <c r="BD476" s="74">
        <f t="shared" si="3005"/>
        <v>-0.6575108716</v>
      </c>
      <c r="BF476" s="5">
        <v>1.0</v>
      </c>
      <c r="BG476" s="5">
        <v>1.0</v>
      </c>
      <c r="BH476" s="5">
        <v>1.0</v>
      </c>
      <c r="BJ476" s="34">
        <f t="shared" ref="BJ476:BL476" si="3006">BB476*BF476</f>
        <v>0.3229040287</v>
      </c>
      <c r="BK476" s="34">
        <f t="shared" si="3006"/>
        <v>0.3346068428</v>
      </c>
      <c r="BL476" s="34">
        <f t="shared" si="3006"/>
        <v>-0.6575108716</v>
      </c>
      <c r="BT476" s="5">
        <f t="shared" ref="BT476:BV476" si="3007">Z476*(1-Z476)</f>
        <v>0.2046249591</v>
      </c>
      <c r="BU476" s="5">
        <f t="shared" si="3007"/>
        <v>0.2079767092</v>
      </c>
      <c r="BV476" s="5">
        <f t="shared" si="3007"/>
        <v>0.2499991317</v>
      </c>
      <c r="BY476" s="17">
        <v>0.05793325050291681</v>
      </c>
      <c r="BZ476" s="17">
        <v>-0.10685623183249557</v>
      </c>
      <c r="CA476" s="17">
        <v>-0.06804249149136632</v>
      </c>
      <c r="CC476" s="34">
        <f t="shared" ref="CC476:CE476" si="3008">BY476*BT476</f>
        <v>0.01185458902</v>
      </c>
      <c r="CD476" s="34">
        <f t="shared" si="3008"/>
        <v>-0.02222360745</v>
      </c>
      <c r="CE476" s="34">
        <f t="shared" si="3008"/>
        <v>-0.01701056379</v>
      </c>
    </row>
    <row r="477" ht="18.0" customHeight="1">
      <c r="B477" s="6">
        <v>0.0</v>
      </c>
      <c r="C477" s="6">
        <v>0.0</v>
      </c>
      <c r="D477" s="6">
        <v>1.0</v>
      </c>
      <c r="E477" s="22" t="str">
        <f t="shared" si="2951"/>
        <v>virginica</v>
      </c>
      <c r="F477" s="22">
        <f t="shared" ref="F477:H477" si="3009">AQ477</f>
        <v>0.3103470858</v>
      </c>
      <c r="G477" s="22">
        <f t="shared" si="3009"/>
        <v>0.347798787</v>
      </c>
      <c r="H477" s="22">
        <f t="shared" si="3009"/>
        <v>0.3418541272</v>
      </c>
      <c r="I477" s="64" t="str">
        <f t="shared" si="2953"/>
        <v>versicolor</v>
      </c>
      <c r="K477" s="24" t="str">
        <f t="shared" si="2954"/>
        <v>NG</v>
      </c>
      <c r="L477" s="29">
        <f t="shared" si="2955"/>
        <v>0.1192634624</v>
      </c>
      <c r="N477" s="29">
        <v>1.0</v>
      </c>
      <c r="O477" s="27">
        <v>8.3</v>
      </c>
      <c r="P477" s="27">
        <v>5.8</v>
      </c>
      <c r="U477" s="27">
        <v>0.9893032865950451</v>
      </c>
      <c r="V477" s="27">
        <v>0.6362308739935636</v>
      </c>
      <c r="W477" s="27">
        <v>0.2941860860318908</v>
      </c>
      <c r="Z477" s="17">
        <f t="shared" ref="Z477:AB477" si="3010">1/(1+EXP(-U477))</f>
        <v>0.7289502864</v>
      </c>
      <c r="AA477" s="17">
        <f t="shared" si="3010"/>
        <v>0.6539009483</v>
      </c>
      <c r="AB477" s="17">
        <f t="shared" si="3010"/>
        <v>0.5730206458</v>
      </c>
      <c r="AE477" s="29">
        <v>1.0</v>
      </c>
      <c r="AF477" s="17">
        <f t="shared" ref="AF477:AH477" si="3011">Z477</f>
        <v>0.7289502864</v>
      </c>
      <c r="AG477" s="17">
        <f t="shared" si="3011"/>
        <v>0.6539009483</v>
      </c>
      <c r="AH477" s="17">
        <f t="shared" si="3011"/>
        <v>0.5730206458</v>
      </c>
      <c r="AM477" s="27">
        <v>0.6845436382174872</v>
      </c>
      <c r="AN477" s="27">
        <v>0.7984764498192627</v>
      </c>
      <c r="AO477" s="27">
        <v>0.781236452821279</v>
      </c>
      <c r="AQ477" s="17">
        <f t="shared" ref="AQ477:AS477" si="3012">EXP(AM477)/(EXP($AM477)+EXP($AN477)+EXP($AO477))</f>
        <v>0.3103470858</v>
      </c>
      <c r="AR477" s="17">
        <f t="shared" si="3012"/>
        <v>0.347798787</v>
      </c>
      <c r="AS477" s="17">
        <f t="shared" si="3012"/>
        <v>0.3418541272</v>
      </c>
      <c r="AU477" s="40" t="str">
        <f t="shared" si="2971"/>
        <v>versicolor</v>
      </c>
      <c r="AW477" s="41">
        <v>0.0</v>
      </c>
      <c r="AX477" s="41">
        <v>0.0</v>
      </c>
      <c r="AY477" s="41">
        <v>1.0</v>
      </c>
      <c r="BB477" s="74">
        <f t="shared" ref="BB477:BD477" si="3013">AQ477-AW477</f>
        <v>0.3103470858</v>
      </c>
      <c r="BC477" s="74">
        <f t="shared" si="3013"/>
        <v>0.347798787</v>
      </c>
      <c r="BD477" s="74">
        <f t="shared" si="3013"/>
        <v>-0.6581458728</v>
      </c>
      <c r="BF477" s="5">
        <v>1.0</v>
      </c>
      <c r="BG477" s="5">
        <v>1.0</v>
      </c>
      <c r="BH477" s="5">
        <v>1.0</v>
      </c>
      <c r="BJ477" s="34">
        <f t="shared" ref="BJ477:BL477" si="3014">BB477*BF477</f>
        <v>0.3103470858</v>
      </c>
      <c r="BK477" s="34">
        <f t="shared" si="3014"/>
        <v>0.347798787</v>
      </c>
      <c r="BL477" s="34">
        <f t="shared" si="3014"/>
        <v>-0.6581458728</v>
      </c>
      <c r="BT477" s="5">
        <f t="shared" ref="BT477:BV477" si="3015">Z477*(1-Z477)</f>
        <v>0.1975817663</v>
      </c>
      <c r="BU477" s="5">
        <f t="shared" si="3015"/>
        <v>0.2263144981</v>
      </c>
      <c r="BV477" s="5">
        <f t="shared" si="3015"/>
        <v>0.2446679853</v>
      </c>
      <c r="BY477" s="17">
        <v>0.0607676404017356</v>
      </c>
      <c r="BZ477" s="17">
        <v>-0.11333675346322455</v>
      </c>
      <c r="CA477" s="17">
        <v>-0.05948227953431279</v>
      </c>
      <c r="CC477" s="34">
        <f t="shared" ref="CC477:CE477" si="3016">BY477*BT477</f>
        <v>0.01200657773</v>
      </c>
      <c r="CD477" s="34">
        <f t="shared" si="3016"/>
        <v>-0.02564975048</v>
      </c>
      <c r="CE477" s="34">
        <f t="shared" si="3016"/>
        <v>-0.01455340949</v>
      </c>
    </row>
    <row r="478" ht="18.0" customHeight="1">
      <c r="B478" s="6">
        <v>0.0</v>
      </c>
      <c r="C478" s="6">
        <v>0.0</v>
      </c>
      <c r="D478" s="6">
        <v>1.0</v>
      </c>
      <c r="E478" s="22" t="str">
        <f t="shared" si="2951"/>
        <v>virginica</v>
      </c>
      <c r="F478" s="22">
        <f t="shared" ref="F478:H478" si="3017">AQ478</f>
        <v>0.3072727464</v>
      </c>
      <c r="G478" s="22">
        <f t="shared" si="3017"/>
        <v>0.3513345606</v>
      </c>
      <c r="H478" s="22">
        <f t="shared" si="3017"/>
        <v>0.341392693</v>
      </c>
      <c r="I478" s="64" t="str">
        <f t="shared" si="2953"/>
        <v>versicolor</v>
      </c>
      <c r="J478" s="30"/>
      <c r="K478" s="24" t="str">
        <f t="shared" si="2954"/>
        <v>NG</v>
      </c>
      <c r="L478" s="31">
        <f t="shared" si="2955"/>
        <v>0.1194135413</v>
      </c>
      <c r="N478" s="31">
        <v>1.0</v>
      </c>
      <c r="O478" s="27">
        <v>7.7</v>
      </c>
      <c r="P478" s="27">
        <v>5.2</v>
      </c>
      <c r="U478" s="27">
        <v>0.9296687669651108</v>
      </c>
      <c r="V478" s="27">
        <v>0.5242393811746953</v>
      </c>
      <c r="W478" s="27">
        <v>0.35472544500306546</v>
      </c>
      <c r="Z478" s="17">
        <f t="shared" ref="Z478:AB478" si="3018">1/(1+EXP(-U478))</f>
        <v>0.7170080807</v>
      </c>
      <c r="AA478" s="17">
        <f t="shared" si="3018"/>
        <v>0.6281385399</v>
      </c>
      <c r="AB478" s="17">
        <f t="shared" si="3018"/>
        <v>0.5877630161</v>
      </c>
      <c r="AE478" s="31">
        <v>1.0</v>
      </c>
      <c r="AF478" s="17">
        <f t="shared" ref="AF478:AH478" si="3019">Z478</f>
        <v>0.7170080807</v>
      </c>
      <c r="AG478" s="17">
        <f t="shared" si="3019"/>
        <v>0.6281385399</v>
      </c>
      <c r="AH478" s="17">
        <f t="shared" si="3019"/>
        <v>0.5877630161</v>
      </c>
      <c r="AM478" s="27">
        <v>0.6657648142446947</v>
      </c>
      <c r="AN478" s="27">
        <v>0.7997679699383923</v>
      </c>
      <c r="AO478" s="27">
        <v>0.7710624432047899</v>
      </c>
      <c r="AQ478" s="17">
        <f t="shared" ref="AQ478:AS478" si="3020">EXP(AM478)/(EXP($AM478)+EXP($AN478)+EXP($AO478))</f>
        <v>0.3072727464</v>
      </c>
      <c r="AR478" s="17">
        <f t="shared" si="3020"/>
        <v>0.3513345606</v>
      </c>
      <c r="AS478" s="17">
        <f t="shared" si="3020"/>
        <v>0.341392693</v>
      </c>
      <c r="AU478" s="40" t="str">
        <f t="shared" si="2971"/>
        <v>versicolor</v>
      </c>
      <c r="AW478" s="41">
        <v>0.0</v>
      </c>
      <c r="AX478" s="41">
        <v>0.0</v>
      </c>
      <c r="AY478" s="41">
        <v>1.0</v>
      </c>
      <c r="BB478" s="74">
        <f t="shared" ref="BB478:BD478" si="3021">AQ478-AW478</f>
        <v>0.3072727464</v>
      </c>
      <c r="BC478" s="74">
        <f t="shared" si="3021"/>
        <v>0.3513345606</v>
      </c>
      <c r="BD478" s="74">
        <f t="shared" si="3021"/>
        <v>-0.658607307</v>
      </c>
      <c r="BF478" s="5">
        <v>1.0</v>
      </c>
      <c r="BG478" s="5">
        <v>1.0</v>
      </c>
      <c r="BH478" s="5">
        <v>1.0</v>
      </c>
      <c r="BJ478" s="34">
        <f t="shared" ref="BJ478:BL478" si="3022">BB478*BF478</f>
        <v>0.3072727464</v>
      </c>
      <c r="BK478" s="34">
        <f t="shared" si="3022"/>
        <v>0.3513345606</v>
      </c>
      <c r="BL478" s="34">
        <f t="shared" si="3022"/>
        <v>-0.658607307</v>
      </c>
      <c r="BT478" s="5">
        <f t="shared" ref="BT478:BV478" si="3023">Z478*(1-Z478)</f>
        <v>0.2029074929</v>
      </c>
      <c r="BU478" s="5">
        <f t="shared" si="3023"/>
        <v>0.2335805146</v>
      </c>
      <c r="BV478" s="5">
        <f t="shared" si="3023"/>
        <v>0.242297653</v>
      </c>
      <c r="BY478" s="17">
        <v>0.06152098981979748</v>
      </c>
      <c r="BZ478" s="17">
        <v>-0.11504757945964982</v>
      </c>
      <c r="CA478" s="17">
        <v>-0.057317411044907396</v>
      </c>
      <c r="CC478" s="34">
        <f t="shared" ref="CC478:CE478" si="3024">BY478*BT478</f>
        <v>0.01248306981</v>
      </c>
      <c r="CD478" s="34">
        <f t="shared" si="3024"/>
        <v>-0.02687287281</v>
      </c>
      <c r="CE478" s="34">
        <f t="shared" si="3024"/>
        <v>-0.01388787417</v>
      </c>
    </row>
    <row r="479" ht="18.0" customHeight="1">
      <c r="K479" s="32" t="s">
        <v>29</v>
      </c>
      <c r="L479" s="31">
        <f>SUM(L470:L478)</f>
        <v>1.027054656</v>
      </c>
      <c r="R479" s="9"/>
      <c r="AM479" s="7"/>
    </row>
    <row r="480" ht="18.0" customHeight="1">
      <c r="K480" s="2"/>
      <c r="R480" s="9"/>
      <c r="AM480" s="43" t="s">
        <v>388</v>
      </c>
      <c r="AN480" s="27"/>
      <c r="AO480" s="27"/>
    </row>
    <row r="481" ht="18.0" customHeight="1">
      <c r="B481" s="11" t="s">
        <v>11</v>
      </c>
      <c r="C481" s="12"/>
      <c r="D481" s="12"/>
      <c r="E481" s="13"/>
      <c r="G481" s="2"/>
      <c r="H481" s="2"/>
      <c r="I481" s="2"/>
      <c r="J481" s="9"/>
      <c r="K481" s="2"/>
      <c r="L481" s="9"/>
      <c r="Q481" s="7"/>
      <c r="U481" s="43" t="s">
        <v>12</v>
      </c>
      <c r="V481" s="27"/>
      <c r="W481" s="27"/>
      <c r="Z481" s="16" t="s">
        <v>389</v>
      </c>
      <c r="AA481" s="17"/>
      <c r="AF481" s="16" t="s">
        <v>390</v>
      </c>
      <c r="AI481" s="7"/>
      <c r="AM481" s="43" t="s">
        <v>391</v>
      </c>
      <c r="AQ481" s="10" t="s">
        <v>392</v>
      </c>
      <c r="AR481" s="17"/>
      <c r="AW481" s="1" t="s">
        <v>41</v>
      </c>
      <c r="BB481" s="36" t="s">
        <v>93</v>
      </c>
      <c r="BF481" s="4" t="s">
        <v>393</v>
      </c>
      <c r="BH481" s="9" t="s">
        <v>1046</v>
      </c>
      <c r="BJ481" s="33" t="s">
        <v>395</v>
      </c>
      <c r="BN481" s="33" t="s">
        <v>396</v>
      </c>
      <c r="BO481" s="34"/>
      <c r="BP481" s="34"/>
      <c r="BQ481" s="34"/>
      <c r="BT481" s="4" t="s">
        <v>397</v>
      </c>
      <c r="BX481" s="16" t="s">
        <v>398</v>
      </c>
      <c r="BY481" s="17"/>
      <c r="BZ481" s="17"/>
      <c r="CA481" s="17"/>
      <c r="CB481" s="17"/>
      <c r="CC481" s="33" t="s">
        <v>399</v>
      </c>
      <c r="CG481" s="4" t="s">
        <v>138</v>
      </c>
      <c r="CH481" s="5"/>
      <c r="CI481" s="5"/>
      <c r="CJ481" s="5"/>
    </row>
    <row r="482" ht="18.0" customHeight="1">
      <c r="B482" s="18" t="s">
        <v>14</v>
      </c>
      <c r="C482" s="18" t="s">
        <v>15</v>
      </c>
      <c r="D482" s="18" t="s">
        <v>16</v>
      </c>
      <c r="E482" s="19"/>
      <c r="F482" s="6" t="s">
        <v>14</v>
      </c>
      <c r="G482" s="6" t="s">
        <v>15</v>
      </c>
      <c r="H482" s="6" t="s">
        <v>16</v>
      </c>
      <c r="I482" s="19"/>
      <c r="J482" s="20" t="s">
        <v>18</v>
      </c>
      <c r="K482" s="18" t="s">
        <v>19</v>
      </c>
      <c r="L482" s="21" t="s">
        <v>20</v>
      </c>
      <c r="N482" s="1" t="s">
        <v>21</v>
      </c>
      <c r="O482" s="1" t="s">
        <v>22</v>
      </c>
      <c r="P482" s="1" t="s">
        <v>23</v>
      </c>
      <c r="Q482" s="1" t="s">
        <v>1047</v>
      </c>
      <c r="U482" s="1" t="s">
        <v>1048</v>
      </c>
      <c r="AE482" s="1" t="s">
        <v>21</v>
      </c>
      <c r="AF482" s="2" t="s">
        <v>1049</v>
      </c>
      <c r="AI482" s="2" t="s">
        <v>1050</v>
      </c>
      <c r="AK482" s="2"/>
      <c r="AM482" s="2" t="s">
        <v>1051</v>
      </c>
      <c r="AO482" s="2"/>
      <c r="AQ482" s="2" t="s">
        <v>47</v>
      </c>
      <c r="AW482" s="6" t="s">
        <v>14</v>
      </c>
      <c r="AX482" s="6" t="s">
        <v>15</v>
      </c>
      <c r="AY482" s="6" t="s">
        <v>16</v>
      </c>
      <c r="BB482" s="2" t="s">
        <v>101</v>
      </c>
      <c r="BF482" s="1" t="s">
        <v>251</v>
      </c>
      <c r="BJ482" s="57" t="s">
        <v>1052</v>
      </c>
      <c r="BK482" s="58"/>
      <c r="BO482" s="2" t="s">
        <v>104</v>
      </c>
      <c r="BP482" s="2"/>
      <c r="BT482" s="1" t="s">
        <v>145</v>
      </c>
      <c r="BY482" s="2" t="s">
        <v>146</v>
      </c>
      <c r="CC482" s="2" t="s">
        <v>1053</v>
      </c>
      <c r="CH482" s="2" t="s">
        <v>148</v>
      </c>
    </row>
    <row r="483" ht="18.0" customHeight="1">
      <c r="A483" s="1">
        <f>A470+1</f>
        <v>37</v>
      </c>
      <c r="B483" s="6">
        <v>1.0</v>
      </c>
      <c r="C483" s="6">
        <v>0.0</v>
      </c>
      <c r="D483" s="6">
        <v>0.0</v>
      </c>
      <c r="E483" s="22" t="str">
        <f t="shared" ref="E483:E491" si="3035">IF(MAX(B483:D483)=B483,"setosa",IF(MAX(B483:D483)=C483,"versicolor","virginica"))</f>
        <v>setosa</v>
      </c>
      <c r="F483" s="22">
        <f t="shared" ref="F483:H483" si="3025">AQ483</f>
        <v>0.3648174573</v>
      </c>
      <c r="G483" s="22">
        <f t="shared" si="3025"/>
        <v>0.2938593928</v>
      </c>
      <c r="H483" s="22">
        <f t="shared" si="3025"/>
        <v>0.3413231499</v>
      </c>
      <c r="I483" s="64" t="str">
        <f t="shared" ref="I483:I491" si="3037">IF(MAX(F483:H483)=F483,"setosa",IF(MAX(F483:H483)=G483,"versicolor","virginica"))</f>
        <v>setosa</v>
      </c>
      <c r="J483" s="22">
        <f>COUNTIF(K483:K491,"OK")/9</f>
        <v>0.7777777778</v>
      </c>
      <c r="K483" s="24" t="str">
        <f t="shared" ref="K483:K491" si="3038">IF(E483=I483,"OK","NG")</f>
        <v>OK</v>
      </c>
      <c r="L483" s="25">
        <f t="shared" ref="L483:L491" si="3039">-(B483*LN(F483)+C483*LN(G483)+D483*LN(H483))/9</f>
        <v>0.1120397964</v>
      </c>
      <c r="M483" s="9" t="s">
        <v>26</v>
      </c>
      <c r="N483" s="25">
        <v>1.0</v>
      </c>
      <c r="O483" s="27">
        <v>5.1</v>
      </c>
      <c r="P483" s="27">
        <v>7.0</v>
      </c>
      <c r="Q483" s="72">
        <f t="shared" ref="Q483:S483" si="3026">Q470-$C$10*CH470</f>
        <v>0.05461406357</v>
      </c>
      <c r="R483" s="72">
        <f t="shared" si="3026"/>
        <v>-0.05417726256</v>
      </c>
      <c r="S483" s="72">
        <f t="shared" si="3026"/>
        <v>0.1927354559</v>
      </c>
      <c r="T483" s="28" t="s">
        <v>27</v>
      </c>
      <c r="U483" s="27">
        <f t="array" ref="U483:W491">MMULT(N483:P491,Q483:S485)</f>
        <v>0.4354150732</v>
      </c>
      <c r="V483" s="27">
        <v>1.5447210604750277</v>
      </c>
      <c r="W483" s="27">
        <v>-1.0481940543642587</v>
      </c>
      <c r="Y483" s="9" t="s">
        <v>1054</v>
      </c>
      <c r="Z483" s="17">
        <f t="shared" ref="Z483:AB483" si="3027">1/(1+EXP(-U483))</f>
        <v>0.6071659939</v>
      </c>
      <c r="AA483" s="17">
        <f t="shared" si="3027"/>
        <v>0.8241499808</v>
      </c>
      <c r="AB483" s="17">
        <f t="shared" si="3027"/>
        <v>0.2595720427</v>
      </c>
      <c r="AD483" s="9" t="s">
        <v>1055</v>
      </c>
      <c r="AE483" s="25">
        <v>1.0</v>
      </c>
      <c r="AF483" s="17">
        <f t="shared" ref="AF483:AH483" si="3028">Z483</f>
        <v>0.6071659939</v>
      </c>
      <c r="AG483" s="17">
        <f t="shared" si="3028"/>
        <v>0.8241499808</v>
      </c>
      <c r="AH483" s="17">
        <f t="shared" si="3028"/>
        <v>0.2595720427</v>
      </c>
      <c r="AI483" s="38">
        <f t="shared" ref="AI483:AK483" si="3029">AI470-$C$10*BO470</f>
        <v>0.07457371016</v>
      </c>
      <c r="AJ483" s="38">
        <f t="shared" si="3029"/>
        <v>-0.03085481074</v>
      </c>
      <c r="AK483" s="38">
        <f t="shared" si="3029"/>
        <v>-0.04371889942</v>
      </c>
      <c r="AL483" s="28" t="s">
        <v>27</v>
      </c>
      <c r="AM483" s="27">
        <f t="array" ref="AM483:AO491">MMULT(AE483:AH491,AI483:AK486)</f>
        <v>0.7290634783</v>
      </c>
      <c r="AN483" s="27">
        <v>0.5127677637180249</v>
      </c>
      <c r="AO483" s="27">
        <v>0.6624960489131865</v>
      </c>
      <c r="AP483" s="9" t="s">
        <v>1056</v>
      </c>
      <c r="AQ483" s="17">
        <f t="shared" ref="AQ483:AS483" si="3030">EXP(AM483)/(EXP($AM483)+EXP($AN483)+EXP($AO483))</f>
        <v>0.3648174573</v>
      </c>
      <c r="AR483" s="17">
        <f t="shared" si="3030"/>
        <v>0.2938593928</v>
      </c>
      <c r="AS483" s="17">
        <f t="shared" si="3030"/>
        <v>0.3413231499</v>
      </c>
      <c r="AT483" s="39" t="s">
        <v>51</v>
      </c>
      <c r="AU483" s="40" t="str">
        <f>IF(MAX(B483:D483)=MAX(AQ483:AS483)=AQ483,"setosa",IF(MAX(AQ483:AS483)=AR483,"versicolor","virginica"))</f>
        <v>virginica</v>
      </c>
      <c r="AW483" s="41">
        <v>1.0</v>
      </c>
      <c r="AX483" s="41">
        <v>0.0</v>
      </c>
      <c r="AY483" s="41">
        <v>0.0</v>
      </c>
      <c r="BA483" s="59" t="s">
        <v>108</v>
      </c>
      <c r="BB483" s="74">
        <f t="shared" ref="BB483:BD483" si="3031">AQ483-AW483</f>
        <v>-0.6351825427</v>
      </c>
      <c r="BC483" s="74">
        <f t="shared" si="3031"/>
        <v>0.2938593928</v>
      </c>
      <c r="BD483" s="74">
        <f t="shared" si="3031"/>
        <v>0.3413231499</v>
      </c>
      <c r="BE483" s="9" t="s">
        <v>1057</v>
      </c>
      <c r="BF483" s="5">
        <v>1.0</v>
      </c>
      <c r="BG483" s="5">
        <v>1.0</v>
      </c>
      <c r="BH483" s="5">
        <v>1.0</v>
      </c>
      <c r="BI483" s="9" t="s">
        <v>1058</v>
      </c>
      <c r="BJ483" s="34">
        <f t="shared" ref="BJ483:BL483" si="3032">BB483*BF483</f>
        <v>-0.6351825427</v>
      </c>
      <c r="BK483" s="34">
        <f t="shared" si="3032"/>
        <v>0.2938593928</v>
      </c>
      <c r="BL483" s="34">
        <f t="shared" si="3032"/>
        <v>0.3413231499</v>
      </c>
      <c r="BN483" s="61" t="s">
        <v>1059</v>
      </c>
      <c r="BO483" s="62">
        <f t="array" ref="BO483:BQ486">MMULT(TRANSPOSE(AE483:AH491),BJ483:BL491)</f>
        <v>-0.08637368094</v>
      </c>
      <c r="BP483" s="62">
        <v>0.01844932943669647</v>
      </c>
      <c r="BQ483" s="62">
        <v>0.06792435149890652</v>
      </c>
      <c r="BS483" s="75" t="s">
        <v>1060</v>
      </c>
      <c r="BT483" s="5">
        <f t="shared" ref="BT483:BV483" si="3033">Z483*(1-Z483)</f>
        <v>0.2385154498</v>
      </c>
      <c r="BU483" s="5">
        <f t="shared" si="3033"/>
        <v>0.14492679</v>
      </c>
      <c r="BV483" s="5">
        <f t="shared" si="3033"/>
        <v>0.1921943974</v>
      </c>
      <c r="BX483" s="9" t="s">
        <v>1061</v>
      </c>
      <c r="BY483" s="17">
        <f t="array" ref="BY483:CA491">MMULT(BJ483:BL491,TRANSPOSE(AI484:AK486))</f>
        <v>0.07318632729</v>
      </c>
      <c r="BZ483" s="17">
        <v>-0.1856147876482673</v>
      </c>
      <c r="CA483" s="17">
        <v>0.36064673510377954</v>
      </c>
      <c r="CB483" s="9"/>
      <c r="CC483" s="34">
        <f t="shared" ref="CC483:CE483" si="3034">BY483*BT483</f>
        <v>0.01745606977</v>
      </c>
      <c r="CD483" s="34">
        <f t="shared" si="3034"/>
        <v>-0.02690055535</v>
      </c>
      <c r="CE483" s="34">
        <f t="shared" si="3034"/>
        <v>0.06931428191</v>
      </c>
      <c r="CG483" s="61" t="s">
        <v>1062</v>
      </c>
      <c r="CH483" s="65">
        <f t="array" ref="CH483:CJ485">MMULT(TRANSPOSE(N483:P491),CC483:CE491)</f>
        <v>0.004924939903</v>
      </c>
      <c r="CI483" s="65">
        <v>0.06526273946502276</v>
      </c>
      <c r="CJ483" s="65">
        <v>-0.036159610496965575</v>
      </c>
    </row>
    <row r="484" ht="18.0" customHeight="1">
      <c r="B484" s="6">
        <v>1.0</v>
      </c>
      <c r="C484" s="6">
        <v>0.0</v>
      </c>
      <c r="D484" s="6">
        <v>0.0</v>
      </c>
      <c r="E484" s="22" t="str">
        <f t="shared" si="3035"/>
        <v>setosa</v>
      </c>
      <c r="F484" s="22">
        <f t="shared" ref="F484:H484" si="3036">AQ484</f>
        <v>0.3722273033</v>
      </c>
      <c r="G484" s="22">
        <f t="shared" si="3036"/>
        <v>0.2870112101</v>
      </c>
      <c r="H484" s="22">
        <f t="shared" si="3036"/>
        <v>0.3407614866</v>
      </c>
      <c r="I484" s="64" t="str">
        <f t="shared" si="3037"/>
        <v>setosa</v>
      </c>
      <c r="K484" s="24" t="str">
        <f t="shared" si="3038"/>
        <v>OK</v>
      </c>
      <c r="L484" s="29">
        <f t="shared" si="3039"/>
        <v>0.1098056201</v>
      </c>
      <c r="N484" s="29">
        <v>1.0</v>
      </c>
      <c r="O484" s="27">
        <v>5.4</v>
      </c>
      <c r="P484" s="27">
        <v>7.8</v>
      </c>
      <c r="Q484" s="72">
        <f t="shared" ref="Q484:S484" si="3040">Q471-$C$10*CH471</f>
        <v>0.1428437219</v>
      </c>
      <c r="R484" s="72">
        <f t="shared" si="3040"/>
        <v>-0.1649675196</v>
      </c>
      <c r="S484" s="72">
        <f t="shared" si="3040"/>
        <v>0.2860952479</v>
      </c>
      <c r="U484" s="27">
        <v>0.43853082156874784</v>
      </c>
      <c r="V484" s="27">
        <v>1.7741145386626203</v>
      </c>
      <c r="W484" s="27">
        <v>-1.2709386542433747</v>
      </c>
      <c r="Z484" s="17">
        <f t="shared" ref="Z484:AB484" si="3041">1/(1+EXP(-U484))</f>
        <v>0.6079088993</v>
      </c>
      <c r="AA484" s="17">
        <f t="shared" si="3041"/>
        <v>0.8549686082</v>
      </c>
      <c r="AB484" s="17">
        <f t="shared" si="3041"/>
        <v>0.2190966123</v>
      </c>
      <c r="AE484" s="29">
        <v>1.0</v>
      </c>
      <c r="AF484" s="17">
        <f t="shared" ref="AF484:AH484" si="3042">Z484</f>
        <v>0.6079088993</v>
      </c>
      <c r="AG484" s="17">
        <f t="shared" si="3042"/>
        <v>0.8549686082</v>
      </c>
      <c r="AH484" s="17">
        <f t="shared" si="3042"/>
        <v>0.2190966123</v>
      </c>
      <c r="AI484" s="38">
        <f t="shared" ref="AI484:AK484" si="3043">AI471-$C$10*BO471</f>
        <v>0.5183784355</v>
      </c>
      <c r="AJ484" s="38">
        <f t="shared" si="3043"/>
        <v>0.7373173027</v>
      </c>
      <c r="AK484" s="38">
        <f t="shared" si="3043"/>
        <v>0.5443042618</v>
      </c>
      <c r="AM484" s="27">
        <v>0.7473866376239564</v>
      </c>
      <c r="AN484" s="27">
        <v>0.48740321412965937</v>
      </c>
      <c r="AO484" s="27">
        <v>0.6590647192539506</v>
      </c>
      <c r="AQ484" s="17">
        <f t="shared" ref="AQ484:AS484" si="3044">EXP(AM484)/(EXP($AM484)+EXP($AN484)+EXP($AO484))</f>
        <v>0.3722273033</v>
      </c>
      <c r="AR484" s="17">
        <f t="shared" si="3044"/>
        <v>0.2870112101</v>
      </c>
      <c r="AS484" s="17">
        <f t="shared" si="3044"/>
        <v>0.3407614866</v>
      </c>
      <c r="AU484" s="40" t="str">
        <f t="shared" ref="AU484:AU491" si="3055">IF(MAX(AQ484:AS484)=AQ484,"setosa",IF(MAX(AQ484:AS484)=AR484,"versicolor","virginica"))</f>
        <v>setosa</v>
      </c>
      <c r="AW484" s="41">
        <v>1.0</v>
      </c>
      <c r="AX484" s="41">
        <v>0.0</v>
      </c>
      <c r="AY484" s="41">
        <v>0.0</v>
      </c>
      <c r="BB484" s="74">
        <f t="shared" ref="BB484:BD484" si="3045">AQ484-AW484</f>
        <v>-0.6277726967</v>
      </c>
      <c r="BC484" s="74">
        <f t="shared" si="3045"/>
        <v>0.2870112101</v>
      </c>
      <c r="BD484" s="74">
        <f t="shared" si="3045"/>
        <v>0.3407614866</v>
      </c>
      <c r="BF484" s="5">
        <v>1.0</v>
      </c>
      <c r="BG484" s="5">
        <v>1.0</v>
      </c>
      <c r="BH484" s="5">
        <v>1.0</v>
      </c>
      <c r="BJ484" s="34">
        <f t="shared" ref="BJ484:BL484" si="3046">BB484*BF484</f>
        <v>-0.6277726967</v>
      </c>
      <c r="BK484" s="34">
        <f t="shared" si="3046"/>
        <v>0.2870112101</v>
      </c>
      <c r="BL484" s="34">
        <f t="shared" si="3046"/>
        <v>0.3407614866</v>
      </c>
      <c r="BN484" s="61" t="s">
        <v>1063</v>
      </c>
      <c r="BO484" s="34">
        <v>0.1249158554961678</v>
      </c>
      <c r="BP484" s="34">
        <v>-0.03625064284464369</v>
      </c>
      <c r="BQ484" s="34">
        <v>-0.08866521265152422</v>
      </c>
      <c r="BT484" s="5">
        <f t="shared" ref="BT484:BV484" si="3047">Z484*(1-Z484)</f>
        <v>0.2383556694</v>
      </c>
      <c r="BU484" s="5">
        <f t="shared" si="3047"/>
        <v>0.1239972872</v>
      </c>
      <c r="BV484" s="5">
        <f t="shared" si="3047"/>
        <v>0.1710932868</v>
      </c>
      <c r="BY484" s="17">
        <v>0.07167243235049911</v>
      </c>
      <c r="BZ484" s="17">
        <v>-0.18203909228399795</v>
      </c>
      <c r="CA484" s="17">
        <v>0.35564797995796227</v>
      </c>
      <c r="CC484" s="34">
        <f t="shared" ref="CC484:CE484" si="3048">BY484*BT484</f>
        <v>0.01708353059</v>
      </c>
      <c r="CD484" s="34">
        <f t="shared" si="3048"/>
        <v>-0.0225723536</v>
      </c>
      <c r="CE484" s="34">
        <f t="shared" si="3048"/>
        <v>0.06084898183</v>
      </c>
      <c r="CG484" s="61" t="s">
        <v>1064</v>
      </c>
      <c r="CH484" s="66">
        <v>0.022806872548469803</v>
      </c>
      <c r="CI484" s="66">
        <v>0.39058313859519456</v>
      </c>
      <c r="CJ484" s="66">
        <v>-0.5604483968445082</v>
      </c>
    </row>
    <row r="485" ht="18.0" customHeight="1">
      <c r="B485" s="6">
        <v>1.0</v>
      </c>
      <c r="C485" s="6">
        <v>0.0</v>
      </c>
      <c r="D485" s="6">
        <v>0.0</v>
      </c>
      <c r="E485" s="22" t="str">
        <f t="shared" si="3035"/>
        <v>setosa</v>
      </c>
      <c r="F485" s="22">
        <f t="shared" ref="F485:H485" si="3049">AQ485</f>
        <v>0.3669776704</v>
      </c>
      <c r="G485" s="22">
        <f t="shared" si="3049"/>
        <v>0.2918384382</v>
      </c>
      <c r="H485" s="22">
        <f t="shared" si="3049"/>
        <v>0.3411838914</v>
      </c>
      <c r="I485" s="64" t="str">
        <f t="shared" si="3037"/>
        <v>setosa</v>
      </c>
      <c r="K485" s="24" t="str">
        <f t="shared" si="3038"/>
        <v>OK</v>
      </c>
      <c r="L485" s="29">
        <f t="shared" si="3039"/>
        <v>0.1113838085</v>
      </c>
      <c r="N485" s="29">
        <v>1.0</v>
      </c>
      <c r="O485" s="27">
        <v>4.6</v>
      </c>
      <c r="P485" s="27">
        <v>6.8</v>
      </c>
      <c r="Q485" s="72">
        <f t="shared" ref="Q485:S485" si="3050">Q472-$C$10*CH472</f>
        <v>-0.04967171028</v>
      </c>
      <c r="R485" s="72">
        <f t="shared" si="3050"/>
        <v>0.3486046676</v>
      </c>
      <c r="S485" s="72">
        <f t="shared" si="3050"/>
        <v>-0.3857164678</v>
      </c>
      <c r="U485" s="27">
        <v>0.3739275543398495</v>
      </c>
      <c r="V485" s="27">
        <v>1.5574838867751226</v>
      </c>
      <c r="W485" s="27">
        <v>-1.1140983847659085</v>
      </c>
      <c r="Z485" s="17">
        <f t="shared" ref="Z485:AB485" si="3051">1/(1+EXP(-U485))</f>
        <v>0.592407672</v>
      </c>
      <c r="AA485" s="17">
        <f t="shared" si="3051"/>
        <v>0.8259920106</v>
      </c>
      <c r="AB485" s="17">
        <f t="shared" si="3051"/>
        <v>0.2471076127</v>
      </c>
      <c r="AE485" s="29">
        <v>1.0</v>
      </c>
      <c r="AF485" s="17">
        <f t="shared" ref="AF485:AH485" si="3052">Z485</f>
        <v>0.592407672</v>
      </c>
      <c r="AG485" s="17">
        <f t="shared" si="3052"/>
        <v>0.8259920106</v>
      </c>
      <c r="AH485" s="17">
        <f t="shared" si="3052"/>
        <v>0.2471076127</v>
      </c>
      <c r="AI485" s="38">
        <f t="shared" ref="AI485:AK485" si="3053">AI472-$C$10*BO472</f>
        <v>0.4450867016</v>
      </c>
      <c r="AJ485" s="38">
        <f t="shared" si="3053"/>
        <v>-0.06873122536</v>
      </c>
      <c r="AK485" s="38">
        <f t="shared" si="3053"/>
        <v>0.3436445238</v>
      </c>
      <c r="AM485" s="27">
        <v>0.7235328329899485</v>
      </c>
      <c r="AN485" s="27">
        <v>0.4944321857415749</v>
      </c>
      <c r="AO485" s="27">
        <v>0.6506534332416742</v>
      </c>
      <c r="AQ485" s="17">
        <f t="shared" ref="AQ485:AS485" si="3054">EXP(AM485)/(EXP($AM485)+EXP($AN485)+EXP($AO485))</f>
        <v>0.3669776704</v>
      </c>
      <c r="AR485" s="17">
        <f t="shared" si="3054"/>
        <v>0.2918384382</v>
      </c>
      <c r="AS485" s="17">
        <f t="shared" si="3054"/>
        <v>0.3411838914</v>
      </c>
      <c r="AU485" s="40" t="str">
        <f t="shared" si="3055"/>
        <v>setosa</v>
      </c>
      <c r="AW485" s="41">
        <v>1.0</v>
      </c>
      <c r="AX485" s="41">
        <v>0.0</v>
      </c>
      <c r="AY485" s="41">
        <v>0.0</v>
      </c>
      <c r="BB485" s="74">
        <f t="shared" ref="BB485:BD485" si="3056">AQ485-AW485</f>
        <v>-0.6330223296</v>
      </c>
      <c r="BC485" s="74">
        <f t="shared" si="3056"/>
        <v>0.2918384382</v>
      </c>
      <c r="BD485" s="74">
        <f t="shared" si="3056"/>
        <v>0.3411838914</v>
      </c>
      <c r="BF485" s="5">
        <v>1.0</v>
      </c>
      <c r="BG485" s="5">
        <v>1.0</v>
      </c>
      <c r="BH485" s="5">
        <v>1.0</v>
      </c>
      <c r="BJ485" s="34">
        <f t="shared" ref="BJ485:BL485" si="3057">BB485*BF485</f>
        <v>-0.6330223296</v>
      </c>
      <c r="BK485" s="34">
        <f t="shared" si="3057"/>
        <v>0.2918384382</v>
      </c>
      <c r="BL485" s="34">
        <f t="shared" si="3057"/>
        <v>0.3411838914</v>
      </c>
      <c r="BO485" s="34">
        <v>-0.5138765900883772</v>
      </c>
      <c r="BP485" s="34">
        <v>0.4198214165669268</v>
      </c>
      <c r="BQ485" s="34">
        <v>0.0940551735214506</v>
      </c>
      <c r="BT485" s="5">
        <f t="shared" ref="BT485:BV485" si="3058">Z485*(1-Z485)</f>
        <v>0.2414608222</v>
      </c>
      <c r="BU485" s="5">
        <f t="shared" si="3058"/>
        <v>0.143729209</v>
      </c>
      <c r="BV485" s="5">
        <f t="shared" si="3058"/>
        <v>0.1860454405</v>
      </c>
      <c r="BY485" s="17">
        <v>0.07274025139852053</v>
      </c>
      <c r="BZ485" s="17">
        <v>-0.18456225828786138</v>
      </c>
      <c r="CA485" s="17">
        <v>0.35918376725221624</v>
      </c>
      <c r="CC485" s="34">
        <f t="shared" ref="CC485:CE485" si="3059">BY485*BT485</f>
        <v>0.01756392091</v>
      </c>
      <c r="CD485" s="34">
        <f t="shared" si="3059"/>
        <v>-0.0265269874</v>
      </c>
      <c r="CE485" s="34">
        <f t="shared" si="3059"/>
        <v>0.06682450219</v>
      </c>
      <c r="CH485" s="66">
        <v>0.29919163880036154</v>
      </c>
      <c r="CI485" s="66">
        <v>-0.23927152014624897</v>
      </c>
      <c r="CJ485" s="66">
        <v>0.5074512548815213</v>
      </c>
    </row>
    <row r="486" ht="18.0" customHeight="1">
      <c r="B486" s="6">
        <v>0.0</v>
      </c>
      <c r="C486" s="6">
        <v>1.0</v>
      </c>
      <c r="D486" s="6">
        <v>0.0</v>
      </c>
      <c r="E486" s="22" t="str">
        <f t="shared" si="3035"/>
        <v>versicolor</v>
      </c>
      <c r="F486" s="22">
        <f t="shared" ref="F486:H486" si="3060">AQ486</f>
        <v>0.2935799884</v>
      </c>
      <c r="G486" s="22">
        <f t="shared" si="3060"/>
        <v>0.366589945</v>
      </c>
      <c r="H486" s="22">
        <f t="shared" si="3060"/>
        <v>0.3398300665</v>
      </c>
      <c r="I486" s="64" t="str">
        <f t="shared" si="3037"/>
        <v>versicolor</v>
      </c>
      <c r="K486" s="24" t="str">
        <f t="shared" si="3038"/>
        <v>OK</v>
      </c>
      <c r="L486" s="29">
        <f t="shared" si="3039"/>
        <v>0.1115012635</v>
      </c>
      <c r="N486" s="29">
        <v>1.0</v>
      </c>
      <c r="O486" s="27">
        <v>6.4</v>
      </c>
      <c r="P486" s="27">
        <v>3.6</v>
      </c>
      <c r="U486" s="27">
        <v>0.789995726653461</v>
      </c>
      <c r="V486" s="27">
        <v>0.14500741510480042</v>
      </c>
      <c r="W486" s="27">
        <v>0.6351657585488755</v>
      </c>
      <c r="Z486" s="17">
        <f t="shared" ref="Z486:AB486" si="3061">1/(1+EXP(-U486))</f>
        <v>0.687830413</v>
      </c>
      <c r="AA486" s="17">
        <f t="shared" si="3061"/>
        <v>0.5361884643</v>
      </c>
      <c r="AB486" s="17">
        <f t="shared" si="3061"/>
        <v>0.6536598577</v>
      </c>
      <c r="AE486" s="29">
        <v>1.0</v>
      </c>
      <c r="AF486" s="17">
        <f t="shared" ref="AF486:AH486" si="3062">Z486</f>
        <v>0.687830413</v>
      </c>
      <c r="AG486" s="17">
        <f t="shared" si="3062"/>
        <v>0.5361884643</v>
      </c>
      <c r="AH486" s="17">
        <f t="shared" si="3062"/>
        <v>0.6536598577</v>
      </c>
      <c r="AI486" s="38">
        <f t="shared" ref="AI486:AK486" si="3063">AI473-$C$10*BO473</f>
        <v>-0.1042877578</v>
      </c>
      <c r="AJ486" s="38">
        <f t="shared" si="3063"/>
        <v>0.5878653881</v>
      </c>
      <c r="AK486" s="38">
        <f t="shared" si="3063"/>
        <v>0.3564223697</v>
      </c>
      <c r="AM486" s="27">
        <v>0.6016117975685716</v>
      </c>
      <c r="AN486" s="27">
        <v>0.8237055698744514</v>
      </c>
      <c r="AO486" s="27">
        <v>0.7479073507479888</v>
      </c>
      <c r="AQ486" s="17">
        <f t="shared" ref="AQ486:AS486" si="3064">EXP(AM486)/(EXP($AM486)+EXP($AN486)+EXP($AO486))</f>
        <v>0.2935799884</v>
      </c>
      <c r="AR486" s="17">
        <f t="shared" si="3064"/>
        <v>0.366589945</v>
      </c>
      <c r="AS486" s="17">
        <f t="shared" si="3064"/>
        <v>0.3398300665</v>
      </c>
      <c r="AU486" s="40" t="str">
        <f t="shared" si="3055"/>
        <v>versicolor</v>
      </c>
      <c r="AW486" s="41">
        <v>0.0</v>
      </c>
      <c r="AX486" s="41">
        <v>1.0</v>
      </c>
      <c r="AY486" s="41">
        <v>0.0</v>
      </c>
      <c r="BB486" s="74">
        <f t="shared" ref="BB486:BD486" si="3065">AQ486-AW486</f>
        <v>0.2935799884</v>
      </c>
      <c r="BC486" s="74">
        <f t="shared" si="3065"/>
        <v>-0.633410055</v>
      </c>
      <c r="BD486" s="74">
        <f t="shared" si="3065"/>
        <v>0.3398300665</v>
      </c>
      <c r="BF486" s="5">
        <v>1.0</v>
      </c>
      <c r="BG486" s="5">
        <v>1.0</v>
      </c>
      <c r="BH486" s="5">
        <v>1.0</v>
      </c>
      <c r="BJ486" s="34">
        <f t="shared" ref="BJ486:BL486" si="3066">BB486*BF486</f>
        <v>0.2935799884</v>
      </c>
      <c r="BK486" s="34">
        <f t="shared" si="3066"/>
        <v>-0.633410055</v>
      </c>
      <c r="BL486" s="34">
        <f t="shared" si="3066"/>
        <v>0.3398300665</v>
      </c>
      <c r="BO486" s="34">
        <v>0.6470259636713424</v>
      </c>
      <c r="BP486" s="34">
        <v>-0.4649586711135406</v>
      </c>
      <c r="BQ486" s="34">
        <v>-0.1820672925578019</v>
      </c>
      <c r="BT486" s="5">
        <f t="shared" ref="BT486:BV486" si="3067">Z486*(1-Z486)</f>
        <v>0.2147197359</v>
      </c>
      <c r="BU486" s="5">
        <f t="shared" si="3067"/>
        <v>0.2486903951</v>
      </c>
      <c r="BV486" s="5">
        <f t="shared" si="3067"/>
        <v>0.2263886481</v>
      </c>
      <c r="BY486" s="17">
        <v>-0.12986770463372996</v>
      </c>
      <c r="BZ486" s="17">
        <v>0.29098433931049783</v>
      </c>
      <c r="CA486" s="17">
        <v>-0.28185360892223205</v>
      </c>
      <c r="CC486" s="34">
        <f t="shared" ref="CC486:CE486" si="3068">BY486*BT486</f>
        <v>-0.02788515925</v>
      </c>
      <c r="CD486" s="34">
        <f t="shared" si="3068"/>
        <v>0.0723650103</v>
      </c>
      <c r="CE486" s="34">
        <f t="shared" si="3068"/>
        <v>-0.06380845749</v>
      </c>
    </row>
    <row r="487" ht="18.0" customHeight="1">
      <c r="B487" s="6">
        <v>0.0</v>
      </c>
      <c r="C487" s="6">
        <v>1.0</v>
      </c>
      <c r="D487" s="6">
        <v>0.0</v>
      </c>
      <c r="E487" s="22" t="str">
        <f t="shared" si="3035"/>
        <v>versicolor</v>
      </c>
      <c r="F487" s="22">
        <f t="shared" ref="F487:H487" si="3069">AQ487</f>
        <v>0.2959557873</v>
      </c>
      <c r="G487" s="22">
        <f t="shared" si="3069"/>
        <v>0.3640610643</v>
      </c>
      <c r="H487" s="22">
        <f t="shared" si="3069"/>
        <v>0.3399831484</v>
      </c>
      <c r="I487" s="64" t="str">
        <f t="shared" si="3037"/>
        <v>versicolor</v>
      </c>
      <c r="K487" s="24" t="str">
        <f t="shared" si="3038"/>
        <v>OK</v>
      </c>
      <c r="L487" s="29">
        <f t="shared" si="3039"/>
        <v>0.1122704074</v>
      </c>
      <c r="N487" s="29">
        <v>1.0</v>
      </c>
      <c r="O487" s="27">
        <v>5.9</v>
      </c>
      <c r="P487" s="27">
        <v>3.4</v>
      </c>
      <c r="U487" s="27">
        <v>0.728508207764638</v>
      </c>
      <c r="V487" s="27">
        <v>0.15777024140489537</v>
      </c>
      <c r="W487" s="27">
        <v>0.5692614281472257</v>
      </c>
      <c r="Z487" s="17">
        <f t="shared" ref="Z487:AB487" si="3070">1/(1+EXP(-U487))</f>
        <v>0.6744778237</v>
      </c>
      <c r="AA487" s="17">
        <f t="shared" si="3070"/>
        <v>0.5393609483</v>
      </c>
      <c r="AB487" s="17">
        <f t="shared" si="3070"/>
        <v>0.6385927361</v>
      </c>
      <c r="AE487" s="29">
        <v>1.0</v>
      </c>
      <c r="AF487" s="17">
        <f t="shared" ref="AF487:AH487" si="3071">Z487</f>
        <v>0.6744778237</v>
      </c>
      <c r="AG487" s="17">
        <f t="shared" si="3071"/>
        <v>0.5393609483</v>
      </c>
      <c r="AH487" s="17">
        <f t="shared" si="3071"/>
        <v>0.6385927361</v>
      </c>
      <c r="AI487" s="2"/>
      <c r="AM487" s="27">
        <v>0.5976734499834491</v>
      </c>
      <c r="AN487" s="27">
        <v>0.8047849867393488</v>
      </c>
      <c r="AO487" s="27">
        <v>0.736359427042935</v>
      </c>
      <c r="AQ487" s="17">
        <f t="shared" ref="AQ487:AS487" si="3072">EXP(AM487)/(EXP($AM487)+EXP($AN487)+EXP($AO487))</f>
        <v>0.2959557873</v>
      </c>
      <c r="AR487" s="17">
        <f t="shared" si="3072"/>
        <v>0.3640610643</v>
      </c>
      <c r="AS487" s="17">
        <f t="shared" si="3072"/>
        <v>0.3399831484</v>
      </c>
      <c r="AU487" s="40" t="str">
        <f t="shared" si="3055"/>
        <v>versicolor</v>
      </c>
      <c r="AW487" s="41">
        <v>0.0</v>
      </c>
      <c r="AX487" s="41">
        <v>1.0</v>
      </c>
      <c r="AY487" s="41">
        <v>0.0</v>
      </c>
      <c r="BB487" s="74">
        <f t="shared" ref="BB487:BD487" si="3073">AQ487-AW487</f>
        <v>0.2959557873</v>
      </c>
      <c r="BC487" s="74">
        <f t="shared" si="3073"/>
        <v>-0.6359389357</v>
      </c>
      <c r="BD487" s="74">
        <f t="shared" si="3073"/>
        <v>0.3399831484</v>
      </c>
      <c r="BF487" s="5">
        <v>1.0</v>
      </c>
      <c r="BG487" s="5">
        <v>1.0</v>
      </c>
      <c r="BH487" s="5">
        <v>1.0</v>
      </c>
      <c r="BJ487" s="34">
        <f t="shared" ref="BJ487:BL487" si="3074">BB487*BF487</f>
        <v>0.2959557873</v>
      </c>
      <c r="BK487" s="34">
        <f t="shared" si="3074"/>
        <v>-0.6359389357</v>
      </c>
      <c r="BL487" s="34">
        <f t="shared" si="3074"/>
        <v>0.3399831484</v>
      </c>
      <c r="BT487" s="5">
        <f t="shared" ref="BT487:BV487" si="3075">Z487*(1-Z487)</f>
        <v>0.219557489</v>
      </c>
      <c r="BU487" s="5">
        <f t="shared" si="3075"/>
        <v>0.2484507158</v>
      </c>
      <c r="BV487" s="5">
        <f t="shared" si="3075"/>
        <v>0.2307920535</v>
      </c>
      <c r="BY487" s="17">
        <v>-0.13041740614549321</v>
      </c>
      <c r="BZ487" s="17">
        <v>0.2922681946128044</v>
      </c>
      <c r="CA487" s="17">
        <v>-0.28353345530475166</v>
      </c>
      <c r="CC487" s="34">
        <f t="shared" ref="CC487:CE487" si="3076">BY487*BT487</f>
        <v>-0.02863411822</v>
      </c>
      <c r="CD487" s="34">
        <f t="shared" si="3076"/>
        <v>0.07261424214</v>
      </c>
      <c r="CE487" s="34">
        <f t="shared" si="3076"/>
        <v>-0.06543726839</v>
      </c>
    </row>
    <row r="488" ht="18.0" customHeight="1">
      <c r="B488" s="6">
        <v>0.0</v>
      </c>
      <c r="C488" s="6">
        <v>1.0</v>
      </c>
      <c r="D488" s="6">
        <v>0.0</v>
      </c>
      <c r="E488" s="22" t="str">
        <f t="shared" si="3035"/>
        <v>versicolor</v>
      </c>
      <c r="F488" s="22">
        <f t="shared" ref="F488:H488" si="3077">AQ488</f>
        <v>0.2839259097</v>
      </c>
      <c r="G488" s="22">
        <f t="shared" si="3077"/>
        <v>0.3776904993</v>
      </c>
      <c r="H488" s="22">
        <f t="shared" si="3077"/>
        <v>0.338383591</v>
      </c>
      <c r="I488" s="64" t="str">
        <f t="shared" si="3037"/>
        <v>versicolor</v>
      </c>
      <c r="K488" s="24" t="str">
        <f t="shared" si="3038"/>
        <v>OK</v>
      </c>
      <c r="L488" s="29">
        <f t="shared" si="3039"/>
        <v>0.1081866893</v>
      </c>
      <c r="N488" s="29">
        <v>1.0</v>
      </c>
      <c r="O488" s="27">
        <v>6.7</v>
      </c>
      <c r="P488" s="27">
        <v>3.2</v>
      </c>
      <c r="U488" s="27">
        <v>0.8527175273345101</v>
      </c>
      <c r="V488" s="27">
        <v>-0.04392470782698843</v>
      </c>
      <c r="W488" s="27">
        <v>0.8752809200581813</v>
      </c>
      <c r="Z488" s="17">
        <f t="shared" ref="Z488:AB488" si="3078">1/(1+EXP(-U488))</f>
        <v>0.701136895</v>
      </c>
      <c r="AA488" s="17">
        <f t="shared" si="3078"/>
        <v>0.4890205883</v>
      </c>
      <c r="AB488" s="17">
        <f t="shared" si="3078"/>
        <v>0.7058433582</v>
      </c>
      <c r="AE488" s="29">
        <v>1.0</v>
      </c>
      <c r="AF488" s="17">
        <f t="shared" ref="AF488:AH488" si="3079">Z488</f>
        <v>0.701136895</v>
      </c>
      <c r="AG488" s="17">
        <f t="shared" si="3079"/>
        <v>0.4890205883</v>
      </c>
      <c r="AH488" s="17">
        <f t="shared" si="3079"/>
        <v>0.7058433582</v>
      </c>
      <c r="AJ488" s="2"/>
      <c r="AK488" s="2"/>
      <c r="AM488" s="27">
        <v>0.5820736962368737</v>
      </c>
      <c r="AN488" s="27">
        <v>0.867435448951237</v>
      </c>
      <c r="AO488" s="27">
        <v>0.757540510200996</v>
      </c>
      <c r="AQ488" s="17">
        <f t="shared" ref="AQ488:AS488" si="3080">EXP(AM488)/(EXP($AM488)+EXP($AN488)+EXP($AO488))</f>
        <v>0.2839259097</v>
      </c>
      <c r="AR488" s="17">
        <f t="shared" si="3080"/>
        <v>0.3776904993</v>
      </c>
      <c r="AS488" s="17">
        <f t="shared" si="3080"/>
        <v>0.338383591</v>
      </c>
      <c r="AU488" s="40" t="str">
        <f t="shared" si="3055"/>
        <v>versicolor</v>
      </c>
      <c r="AW488" s="41">
        <v>0.0</v>
      </c>
      <c r="AX488" s="41">
        <v>1.0</v>
      </c>
      <c r="AY488" s="41">
        <v>0.0</v>
      </c>
      <c r="BB488" s="74">
        <f t="shared" ref="BB488:BD488" si="3081">AQ488-AW488</f>
        <v>0.2839259097</v>
      </c>
      <c r="BC488" s="74">
        <f t="shared" si="3081"/>
        <v>-0.6223095007</v>
      </c>
      <c r="BD488" s="74">
        <f t="shared" si="3081"/>
        <v>0.338383591</v>
      </c>
      <c r="BF488" s="5">
        <v>1.0</v>
      </c>
      <c r="BG488" s="5">
        <v>1.0</v>
      </c>
      <c r="BH488" s="5">
        <v>1.0</v>
      </c>
      <c r="BJ488" s="34">
        <f t="shared" ref="BJ488:BL488" si="3082">BB488*BF488</f>
        <v>0.2839259097</v>
      </c>
      <c r="BK488" s="34">
        <f t="shared" si="3082"/>
        <v>-0.6223095007</v>
      </c>
      <c r="BL488" s="34">
        <f t="shared" si="3082"/>
        <v>0.338383591</v>
      </c>
      <c r="BT488" s="5">
        <f t="shared" ref="BT488:BV488" si="3083">Z488*(1-Z488)</f>
        <v>0.2095439495</v>
      </c>
      <c r="BU488" s="5">
        <f t="shared" si="3083"/>
        <v>0.2498794525</v>
      </c>
      <c r="BV488" s="5">
        <f t="shared" si="3083"/>
        <v>0.2076285119</v>
      </c>
      <c r="BY488" s="17">
        <v>-0.12747486292687335</v>
      </c>
      <c r="BZ488" s="17">
        <v>0.28542740914841414</v>
      </c>
      <c r="CA488" s="17">
        <v>-0.27483673127249325</v>
      </c>
      <c r="CC488" s="34">
        <f t="shared" ref="CC488:CE488" si="3084">BY488*BT488</f>
        <v>-0.02671158624</v>
      </c>
      <c r="CD488" s="34">
        <f t="shared" si="3084"/>
        <v>0.07132244473</v>
      </c>
      <c r="CE488" s="34">
        <f t="shared" si="3084"/>
        <v>-0.05706394152</v>
      </c>
    </row>
    <row r="489" ht="18.0" customHeight="1">
      <c r="B489" s="6">
        <v>0.0</v>
      </c>
      <c r="C489" s="6">
        <v>0.0</v>
      </c>
      <c r="D489" s="6">
        <v>1.0</v>
      </c>
      <c r="E489" s="22" t="str">
        <f t="shared" si="3035"/>
        <v>virginica</v>
      </c>
      <c r="F489" s="22">
        <f t="shared" ref="F489:H489" si="3085">AQ489</f>
        <v>0.3220523218</v>
      </c>
      <c r="G489" s="22">
        <f t="shared" si="3085"/>
        <v>0.3352478542</v>
      </c>
      <c r="H489" s="22">
        <f t="shared" si="3085"/>
        <v>0.342699824</v>
      </c>
      <c r="I489" s="64" t="str">
        <f t="shared" si="3037"/>
        <v>virginica</v>
      </c>
      <c r="K489" s="24" t="str">
        <f t="shared" si="3038"/>
        <v>OK</v>
      </c>
      <c r="L489" s="29">
        <f t="shared" si="3039"/>
        <v>0.1189889293</v>
      </c>
      <c r="N489" s="29">
        <v>1.0</v>
      </c>
      <c r="O489" s="27">
        <v>7.9</v>
      </c>
      <c r="P489" s="27">
        <v>6.3</v>
      </c>
      <c r="U489" s="27">
        <v>0.8701476917232254</v>
      </c>
      <c r="V489" s="27">
        <v>0.8387887381634336</v>
      </c>
      <c r="W489" s="27">
        <v>0.02287416732408687</v>
      </c>
      <c r="Z489" s="17">
        <f t="shared" ref="Z489:AB489" si="3086">1/(1+EXP(-U489))</f>
        <v>0.7047764286</v>
      </c>
      <c r="AA489" s="17">
        <f t="shared" si="3086"/>
        <v>0.698210049</v>
      </c>
      <c r="AB489" s="17">
        <f t="shared" si="3086"/>
        <v>0.5057182925</v>
      </c>
      <c r="AE489" s="29">
        <v>1.0</v>
      </c>
      <c r="AF489" s="17">
        <f t="shared" ref="AF489:AH489" si="3087">Z489</f>
        <v>0.7047764286</v>
      </c>
      <c r="AG489" s="17">
        <f t="shared" si="3087"/>
        <v>0.698210049</v>
      </c>
      <c r="AH489" s="17">
        <f t="shared" si="3087"/>
        <v>0.5057182925</v>
      </c>
      <c r="AM489" s="27">
        <v>0.6979383934640914</v>
      </c>
      <c r="AN489" s="27">
        <v>0.7380944927152735</v>
      </c>
      <c r="AO489" s="27">
        <v>0.7600792863269051</v>
      </c>
      <c r="AQ489" s="17">
        <f t="shared" ref="AQ489:AS489" si="3088">EXP(AM489)/(EXP($AM489)+EXP($AN489)+EXP($AO489))</f>
        <v>0.3220523218</v>
      </c>
      <c r="AR489" s="17">
        <f t="shared" si="3088"/>
        <v>0.3352478542</v>
      </c>
      <c r="AS489" s="17">
        <f t="shared" si="3088"/>
        <v>0.342699824</v>
      </c>
      <c r="AU489" s="40" t="str">
        <f t="shared" si="3055"/>
        <v>virginica</v>
      </c>
      <c r="AW489" s="41">
        <v>0.0</v>
      </c>
      <c r="AX489" s="41">
        <v>0.0</v>
      </c>
      <c r="AY489" s="41">
        <v>1.0</v>
      </c>
      <c r="BB489" s="74">
        <f t="shared" ref="BB489:BD489" si="3089">AQ489-AW489</f>
        <v>0.3220523218</v>
      </c>
      <c r="BC489" s="74">
        <f t="shared" si="3089"/>
        <v>0.3352478542</v>
      </c>
      <c r="BD489" s="74">
        <f t="shared" si="3089"/>
        <v>-0.657300176</v>
      </c>
      <c r="BF489" s="5">
        <v>1.0</v>
      </c>
      <c r="BG489" s="5">
        <v>1.0</v>
      </c>
      <c r="BH489" s="5">
        <v>1.0</v>
      </c>
      <c r="BJ489" s="34">
        <f t="shared" ref="BJ489:BL489" si="3090">BB489*BF489</f>
        <v>0.3220523218</v>
      </c>
      <c r="BK489" s="34">
        <f t="shared" si="3090"/>
        <v>0.3352478542</v>
      </c>
      <c r="BL489" s="34">
        <f t="shared" si="3090"/>
        <v>-0.657300176</v>
      </c>
      <c r="BT489" s="5">
        <f t="shared" ref="BT489:BV489" si="3091">Z489*(1-Z489)</f>
        <v>0.2080666143</v>
      </c>
      <c r="BU489" s="5">
        <f t="shared" si="3091"/>
        <v>0.2107127765</v>
      </c>
      <c r="BV489" s="5">
        <f t="shared" si="3091"/>
        <v>0.2499673011</v>
      </c>
      <c r="BY489" s="17">
        <v>0.05635773522571741</v>
      </c>
      <c r="BZ489" s="17">
        <v>-0.10557839615691138</v>
      </c>
      <c r="CA489" s="17">
        <v>-0.07078199096874274</v>
      </c>
      <c r="CC489" s="34">
        <f t="shared" ref="CC489:CE489" si="3092">BY489*BT489</f>
        <v>0.01172616316</v>
      </c>
      <c r="CD489" s="34">
        <f t="shared" si="3092"/>
        <v>-0.02224671699</v>
      </c>
      <c r="CE489" s="34">
        <f t="shared" si="3092"/>
        <v>-0.01769318325</v>
      </c>
    </row>
    <row r="490" ht="18.0" customHeight="1">
      <c r="B490" s="6">
        <v>0.0</v>
      </c>
      <c r="C490" s="6">
        <v>0.0</v>
      </c>
      <c r="D490" s="6">
        <v>1.0</v>
      </c>
      <c r="E490" s="22" t="str">
        <f t="shared" si="3035"/>
        <v>virginica</v>
      </c>
      <c r="F490" s="22">
        <f t="shared" ref="F490:H490" si="3093">AQ490</f>
        <v>0.3086302454</v>
      </c>
      <c r="G490" s="22">
        <f t="shared" si="3093"/>
        <v>0.3492579848</v>
      </c>
      <c r="H490" s="22">
        <f t="shared" si="3093"/>
        <v>0.3421117698</v>
      </c>
      <c r="I490" s="64" t="str">
        <f t="shared" si="3037"/>
        <v>versicolor</v>
      </c>
      <c r="K490" s="24" t="str">
        <f t="shared" si="3038"/>
        <v>NG</v>
      </c>
      <c r="L490" s="29">
        <f t="shared" si="3039"/>
        <v>0.1191797537</v>
      </c>
      <c r="N490" s="29">
        <v>1.0</v>
      </c>
      <c r="O490" s="27">
        <v>8.3</v>
      </c>
      <c r="P490" s="27">
        <v>5.8</v>
      </c>
      <c r="U490" s="27">
        <v>0.9521210356218197</v>
      </c>
      <c r="V490" s="27">
        <v>0.5984993965076977</v>
      </c>
      <c r="W490" s="27">
        <v>0.3301705004090385</v>
      </c>
      <c r="Z490" s="17">
        <f t="shared" ref="Z490:AB490" si="3094">1/(1+EXP(-U490))</f>
        <v>0.7215415353</v>
      </c>
      <c r="AA490" s="17">
        <f t="shared" si="3094"/>
        <v>0.6453129168</v>
      </c>
      <c r="AB490" s="17">
        <f t="shared" si="3094"/>
        <v>0.5818008616</v>
      </c>
      <c r="AE490" s="29">
        <v>1.0</v>
      </c>
      <c r="AF490" s="17">
        <f t="shared" ref="AF490:AH490" si="3095">Z490</f>
        <v>0.7215415353</v>
      </c>
      <c r="AG490" s="17">
        <f t="shared" si="3095"/>
        <v>0.6453129168</v>
      </c>
      <c r="AH490" s="17">
        <f t="shared" si="3095"/>
        <v>0.5818008616</v>
      </c>
      <c r="AM490" s="27">
        <v>0.6751507726076563</v>
      </c>
      <c r="AN490" s="27">
        <v>0.7988176896806921</v>
      </c>
      <c r="AO490" s="27">
        <v>0.7781443251311858</v>
      </c>
      <c r="AQ490" s="17">
        <f t="shared" ref="AQ490:AS490" si="3096">EXP(AM490)/(EXP($AM490)+EXP($AN490)+EXP($AO490))</f>
        <v>0.3086302454</v>
      </c>
      <c r="AR490" s="17">
        <f t="shared" si="3096"/>
        <v>0.3492579848</v>
      </c>
      <c r="AS490" s="17">
        <f t="shared" si="3096"/>
        <v>0.3421117698</v>
      </c>
      <c r="AU490" s="40" t="str">
        <f t="shared" si="3055"/>
        <v>versicolor</v>
      </c>
      <c r="AW490" s="41">
        <v>0.0</v>
      </c>
      <c r="AX490" s="41">
        <v>0.0</v>
      </c>
      <c r="AY490" s="41">
        <v>1.0</v>
      </c>
      <c r="BB490" s="74">
        <f t="shared" ref="BB490:BD490" si="3097">AQ490-AW490</f>
        <v>0.3086302454</v>
      </c>
      <c r="BC490" s="74">
        <f t="shared" si="3097"/>
        <v>0.3492579848</v>
      </c>
      <c r="BD490" s="74">
        <f t="shared" si="3097"/>
        <v>-0.6578882302</v>
      </c>
      <c r="BF490" s="5">
        <v>1.0</v>
      </c>
      <c r="BG490" s="5">
        <v>1.0</v>
      </c>
      <c r="BH490" s="5">
        <v>1.0</v>
      </c>
      <c r="BJ490" s="34">
        <f t="shared" ref="BJ490:BL490" si="3098">BB490*BF490</f>
        <v>0.3086302454</v>
      </c>
      <c r="BK490" s="34">
        <f t="shared" si="3098"/>
        <v>0.3492579848</v>
      </c>
      <c r="BL490" s="34">
        <f t="shared" si="3098"/>
        <v>-0.6578882302</v>
      </c>
      <c r="BT490" s="5">
        <f t="shared" ref="BT490:BV490" si="3099">Z490*(1-Z490)</f>
        <v>0.2009193481</v>
      </c>
      <c r="BU490" s="5">
        <f t="shared" si="3099"/>
        <v>0.2288841562</v>
      </c>
      <c r="BV490" s="5">
        <f t="shared" si="3099"/>
        <v>0.243308619</v>
      </c>
      <c r="BY490" s="17">
        <v>0.05940985155151951</v>
      </c>
      <c r="BZ490" s="17">
        <v>-0.11271739890574703</v>
      </c>
      <c r="CA490" s="17">
        <v>-0.06135575752745123</v>
      </c>
      <c r="CC490" s="34">
        <f t="shared" ref="CC490:CE490" si="3100">BY490*BT490</f>
        <v>0.01193658865</v>
      </c>
      <c r="CD490" s="34">
        <f t="shared" si="3100"/>
        <v>-0.02579922674</v>
      </c>
      <c r="CE490" s="34">
        <f t="shared" si="3100"/>
        <v>-0.01492838463</v>
      </c>
    </row>
    <row r="491" ht="18.0" customHeight="1">
      <c r="B491" s="6">
        <v>0.0</v>
      </c>
      <c r="C491" s="6">
        <v>0.0</v>
      </c>
      <c r="D491" s="6">
        <v>1.0</v>
      </c>
      <c r="E491" s="22" t="str">
        <f t="shared" si="3035"/>
        <v>virginica</v>
      </c>
      <c r="F491" s="22">
        <f t="shared" ref="F491:H491" si="3101">AQ491</f>
        <v>0.3054596355</v>
      </c>
      <c r="G491" s="22">
        <f t="shared" si="3101"/>
        <v>0.3528929407</v>
      </c>
      <c r="H491" s="22">
        <f t="shared" si="3101"/>
        <v>0.3416474239</v>
      </c>
      <c r="I491" s="64" t="str">
        <f t="shared" si="3037"/>
        <v>versicolor</v>
      </c>
      <c r="J491" s="30"/>
      <c r="K491" s="24" t="str">
        <f t="shared" si="3038"/>
        <v>NG</v>
      </c>
      <c r="L491" s="31">
        <f t="shared" si="3039"/>
        <v>0.1193306664</v>
      </c>
      <c r="N491" s="31">
        <v>1.0</v>
      </c>
      <c r="O491" s="27">
        <v>7.7</v>
      </c>
      <c r="P491" s="27">
        <v>5.2</v>
      </c>
      <c r="U491" s="27">
        <v>0.8962178286575242</v>
      </c>
      <c r="V491" s="27">
        <v>0.48831710773199744</v>
      </c>
      <c r="W491" s="27">
        <v>0.38994323234358497</v>
      </c>
      <c r="Z491" s="17">
        <f t="shared" ref="Z491:AB491" si="3102">1/(1+EXP(-U491))</f>
        <v>0.7101716456</v>
      </c>
      <c r="AA491" s="17">
        <f t="shared" si="3102"/>
        <v>0.6197099059</v>
      </c>
      <c r="AB491" s="17">
        <f t="shared" si="3102"/>
        <v>0.5962690336</v>
      </c>
      <c r="AE491" s="31">
        <v>1.0</v>
      </c>
      <c r="AF491" s="17">
        <f t="shared" ref="AF491:AH491" si="3103">Z491</f>
        <v>0.7101716456</v>
      </c>
      <c r="AG491" s="17">
        <f t="shared" si="3103"/>
        <v>0.6197099059</v>
      </c>
      <c r="AH491" s="17">
        <f t="shared" si="3103"/>
        <v>0.5962690336</v>
      </c>
      <c r="AM491" s="27">
        <v>0.6563524540614057</v>
      </c>
      <c r="AN491" s="27">
        <v>0.8006995370681937</v>
      </c>
      <c r="AO491" s="27">
        <v>0.7683140913178493</v>
      </c>
      <c r="AQ491" s="17">
        <f t="shared" ref="AQ491:AS491" si="3104">EXP(AM491)/(EXP($AM491)+EXP($AN491)+EXP($AO491))</f>
        <v>0.3054596355</v>
      </c>
      <c r="AR491" s="17">
        <f t="shared" si="3104"/>
        <v>0.3528929407</v>
      </c>
      <c r="AS491" s="17">
        <f t="shared" si="3104"/>
        <v>0.3416474239</v>
      </c>
      <c r="AU491" s="40" t="str">
        <f t="shared" si="3055"/>
        <v>versicolor</v>
      </c>
      <c r="AW491" s="41">
        <v>0.0</v>
      </c>
      <c r="AX491" s="41">
        <v>0.0</v>
      </c>
      <c r="AY491" s="41">
        <v>1.0</v>
      </c>
      <c r="BB491" s="74">
        <f t="shared" ref="BB491:BD491" si="3105">AQ491-AW491</f>
        <v>0.3054596355</v>
      </c>
      <c r="BC491" s="74">
        <f t="shared" si="3105"/>
        <v>0.3528929407</v>
      </c>
      <c r="BD491" s="74">
        <f t="shared" si="3105"/>
        <v>-0.6583525761</v>
      </c>
      <c r="BF491" s="5">
        <v>1.0</v>
      </c>
      <c r="BG491" s="5">
        <v>1.0</v>
      </c>
      <c r="BH491" s="5">
        <v>1.0</v>
      </c>
      <c r="BJ491" s="34">
        <f t="shared" ref="BJ491:BL491" si="3106">BB491*BF491</f>
        <v>0.3054596355</v>
      </c>
      <c r="BK491" s="34">
        <f t="shared" si="3106"/>
        <v>0.3528929407</v>
      </c>
      <c r="BL491" s="34">
        <f t="shared" si="3106"/>
        <v>-0.6583525761</v>
      </c>
      <c r="BT491" s="5">
        <f t="shared" ref="BT491:BV491" si="3107">Z491*(1-Z491)</f>
        <v>0.2058278794</v>
      </c>
      <c r="BU491" s="5">
        <f t="shared" si="3107"/>
        <v>0.2356695384</v>
      </c>
      <c r="BV491" s="5">
        <f t="shared" si="3107"/>
        <v>0.2407322732</v>
      </c>
      <c r="BY491" s="17">
        <v>0.060193646120789646</v>
      </c>
      <c r="BZ491" s="17">
        <v>-0.11453800013376703</v>
      </c>
      <c r="CA491" s="17">
        <v>-0.059053740262956705</v>
      </c>
      <c r="CC491" s="34">
        <f t="shared" ref="CC491:CE491" si="3108">BY491*BT491</f>
        <v>0.01238953053</v>
      </c>
      <c r="CD491" s="34">
        <f t="shared" si="3108"/>
        <v>-0.02699311762</v>
      </c>
      <c r="CE491" s="34">
        <f t="shared" si="3108"/>
        <v>-0.01421614113</v>
      </c>
    </row>
    <row r="492" ht="18.0" customHeight="1">
      <c r="K492" s="32" t="s">
        <v>29</v>
      </c>
      <c r="L492" s="31">
        <f>SUM(L483:L491)</f>
        <v>1.022686935</v>
      </c>
      <c r="R492" s="9"/>
      <c r="AM492" s="7"/>
    </row>
    <row r="493" ht="18.0" customHeight="1">
      <c r="K493" s="2"/>
      <c r="R493" s="9"/>
      <c r="AM493" s="43" t="s">
        <v>388</v>
      </c>
      <c r="AN493" s="27"/>
      <c r="AO493" s="27"/>
    </row>
    <row r="494" ht="18.0" customHeight="1">
      <c r="B494" s="11" t="s">
        <v>11</v>
      </c>
      <c r="C494" s="12"/>
      <c r="D494" s="12"/>
      <c r="E494" s="13"/>
      <c r="G494" s="2"/>
      <c r="H494" s="2"/>
      <c r="I494" s="2"/>
      <c r="J494" s="9"/>
      <c r="K494" s="2"/>
      <c r="L494" s="9"/>
      <c r="Q494" s="7"/>
      <c r="U494" s="43" t="s">
        <v>12</v>
      </c>
      <c r="V494" s="27"/>
      <c r="W494" s="27"/>
      <c r="Z494" s="16" t="s">
        <v>389</v>
      </c>
      <c r="AA494" s="17"/>
      <c r="AF494" s="16" t="s">
        <v>390</v>
      </c>
      <c r="AI494" s="7"/>
      <c r="AM494" s="43" t="s">
        <v>391</v>
      </c>
      <c r="AQ494" s="10" t="s">
        <v>392</v>
      </c>
      <c r="AR494" s="17"/>
      <c r="AW494" s="1" t="s">
        <v>41</v>
      </c>
      <c r="BB494" s="36" t="s">
        <v>93</v>
      </c>
      <c r="BF494" s="4" t="s">
        <v>393</v>
      </c>
      <c r="BH494" s="9" t="s">
        <v>1065</v>
      </c>
      <c r="BJ494" s="33" t="s">
        <v>395</v>
      </c>
      <c r="BN494" s="33" t="s">
        <v>396</v>
      </c>
      <c r="BO494" s="34"/>
      <c r="BP494" s="34"/>
      <c r="BQ494" s="34"/>
      <c r="BT494" s="4" t="s">
        <v>397</v>
      </c>
      <c r="BX494" s="16" t="s">
        <v>398</v>
      </c>
      <c r="BY494" s="17"/>
      <c r="BZ494" s="17"/>
      <c r="CA494" s="17"/>
      <c r="CB494" s="17"/>
      <c r="CC494" s="33" t="s">
        <v>399</v>
      </c>
      <c r="CG494" s="4" t="s">
        <v>138</v>
      </c>
      <c r="CH494" s="5"/>
      <c r="CI494" s="5"/>
      <c r="CJ494" s="5"/>
    </row>
    <row r="495" ht="18.0" customHeight="1">
      <c r="B495" s="18" t="s">
        <v>14</v>
      </c>
      <c r="C495" s="18" t="s">
        <v>15</v>
      </c>
      <c r="D495" s="18" t="s">
        <v>16</v>
      </c>
      <c r="E495" s="19"/>
      <c r="F495" s="6" t="s">
        <v>14</v>
      </c>
      <c r="G495" s="6" t="s">
        <v>15</v>
      </c>
      <c r="H495" s="6" t="s">
        <v>16</v>
      </c>
      <c r="I495" s="19"/>
      <c r="J495" s="20" t="s">
        <v>18</v>
      </c>
      <c r="K495" s="18" t="s">
        <v>19</v>
      </c>
      <c r="L495" s="21" t="s">
        <v>20</v>
      </c>
      <c r="N495" s="1" t="s">
        <v>21</v>
      </c>
      <c r="O495" s="1" t="s">
        <v>22</v>
      </c>
      <c r="P495" s="1" t="s">
        <v>23</v>
      </c>
      <c r="Q495" s="1" t="s">
        <v>1066</v>
      </c>
      <c r="U495" s="1" t="s">
        <v>1067</v>
      </c>
      <c r="AE495" s="1" t="s">
        <v>21</v>
      </c>
      <c r="AF495" s="2" t="s">
        <v>1068</v>
      </c>
      <c r="AI495" s="2" t="s">
        <v>1069</v>
      </c>
      <c r="AK495" s="2"/>
      <c r="AM495" s="2" t="s">
        <v>1070</v>
      </c>
      <c r="AO495" s="2"/>
      <c r="AQ495" s="2" t="s">
        <v>47</v>
      </c>
      <c r="AW495" s="6" t="s">
        <v>14</v>
      </c>
      <c r="AX495" s="6" t="s">
        <v>15</v>
      </c>
      <c r="AY495" s="6" t="s">
        <v>16</v>
      </c>
      <c r="BB495" s="2" t="s">
        <v>101</v>
      </c>
      <c r="BF495" s="1" t="s">
        <v>251</v>
      </c>
      <c r="BJ495" s="57" t="s">
        <v>1071</v>
      </c>
      <c r="BK495" s="58"/>
      <c r="BO495" s="2" t="s">
        <v>104</v>
      </c>
      <c r="BP495" s="2"/>
      <c r="BT495" s="1" t="s">
        <v>145</v>
      </c>
      <c r="BY495" s="2" t="s">
        <v>146</v>
      </c>
      <c r="CC495" s="2" t="s">
        <v>1072</v>
      </c>
      <c r="CH495" s="2" t="s">
        <v>148</v>
      </c>
    </row>
    <row r="496" ht="18.0" customHeight="1">
      <c r="A496" s="1">
        <f>A483+1</f>
        <v>38</v>
      </c>
      <c r="B496" s="6">
        <v>1.0</v>
      </c>
      <c r="C496" s="6">
        <v>0.0</v>
      </c>
      <c r="D496" s="6">
        <v>0.0</v>
      </c>
      <c r="E496" s="22" t="str">
        <f t="shared" ref="E496:E504" si="3119">IF(MAX(B496:D496)=B496,"setosa",IF(MAX(B496:D496)=C496,"versicolor","virginica"))</f>
        <v>setosa</v>
      </c>
      <c r="F496" s="22">
        <f t="shared" ref="F496:H496" si="3109">AQ496</f>
        <v>0.3671953323</v>
      </c>
      <c r="G496" s="22">
        <f t="shared" si="3109"/>
        <v>0.2918598928</v>
      </c>
      <c r="H496" s="22">
        <f t="shared" si="3109"/>
        <v>0.3409447749</v>
      </c>
      <c r="I496" s="64" t="str">
        <f t="shared" ref="I496:I504" si="3121">IF(MAX(F496:H496)=F496,"setosa",IF(MAX(F496:H496)=G496,"versicolor","virginica"))</f>
        <v>setosa</v>
      </c>
      <c r="J496" s="22">
        <f>COUNTIF(K496:K504,"OK")/9</f>
        <v>0.7777777778</v>
      </c>
      <c r="K496" s="24" t="str">
        <f t="shared" ref="K496:K504" si="3122">IF(E496=I496,"OK","NG")</f>
        <v>OK</v>
      </c>
      <c r="L496" s="25">
        <f t="shared" ref="L496:L504" si="3123">-(B496*LN(F496)+C496*LN(G496)+D496*LN(H496))/9</f>
        <v>0.1113179258</v>
      </c>
      <c r="M496" s="9" t="s">
        <v>26</v>
      </c>
      <c r="N496" s="25">
        <v>1.0</v>
      </c>
      <c r="O496" s="27">
        <v>5.1</v>
      </c>
      <c r="P496" s="27">
        <v>7.0</v>
      </c>
      <c r="Q496" s="72">
        <f t="shared" ref="Q496:S496" si="3110">Q483-$C$10*CH483</f>
        <v>0.05451556477</v>
      </c>
      <c r="R496" s="72">
        <f t="shared" si="3110"/>
        <v>-0.05548251735</v>
      </c>
      <c r="S496" s="72">
        <f t="shared" si="3110"/>
        <v>0.1934586482</v>
      </c>
      <c r="T496" s="28" t="s">
        <v>27</v>
      </c>
      <c r="U496" s="27">
        <f t="array" ref="U496:W504">MMULT(N496:P504,Q496:S498)</f>
        <v>0.391103444</v>
      </c>
      <c r="V496" s="27">
        <v>1.5370743383694925</v>
      </c>
      <c r="W496" s="27">
        <v>-1.0613483013595926</v>
      </c>
      <c r="Y496" s="9" t="s">
        <v>1073</v>
      </c>
      <c r="Z496" s="17">
        <f t="shared" ref="Z496:AB496" si="3111">1/(1+EXP(-U496))</f>
        <v>0.5965483027</v>
      </c>
      <c r="AA496" s="17">
        <f t="shared" si="3111"/>
        <v>0.8230390176</v>
      </c>
      <c r="AB496" s="17">
        <f t="shared" si="3111"/>
        <v>0.2570518769</v>
      </c>
      <c r="AD496" s="9" t="s">
        <v>1074</v>
      </c>
      <c r="AE496" s="25">
        <v>1.0</v>
      </c>
      <c r="AF496" s="17">
        <f t="shared" ref="AF496:AH496" si="3112">Z496</f>
        <v>0.5965483027</v>
      </c>
      <c r="AG496" s="17">
        <f t="shared" si="3112"/>
        <v>0.8230390176</v>
      </c>
      <c r="AH496" s="17">
        <f t="shared" si="3112"/>
        <v>0.2570518769</v>
      </c>
      <c r="AI496" s="38">
        <f t="shared" ref="AI496:AK496" si="3113">AI483-$C$10*BO483</f>
        <v>0.07630118378</v>
      </c>
      <c r="AJ496" s="38">
        <f t="shared" si="3113"/>
        <v>-0.03122379733</v>
      </c>
      <c r="AK496" s="38">
        <f t="shared" si="3113"/>
        <v>-0.04507738645</v>
      </c>
      <c r="AL496" s="28" t="s">
        <v>27</v>
      </c>
      <c r="AM496" s="27">
        <f t="array" ref="AM496:AO504">MMULT(AE496:AH504,AI496:AK499)</f>
        <v>0.7286973754</v>
      </c>
      <c r="AN496" s="27">
        <v>0.4990772963917297</v>
      </c>
      <c r="AO496" s="27">
        <v>0.6545239423304651</v>
      </c>
      <c r="AP496" s="9" t="s">
        <v>1075</v>
      </c>
      <c r="AQ496" s="17">
        <f t="shared" ref="AQ496:AS496" si="3114">EXP(AM496)/(EXP($AM496)+EXP($AN496)+EXP($AO496))</f>
        <v>0.3671953323</v>
      </c>
      <c r="AR496" s="17">
        <f t="shared" si="3114"/>
        <v>0.2918598928</v>
      </c>
      <c r="AS496" s="17">
        <f t="shared" si="3114"/>
        <v>0.3409447749</v>
      </c>
      <c r="AT496" s="39" t="s">
        <v>51</v>
      </c>
      <c r="AU496" s="40" t="str">
        <f>IF(MAX(B496:D496)=MAX(AQ496:AS496)=AQ496,"setosa",IF(MAX(AQ496:AS496)=AR496,"versicolor","virginica"))</f>
        <v>virginica</v>
      </c>
      <c r="AW496" s="41">
        <v>1.0</v>
      </c>
      <c r="AX496" s="41">
        <v>0.0</v>
      </c>
      <c r="AY496" s="41">
        <v>0.0</v>
      </c>
      <c r="BA496" s="59" t="s">
        <v>108</v>
      </c>
      <c r="BB496" s="74">
        <f t="shared" ref="BB496:BD496" si="3115">AQ496-AW496</f>
        <v>-0.6328046677</v>
      </c>
      <c r="BC496" s="74">
        <f t="shared" si="3115"/>
        <v>0.2918598928</v>
      </c>
      <c r="BD496" s="74">
        <f t="shared" si="3115"/>
        <v>0.3409447749</v>
      </c>
      <c r="BE496" s="9" t="s">
        <v>1076</v>
      </c>
      <c r="BF496" s="5">
        <v>1.0</v>
      </c>
      <c r="BG496" s="5">
        <v>1.0</v>
      </c>
      <c r="BH496" s="5">
        <v>1.0</v>
      </c>
      <c r="BI496" s="9" t="s">
        <v>1077</v>
      </c>
      <c r="BJ496" s="34">
        <f t="shared" ref="BJ496:BL496" si="3116">BB496*BF496</f>
        <v>-0.6328046677</v>
      </c>
      <c r="BK496" s="34">
        <f t="shared" si="3116"/>
        <v>0.2918598928</v>
      </c>
      <c r="BL496" s="34">
        <f t="shared" si="3116"/>
        <v>0.3409447749</v>
      </c>
      <c r="BN496" s="61" t="s">
        <v>1078</v>
      </c>
      <c r="BO496" s="62">
        <f t="array" ref="BO496:BQ499">MMULT(TRANSPOSE(AE496:AH504),BJ496:BL504)</f>
        <v>-0.09056843878</v>
      </c>
      <c r="BP496" s="62">
        <v>0.022423039158086577</v>
      </c>
      <c r="BQ496" s="62">
        <v>0.06814539962115651</v>
      </c>
      <c r="BS496" s="75" t="s">
        <v>1079</v>
      </c>
      <c r="BT496" s="5">
        <f t="shared" ref="BT496:BV496" si="3117">Z496*(1-Z496)</f>
        <v>0.2406784252</v>
      </c>
      <c r="BU496" s="5">
        <f t="shared" si="3117"/>
        <v>0.1456457931</v>
      </c>
      <c r="BV496" s="5">
        <f t="shared" si="3117"/>
        <v>0.1909762095</v>
      </c>
      <c r="BX496" s="9" t="s">
        <v>1080</v>
      </c>
      <c r="BY496" s="17">
        <f t="array" ref="BY496:CA504">MMULT(BJ496:BL504,TRANSPOSE(AI497:AK499))</f>
        <v>0.07513589707</v>
      </c>
      <c r="BZ496" s="17">
        <v>-0.19414462871368043</v>
      </c>
      <c r="CA496" s="17">
        <v>0.37123282834283</v>
      </c>
      <c r="CB496" s="9"/>
      <c r="CC496" s="34">
        <f t="shared" ref="CC496:CE496" si="3118">BY496*BT496</f>
        <v>0.01808358939</v>
      </c>
      <c r="CD496" s="34">
        <f t="shared" si="3118"/>
        <v>-0.02827634843</v>
      </c>
      <c r="CE496" s="34">
        <f t="shared" si="3118"/>
        <v>0.07089663839</v>
      </c>
      <c r="CG496" s="61" t="s">
        <v>1081</v>
      </c>
      <c r="CH496" s="65">
        <f t="array" ref="CH496:CJ498">MMULT(TRANSPOSE(N496:P504),CC496:CE504)</f>
        <v>0.005688369381</v>
      </c>
      <c r="CI496" s="65">
        <v>0.06628633860137947</v>
      </c>
      <c r="CJ496" s="65">
        <v>-0.03558730666995055</v>
      </c>
    </row>
    <row r="497" ht="18.0" customHeight="1">
      <c r="B497" s="6">
        <v>1.0</v>
      </c>
      <c r="C497" s="6">
        <v>0.0</v>
      </c>
      <c r="D497" s="6">
        <v>0.0</v>
      </c>
      <c r="E497" s="22" t="str">
        <f t="shared" si="3119"/>
        <v>setosa</v>
      </c>
      <c r="F497" s="22">
        <f t="shared" ref="F497:H497" si="3120">AQ497</f>
        <v>0.3750376567</v>
      </c>
      <c r="G497" s="22">
        <f t="shared" si="3120"/>
        <v>0.2846960188</v>
      </c>
      <c r="H497" s="22">
        <f t="shared" si="3120"/>
        <v>0.3402663246</v>
      </c>
      <c r="I497" s="64" t="str">
        <f t="shared" si="3121"/>
        <v>setosa</v>
      </c>
      <c r="K497" s="24" t="str">
        <f t="shared" si="3122"/>
        <v>OK</v>
      </c>
      <c r="L497" s="29">
        <f t="shared" si="3123"/>
        <v>0.1089698711</v>
      </c>
      <c r="N497" s="29">
        <v>1.0</v>
      </c>
      <c r="O497" s="27">
        <v>5.4</v>
      </c>
      <c r="P497" s="27">
        <v>7.8</v>
      </c>
      <c r="Q497" s="72">
        <f t="shared" ref="Q497:S497" si="3124">Q484-$C$10*CH484</f>
        <v>0.1423875844</v>
      </c>
      <c r="R497" s="72">
        <f t="shared" si="3124"/>
        <v>-0.1727791824</v>
      </c>
      <c r="S497" s="72">
        <f t="shared" si="3124"/>
        <v>0.2973042159</v>
      </c>
      <c r="U497" s="27">
        <v>0.3892952848826005</v>
      </c>
      <c r="V497" s="27">
        <v>1.7679526620478536</v>
      </c>
      <c r="W497" s="27">
        <v>-1.2888494309357459</v>
      </c>
      <c r="Z497" s="17">
        <f t="shared" ref="Z497:AB497" si="3125">1/(1+EXP(-U497))</f>
        <v>0.596113042</v>
      </c>
      <c r="AA497" s="17">
        <f t="shared" si="3125"/>
        <v>0.8542028798</v>
      </c>
      <c r="AB497" s="17">
        <f t="shared" si="3125"/>
        <v>0.2160476202</v>
      </c>
      <c r="AE497" s="29">
        <v>1.0</v>
      </c>
      <c r="AF497" s="17">
        <f t="shared" ref="AF497:AH497" si="3126">Z497</f>
        <v>0.596113042</v>
      </c>
      <c r="AG497" s="17">
        <f t="shared" si="3126"/>
        <v>0.8542028798</v>
      </c>
      <c r="AH497" s="17">
        <f t="shared" si="3126"/>
        <v>0.2160476202</v>
      </c>
      <c r="AI497" s="38">
        <f t="shared" ref="AI497:AK497" si="3127">AI484-$C$10*BO484</f>
        <v>0.5158801184</v>
      </c>
      <c r="AJ497" s="38">
        <f t="shared" si="3127"/>
        <v>0.7380423156</v>
      </c>
      <c r="AK497" s="38">
        <f t="shared" si="3127"/>
        <v>0.5460775661</v>
      </c>
      <c r="AM497" s="27">
        <v>0.7474705996382972</v>
      </c>
      <c r="AN497" s="27">
        <v>0.4718661710245554</v>
      </c>
      <c r="AO497" s="27">
        <v>0.6501727793471826</v>
      </c>
      <c r="AQ497" s="17">
        <f t="shared" ref="AQ497:AS497" si="3128">EXP(AM497)/(EXP($AM497)+EXP($AN497)+EXP($AO497))</f>
        <v>0.3750376567</v>
      </c>
      <c r="AR497" s="17">
        <f t="shared" si="3128"/>
        <v>0.2846960188</v>
      </c>
      <c r="AS497" s="17">
        <f t="shared" si="3128"/>
        <v>0.3402663246</v>
      </c>
      <c r="AU497" s="40" t="str">
        <f t="shared" ref="AU497:AU504" si="3139">IF(MAX(AQ497:AS497)=AQ497,"setosa",IF(MAX(AQ497:AS497)=AR497,"versicolor","virginica"))</f>
        <v>setosa</v>
      </c>
      <c r="AW497" s="41">
        <v>1.0</v>
      </c>
      <c r="AX497" s="41">
        <v>0.0</v>
      </c>
      <c r="AY497" s="41">
        <v>0.0</v>
      </c>
      <c r="BB497" s="74">
        <f t="shared" ref="BB497:BD497" si="3129">AQ497-AW497</f>
        <v>-0.6249623433</v>
      </c>
      <c r="BC497" s="74">
        <f t="shared" si="3129"/>
        <v>0.2846960188</v>
      </c>
      <c r="BD497" s="74">
        <f t="shared" si="3129"/>
        <v>0.3402663246</v>
      </c>
      <c r="BF497" s="5">
        <v>1.0</v>
      </c>
      <c r="BG497" s="5">
        <v>1.0</v>
      </c>
      <c r="BH497" s="5">
        <v>1.0</v>
      </c>
      <c r="BJ497" s="34">
        <f t="shared" ref="BJ497:BL497" si="3130">BB497*BF497</f>
        <v>-0.6249623433</v>
      </c>
      <c r="BK497" s="34">
        <f t="shared" si="3130"/>
        <v>0.2846960188</v>
      </c>
      <c r="BL497" s="34">
        <f t="shared" si="3130"/>
        <v>0.3402663246</v>
      </c>
      <c r="BN497" s="61" t="s">
        <v>1082</v>
      </c>
      <c r="BO497" s="34">
        <v>0.13015247389211737</v>
      </c>
      <c r="BP497" s="34">
        <v>-0.04105445579110245</v>
      </c>
      <c r="BQ497" s="34">
        <v>-0.08909801810101503</v>
      </c>
      <c r="BT497" s="5">
        <f t="shared" ref="BT497:BV497" si="3131">Z497*(1-Z497)</f>
        <v>0.2407622832</v>
      </c>
      <c r="BU497" s="5">
        <f t="shared" si="3131"/>
        <v>0.1245403199</v>
      </c>
      <c r="BV497" s="5">
        <f t="shared" si="3131"/>
        <v>0.169371046</v>
      </c>
      <c r="BY497" s="17">
        <v>0.07352386760331059</v>
      </c>
      <c r="BZ497" s="17">
        <v>-0.19025285138809367</v>
      </c>
      <c r="CA497" s="17">
        <v>0.3657911890870275</v>
      </c>
      <c r="CC497" s="34">
        <f t="shared" ref="CC497:CE497" si="3132">BY497*BT497</f>
        <v>0.01770177423</v>
      </c>
      <c r="CD497" s="34">
        <f t="shared" si="3132"/>
        <v>-0.02369415098</v>
      </c>
      <c r="CE497" s="34">
        <f t="shared" si="3132"/>
        <v>0.06195443632</v>
      </c>
      <c r="CG497" s="61" t="s">
        <v>1083</v>
      </c>
      <c r="CH497" s="66">
        <v>0.02478460436722771</v>
      </c>
      <c r="CI497" s="66">
        <v>0.40150535309964824</v>
      </c>
      <c r="CJ497" s="66">
        <v>-0.564165024390896</v>
      </c>
    </row>
    <row r="498" ht="18.0" customHeight="1">
      <c r="B498" s="6">
        <v>1.0</v>
      </c>
      <c r="C498" s="6">
        <v>0.0</v>
      </c>
      <c r="D498" s="6">
        <v>0.0</v>
      </c>
      <c r="E498" s="22" t="str">
        <f t="shared" si="3119"/>
        <v>setosa</v>
      </c>
      <c r="F498" s="22">
        <f t="shared" ref="F498:H498" si="3133">AQ498</f>
        <v>0.3695384495</v>
      </c>
      <c r="G498" s="22">
        <f t="shared" si="3133"/>
        <v>0.289708419</v>
      </c>
      <c r="H498" s="22">
        <f t="shared" si="3133"/>
        <v>0.3407531316</v>
      </c>
      <c r="I498" s="64" t="str">
        <f t="shared" si="3121"/>
        <v>setosa</v>
      </c>
      <c r="K498" s="24" t="str">
        <f t="shared" si="3122"/>
        <v>OK</v>
      </c>
      <c r="L498" s="29">
        <f t="shared" si="3123"/>
        <v>0.1106111651</v>
      </c>
      <c r="N498" s="29">
        <v>1.0</v>
      </c>
      <c r="O498" s="27">
        <v>4.6</v>
      </c>
      <c r="P498" s="27">
        <v>6.8</v>
      </c>
      <c r="Q498" s="72">
        <f t="shared" ref="Q498:S498" si="3134">Q485-$C$10*CH485</f>
        <v>-0.05565554306</v>
      </c>
      <c r="R498" s="72">
        <f t="shared" si="3134"/>
        <v>0.353390098</v>
      </c>
      <c r="S498" s="72">
        <f t="shared" si="3134"/>
        <v>-0.3958654929</v>
      </c>
      <c r="U498" s="27">
        <v>0.3310407603904849</v>
      </c>
      <c r="V498" s="27">
        <v>1.5527859099749541</v>
      </c>
      <c r="W498" s="27">
        <v>-1.1308273107101614</v>
      </c>
      <c r="Z498" s="17">
        <f t="shared" ref="Z498:AB498" si="3135">1/(1+EXP(-U498))</f>
        <v>0.5820125883</v>
      </c>
      <c r="AA498" s="17">
        <f t="shared" si="3135"/>
        <v>0.8253157396</v>
      </c>
      <c r="AB498" s="17">
        <f t="shared" si="3135"/>
        <v>0.244008456</v>
      </c>
      <c r="AE498" s="29">
        <v>1.0</v>
      </c>
      <c r="AF498" s="17">
        <f t="shared" ref="AF498:AH498" si="3136">Z498</f>
        <v>0.5820125883</v>
      </c>
      <c r="AG498" s="17">
        <f t="shared" si="3136"/>
        <v>0.8253157396</v>
      </c>
      <c r="AH498" s="17">
        <f t="shared" si="3136"/>
        <v>0.244008456</v>
      </c>
      <c r="AI498" s="38">
        <f t="shared" ref="AI498:AK498" si="3137">AI485-$C$10*BO485</f>
        <v>0.4553642334</v>
      </c>
      <c r="AJ498" s="38">
        <f t="shared" si="3137"/>
        <v>-0.07712765369</v>
      </c>
      <c r="AK498" s="38">
        <f t="shared" si="3137"/>
        <v>0.3417634203</v>
      </c>
      <c r="AM498" s="27">
        <v>0.7237644849002302</v>
      </c>
      <c r="AN498" s="27">
        <v>0.4803846570955067</v>
      </c>
      <c r="AO498" s="27">
        <v>0.6426679525042571</v>
      </c>
      <c r="AQ498" s="17">
        <f t="shared" ref="AQ498:AS498" si="3138">EXP(AM498)/(EXP($AM498)+EXP($AN498)+EXP($AO498))</f>
        <v>0.3695384495</v>
      </c>
      <c r="AR498" s="17">
        <f t="shared" si="3138"/>
        <v>0.289708419</v>
      </c>
      <c r="AS498" s="17">
        <f t="shared" si="3138"/>
        <v>0.3407531316</v>
      </c>
      <c r="AU498" s="40" t="str">
        <f t="shared" si="3139"/>
        <v>setosa</v>
      </c>
      <c r="AW498" s="41">
        <v>1.0</v>
      </c>
      <c r="AX498" s="41">
        <v>0.0</v>
      </c>
      <c r="AY498" s="41">
        <v>0.0</v>
      </c>
      <c r="BB498" s="74">
        <f t="shared" ref="BB498:BD498" si="3140">AQ498-AW498</f>
        <v>-0.6304615505</v>
      </c>
      <c r="BC498" s="74">
        <f t="shared" si="3140"/>
        <v>0.289708419</v>
      </c>
      <c r="BD498" s="74">
        <f t="shared" si="3140"/>
        <v>0.3407531316</v>
      </c>
      <c r="BF498" s="5">
        <v>1.0</v>
      </c>
      <c r="BG498" s="5">
        <v>1.0</v>
      </c>
      <c r="BH498" s="5">
        <v>1.0</v>
      </c>
      <c r="BJ498" s="34">
        <f t="shared" ref="BJ498:BL498" si="3141">BB498*BF498</f>
        <v>-0.6304615505</v>
      </c>
      <c r="BK498" s="34">
        <f t="shared" si="3141"/>
        <v>0.289708419</v>
      </c>
      <c r="BL498" s="34">
        <f t="shared" si="3141"/>
        <v>0.3407531316</v>
      </c>
      <c r="BO498" s="34">
        <v>-0.5275735600750591</v>
      </c>
      <c r="BP498" s="34">
        <v>0.4272578702433966</v>
      </c>
      <c r="BQ498" s="34">
        <v>0.10031568983166261</v>
      </c>
      <c r="BT498" s="5">
        <f t="shared" ref="BT498:BV498" si="3142">Z498*(1-Z498)</f>
        <v>0.2432739354</v>
      </c>
      <c r="BU498" s="5">
        <f t="shared" si="3142"/>
        <v>0.1441696695</v>
      </c>
      <c r="BV498" s="5">
        <f t="shared" si="3142"/>
        <v>0.1844683294</v>
      </c>
      <c r="BY498" s="17">
        <v>0.07465213377602908</v>
      </c>
      <c r="BZ498" s="17">
        <v>-0.19297721550550304</v>
      </c>
      <c r="CA498" s="17">
        <v>0.3696043609855166</v>
      </c>
      <c r="CC498" s="34">
        <f t="shared" ref="CC498:CE498" si="3143">BY498*BT498</f>
        <v>0.01816091837</v>
      </c>
      <c r="CD498" s="34">
        <f t="shared" si="3143"/>
        <v>-0.02782146139</v>
      </c>
      <c r="CE498" s="34">
        <f t="shared" si="3143"/>
        <v>0.068180299</v>
      </c>
      <c r="CH498" s="66">
        <v>0.3080488263561778</v>
      </c>
      <c r="CI498" s="66">
        <v>-0.2505066606770099</v>
      </c>
      <c r="CJ498" s="66">
        <v>0.5208993085165387</v>
      </c>
    </row>
    <row r="499" ht="18.0" customHeight="1">
      <c r="B499" s="6">
        <v>0.0</v>
      </c>
      <c r="C499" s="6">
        <v>1.0</v>
      </c>
      <c r="D499" s="6">
        <v>0.0</v>
      </c>
      <c r="E499" s="22" t="str">
        <f t="shared" si="3119"/>
        <v>versicolor</v>
      </c>
      <c r="F499" s="22">
        <f t="shared" ref="F499:H499" si="3144">AQ499</f>
        <v>0.2912222343</v>
      </c>
      <c r="G499" s="22">
        <f t="shared" si="3144"/>
        <v>0.3686852432</v>
      </c>
      <c r="H499" s="22">
        <f t="shared" si="3144"/>
        <v>0.3400925225</v>
      </c>
      <c r="I499" s="64" t="str">
        <f t="shared" si="3121"/>
        <v>versicolor</v>
      </c>
      <c r="K499" s="24" t="str">
        <f t="shared" si="3122"/>
        <v>OK</v>
      </c>
      <c r="L499" s="29">
        <f t="shared" si="3123"/>
        <v>0.1108679998</v>
      </c>
      <c r="N499" s="29">
        <v>1.0</v>
      </c>
      <c r="O499" s="27">
        <v>6.4</v>
      </c>
      <c r="P499" s="27">
        <v>3.6</v>
      </c>
      <c r="U499" s="27">
        <v>0.7654361501755745</v>
      </c>
      <c r="V499" s="27">
        <v>0.11093506802584518</v>
      </c>
      <c r="W499" s="27">
        <v>0.6710898552034421</v>
      </c>
      <c r="Z499" s="17">
        <f t="shared" ref="Z499:AB499" si="3145">1/(1+EXP(-U499))</f>
        <v>0.6825328155</v>
      </c>
      <c r="AA499" s="17">
        <f t="shared" si="3145"/>
        <v>0.5277053596</v>
      </c>
      <c r="AB499" s="17">
        <f t="shared" si="3145"/>
        <v>0.661747153</v>
      </c>
      <c r="AE499" s="29">
        <v>1.0</v>
      </c>
      <c r="AF499" s="17">
        <f t="shared" ref="AF499:AH499" si="3146">Z499</f>
        <v>0.6825328155</v>
      </c>
      <c r="AG499" s="17">
        <f t="shared" si="3146"/>
        <v>0.5277053596</v>
      </c>
      <c r="AH499" s="17">
        <f t="shared" si="3146"/>
        <v>0.661747153</v>
      </c>
      <c r="AI499" s="38">
        <f t="shared" ref="AI499:AK499" si="3147">AI486-$C$10*BO486</f>
        <v>-0.1172282771</v>
      </c>
      <c r="AJ499" s="38">
        <f t="shared" si="3147"/>
        <v>0.5971645615</v>
      </c>
      <c r="AK499" s="38">
        <f t="shared" si="3147"/>
        <v>0.3600637156</v>
      </c>
      <c r="AM499" s="27">
        <v>0.5911289613229611</v>
      </c>
      <c r="AN499" s="27">
        <v>0.8269855745465167</v>
      </c>
      <c r="AO499" s="27">
        <v>0.7462599995341941</v>
      </c>
      <c r="AQ499" s="17">
        <f t="shared" ref="AQ499:AS499" si="3148">EXP(AM499)/(EXP($AM499)+EXP($AN499)+EXP($AO499))</f>
        <v>0.2912222343</v>
      </c>
      <c r="AR499" s="17">
        <f t="shared" si="3148"/>
        <v>0.3686852432</v>
      </c>
      <c r="AS499" s="17">
        <f t="shared" si="3148"/>
        <v>0.3400925225</v>
      </c>
      <c r="AU499" s="40" t="str">
        <f t="shared" si="3139"/>
        <v>versicolor</v>
      </c>
      <c r="AW499" s="41">
        <v>0.0</v>
      </c>
      <c r="AX499" s="41">
        <v>1.0</v>
      </c>
      <c r="AY499" s="41">
        <v>0.0</v>
      </c>
      <c r="BB499" s="74">
        <f t="shared" ref="BB499:BD499" si="3149">AQ499-AW499</f>
        <v>0.2912222343</v>
      </c>
      <c r="BC499" s="74">
        <f t="shared" si="3149"/>
        <v>-0.6313147568</v>
      </c>
      <c r="BD499" s="74">
        <f t="shared" si="3149"/>
        <v>0.3400925225</v>
      </c>
      <c r="BF499" s="5">
        <v>1.0</v>
      </c>
      <c r="BG499" s="5">
        <v>1.0</v>
      </c>
      <c r="BH499" s="5">
        <v>1.0</v>
      </c>
      <c r="BJ499" s="34">
        <f t="shared" ref="BJ499:BL499" si="3150">BB499*BF499</f>
        <v>0.2912222343</v>
      </c>
      <c r="BK499" s="34">
        <f t="shared" si="3150"/>
        <v>-0.6313147568</v>
      </c>
      <c r="BL499" s="34">
        <f t="shared" si="3150"/>
        <v>0.3400925225</v>
      </c>
      <c r="BO499" s="34">
        <v>0.6609591211394246</v>
      </c>
      <c r="BP499" s="34">
        <v>-0.46972686798897173</v>
      </c>
      <c r="BQ499" s="34">
        <v>-0.19123225315045278</v>
      </c>
      <c r="BT499" s="5">
        <f t="shared" ref="BT499:BV499" si="3151">Z499*(1-Z499)</f>
        <v>0.2166817713</v>
      </c>
      <c r="BU499" s="5">
        <f t="shared" si="3151"/>
        <v>0.249232413</v>
      </c>
      <c r="BV499" s="5">
        <f t="shared" si="3151"/>
        <v>0.2238378585</v>
      </c>
      <c r="BY499" s="17">
        <v>-0.12998434732705613</v>
      </c>
      <c r="BZ499" s="17">
        <v>0.29753519910141235</v>
      </c>
      <c r="CA499" s="17">
        <v>-0.2886833034191075</v>
      </c>
      <c r="CC499" s="34">
        <f t="shared" ref="CC499:CE499" si="3152">BY499*BT499</f>
        <v>-0.02816523862</v>
      </c>
      <c r="CD499" s="34">
        <f t="shared" si="3152"/>
        <v>0.07415541564</v>
      </c>
      <c r="CE499" s="34">
        <f t="shared" si="3152"/>
        <v>-0.06461825242</v>
      </c>
    </row>
    <row r="500" ht="18.0" customHeight="1">
      <c r="B500" s="6">
        <v>0.0</v>
      </c>
      <c r="C500" s="6">
        <v>1.0</v>
      </c>
      <c r="D500" s="6">
        <v>0.0</v>
      </c>
      <c r="E500" s="22" t="str">
        <f t="shared" si="3119"/>
        <v>versicolor</v>
      </c>
      <c r="F500" s="22">
        <f t="shared" ref="F500:H500" si="3153">AQ500</f>
        <v>0.2937974344</v>
      </c>
      <c r="G500" s="22">
        <f t="shared" si="3153"/>
        <v>0.3659543095</v>
      </c>
      <c r="H500" s="22">
        <f t="shared" si="3153"/>
        <v>0.3402482561</v>
      </c>
      <c r="I500" s="64" t="str">
        <f t="shared" si="3121"/>
        <v>versicolor</v>
      </c>
      <c r="K500" s="24" t="str">
        <f t="shared" si="3122"/>
        <v>OK</v>
      </c>
      <c r="L500" s="29">
        <f t="shared" si="3123"/>
        <v>0.1116940879</v>
      </c>
      <c r="N500" s="29">
        <v>1.0</v>
      </c>
      <c r="O500" s="27">
        <v>5.9</v>
      </c>
      <c r="P500" s="27">
        <v>3.4</v>
      </c>
      <c r="U500" s="27">
        <v>0.7053734665674377</v>
      </c>
      <c r="V500" s="27">
        <v>0.12664663963130685</v>
      </c>
      <c r="W500" s="27">
        <v>0.6016108458528735</v>
      </c>
      <c r="Z500" s="17">
        <f t="shared" ref="Z500:AB500" si="3154">1/(1+EXP(-U500))</f>
        <v>0.6693780603</v>
      </c>
      <c r="AA500" s="17">
        <f t="shared" si="3154"/>
        <v>0.5316194082</v>
      </c>
      <c r="AB500" s="17">
        <f t="shared" si="3154"/>
        <v>0.6460247558</v>
      </c>
      <c r="AE500" s="29">
        <v>1.0</v>
      </c>
      <c r="AF500" s="17">
        <f t="shared" ref="AF500:AH500" si="3155">Z500</f>
        <v>0.6693780603</v>
      </c>
      <c r="AG500" s="17">
        <f t="shared" si="3155"/>
        <v>0.5316194082</v>
      </c>
      <c r="AH500" s="17">
        <f t="shared" si="3155"/>
        <v>0.6460247558</v>
      </c>
      <c r="AI500" s="2"/>
      <c r="AM500" s="27">
        <v>0.5879681119317718</v>
      </c>
      <c r="AN500" s="27">
        <v>0.8075860687267049</v>
      </c>
      <c r="AO500" s="27">
        <v>0.734753096713056</v>
      </c>
      <c r="AQ500" s="17">
        <f t="shared" ref="AQ500:AS500" si="3156">EXP(AM500)/(EXP($AM500)+EXP($AN500)+EXP($AO500))</f>
        <v>0.2937974344</v>
      </c>
      <c r="AR500" s="17">
        <f t="shared" si="3156"/>
        <v>0.3659543095</v>
      </c>
      <c r="AS500" s="17">
        <f t="shared" si="3156"/>
        <v>0.3402482561</v>
      </c>
      <c r="AU500" s="40" t="str">
        <f t="shared" si="3139"/>
        <v>versicolor</v>
      </c>
      <c r="AW500" s="41">
        <v>0.0</v>
      </c>
      <c r="AX500" s="41">
        <v>1.0</v>
      </c>
      <c r="AY500" s="41">
        <v>0.0</v>
      </c>
      <c r="BB500" s="74">
        <f t="shared" ref="BB500:BD500" si="3157">AQ500-AW500</f>
        <v>0.2937974344</v>
      </c>
      <c r="BC500" s="74">
        <f t="shared" si="3157"/>
        <v>-0.6340456905</v>
      </c>
      <c r="BD500" s="74">
        <f t="shared" si="3157"/>
        <v>0.3402482561</v>
      </c>
      <c r="BF500" s="5">
        <v>1.0</v>
      </c>
      <c r="BG500" s="5">
        <v>1.0</v>
      </c>
      <c r="BH500" s="5">
        <v>1.0</v>
      </c>
      <c r="BJ500" s="34">
        <f t="shared" ref="BJ500:BL500" si="3158">BB500*BF500</f>
        <v>0.2937974344</v>
      </c>
      <c r="BK500" s="34">
        <f t="shared" si="3158"/>
        <v>-0.6340456905</v>
      </c>
      <c r="BL500" s="34">
        <f t="shared" si="3158"/>
        <v>0.3402482561</v>
      </c>
      <c r="BT500" s="5">
        <f t="shared" ref="BT500:BV500" si="3159">Z500*(1-Z500)</f>
        <v>0.2213110727</v>
      </c>
      <c r="BU500" s="5">
        <f t="shared" si="3159"/>
        <v>0.249000213</v>
      </c>
      <c r="BV500" s="5">
        <f t="shared" si="3159"/>
        <v>0.2286767707</v>
      </c>
      <c r="BY500" s="17">
        <v>-0.1305863548086299</v>
      </c>
      <c r="BZ500" s="17">
        <v>0.29897170769629167</v>
      </c>
      <c r="CA500" s="17">
        <v>-0.2905599325292566</v>
      </c>
      <c r="CC500" s="34">
        <f t="shared" ref="CC500:CE500" si="3160">BY500*BT500</f>
        <v>-0.02890020626</v>
      </c>
      <c r="CD500" s="34">
        <f t="shared" si="3160"/>
        <v>0.0744440189</v>
      </c>
      <c r="CE500" s="34">
        <f t="shared" si="3160"/>
        <v>-0.06644430706</v>
      </c>
    </row>
    <row r="501" ht="18.0" customHeight="1">
      <c r="B501" s="6">
        <v>0.0</v>
      </c>
      <c r="C501" s="6">
        <v>1.0</v>
      </c>
      <c r="D501" s="6">
        <v>0.0</v>
      </c>
      <c r="E501" s="22" t="str">
        <f t="shared" si="3119"/>
        <v>versicolor</v>
      </c>
      <c r="F501" s="22">
        <f t="shared" ref="F501:H501" si="3161">AQ501</f>
        <v>0.2810497402</v>
      </c>
      <c r="G501" s="22">
        <f t="shared" si="3161"/>
        <v>0.3803336414</v>
      </c>
      <c r="H501" s="22">
        <f t="shared" si="3161"/>
        <v>0.3386166184</v>
      </c>
      <c r="I501" s="64" t="str">
        <f t="shared" si="3121"/>
        <v>versicolor</v>
      </c>
      <c r="K501" s="24" t="str">
        <f t="shared" si="3122"/>
        <v>OK</v>
      </c>
      <c r="L501" s="29">
        <f t="shared" si="3123"/>
        <v>0.1074118231</v>
      </c>
      <c r="N501" s="29">
        <v>1.0</v>
      </c>
      <c r="O501" s="27">
        <v>6.7</v>
      </c>
      <c r="P501" s="27">
        <v>3.2</v>
      </c>
      <c r="U501" s="27">
        <v>0.8304146427317358</v>
      </c>
      <c r="V501" s="27">
        <v>-0.08225472589868499</v>
      </c>
      <c r="W501" s="27">
        <v>0.9186273171328676</v>
      </c>
      <c r="Z501" s="17">
        <f t="shared" ref="Z501:AB501" si="3162">1/(1+EXP(-U501))</f>
        <v>0.6964425967</v>
      </c>
      <c r="AA501" s="17">
        <f t="shared" si="3162"/>
        <v>0.4794479049</v>
      </c>
      <c r="AB501" s="17">
        <f t="shared" si="3162"/>
        <v>0.7147623296</v>
      </c>
      <c r="AE501" s="29">
        <v>1.0</v>
      </c>
      <c r="AF501" s="17">
        <f t="shared" ref="AF501:AH501" si="3163">Z501</f>
        <v>0.6964425967</v>
      </c>
      <c r="AG501" s="17">
        <f t="shared" si="3163"/>
        <v>0.4794479049</v>
      </c>
      <c r="AH501" s="17">
        <f t="shared" si="3163"/>
        <v>0.7147623296</v>
      </c>
      <c r="AJ501" s="2"/>
      <c r="AK501" s="2"/>
      <c r="AM501" s="27">
        <v>0.5701151442159359</v>
      </c>
      <c r="AN501" s="27">
        <v>0.8726323505703008</v>
      </c>
      <c r="AO501" s="27">
        <v>0.7564520276542764</v>
      </c>
      <c r="AQ501" s="17">
        <f t="shared" ref="AQ501:AS501" si="3164">EXP(AM501)/(EXP($AM501)+EXP($AN501)+EXP($AO501))</f>
        <v>0.2810497402</v>
      </c>
      <c r="AR501" s="17">
        <f t="shared" si="3164"/>
        <v>0.3803336414</v>
      </c>
      <c r="AS501" s="17">
        <f t="shared" si="3164"/>
        <v>0.3386166184</v>
      </c>
      <c r="AU501" s="40" t="str">
        <f t="shared" si="3139"/>
        <v>versicolor</v>
      </c>
      <c r="AW501" s="41">
        <v>0.0</v>
      </c>
      <c r="AX501" s="41">
        <v>1.0</v>
      </c>
      <c r="AY501" s="41">
        <v>0.0</v>
      </c>
      <c r="BB501" s="74">
        <f t="shared" ref="BB501:BD501" si="3165">AQ501-AW501</f>
        <v>0.2810497402</v>
      </c>
      <c r="BC501" s="74">
        <f t="shared" si="3165"/>
        <v>-0.6196663586</v>
      </c>
      <c r="BD501" s="74">
        <f t="shared" si="3165"/>
        <v>0.3386166184</v>
      </c>
      <c r="BF501" s="5">
        <v>1.0</v>
      </c>
      <c r="BG501" s="5">
        <v>1.0</v>
      </c>
      <c r="BH501" s="5">
        <v>1.0</v>
      </c>
      <c r="BJ501" s="34">
        <f t="shared" ref="BJ501:BL501" si="3166">BB501*BF501</f>
        <v>0.2810497402</v>
      </c>
      <c r="BK501" s="34">
        <f t="shared" si="3166"/>
        <v>-0.6196663586</v>
      </c>
      <c r="BL501" s="34">
        <f t="shared" si="3166"/>
        <v>0.3386166184</v>
      </c>
      <c r="BT501" s="5">
        <f t="shared" ref="BT501:BV501" si="3167">Z501*(1-Z501)</f>
        <v>0.2114103062</v>
      </c>
      <c r="BU501" s="5">
        <f t="shared" si="3167"/>
        <v>0.2495776114</v>
      </c>
      <c r="BV501" s="5">
        <f t="shared" si="3167"/>
        <v>0.2038771418</v>
      </c>
      <c r="BY501" s="17">
        <v>-0.12744108212435573</v>
      </c>
      <c r="BZ501" s="17">
        <v>0.29150018546347584</v>
      </c>
      <c r="CA501" s="17">
        <v>-0.28106620835730395</v>
      </c>
      <c r="CC501" s="34">
        <f t="shared" ref="CC501:CE501" si="3168">BY501*BT501</f>
        <v>-0.02694235819</v>
      </c>
      <c r="CD501" s="34">
        <f t="shared" si="3168"/>
        <v>0.07275192001</v>
      </c>
      <c r="CE501" s="34">
        <f t="shared" si="3168"/>
        <v>-0.05730297522</v>
      </c>
    </row>
    <row r="502" ht="18.0" customHeight="1">
      <c r="B502" s="6">
        <v>0.0</v>
      </c>
      <c r="C502" s="6">
        <v>0.0</v>
      </c>
      <c r="D502" s="6">
        <v>1.0</v>
      </c>
      <c r="E502" s="22" t="str">
        <f t="shared" si="3119"/>
        <v>virginica</v>
      </c>
      <c r="F502" s="22">
        <f t="shared" ref="F502:H502" si="3169">AQ502</f>
        <v>0.3211743725</v>
      </c>
      <c r="G502" s="22">
        <f t="shared" si="3169"/>
        <v>0.3359054217</v>
      </c>
      <c r="H502" s="22">
        <f t="shared" si="3169"/>
        <v>0.3429202058</v>
      </c>
      <c r="I502" s="64" t="str">
        <f t="shared" si="3121"/>
        <v>virginica</v>
      </c>
      <c r="K502" s="24" t="str">
        <f t="shared" si="3122"/>
        <v>OK</v>
      </c>
      <c r="L502" s="29">
        <f t="shared" si="3123"/>
        <v>0.1189174995</v>
      </c>
      <c r="N502" s="29">
        <v>1.0</v>
      </c>
      <c r="O502" s="27">
        <v>7.9</v>
      </c>
      <c r="P502" s="27">
        <v>6.3</v>
      </c>
      <c r="U502" s="27">
        <v>0.8287475605736656</v>
      </c>
      <c r="V502" s="27">
        <v>0.8059195590145196</v>
      </c>
      <c r="W502" s="27">
        <v>0.04820934812038624</v>
      </c>
      <c r="Z502" s="17">
        <f t="shared" ref="Z502:AB502" si="3170">1/(1+EXP(-U502))</f>
        <v>0.696090043</v>
      </c>
      <c r="AA502" s="17">
        <f t="shared" si="3170"/>
        <v>0.6912393061</v>
      </c>
      <c r="AB502" s="17">
        <f t="shared" si="3170"/>
        <v>0.5120500033</v>
      </c>
      <c r="AE502" s="29">
        <v>1.0</v>
      </c>
      <c r="AF502" s="17">
        <f t="shared" ref="AF502:AH502" si="3171">Z502</f>
        <v>0.696090043</v>
      </c>
      <c r="AG502" s="17">
        <f t="shared" si="3171"/>
        <v>0.6912393061</v>
      </c>
      <c r="AH502" s="17">
        <f t="shared" si="3171"/>
        <v>0.5120500033</v>
      </c>
      <c r="AM502" s="27">
        <v>0.690139114573574</v>
      </c>
      <c r="AN502" s="27">
        <v>0.7349845597193798</v>
      </c>
      <c r="AO502" s="27">
        <v>0.7556527062618339</v>
      </c>
      <c r="AQ502" s="17">
        <f t="shared" ref="AQ502:AS502" si="3172">EXP(AM502)/(EXP($AM502)+EXP($AN502)+EXP($AO502))</f>
        <v>0.3211743725</v>
      </c>
      <c r="AR502" s="17">
        <f t="shared" si="3172"/>
        <v>0.3359054217</v>
      </c>
      <c r="AS502" s="17">
        <f t="shared" si="3172"/>
        <v>0.3429202058</v>
      </c>
      <c r="AU502" s="40" t="str">
        <f t="shared" si="3139"/>
        <v>virginica</v>
      </c>
      <c r="AW502" s="41">
        <v>0.0</v>
      </c>
      <c r="AX502" s="41">
        <v>0.0</v>
      </c>
      <c r="AY502" s="41">
        <v>1.0</v>
      </c>
      <c r="BB502" s="74">
        <f t="shared" ref="BB502:BD502" si="3173">AQ502-AW502</f>
        <v>0.3211743725</v>
      </c>
      <c r="BC502" s="74">
        <f t="shared" si="3173"/>
        <v>0.3359054217</v>
      </c>
      <c r="BD502" s="74">
        <f t="shared" si="3173"/>
        <v>-0.6570797942</v>
      </c>
      <c r="BF502" s="5">
        <v>1.0</v>
      </c>
      <c r="BG502" s="5">
        <v>1.0</v>
      </c>
      <c r="BH502" s="5">
        <v>1.0</v>
      </c>
      <c r="BJ502" s="34">
        <f t="shared" ref="BJ502:BL502" si="3174">BB502*BF502</f>
        <v>0.3211743725</v>
      </c>
      <c r="BK502" s="34">
        <f t="shared" si="3174"/>
        <v>0.3359054217</v>
      </c>
      <c r="BL502" s="34">
        <f t="shared" si="3174"/>
        <v>-0.6570797942</v>
      </c>
      <c r="BT502" s="5">
        <f t="shared" ref="BT502:BV502" si="3175">Z502*(1-Z502)</f>
        <v>0.211548695</v>
      </c>
      <c r="BU502" s="5">
        <f t="shared" si="3175"/>
        <v>0.2134275278</v>
      </c>
      <c r="BV502" s="5">
        <f t="shared" si="3175"/>
        <v>0.2498547974</v>
      </c>
      <c r="BY502" s="17">
        <v>0.05478335381109689</v>
      </c>
      <c r="BZ502" s="17">
        <v>-0.10422211301740675</v>
      </c>
      <c r="CA502" s="17">
        <v>-0.0736504966115975</v>
      </c>
      <c r="CC502" s="34">
        <f t="shared" ref="CC502:CE502" si="3176">BY502*BT502</f>
        <v>0.01158934701</v>
      </c>
      <c r="CD502" s="34">
        <f t="shared" si="3176"/>
        <v>-0.02224386792</v>
      </c>
      <c r="CE502" s="34">
        <f t="shared" si="3176"/>
        <v>-0.01840192991</v>
      </c>
    </row>
    <row r="503" ht="18.0" customHeight="1">
      <c r="B503" s="6">
        <v>0.0</v>
      </c>
      <c r="C503" s="6">
        <v>0.0</v>
      </c>
      <c r="D503" s="6">
        <v>1.0</v>
      </c>
      <c r="E503" s="22" t="str">
        <f t="shared" si="3119"/>
        <v>virginica</v>
      </c>
      <c r="F503" s="22">
        <f t="shared" ref="F503:H503" si="3177">AQ503</f>
        <v>0.3068432457</v>
      </c>
      <c r="G503" s="22">
        <f t="shared" si="3177"/>
        <v>0.3507718279</v>
      </c>
      <c r="H503" s="22">
        <f t="shared" si="3177"/>
        <v>0.3423849265</v>
      </c>
      <c r="I503" s="64" t="str">
        <f t="shared" si="3121"/>
        <v>versicolor</v>
      </c>
      <c r="K503" s="24" t="str">
        <f t="shared" si="3122"/>
        <v>NG</v>
      </c>
      <c r="L503" s="29">
        <f t="shared" si="3123"/>
        <v>0.1190910732</v>
      </c>
      <c r="N503" s="29">
        <v>1.0</v>
      </c>
      <c r="O503" s="27">
        <v>8.3</v>
      </c>
      <c r="P503" s="27">
        <v>5.8</v>
      </c>
      <c r="U503" s="27">
        <v>0.9135303658798755</v>
      </c>
      <c r="V503" s="27">
        <v>0.5601128370485602</v>
      </c>
      <c r="W503" s="27">
        <v>0.3650637809289101</v>
      </c>
      <c r="Z503" s="17">
        <f t="shared" ref="Z503:AB503" si="3178">1/(1+EXP(-U503))</f>
        <v>0.7137220412</v>
      </c>
      <c r="AA503" s="17">
        <f t="shared" si="3178"/>
        <v>0.6364786482</v>
      </c>
      <c r="AB503" s="17">
        <f t="shared" si="3178"/>
        <v>0.5902656776</v>
      </c>
      <c r="AE503" s="29">
        <v>1.0</v>
      </c>
      <c r="AF503" s="17">
        <f t="shared" ref="AF503:AH503" si="3179">Z503</f>
        <v>0.7137220412</v>
      </c>
      <c r="AG503" s="17">
        <f t="shared" si="3179"/>
        <v>0.6364786482</v>
      </c>
      <c r="AH503" s="17">
        <f t="shared" si="3179"/>
        <v>0.5902656776</v>
      </c>
      <c r="AM503" s="27">
        <v>0.6651299781557483</v>
      </c>
      <c r="AN503" s="27">
        <v>0.7989289104259301</v>
      </c>
      <c r="AO503" s="27">
        <v>0.7747285814894689</v>
      </c>
      <c r="AQ503" s="17">
        <f t="shared" ref="AQ503:AS503" si="3180">EXP(AM503)/(EXP($AM503)+EXP($AN503)+EXP($AO503))</f>
        <v>0.3068432457</v>
      </c>
      <c r="AR503" s="17">
        <f t="shared" si="3180"/>
        <v>0.3507718279</v>
      </c>
      <c r="AS503" s="17">
        <f t="shared" si="3180"/>
        <v>0.3423849265</v>
      </c>
      <c r="AU503" s="40" t="str">
        <f t="shared" si="3139"/>
        <v>versicolor</v>
      </c>
      <c r="AW503" s="41">
        <v>0.0</v>
      </c>
      <c r="AX503" s="41">
        <v>0.0</v>
      </c>
      <c r="AY503" s="41">
        <v>1.0</v>
      </c>
      <c r="BB503" s="74">
        <f t="shared" ref="BB503:BD503" si="3181">AQ503-AW503</f>
        <v>0.3068432457</v>
      </c>
      <c r="BC503" s="74">
        <f t="shared" si="3181"/>
        <v>0.3507718279</v>
      </c>
      <c r="BD503" s="74">
        <f t="shared" si="3181"/>
        <v>-0.6576150735</v>
      </c>
      <c r="BF503" s="5">
        <v>1.0</v>
      </c>
      <c r="BG503" s="5">
        <v>1.0</v>
      </c>
      <c r="BH503" s="5">
        <v>1.0</v>
      </c>
      <c r="BJ503" s="34">
        <f t="shared" ref="BJ503:BL503" si="3182">BB503*BF503</f>
        <v>0.3068432457</v>
      </c>
      <c r="BK503" s="34">
        <f t="shared" si="3182"/>
        <v>0.3507718279</v>
      </c>
      <c r="BL503" s="34">
        <f t="shared" si="3182"/>
        <v>-0.6576150735</v>
      </c>
      <c r="BT503" s="5">
        <f t="shared" ref="BT503:BV503" si="3183">Z503*(1-Z503)</f>
        <v>0.2043228891</v>
      </c>
      <c r="BU503" s="5">
        <f t="shared" si="3183"/>
        <v>0.2313735786</v>
      </c>
      <c r="BV503" s="5">
        <f t="shared" si="3183"/>
        <v>0.2418521075</v>
      </c>
      <c r="BY503" s="17">
        <v>0.058069943198785334</v>
      </c>
      <c r="BZ503" s="17">
        <v>-0.11207754552146652</v>
      </c>
      <c r="CA503" s="17">
        <v>-0.06328552704703028</v>
      </c>
      <c r="CC503" s="34">
        <f t="shared" ref="CC503:CE503" si="3184">BY503*BT503</f>
        <v>0.01186501856</v>
      </c>
      <c r="CD503" s="34">
        <f t="shared" si="3184"/>
        <v>-0.02593178279</v>
      </c>
      <c r="CE503" s="34">
        <f t="shared" si="3184"/>
        <v>-0.01530573809</v>
      </c>
    </row>
    <row r="504" ht="18.0" customHeight="1">
      <c r="B504" s="6">
        <v>0.0</v>
      </c>
      <c r="C504" s="6">
        <v>0.0</v>
      </c>
      <c r="D504" s="6">
        <v>1.0</v>
      </c>
      <c r="E504" s="22" t="str">
        <f t="shared" si="3119"/>
        <v>virginica</v>
      </c>
      <c r="F504" s="22">
        <f t="shared" ref="F504:H504" si="3185">AQ504</f>
        <v>0.3035730957</v>
      </c>
      <c r="G504" s="22">
        <f t="shared" si="3185"/>
        <v>0.3545082649</v>
      </c>
      <c r="H504" s="22">
        <f t="shared" si="3185"/>
        <v>0.3419186393</v>
      </c>
      <c r="I504" s="64" t="str">
        <f t="shared" si="3121"/>
        <v>versicolor</v>
      </c>
      <c r="J504" s="30"/>
      <c r="K504" s="24" t="str">
        <f t="shared" si="3122"/>
        <v>NG</v>
      </c>
      <c r="L504" s="31">
        <f t="shared" si="3123"/>
        <v>0.1192424963</v>
      </c>
      <c r="N504" s="31">
        <v>1.0</v>
      </c>
      <c r="O504" s="27">
        <v>7.7</v>
      </c>
      <c r="P504" s="27">
        <v>5.2</v>
      </c>
      <c r="U504" s="27">
        <v>0.861491141051766</v>
      </c>
      <c r="V504" s="27">
        <v>0.45174628769424685</v>
      </c>
      <c r="W504" s="27">
        <v>0.4242005471599004</v>
      </c>
      <c r="Z504" s="17">
        <f t="shared" ref="Z504:AB504" si="3186">1/(1+EXP(-U504))</f>
        <v>0.7029721023</v>
      </c>
      <c r="AA504" s="17">
        <f t="shared" si="3186"/>
        <v>0.6110543492</v>
      </c>
      <c r="AB504" s="17">
        <f t="shared" si="3186"/>
        <v>0.6044879657</v>
      </c>
      <c r="AE504" s="31">
        <v>1.0</v>
      </c>
      <c r="AF504" s="17">
        <f t="shared" ref="AF504:AH504" si="3187">Z504</f>
        <v>0.7029721023</v>
      </c>
      <c r="AG504" s="17">
        <f t="shared" si="3187"/>
        <v>0.6110543492</v>
      </c>
      <c r="AH504" s="17">
        <f t="shared" si="3187"/>
        <v>0.6044879657</v>
      </c>
      <c r="AM504" s="27">
        <v>0.646339727612612</v>
      </c>
      <c r="AN504" s="27">
        <v>0.8014489635644844</v>
      </c>
      <c r="AO504" s="27">
        <v>0.7652901155040929</v>
      </c>
      <c r="AQ504" s="17">
        <f t="shared" ref="AQ504:AS504" si="3188">EXP(AM504)/(EXP($AM504)+EXP($AN504)+EXP($AO504))</f>
        <v>0.3035730957</v>
      </c>
      <c r="AR504" s="17">
        <f t="shared" si="3188"/>
        <v>0.3545082649</v>
      </c>
      <c r="AS504" s="17">
        <f t="shared" si="3188"/>
        <v>0.3419186393</v>
      </c>
      <c r="AU504" s="40" t="str">
        <f t="shared" si="3139"/>
        <v>versicolor</v>
      </c>
      <c r="AW504" s="41">
        <v>0.0</v>
      </c>
      <c r="AX504" s="41">
        <v>0.0</v>
      </c>
      <c r="AY504" s="41">
        <v>1.0</v>
      </c>
      <c r="BB504" s="74">
        <f t="shared" ref="BB504:BD504" si="3189">AQ504-AW504</f>
        <v>0.3035730957</v>
      </c>
      <c r="BC504" s="74">
        <f t="shared" si="3189"/>
        <v>0.3545082649</v>
      </c>
      <c r="BD504" s="74">
        <f t="shared" si="3189"/>
        <v>-0.6580813607</v>
      </c>
      <c r="BF504" s="5">
        <v>1.0</v>
      </c>
      <c r="BG504" s="5">
        <v>1.0</v>
      </c>
      <c r="BH504" s="5">
        <v>1.0</v>
      </c>
      <c r="BJ504" s="34">
        <f t="shared" ref="BJ504:BL504" si="3190">BB504*BF504</f>
        <v>0.3035730957</v>
      </c>
      <c r="BK504" s="34">
        <f t="shared" si="3190"/>
        <v>0.3545082649</v>
      </c>
      <c r="BL504" s="34">
        <f t="shared" si="3190"/>
        <v>-0.6580813607</v>
      </c>
      <c r="BT504" s="5">
        <f t="shared" ref="BT504:BV504" si="3191">Z504*(1-Z504)</f>
        <v>0.2088023257</v>
      </c>
      <c r="BU504" s="5">
        <f t="shared" si="3191"/>
        <v>0.2376669315</v>
      </c>
      <c r="BV504" s="5">
        <f t="shared" si="3191"/>
        <v>0.239082265</v>
      </c>
      <c r="BY504" s="17">
        <v>0.05888595758784032</v>
      </c>
      <c r="BZ504" s="17">
        <v>-0.11401419735282275</v>
      </c>
      <c r="CA504" s="17">
        <v>-0.060838798276767775</v>
      </c>
      <c r="CC504" s="34">
        <f t="shared" ref="CC504:CE504" si="3192">BY504*BT504</f>
        <v>0.0122955249</v>
      </c>
      <c r="CD504" s="34">
        <f t="shared" si="3192"/>
        <v>-0.02709740444</v>
      </c>
      <c r="CE504" s="34">
        <f t="shared" si="3192"/>
        <v>-0.01454547769</v>
      </c>
    </row>
    <row r="505" ht="18.0" customHeight="1">
      <c r="K505" s="32" t="s">
        <v>29</v>
      </c>
      <c r="L505" s="31">
        <f>SUM(L496:L504)</f>
        <v>1.018123942</v>
      </c>
      <c r="R505" s="9"/>
      <c r="AM505" s="7"/>
    </row>
    <row r="506" ht="18.0" customHeight="1">
      <c r="K506" s="2"/>
      <c r="R506" s="9"/>
      <c r="AM506" s="43" t="s">
        <v>388</v>
      </c>
      <c r="AN506" s="27"/>
      <c r="AO506" s="27"/>
    </row>
    <row r="507" ht="18.0" customHeight="1">
      <c r="B507" s="11" t="s">
        <v>11</v>
      </c>
      <c r="C507" s="12"/>
      <c r="D507" s="12"/>
      <c r="E507" s="13"/>
      <c r="G507" s="2"/>
      <c r="H507" s="2"/>
      <c r="I507" s="2"/>
      <c r="J507" s="9"/>
      <c r="K507" s="2"/>
      <c r="L507" s="9"/>
      <c r="Q507" s="7"/>
      <c r="U507" s="43" t="s">
        <v>12</v>
      </c>
      <c r="V507" s="27"/>
      <c r="W507" s="27"/>
      <c r="Z507" s="16" t="s">
        <v>389</v>
      </c>
      <c r="AA507" s="17"/>
      <c r="AF507" s="16" t="s">
        <v>390</v>
      </c>
      <c r="AI507" s="7"/>
      <c r="AM507" s="43" t="s">
        <v>391</v>
      </c>
      <c r="AQ507" s="10" t="s">
        <v>392</v>
      </c>
      <c r="AR507" s="17"/>
      <c r="AW507" s="1" t="s">
        <v>41</v>
      </c>
      <c r="BB507" s="36" t="s">
        <v>93</v>
      </c>
      <c r="BF507" s="4" t="s">
        <v>393</v>
      </c>
      <c r="BH507" s="9" t="s">
        <v>1084</v>
      </c>
      <c r="BJ507" s="33" t="s">
        <v>395</v>
      </c>
      <c r="BN507" s="33" t="s">
        <v>396</v>
      </c>
      <c r="BO507" s="34"/>
      <c r="BP507" s="34"/>
      <c r="BQ507" s="34"/>
      <c r="BT507" s="4" t="s">
        <v>397</v>
      </c>
      <c r="BX507" s="16" t="s">
        <v>398</v>
      </c>
      <c r="BY507" s="17"/>
      <c r="BZ507" s="17"/>
      <c r="CA507" s="17"/>
      <c r="CB507" s="17"/>
      <c r="CC507" s="33" t="s">
        <v>399</v>
      </c>
      <c r="CG507" s="4" t="s">
        <v>138</v>
      </c>
      <c r="CH507" s="5"/>
      <c r="CI507" s="5"/>
      <c r="CJ507" s="5"/>
    </row>
    <row r="508" ht="18.0" customHeight="1">
      <c r="B508" s="18" t="s">
        <v>14</v>
      </c>
      <c r="C508" s="18" t="s">
        <v>15</v>
      </c>
      <c r="D508" s="18" t="s">
        <v>16</v>
      </c>
      <c r="E508" s="19"/>
      <c r="F508" s="6" t="s">
        <v>14</v>
      </c>
      <c r="G508" s="6" t="s">
        <v>15</v>
      </c>
      <c r="H508" s="6" t="s">
        <v>16</v>
      </c>
      <c r="I508" s="19"/>
      <c r="J508" s="20" t="s">
        <v>18</v>
      </c>
      <c r="K508" s="18" t="s">
        <v>19</v>
      </c>
      <c r="L508" s="21" t="s">
        <v>20</v>
      </c>
      <c r="N508" s="1" t="s">
        <v>21</v>
      </c>
      <c r="O508" s="1" t="s">
        <v>22</v>
      </c>
      <c r="P508" s="1" t="s">
        <v>514</v>
      </c>
      <c r="Q508" s="1" t="s">
        <v>1085</v>
      </c>
      <c r="U508" s="1" t="s">
        <v>1086</v>
      </c>
      <c r="AE508" s="1" t="s">
        <v>21</v>
      </c>
      <c r="AF508" s="2" t="s">
        <v>1087</v>
      </c>
      <c r="AI508" s="2" t="s">
        <v>1088</v>
      </c>
      <c r="AK508" s="2"/>
      <c r="AM508" s="2" t="s">
        <v>1089</v>
      </c>
      <c r="AO508" s="2"/>
      <c r="AQ508" s="2" t="s">
        <v>47</v>
      </c>
      <c r="AW508" s="6" t="s">
        <v>14</v>
      </c>
      <c r="AX508" s="6" t="s">
        <v>15</v>
      </c>
      <c r="AY508" s="6" t="s">
        <v>16</v>
      </c>
      <c r="BB508" s="2" t="s">
        <v>101</v>
      </c>
      <c r="BF508" s="1" t="s">
        <v>251</v>
      </c>
      <c r="BJ508" s="57" t="s">
        <v>1090</v>
      </c>
      <c r="BK508" s="58"/>
      <c r="BO508" s="2" t="s">
        <v>104</v>
      </c>
      <c r="BP508" s="2"/>
      <c r="BT508" s="1" t="s">
        <v>145</v>
      </c>
      <c r="BY508" s="2" t="s">
        <v>146</v>
      </c>
      <c r="CC508" s="2" t="s">
        <v>1091</v>
      </c>
      <c r="CH508" s="2" t="s">
        <v>148</v>
      </c>
    </row>
    <row r="509" ht="18.0" customHeight="1">
      <c r="A509" s="1">
        <f>A496+1</f>
        <v>39</v>
      </c>
      <c r="B509" s="6">
        <v>1.0</v>
      </c>
      <c r="C509" s="6">
        <v>0.0</v>
      </c>
      <c r="D509" s="6">
        <v>0.0</v>
      </c>
      <c r="E509" s="22" t="str">
        <f t="shared" ref="E509:E517" si="3203">IF(MAX(B509:D509)=B509,"setosa",IF(MAX(B509:D509)=C509,"versicolor","virginica"))</f>
        <v>setosa</v>
      </c>
      <c r="F509" s="22">
        <f t="shared" ref="F509:H509" si="3193">AQ509</f>
        <v>0.3697277848</v>
      </c>
      <c r="G509" s="22">
        <f t="shared" si="3193"/>
        <v>0.2897599879</v>
      </c>
      <c r="H509" s="22">
        <f t="shared" si="3193"/>
        <v>0.3405122272</v>
      </c>
      <c r="I509" s="64" t="str">
        <f t="shared" ref="I509:I517" si="3205">IF(MAX(F509:H509)=F509,"setosa",IF(MAX(F509:H509)=G509,"versicolor","virginica"))</f>
        <v>setosa</v>
      </c>
      <c r="J509" s="22">
        <f>COUNTIF(K509:K517,"OK")/9</f>
        <v>0.7777777778</v>
      </c>
      <c r="K509" s="24" t="str">
        <f t="shared" ref="K509:K517" si="3206">IF(E509=I509,"OK","NG")</f>
        <v>OK</v>
      </c>
      <c r="L509" s="25">
        <f t="shared" ref="L509:L517" si="3207">-(B509*LN(F509)+C509*LN(G509)+D509*LN(H509))/9</f>
        <v>0.1105542512</v>
      </c>
      <c r="M509" s="9" t="s">
        <v>26</v>
      </c>
      <c r="N509" s="25">
        <v>1.0</v>
      </c>
      <c r="O509" s="27">
        <v>5.1</v>
      </c>
      <c r="P509" s="27">
        <v>7.0</v>
      </c>
      <c r="Q509" s="72">
        <f t="shared" ref="Q509:S509" si="3194">Q496-$C$10*CH496</f>
        <v>0.05440179739</v>
      </c>
      <c r="R509" s="72">
        <f t="shared" si="3194"/>
        <v>-0.05680824412</v>
      </c>
      <c r="S509" s="72">
        <f t="shared" si="3194"/>
        <v>0.1941703943</v>
      </c>
      <c r="T509" s="28" t="s">
        <v>27</v>
      </c>
      <c r="U509" s="27">
        <f t="array" ref="U509:W517">MMULT(N509:P517,Q509:S511)</f>
        <v>0.3453348113</v>
      </c>
      <c r="V509" s="27">
        <v>1.5298659980760823</v>
      </c>
      <c r="W509" s="27">
        <v>-1.076017625930638</v>
      </c>
      <c r="Y509" s="9" t="s">
        <v>1092</v>
      </c>
      <c r="Z509" s="17">
        <f t="shared" ref="Z509:AB509" si="3195">1/(1+EXP(-U509))</f>
        <v>0.5854858275</v>
      </c>
      <c r="AA509" s="17">
        <f t="shared" si="3195"/>
        <v>0.8219867073</v>
      </c>
      <c r="AB509" s="17">
        <f t="shared" si="3195"/>
        <v>0.2542603835</v>
      </c>
      <c r="AD509" s="9" t="s">
        <v>1093</v>
      </c>
      <c r="AE509" s="25">
        <v>1.0</v>
      </c>
      <c r="AF509" s="17">
        <f t="shared" ref="AF509:AH509" si="3196">Z509</f>
        <v>0.5854858275</v>
      </c>
      <c r="AG509" s="17">
        <f t="shared" si="3196"/>
        <v>0.8219867073</v>
      </c>
      <c r="AH509" s="17">
        <f t="shared" si="3196"/>
        <v>0.2542603835</v>
      </c>
      <c r="AI509" s="38">
        <f t="shared" ref="AI509:AK509" si="3197">AI496-$C$10*BO496</f>
        <v>0.07811255256</v>
      </c>
      <c r="AJ509" s="38">
        <f t="shared" si="3197"/>
        <v>-0.03167225811</v>
      </c>
      <c r="AK509" s="38">
        <f t="shared" si="3197"/>
        <v>-0.04644029444</v>
      </c>
      <c r="AL509" s="28" t="s">
        <v>27</v>
      </c>
      <c r="AM509" s="27">
        <f t="array" ref="AM509:AO517">MMULT(AE509:AH517,AI509:AK512)</f>
        <v>0.7284378968</v>
      </c>
      <c r="AN509" s="27">
        <v>0.4847238310100709</v>
      </c>
      <c r="AO509" s="27">
        <v>0.6461219131572176</v>
      </c>
      <c r="AP509" s="9" t="s">
        <v>1094</v>
      </c>
      <c r="AQ509" s="17">
        <f t="shared" ref="AQ509:AS509" si="3198">EXP(AM509)/(EXP($AM509)+EXP($AN509)+EXP($AO509))</f>
        <v>0.3697277848</v>
      </c>
      <c r="AR509" s="17">
        <f t="shared" si="3198"/>
        <v>0.2897599879</v>
      </c>
      <c r="AS509" s="17">
        <f t="shared" si="3198"/>
        <v>0.3405122272</v>
      </c>
      <c r="AT509" s="39" t="s">
        <v>51</v>
      </c>
      <c r="AU509" s="40" t="str">
        <f>IF(MAX(B509:D509)=MAX(AQ509:AS509)=AQ509,"setosa",IF(MAX(AQ509:AS509)=AR509,"versicolor","virginica"))</f>
        <v>virginica</v>
      </c>
      <c r="AW509" s="41">
        <v>1.0</v>
      </c>
      <c r="AX509" s="41">
        <v>0.0</v>
      </c>
      <c r="AY509" s="41">
        <v>0.0</v>
      </c>
      <c r="BA509" s="59" t="s">
        <v>108</v>
      </c>
      <c r="BB509" s="74">
        <f t="shared" ref="BB509:BD509" si="3199">AQ509-AW509</f>
        <v>-0.6302722152</v>
      </c>
      <c r="BC509" s="74">
        <f t="shared" si="3199"/>
        <v>0.2897599879</v>
      </c>
      <c r="BD509" s="74">
        <f t="shared" si="3199"/>
        <v>0.3405122272</v>
      </c>
      <c r="BE509" s="9" t="s">
        <v>1095</v>
      </c>
      <c r="BF509" s="5">
        <v>1.0</v>
      </c>
      <c r="BG509" s="5">
        <v>1.0</v>
      </c>
      <c r="BH509" s="5">
        <v>1.0</v>
      </c>
      <c r="BI509" s="9" t="s">
        <v>1096</v>
      </c>
      <c r="BJ509" s="34">
        <f t="shared" ref="BJ509:BL509" si="3200">BB509*BF509</f>
        <v>-0.6302722152</v>
      </c>
      <c r="BK509" s="34">
        <f t="shared" si="3200"/>
        <v>0.2897599879</v>
      </c>
      <c r="BL509" s="34">
        <f t="shared" si="3200"/>
        <v>0.3405122272</v>
      </c>
      <c r="BN509" s="61" t="s">
        <v>1097</v>
      </c>
      <c r="BO509" s="62">
        <f t="array" ref="BO509:BQ512">MMULT(TRANSPOSE(AE509:AH517),BJ509:BL517)</f>
        <v>-0.09472233784</v>
      </c>
      <c r="BP509" s="62">
        <v>0.02643341306065411</v>
      </c>
      <c r="BQ509" s="62">
        <v>0.06828892477646908</v>
      </c>
      <c r="BS509" s="75" t="s">
        <v>1098</v>
      </c>
      <c r="BT509" s="5">
        <f t="shared" ref="BT509:BV509" si="3201">Z509*(1-Z509)</f>
        <v>0.2426921733</v>
      </c>
      <c r="BU509" s="5">
        <f t="shared" si="3201"/>
        <v>0.1463245603</v>
      </c>
      <c r="BV509" s="5">
        <f t="shared" si="3201"/>
        <v>0.1896120409</v>
      </c>
      <c r="BX509" s="9" t="s">
        <v>1099</v>
      </c>
      <c r="BY509" s="17">
        <f t="array" ref="BY509:CA517">MMULT(BJ509:BL517,TRANSPOSE(AI510:AK512))</f>
        <v>0.07714164358</v>
      </c>
      <c r="BZ509" s="17">
        <v>-0.2027868268465064</v>
      </c>
      <c r="CA509" s="17">
        <v>0.3818824026099197</v>
      </c>
      <c r="CB509" s="9"/>
      <c r="CC509" s="34">
        <f t="shared" ref="CC509:CE509" si="3202">BY509*BT509</f>
        <v>0.01872167313</v>
      </c>
      <c r="CD509" s="34">
        <f t="shared" si="3202"/>
        <v>-0.02967269328</v>
      </c>
      <c r="CE509" s="34">
        <f t="shared" si="3202"/>
        <v>0.07240950174</v>
      </c>
      <c r="CG509" s="61" t="s">
        <v>1100</v>
      </c>
      <c r="CH509" s="65">
        <f t="array" ref="CH509:CJ511">MMULT(TRANSPOSE(N509:P517),CC509:CE517)</f>
        <v>0.006416494278</v>
      </c>
      <c r="CI509" s="65">
        <v>0.0672053294487211</v>
      </c>
      <c r="CJ509" s="65">
        <v>-0.035059131896215096</v>
      </c>
    </row>
    <row r="510" ht="18.0" customHeight="1">
      <c r="B510" s="6">
        <v>1.0</v>
      </c>
      <c r="C510" s="6">
        <v>0.0</v>
      </c>
      <c r="D510" s="6">
        <v>0.0</v>
      </c>
      <c r="E510" s="22" t="str">
        <f t="shared" si="3203"/>
        <v>setosa</v>
      </c>
      <c r="F510" s="22">
        <f t="shared" ref="F510:H510" si="3204">AQ510</f>
        <v>0.3780213614</v>
      </c>
      <c r="G510" s="22">
        <f t="shared" si="3204"/>
        <v>0.2822736802</v>
      </c>
      <c r="H510" s="22">
        <f t="shared" si="3204"/>
        <v>0.3397049584</v>
      </c>
      <c r="I510" s="64" t="str">
        <f t="shared" si="3205"/>
        <v>setosa</v>
      </c>
      <c r="K510" s="24" t="str">
        <f t="shared" si="3206"/>
        <v>OK</v>
      </c>
      <c r="L510" s="29">
        <f t="shared" si="3207"/>
        <v>0.108089397</v>
      </c>
      <c r="N510" s="29">
        <v>1.0</v>
      </c>
      <c r="O510" s="27">
        <v>5.4</v>
      </c>
      <c r="P510" s="27">
        <v>7.8</v>
      </c>
      <c r="Q510" s="72">
        <f t="shared" ref="Q510:S510" si="3208">Q497-$C$10*CH497</f>
        <v>0.1418918924</v>
      </c>
      <c r="R510" s="72">
        <f t="shared" si="3208"/>
        <v>-0.1808092895</v>
      </c>
      <c r="S510" s="72">
        <f t="shared" si="3208"/>
        <v>0.3085875164</v>
      </c>
      <c r="U510" s="27">
        <v>0.33844916331175307</v>
      </c>
      <c r="V510" s="27">
        <v>1.762343396206678</v>
      </c>
      <c r="W510" s="27">
        <v>-1.30846815429671</v>
      </c>
      <c r="Z510" s="17">
        <f t="shared" ref="Z510:AB510" si="3209">1/(1+EXP(-U510))</f>
        <v>0.583813757</v>
      </c>
      <c r="AA510" s="17">
        <f t="shared" si="3209"/>
        <v>0.8535029112</v>
      </c>
      <c r="AB510" s="17">
        <f t="shared" si="3209"/>
        <v>0.2127432902</v>
      </c>
      <c r="AE510" s="29">
        <v>1.0</v>
      </c>
      <c r="AF510" s="17">
        <f t="shared" ref="AF510:AH510" si="3210">Z510</f>
        <v>0.583813757</v>
      </c>
      <c r="AG510" s="17">
        <f t="shared" si="3210"/>
        <v>0.8535029112</v>
      </c>
      <c r="AH510" s="17">
        <f t="shared" si="3210"/>
        <v>0.2127432902</v>
      </c>
      <c r="AI510" s="38">
        <f t="shared" ref="AI510:AK510" si="3211">AI497-$C$10*BO497</f>
        <v>0.5132770689</v>
      </c>
      <c r="AJ510" s="38">
        <f t="shared" si="3211"/>
        <v>0.7388634047</v>
      </c>
      <c r="AK510" s="38">
        <f t="shared" si="3211"/>
        <v>0.5478595264</v>
      </c>
      <c r="AM510" s="27">
        <v>0.7476793550097084</v>
      </c>
      <c r="AN510" s="27">
        <v>0.45560574685941574</v>
      </c>
      <c r="AO510" s="27">
        <v>0.640806120642885</v>
      </c>
      <c r="AQ510" s="17">
        <f t="shared" ref="AQ510:AS510" si="3212">EXP(AM510)/(EXP($AM510)+EXP($AN510)+EXP($AO510))</f>
        <v>0.3780213614</v>
      </c>
      <c r="AR510" s="17">
        <f t="shared" si="3212"/>
        <v>0.2822736802</v>
      </c>
      <c r="AS510" s="17">
        <f t="shared" si="3212"/>
        <v>0.3397049584</v>
      </c>
      <c r="AU510" s="40" t="str">
        <f t="shared" ref="AU510:AU517" si="3223">IF(MAX(AQ510:AS510)=AQ510,"setosa",IF(MAX(AQ510:AS510)=AR510,"versicolor","virginica"))</f>
        <v>setosa</v>
      </c>
      <c r="AW510" s="41">
        <v>1.0</v>
      </c>
      <c r="AX510" s="41">
        <v>0.0</v>
      </c>
      <c r="AY510" s="41">
        <v>0.0</v>
      </c>
      <c r="BB510" s="74">
        <f t="shared" ref="BB510:BD510" si="3213">AQ510-AW510</f>
        <v>-0.6219786386</v>
      </c>
      <c r="BC510" s="74">
        <f t="shared" si="3213"/>
        <v>0.2822736802</v>
      </c>
      <c r="BD510" s="74">
        <f t="shared" si="3213"/>
        <v>0.3397049584</v>
      </c>
      <c r="BF510" s="5">
        <v>1.0</v>
      </c>
      <c r="BG510" s="5">
        <v>1.0</v>
      </c>
      <c r="BH510" s="5">
        <v>1.0</v>
      </c>
      <c r="BJ510" s="34">
        <f t="shared" ref="BJ510:BL510" si="3214">BB510*BF510</f>
        <v>-0.6219786386</v>
      </c>
      <c r="BK510" s="34">
        <f t="shared" si="3214"/>
        <v>0.2822736802</v>
      </c>
      <c r="BL510" s="34">
        <f t="shared" si="3214"/>
        <v>0.3397049584</v>
      </c>
      <c r="BN510" s="61" t="s">
        <v>1101</v>
      </c>
      <c r="BO510" s="34">
        <v>0.13561327988238106</v>
      </c>
      <c r="BP510" s="34">
        <v>-0.0461657497855662</v>
      </c>
      <c r="BQ510" s="34">
        <v>-0.08944753009681522</v>
      </c>
      <c r="BT510" s="5">
        <f t="shared" ref="BT510:BV510" si="3215">Z510*(1-Z510)</f>
        <v>0.2429752541</v>
      </c>
      <c r="BU510" s="5">
        <f t="shared" si="3215"/>
        <v>0.1250356918</v>
      </c>
      <c r="BV510" s="5">
        <f t="shared" si="3215"/>
        <v>0.1674835827</v>
      </c>
      <c r="BY510" s="17">
        <v>0.0754249175150647</v>
      </c>
      <c r="BZ510" s="17">
        <v>-0.1985556215852834</v>
      </c>
      <c r="CA510" s="17">
        <v>0.375965882813777</v>
      </c>
      <c r="CC510" s="34">
        <f t="shared" ref="CC510:CE510" si="3216">BY510*BT510</f>
        <v>0.0183263885</v>
      </c>
      <c r="CD510" s="34">
        <f t="shared" si="3216"/>
        <v>-0.02482653951</v>
      </c>
      <c r="CE510" s="34">
        <f t="shared" si="3216"/>
        <v>0.06296811302</v>
      </c>
      <c r="CG510" s="61" t="s">
        <v>1102</v>
      </c>
      <c r="CH510" s="66">
        <v>0.02648742207620415</v>
      </c>
      <c r="CI510" s="66">
        <v>0.4119094673182007</v>
      </c>
      <c r="CJ510" s="66">
        <v>-0.5678781384449736</v>
      </c>
    </row>
    <row r="511" ht="18.0" customHeight="1">
      <c r="B511" s="6">
        <v>1.0</v>
      </c>
      <c r="C511" s="6">
        <v>0.0</v>
      </c>
      <c r="D511" s="6">
        <v>0.0</v>
      </c>
      <c r="E511" s="22" t="str">
        <f t="shared" si="3203"/>
        <v>setosa</v>
      </c>
      <c r="F511" s="22">
        <f t="shared" ref="F511:H511" si="3217">AQ511</f>
        <v>0.3722614845</v>
      </c>
      <c r="G511" s="22">
        <f t="shared" si="3217"/>
        <v>0.2874748919</v>
      </c>
      <c r="H511" s="22">
        <f t="shared" si="3217"/>
        <v>0.3402636235</v>
      </c>
      <c r="I511" s="64" t="str">
        <f t="shared" si="3205"/>
        <v>setosa</v>
      </c>
      <c r="K511" s="24" t="str">
        <f t="shared" si="3206"/>
        <v>OK</v>
      </c>
      <c r="L511" s="29">
        <f t="shared" si="3207"/>
        <v>0.1097954174</v>
      </c>
      <c r="N511" s="29">
        <v>1.0</v>
      </c>
      <c r="O511" s="27">
        <v>4.6</v>
      </c>
      <c r="P511" s="27">
        <v>6.8</v>
      </c>
      <c r="Q511" s="72">
        <f t="shared" ref="Q511:S511" si="3218">Q498-$C$10*CH498</f>
        <v>-0.06181651959</v>
      </c>
      <c r="R511" s="72">
        <f t="shared" si="3218"/>
        <v>0.3584002312</v>
      </c>
      <c r="S511" s="72">
        <f t="shared" si="3218"/>
        <v>-0.4062834791</v>
      </c>
      <c r="U511" s="27">
        <v>0.2867521690166366</v>
      </c>
      <c r="V511" s="27">
        <v>1.5485905965698326</v>
      </c>
      <c r="W511" s="27">
        <v>-1.1490546882910495</v>
      </c>
      <c r="Z511" s="17">
        <f t="shared" ref="Z511:AB511" si="3219">1/(1+EXP(-U511))</f>
        <v>0.5712008249</v>
      </c>
      <c r="AA511" s="17">
        <f t="shared" si="3219"/>
        <v>0.824710077</v>
      </c>
      <c r="AB511" s="17">
        <f t="shared" si="3219"/>
        <v>0.2406617905</v>
      </c>
      <c r="AE511" s="29">
        <v>1.0</v>
      </c>
      <c r="AF511" s="17">
        <f t="shared" ref="AF511:AH511" si="3220">Z511</f>
        <v>0.5712008249</v>
      </c>
      <c r="AG511" s="17">
        <f t="shared" si="3220"/>
        <v>0.824710077</v>
      </c>
      <c r="AH511" s="17">
        <f t="shared" si="3220"/>
        <v>0.2406617905</v>
      </c>
      <c r="AI511" s="38">
        <f t="shared" ref="AI511:AK511" si="3221">AI498-$C$10*BO498</f>
        <v>0.4659157046</v>
      </c>
      <c r="AJ511" s="38">
        <f t="shared" si="3221"/>
        <v>-0.0856728111</v>
      </c>
      <c r="AK511" s="38">
        <f t="shared" si="3221"/>
        <v>0.3397571065</v>
      </c>
      <c r="AM511" s="27">
        <v>0.7241484950937284</v>
      </c>
      <c r="AN511" s="27">
        <v>0.46568749622376343</v>
      </c>
      <c r="AO511" s="27">
        <v>0.6342726528335406</v>
      </c>
      <c r="AQ511" s="17">
        <f t="shared" ref="AQ511:AS511" si="3222">EXP(AM511)/(EXP($AM511)+EXP($AN511)+EXP($AO511))</f>
        <v>0.3722614845</v>
      </c>
      <c r="AR511" s="17">
        <f t="shared" si="3222"/>
        <v>0.2874748919</v>
      </c>
      <c r="AS511" s="17">
        <f t="shared" si="3222"/>
        <v>0.3402636235</v>
      </c>
      <c r="AU511" s="40" t="str">
        <f t="shared" si="3223"/>
        <v>setosa</v>
      </c>
      <c r="AW511" s="41">
        <v>1.0</v>
      </c>
      <c r="AX511" s="41">
        <v>0.0</v>
      </c>
      <c r="AY511" s="41">
        <v>0.0</v>
      </c>
      <c r="BB511" s="74">
        <f t="shared" ref="BB511:BD511" si="3224">AQ511-AW511</f>
        <v>-0.6277385155</v>
      </c>
      <c r="BC511" s="74">
        <f t="shared" si="3224"/>
        <v>0.2874748919</v>
      </c>
      <c r="BD511" s="74">
        <f t="shared" si="3224"/>
        <v>0.3402636235</v>
      </c>
      <c r="BF511" s="5">
        <v>1.0</v>
      </c>
      <c r="BG511" s="5">
        <v>1.0</v>
      </c>
      <c r="BH511" s="5">
        <v>1.0</v>
      </c>
      <c r="BJ511" s="34">
        <f t="shared" ref="BJ511:BL511" si="3225">BB511*BF511</f>
        <v>-0.6277385155</v>
      </c>
      <c r="BK511" s="34">
        <f t="shared" si="3225"/>
        <v>0.2874748919</v>
      </c>
      <c r="BL511" s="34">
        <f t="shared" si="3225"/>
        <v>0.3402636235</v>
      </c>
      <c r="BO511" s="34">
        <v>-0.5413580900971334</v>
      </c>
      <c r="BP511" s="34">
        <v>0.43462159013634893</v>
      </c>
      <c r="BQ511" s="34">
        <v>0.10673649996078433</v>
      </c>
      <c r="BT511" s="5">
        <f t="shared" ref="BT511:BV511" si="3226">Z511*(1-Z511)</f>
        <v>0.2449304425</v>
      </c>
      <c r="BU511" s="5">
        <f t="shared" si="3226"/>
        <v>0.1445633659</v>
      </c>
      <c r="BV511" s="5">
        <f t="shared" si="3226"/>
        <v>0.1827436931</v>
      </c>
      <c r="BY511" s="17">
        <v>0.07661755981535068</v>
      </c>
      <c r="BZ511" s="17">
        <v>-0.20149503063374555</v>
      </c>
      <c r="CA511" s="17">
        <v>0.3800753781490358</v>
      </c>
      <c r="CC511" s="34">
        <f t="shared" ref="CC511:CE511" si="3227">BY511*BT511</f>
        <v>0.01876597283</v>
      </c>
      <c r="CD511" s="34">
        <f t="shared" si="3227"/>
        <v>-0.02912879984</v>
      </c>
      <c r="CE511" s="34">
        <f t="shared" si="3227"/>
        <v>0.06945637825</v>
      </c>
      <c r="CH511" s="66">
        <v>0.3168467039443086</v>
      </c>
      <c r="CI511" s="66">
        <v>-0.26209730467585035</v>
      </c>
      <c r="CJ511" s="66">
        <v>0.5332012213366197</v>
      </c>
    </row>
    <row r="512" ht="18.0" customHeight="1">
      <c r="B512" s="6">
        <v>0.0</v>
      </c>
      <c r="C512" s="6">
        <v>1.0</v>
      </c>
      <c r="D512" s="6">
        <v>0.0</v>
      </c>
      <c r="E512" s="22" t="str">
        <f t="shared" si="3203"/>
        <v>versicolor</v>
      </c>
      <c r="F512" s="22">
        <f t="shared" ref="F512:H512" si="3228">AQ512</f>
        <v>0.2887750068</v>
      </c>
      <c r="G512" s="22">
        <f t="shared" si="3228"/>
        <v>0.3708507577</v>
      </c>
      <c r="H512" s="22">
        <f t="shared" si="3228"/>
        <v>0.3403742355</v>
      </c>
      <c r="I512" s="64" t="str">
        <f t="shared" si="3205"/>
        <v>versicolor</v>
      </c>
      <c r="K512" s="24" t="str">
        <f t="shared" si="3206"/>
        <v>OK</v>
      </c>
      <c r="L512" s="29">
        <f t="shared" si="3207"/>
        <v>0.1102172853</v>
      </c>
      <c r="N512" s="29">
        <v>1.0</v>
      </c>
      <c r="O512" s="27">
        <v>6.4</v>
      </c>
      <c r="P512" s="27">
        <v>3.6</v>
      </c>
      <c r="U512" s="27">
        <v>0.7399704379313015</v>
      </c>
      <c r="V512" s="27">
        <v>0.07625313562580738</v>
      </c>
      <c r="W512" s="27">
        <v>0.7065099742456851</v>
      </c>
      <c r="Z512" s="17">
        <f t="shared" ref="Z512:AB512" si="3229">1/(1+EXP(-U512))</f>
        <v>0.6769893918</v>
      </c>
      <c r="AA512" s="17">
        <f t="shared" si="3229"/>
        <v>0.5190540523</v>
      </c>
      <c r="AB512" s="17">
        <f t="shared" si="3229"/>
        <v>0.6696295336</v>
      </c>
      <c r="AE512" s="29">
        <v>1.0</v>
      </c>
      <c r="AF512" s="17">
        <f t="shared" ref="AF512:AH512" si="3230">Z512</f>
        <v>0.6769893918</v>
      </c>
      <c r="AG512" s="17">
        <f t="shared" si="3230"/>
        <v>0.5190540523</v>
      </c>
      <c r="AH512" s="17">
        <f t="shared" si="3230"/>
        <v>0.6696295336</v>
      </c>
      <c r="AI512" s="38">
        <f t="shared" ref="AI512:AK512" si="3231">AI499-$C$10*BO499</f>
        <v>-0.1304474595</v>
      </c>
      <c r="AJ512" s="38">
        <f t="shared" si="3231"/>
        <v>0.6065590989</v>
      </c>
      <c r="AK512" s="38">
        <f t="shared" si="3231"/>
        <v>0.3638883606</v>
      </c>
      <c r="AM512" s="27">
        <v>0.5800796462182886</v>
      </c>
      <c r="AN512" s="27">
        <v>0.8302314955633394</v>
      </c>
      <c r="AO512" s="27">
        <v>0.7444774892862877</v>
      </c>
      <c r="AQ512" s="17">
        <f t="shared" ref="AQ512:AS512" si="3232">EXP(AM512)/(EXP($AM512)+EXP($AN512)+EXP($AO512))</f>
        <v>0.2887750068</v>
      </c>
      <c r="AR512" s="17">
        <f t="shared" si="3232"/>
        <v>0.3708507577</v>
      </c>
      <c r="AS512" s="17">
        <f t="shared" si="3232"/>
        <v>0.3403742355</v>
      </c>
      <c r="AU512" s="40" t="str">
        <f t="shared" si="3223"/>
        <v>versicolor</v>
      </c>
      <c r="AW512" s="41">
        <v>0.0</v>
      </c>
      <c r="AX512" s="41">
        <v>1.0</v>
      </c>
      <c r="AY512" s="41">
        <v>0.0</v>
      </c>
      <c r="BB512" s="74">
        <f t="shared" ref="BB512:BD512" si="3233">AQ512-AW512</f>
        <v>0.2887750068</v>
      </c>
      <c r="BC512" s="74">
        <f t="shared" si="3233"/>
        <v>-0.6291492423</v>
      </c>
      <c r="BD512" s="74">
        <f t="shared" si="3233"/>
        <v>0.3403742355</v>
      </c>
      <c r="BF512" s="5">
        <v>1.0</v>
      </c>
      <c r="BG512" s="5">
        <v>1.0</v>
      </c>
      <c r="BH512" s="5">
        <v>1.0</v>
      </c>
      <c r="BJ512" s="34">
        <f t="shared" ref="BJ512:BL512" si="3234">BB512*BF512</f>
        <v>0.2887750068</v>
      </c>
      <c r="BK512" s="34">
        <f t="shared" si="3234"/>
        <v>-0.6291492423</v>
      </c>
      <c r="BL512" s="34">
        <f t="shared" si="3234"/>
        <v>0.3403742355</v>
      </c>
      <c r="BO512" s="34">
        <v>0.6745297685585865</v>
      </c>
      <c r="BP512" s="34">
        <v>-0.4742526126107481</v>
      </c>
      <c r="BQ512" s="34">
        <v>-0.20027715594783851</v>
      </c>
      <c r="BT512" s="5">
        <f t="shared" ref="BT512:BV512" si="3235">Z512*(1-Z512)</f>
        <v>0.2186747552</v>
      </c>
      <c r="BU512" s="5">
        <f t="shared" si="3235"/>
        <v>0.2496369431</v>
      </c>
      <c r="BV512" s="5">
        <f t="shared" si="3235"/>
        <v>0.2212258213</v>
      </c>
      <c r="BY512" s="17">
        <v>-0.13015649469691357</v>
      </c>
      <c r="BZ512" s="17">
        <v>0.304090360354683</v>
      </c>
      <c r="CA512" s="17">
        <v>-0.2954279409696241</v>
      </c>
      <c r="CC512" s="34">
        <f t="shared" ref="CC512:CE512" si="3236">BY512*BT512</f>
        <v>-0.02846193961</v>
      </c>
      <c r="CD512" s="34">
        <f t="shared" si="3236"/>
        <v>0.07591218798</v>
      </c>
      <c r="CE512" s="34">
        <f t="shared" si="3236"/>
        <v>-0.06535628889</v>
      </c>
    </row>
    <row r="513" ht="18.0" customHeight="1">
      <c r="B513" s="6">
        <v>0.0</v>
      </c>
      <c r="C513" s="6">
        <v>1.0</v>
      </c>
      <c r="D513" s="6">
        <v>0.0</v>
      </c>
      <c r="E513" s="22" t="str">
        <f t="shared" si="3203"/>
        <v>versicolor</v>
      </c>
      <c r="F513" s="22">
        <f t="shared" ref="F513:H513" si="3237">AQ513</f>
        <v>0.2915569448</v>
      </c>
      <c r="G513" s="22">
        <f t="shared" si="3237"/>
        <v>0.3679099711</v>
      </c>
      <c r="H513" s="22">
        <f t="shared" si="3237"/>
        <v>0.3405330841</v>
      </c>
      <c r="I513" s="64" t="str">
        <f t="shared" si="3205"/>
        <v>versicolor</v>
      </c>
      <c r="K513" s="24" t="str">
        <f t="shared" si="3206"/>
        <v>OK</v>
      </c>
      <c r="L513" s="29">
        <f t="shared" si="3207"/>
        <v>0.1111018905</v>
      </c>
      <c r="N513" s="29">
        <v>1.0</v>
      </c>
      <c r="O513" s="27">
        <v>5.9</v>
      </c>
      <c r="P513" s="27">
        <v>3.4</v>
      </c>
      <c r="U513" s="27">
        <v>0.6813877956722616</v>
      </c>
      <c r="V513" s="27">
        <v>0.09497773411955768</v>
      </c>
      <c r="W513" s="27">
        <v>0.6334729118852733</v>
      </c>
      <c r="Z513" s="17">
        <f t="shared" ref="Z513:AB513" si="3238">1/(1+EXP(-U513))</f>
        <v>0.6640483686</v>
      </c>
      <c r="AA513" s="17">
        <f t="shared" si="3238"/>
        <v>0.5237266002</v>
      </c>
      <c r="AB513" s="17">
        <f t="shared" si="3238"/>
        <v>0.6532765168</v>
      </c>
      <c r="AE513" s="29">
        <v>1.0</v>
      </c>
      <c r="AF513" s="17">
        <f t="shared" ref="AF513:AH513" si="3239">Z513</f>
        <v>0.6640483686</v>
      </c>
      <c r="AG513" s="17">
        <f t="shared" si="3239"/>
        <v>0.5237266002</v>
      </c>
      <c r="AH513" s="17">
        <f t="shared" si="3239"/>
        <v>0.6532765168</v>
      </c>
      <c r="AI513" s="2"/>
      <c r="AM513" s="27">
        <v>0.5777475387248349</v>
      </c>
      <c r="AN513" s="27">
        <v>0.8103504656722693</v>
      </c>
      <c r="AO513" s="27">
        <v>0.7330244853514657</v>
      </c>
      <c r="AQ513" s="17">
        <f t="shared" ref="AQ513:AS513" si="3240">EXP(AM513)/(EXP($AM513)+EXP($AN513)+EXP($AO513))</f>
        <v>0.2915569448</v>
      </c>
      <c r="AR513" s="17">
        <f t="shared" si="3240"/>
        <v>0.3679099711</v>
      </c>
      <c r="AS513" s="17">
        <f t="shared" si="3240"/>
        <v>0.3405330841</v>
      </c>
      <c r="AU513" s="40" t="str">
        <f t="shared" si="3223"/>
        <v>versicolor</v>
      </c>
      <c r="AW513" s="41">
        <v>0.0</v>
      </c>
      <c r="AX513" s="41">
        <v>1.0</v>
      </c>
      <c r="AY513" s="41">
        <v>0.0</v>
      </c>
      <c r="BB513" s="74">
        <f t="shared" ref="BB513:BD513" si="3241">AQ513-AW513</f>
        <v>0.2915569448</v>
      </c>
      <c r="BC513" s="74">
        <f t="shared" si="3241"/>
        <v>-0.6320900289</v>
      </c>
      <c r="BD513" s="74">
        <f t="shared" si="3241"/>
        <v>0.3405330841</v>
      </c>
      <c r="BF513" s="5">
        <v>1.0</v>
      </c>
      <c r="BG513" s="5">
        <v>1.0</v>
      </c>
      <c r="BH513" s="5">
        <v>1.0</v>
      </c>
      <c r="BJ513" s="34">
        <f t="shared" ref="BJ513:BL513" si="3242">BB513*BF513</f>
        <v>0.2915569448</v>
      </c>
      <c r="BK513" s="34">
        <f t="shared" si="3242"/>
        <v>-0.6320900289</v>
      </c>
      <c r="BL513" s="34">
        <f t="shared" si="3242"/>
        <v>0.3405330841</v>
      </c>
      <c r="BT513" s="5">
        <f t="shared" ref="BT513:BV513" si="3243">Z513*(1-Z513)</f>
        <v>0.2230881328</v>
      </c>
      <c r="BU513" s="5">
        <f t="shared" si="3243"/>
        <v>0.2494370484</v>
      </c>
      <c r="BV513" s="5">
        <f t="shared" si="3243"/>
        <v>0.2265063094</v>
      </c>
      <c r="BY513" s="17">
        <v>-0.13081440258310112</v>
      </c>
      <c r="BZ513" s="17">
        <v>0.3056924243229489</v>
      </c>
      <c r="CA513" s="17">
        <v>-0.2975167953822173</v>
      </c>
      <c r="CC513" s="34">
        <f t="shared" ref="CC513:CE513" si="3244">BY513*BT513</f>
        <v>-0.02918314081</v>
      </c>
      <c r="CD513" s="34">
        <f t="shared" si="3244"/>
        <v>0.07625101605</v>
      </c>
      <c r="CE513" s="34">
        <f t="shared" si="3244"/>
        <v>-0.0673894313</v>
      </c>
    </row>
    <row r="514" ht="18.0" customHeight="1">
      <c r="B514" s="6">
        <v>0.0</v>
      </c>
      <c r="C514" s="6">
        <v>1.0</v>
      </c>
      <c r="D514" s="6">
        <v>0.0</v>
      </c>
      <c r="E514" s="22" t="str">
        <f t="shared" si="3203"/>
        <v>versicolor</v>
      </c>
      <c r="F514" s="22">
        <f t="shared" ref="F514:H514" si="3245">AQ514</f>
        <v>0.2780718811</v>
      </c>
      <c r="G514" s="22">
        <f t="shared" si="3245"/>
        <v>0.383060986</v>
      </c>
      <c r="H514" s="22">
        <f t="shared" si="3245"/>
        <v>0.338867133</v>
      </c>
      <c r="I514" s="64" t="str">
        <f t="shared" si="3205"/>
        <v>versicolor</v>
      </c>
      <c r="K514" s="24" t="str">
        <f t="shared" si="3206"/>
        <v>OK</v>
      </c>
      <c r="L514" s="29">
        <f t="shared" si="3207"/>
        <v>0.1066178967</v>
      </c>
      <c r="N514" s="29">
        <v>1.0</v>
      </c>
      <c r="O514" s="27">
        <v>6.7</v>
      </c>
      <c r="P514" s="27">
        <v>3.2</v>
      </c>
      <c r="U514" s="27">
        <v>0.8072646134721089</v>
      </c>
      <c r="V514" s="27">
        <v>-0.12134974370273666</v>
      </c>
      <c r="W514" s="27">
        <v>0.9615996207895874</v>
      </c>
      <c r="Z514" s="17">
        <f t="shared" ref="Z514:AB514" si="3246">1/(1+EXP(-U514))</f>
        <v>0.6915263039</v>
      </c>
      <c r="AA514" s="17">
        <f t="shared" si="3246"/>
        <v>0.4696997378</v>
      </c>
      <c r="AB514" s="17">
        <f t="shared" si="3246"/>
        <v>0.7234419615</v>
      </c>
      <c r="AE514" s="29">
        <v>1.0</v>
      </c>
      <c r="AF514" s="17">
        <f t="shared" ref="AF514:AH514" si="3247">Z514</f>
        <v>0.6915263039</v>
      </c>
      <c r="AG514" s="17">
        <f t="shared" si="3247"/>
        <v>0.4696997378</v>
      </c>
      <c r="AH514" s="17">
        <f t="shared" si="3247"/>
        <v>0.7234419615</v>
      </c>
      <c r="AJ514" s="2"/>
      <c r="AK514" s="2"/>
      <c r="AM514" s="27">
        <v>0.5575264651595175</v>
      </c>
      <c r="AN514" s="27">
        <v>0.8778410285951543</v>
      </c>
      <c r="AO514" s="27">
        <v>0.7552549121884096</v>
      </c>
      <c r="AQ514" s="17">
        <f t="shared" ref="AQ514:AS514" si="3248">EXP(AM514)/(EXP($AM514)+EXP($AN514)+EXP($AO514))</f>
        <v>0.2780718811</v>
      </c>
      <c r="AR514" s="17">
        <f t="shared" si="3248"/>
        <v>0.383060986</v>
      </c>
      <c r="AS514" s="17">
        <f t="shared" si="3248"/>
        <v>0.338867133</v>
      </c>
      <c r="AU514" s="40" t="str">
        <f t="shared" si="3223"/>
        <v>versicolor</v>
      </c>
      <c r="AW514" s="41">
        <v>0.0</v>
      </c>
      <c r="AX514" s="41">
        <v>1.0</v>
      </c>
      <c r="AY514" s="41">
        <v>0.0</v>
      </c>
      <c r="BB514" s="74">
        <f t="shared" ref="BB514:BD514" si="3249">AQ514-AW514</f>
        <v>0.2780718811</v>
      </c>
      <c r="BC514" s="74">
        <f t="shared" si="3249"/>
        <v>-0.616939014</v>
      </c>
      <c r="BD514" s="74">
        <f t="shared" si="3249"/>
        <v>0.338867133</v>
      </c>
      <c r="BF514" s="5">
        <v>1.0</v>
      </c>
      <c r="BG514" s="5">
        <v>1.0</v>
      </c>
      <c r="BH514" s="5">
        <v>1.0</v>
      </c>
      <c r="BJ514" s="34">
        <f t="shared" ref="BJ514:BL514" si="3250">BB514*BF514</f>
        <v>0.2780718811</v>
      </c>
      <c r="BK514" s="34">
        <f t="shared" si="3250"/>
        <v>-0.616939014</v>
      </c>
      <c r="BL514" s="34">
        <f t="shared" si="3250"/>
        <v>0.338867133</v>
      </c>
      <c r="BT514" s="5">
        <f t="shared" ref="BT514:BV514" si="3251">Z514*(1-Z514)</f>
        <v>0.2133176749</v>
      </c>
      <c r="BU514" s="5">
        <f t="shared" si="3251"/>
        <v>0.2490818941</v>
      </c>
      <c r="BV514" s="5">
        <f t="shared" si="3251"/>
        <v>0.2000736898</v>
      </c>
      <c r="BY514" s="17">
        <v>-0.12745415334553759</v>
      </c>
      <c r="BZ514" s="17">
        <v>0.29754547259549025</v>
      </c>
      <c r="CA514" s="17">
        <v>-0.28717393740596475</v>
      </c>
      <c r="CC514" s="34">
        <f t="shared" ref="CC514:CE514" si="3252">BY514*BT514</f>
        <v>-0.02718822365</v>
      </c>
      <c r="CD514" s="34">
        <f t="shared" si="3252"/>
        <v>0.0741131899</v>
      </c>
      <c r="CE514" s="34">
        <f t="shared" si="3252"/>
        <v>-0.05745594928</v>
      </c>
    </row>
    <row r="515" ht="18.0" customHeight="1">
      <c r="B515" s="6">
        <v>0.0</v>
      </c>
      <c r="C515" s="6">
        <v>0.0</v>
      </c>
      <c r="D515" s="6">
        <v>1.0</v>
      </c>
      <c r="E515" s="22" t="str">
        <f t="shared" si="3203"/>
        <v>virginica</v>
      </c>
      <c r="F515" s="22">
        <f t="shared" ref="F515:H515" si="3253">AQ515</f>
        <v>0.3202684007</v>
      </c>
      <c r="G515" s="22">
        <f t="shared" si="3253"/>
        <v>0.3365803007</v>
      </c>
      <c r="H515" s="22">
        <f t="shared" si="3253"/>
        <v>0.3431512985</v>
      </c>
      <c r="I515" s="64" t="str">
        <f t="shared" si="3205"/>
        <v>virginica</v>
      </c>
      <c r="K515" s="24" t="str">
        <f t="shared" si="3206"/>
        <v>OK</v>
      </c>
      <c r="L515" s="29">
        <f t="shared" si="3207"/>
        <v>0.1188426473</v>
      </c>
      <c r="N515" s="29">
        <v>1.0</v>
      </c>
      <c r="O515" s="27">
        <v>7.9</v>
      </c>
      <c r="P515" s="27">
        <v>6.3</v>
      </c>
      <c r="U515" s="27">
        <v>0.7859036735751419</v>
      </c>
      <c r="V515" s="27">
        <v>0.7727198256980514</v>
      </c>
      <c r="W515" s="27">
        <v>0.07242585523446277</v>
      </c>
      <c r="Z515" s="17">
        <f t="shared" ref="Z515:AB515" si="3254">1/(1+EXP(-U515))</f>
        <v>0.6869510938</v>
      </c>
      <c r="AA515" s="17">
        <f t="shared" si="3254"/>
        <v>0.6841089528</v>
      </c>
      <c r="AB515" s="17">
        <f t="shared" si="3254"/>
        <v>0.5180985532</v>
      </c>
      <c r="AE515" s="29">
        <v>1.0</v>
      </c>
      <c r="AF515" s="17">
        <f t="shared" ref="AF515:AH515" si="3255">Z515</f>
        <v>0.6869510938</v>
      </c>
      <c r="AG515" s="17">
        <f t="shared" si="3255"/>
        <v>0.6841089528</v>
      </c>
      <c r="AH515" s="17">
        <f t="shared" si="3255"/>
        <v>0.5180985532</v>
      </c>
      <c r="AM515" s="27">
        <v>0.6818612611420964</v>
      </c>
      <c r="AN515" s="27">
        <v>0.7315386203888767</v>
      </c>
      <c r="AO515" s="27">
        <v>0.7508733180048925</v>
      </c>
      <c r="AQ515" s="17">
        <f t="shared" ref="AQ515:AS515" si="3256">EXP(AM515)/(EXP($AM515)+EXP($AN515)+EXP($AO515))</f>
        <v>0.3202684007</v>
      </c>
      <c r="AR515" s="17">
        <f t="shared" si="3256"/>
        <v>0.3365803007</v>
      </c>
      <c r="AS515" s="17">
        <f t="shared" si="3256"/>
        <v>0.3431512985</v>
      </c>
      <c r="AU515" s="40" t="str">
        <f t="shared" si="3223"/>
        <v>virginica</v>
      </c>
      <c r="AW515" s="41">
        <v>0.0</v>
      </c>
      <c r="AX515" s="41">
        <v>0.0</v>
      </c>
      <c r="AY515" s="41">
        <v>1.0</v>
      </c>
      <c r="BB515" s="74">
        <f t="shared" ref="BB515:BD515" si="3257">AQ515-AW515</f>
        <v>0.3202684007</v>
      </c>
      <c r="BC515" s="74">
        <f t="shared" si="3257"/>
        <v>0.3365803007</v>
      </c>
      <c r="BD515" s="74">
        <f t="shared" si="3257"/>
        <v>-0.6568487015</v>
      </c>
      <c r="BF515" s="5">
        <v>1.0</v>
      </c>
      <c r="BG515" s="5">
        <v>1.0</v>
      </c>
      <c r="BH515" s="5">
        <v>1.0</v>
      </c>
      <c r="BJ515" s="34">
        <f t="shared" ref="BJ515:BL515" si="3258">BB515*BF515</f>
        <v>0.3202684007</v>
      </c>
      <c r="BK515" s="34">
        <f t="shared" si="3258"/>
        <v>0.3365803007</v>
      </c>
      <c r="BL515" s="34">
        <f t="shared" si="3258"/>
        <v>-0.6568487015</v>
      </c>
      <c r="BT515" s="5">
        <f t="shared" ref="BT515:BV515" si="3259">Z515*(1-Z515)</f>
        <v>0.2150492885</v>
      </c>
      <c r="BU515" s="5">
        <f t="shared" si="3259"/>
        <v>0.2161038935</v>
      </c>
      <c r="BV515" s="5">
        <f t="shared" si="3259"/>
        <v>0.2496724424</v>
      </c>
      <c r="BY515" s="17">
        <v>0.05321247440906712</v>
      </c>
      <c r="BZ515" s="17">
        <v>-0.10278671717979952</v>
      </c>
      <c r="CA515" s="17">
        <v>-0.07664195249918229</v>
      </c>
      <c r="CC515" s="34">
        <f t="shared" ref="CC515:CE515" si="3260">BY515*BT515</f>
        <v>0.01144330476</v>
      </c>
      <c r="CD515" s="34">
        <f t="shared" si="3260"/>
        <v>-0.02221260978</v>
      </c>
      <c r="CE515" s="34">
        <f t="shared" si="3260"/>
        <v>-0.01913538347</v>
      </c>
    </row>
    <row r="516" ht="18.0" customHeight="1">
      <c r="B516" s="6">
        <v>0.0</v>
      </c>
      <c r="C516" s="6">
        <v>0.0</v>
      </c>
      <c r="D516" s="6">
        <v>1.0</v>
      </c>
      <c r="E516" s="22" t="str">
        <f t="shared" si="3203"/>
        <v>virginica</v>
      </c>
      <c r="F516" s="22">
        <f t="shared" ref="F516:H516" si="3261">AQ516</f>
        <v>0.3049837631</v>
      </c>
      <c r="G516" s="22">
        <f t="shared" si="3261"/>
        <v>0.3523413605</v>
      </c>
      <c r="H516" s="22">
        <f t="shared" si="3261"/>
        <v>0.3426748764</v>
      </c>
      <c r="I516" s="64" t="str">
        <f t="shared" si="3205"/>
        <v>versicolor</v>
      </c>
      <c r="K516" s="24" t="str">
        <f t="shared" si="3206"/>
        <v>NG</v>
      </c>
      <c r="L516" s="29">
        <f t="shared" si="3207"/>
        <v>0.1189970182</v>
      </c>
      <c r="N516" s="29">
        <v>1.0</v>
      </c>
      <c r="O516" s="27">
        <v>8.3</v>
      </c>
      <c r="P516" s="27">
        <v>5.8</v>
      </c>
      <c r="U516" s="27">
        <v>0.8735686903099761</v>
      </c>
      <c r="V516" s="27">
        <v>0.5211959943005242</v>
      </c>
      <c r="W516" s="27">
        <v>0.399002601323279</v>
      </c>
      <c r="Z516" s="17">
        <f t="shared" ref="Z516:AB516" si="3262">1/(1+EXP(-U516))</f>
        <v>0.7054877253</v>
      </c>
      <c r="AA516" s="17">
        <f t="shared" si="3262"/>
        <v>0.6274273872</v>
      </c>
      <c r="AB516" s="17">
        <f t="shared" si="3262"/>
        <v>0.5984480008</v>
      </c>
      <c r="AE516" s="29">
        <v>1.0</v>
      </c>
      <c r="AF516" s="17">
        <f t="shared" ref="AF516:AH516" si="3263">Z516</f>
        <v>0.7054877253</v>
      </c>
      <c r="AG516" s="17">
        <f t="shared" si="3263"/>
        <v>0.6274273872</v>
      </c>
      <c r="AH516" s="17">
        <f t="shared" si="3263"/>
        <v>0.5984480008</v>
      </c>
      <c r="AM516" s="27">
        <v>0.6544854761243133</v>
      </c>
      <c r="AN516" s="27">
        <v>0.7988274166031193</v>
      </c>
      <c r="AO516" s="27">
        <v>0.7710090521955719</v>
      </c>
      <c r="AQ516" s="17">
        <f t="shared" ref="AQ516:AS516" si="3264">EXP(AM516)/(EXP($AM516)+EXP($AN516)+EXP($AO516))</f>
        <v>0.3049837631</v>
      </c>
      <c r="AR516" s="17">
        <f t="shared" si="3264"/>
        <v>0.3523413605</v>
      </c>
      <c r="AS516" s="17">
        <f t="shared" si="3264"/>
        <v>0.3426748764</v>
      </c>
      <c r="AU516" s="40" t="str">
        <f t="shared" si="3223"/>
        <v>versicolor</v>
      </c>
      <c r="AW516" s="41">
        <v>0.0</v>
      </c>
      <c r="AX516" s="41">
        <v>0.0</v>
      </c>
      <c r="AY516" s="41">
        <v>1.0</v>
      </c>
      <c r="BB516" s="74">
        <f t="shared" ref="BB516:BD516" si="3265">AQ516-AW516</f>
        <v>0.3049837631</v>
      </c>
      <c r="BC516" s="74">
        <f t="shared" si="3265"/>
        <v>0.3523413605</v>
      </c>
      <c r="BD516" s="74">
        <f t="shared" si="3265"/>
        <v>-0.6573251236</v>
      </c>
      <c r="BF516" s="5">
        <v>1.0</v>
      </c>
      <c r="BG516" s="5">
        <v>1.0</v>
      </c>
      <c r="BH516" s="5">
        <v>1.0</v>
      </c>
      <c r="BJ516" s="34">
        <f t="shared" ref="BJ516:BL516" si="3266">BB516*BF516</f>
        <v>0.3049837631</v>
      </c>
      <c r="BK516" s="34">
        <f t="shared" si="3266"/>
        <v>0.3523413605</v>
      </c>
      <c r="BL516" s="34">
        <f t="shared" si="3266"/>
        <v>-0.6573251236</v>
      </c>
      <c r="BT516" s="5">
        <f t="shared" ref="BT516:BV516" si="3267">Z516*(1-Z516)</f>
        <v>0.2077747948</v>
      </c>
      <c r="BU516" s="5">
        <f t="shared" si="3267"/>
        <v>0.233762261</v>
      </c>
      <c r="BV516" s="5">
        <f t="shared" si="3267"/>
        <v>0.2403079911</v>
      </c>
      <c r="BY516" s="17">
        <v>0.05675147828350818</v>
      </c>
      <c r="BZ516" s="17">
        <v>-0.11142023199887187</v>
      </c>
      <c r="CA516" s="17">
        <v>-0.06526146059114563</v>
      </c>
      <c r="CC516" s="34">
        <f t="shared" ref="CC516:CE516" si="3268">BY516*BT516</f>
        <v>0.01179152675</v>
      </c>
      <c r="CD516" s="34">
        <f t="shared" si="3268"/>
        <v>-0.02604584535</v>
      </c>
      <c r="CE516" s="34">
        <f t="shared" si="3268"/>
        <v>-0.01568285049</v>
      </c>
    </row>
    <row r="517" ht="18.0" customHeight="1">
      <c r="B517" s="6">
        <v>0.0</v>
      </c>
      <c r="C517" s="6">
        <v>0.0</v>
      </c>
      <c r="D517" s="6">
        <v>1.0</v>
      </c>
      <c r="E517" s="22" t="str">
        <f t="shared" si="3203"/>
        <v>virginica</v>
      </c>
      <c r="F517" s="22">
        <f t="shared" ref="F517:H517" si="3269">AQ517</f>
        <v>0.3016110348</v>
      </c>
      <c r="G517" s="22">
        <f t="shared" si="3269"/>
        <v>0.356181477</v>
      </c>
      <c r="H517" s="22">
        <f t="shared" si="3269"/>
        <v>0.3422074882</v>
      </c>
      <c r="I517" s="64" t="str">
        <f t="shared" si="3205"/>
        <v>versicolor</v>
      </c>
      <c r="J517" s="30"/>
      <c r="K517" s="24" t="str">
        <f t="shared" si="3206"/>
        <v>NG</v>
      </c>
      <c r="L517" s="31">
        <f t="shared" si="3207"/>
        <v>0.1191486706</v>
      </c>
      <c r="N517" s="31">
        <v>1.0</v>
      </c>
      <c r="O517" s="27">
        <v>7.7</v>
      </c>
      <c r="P517" s="27">
        <v>5.2</v>
      </c>
      <c r="U517" s="27">
        <v>0.8255234666505473</v>
      </c>
      <c r="V517" s="27">
        <v>0.4146414292552827</v>
      </c>
      <c r="W517" s="27">
        <v>0.45762017896377705</v>
      </c>
      <c r="Z517" s="17">
        <f t="shared" ref="Z517:AB517" si="3270">1/(1+EXP(-U517))</f>
        <v>0.6954075592</v>
      </c>
      <c r="AA517" s="17">
        <f t="shared" si="3270"/>
        <v>0.6022002826</v>
      </c>
      <c r="AB517" s="17">
        <f t="shared" si="3270"/>
        <v>0.6124494648</v>
      </c>
      <c r="AE517" s="31">
        <v>1.0</v>
      </c>
      <c r="AF517" s="17">
        <f t="shared" ref="AF517:AH517" si="3271">Z517</f>
        <v>0.6954075592</v>
      </c>
      <c r="AG517" s="17">
        <f t="shared" si="3271"/>
        <v>0.6022002826</v>
      </c>
      <c r="AH517" s="17">
        <f t="shared" si="3271"/>
        <v>0.6124494648</v>
      </c>
      <c r="AM517" s="27">
        <v>0.6357313984136718</v>
      </c>
      <c r="AN517" s="27">
        <v>0.802033543201163</v>
      </c>
      <c r="AO517" s="27">
        <v>0.7620104189326491</v>
      </c>
      <c r="AQ517" s="17">
        <f t="shared" ref="AQ517:AS517" si="3272">EXP(AM517)/(EXP($AM517)+EXP($AN517)+EXP($AO517))</f>
        <v>0.3016110348</v>
      </c>
      <c r="AR517" s="17">
        <f t="shared" si="3272"/>
        <v>0.356181477</v>
      </c>
      <c r="AS517" s="17">
        <f t="shared" si="3272"/>
        <v>0.3422074882</v>
      </c>
      <c r="AU517" s="40" t="str">
        <f t="shared" si="3223"/>
        <v>versicolor</v>
      </c>
      <c r="AW517" s="41">
        <v>0.0</v>
      </c>
      <c r="AX517" s="41">
        <v>0.0</v>
      </c>
      <c r="AY517" s="41">
        <v>1.0</v>
      </c>
      <c r="BB517" s="74">
        <f t="shared" ref="BB517:BD517" si="3273">AQ517-AW517</f>
        <v>0.3016110348</v>
      </c>
      <c r="BC517" s="74">
        <f t="shared" si="3273"/>
        <v>0.356181477</v>
      </c>
      <c r="BD517" s="74">
        <f t="shared" si="3273"/>
        <v>-0.6577925118</v>
      </c>
      <c r="BF517" s="5">
        <v>1.0</v>
      </c>
      <c r="BG517" s="5">
        <v>1.0</v>
      </c>
      <c r="BH517" s="5">
        <v>1.0</v>
      </c>
      <c r="BJ517" s="34">
        <f t="shared" ref="BJ517:BL517" si="3274">BB517*BF517</f>
        <v>0.3016110348</v>
      </c>
      <c r="BK517" s="34">
        <f t="shared" si="3274"/>
        <v>0.356181477</v>
      </c>
      <c r="BL517" s="34">
        <f t="shared" si="3274"/>
        <v>-0.6577925118</v>
      </c>
      <c r="BT517" s="5">
        <f t="shared" ref="BT517:BV517" si="3275">Z517*(1-Z517)</f>
        <v>0.2118158858</v>
      </c>
      <c r="BU517" s="5">
        <f t="shared" si="3275"/>
        <v>0.2395551022</v>
      </c>
      <c r="BV517" s="5">
        <f t="shared" si="3275"/>
        <v>0.2373551179</v>
      </c>
      <c r="BY517" s="17">
        <v>0.057601592660617595</v>
      </c>
      <c r="BZ517" s="17">
        <v>-0.1134794311153704</v>
      </c>
      <c r="CA517" s="17">
        <v>-0.06266231629762176</v>
      </c>
      <c r="CC517" s="34">
        <f t="shared" ref="CC517:CE517" si="3276">BY517*BT517</f>
        <v>0.01220093237</v>
      </c>
      <c r="CD517" s="34">
        <f t="shared" si="3276"/>
        <v>-0.02718457672</v>
      </c>
      <c r="CE517" s="34">
        <f t="shared" si="3276"/>
        <v>-0.01487322147</v>
      </c>
    </row>
    <row r="518" ht="18.0" customHeight="1">
      <c r="K518" s="32" t="s">
        <v>29</v>
      </c>
      <c r="L518" s="31">
        <f>SUM(L509:L517)</f>
        <v>1.013364474</v>
      </c>
      <c r="R518" s="9"/>
      <c r="AM518" s="7"/>
    </row>
    <row r="519" ht="18.0" customHeight="1">
      <c r="K519" s="2"/>
      <c r="R519" s="9"/>
      <c r="AM519" s="43" t="s">
        <v>388</v>
      </c>
      <c r="AN519" s="27"/>
      <c r="AO519" s="27"/>
    </row>
    <row r="520" ht="18.0" customHeight="1">
      <c r="B520" s="11" t="s">
        <v>11</v>
      </c>
      <c r="C520" s="12"/>
      <c r="D520" s="12"/>
      <c r="E520" s="13"/>
      <c r="G520" s="2"/>
      <c r="H520" s="2"/>
      <c r="I520" s="2"/>
      <c r="J520" s="9"/>
      <c r="K520" s="2"/>
      <c r="L520" s="9"/>
      <c r="Q520" s="7"/>
      <c r="U520" s="43" t="s">
        <v>12</v>
      </c>
      <c r="V520" s="27"/>
      <c r="W520" s="27"/>
      <c r="Z520" s="16" t="s">
        <v>389</v>
      </c>
      <c r="AA520" s="17"/>
      <c r="AF520" s="16" t="s">
        <v>390</v>
      </c>
      <c r="AI520" s="7"/>
      <c r="AM520" s="43" t="s">
        <v>391</v>
      </c>
      <c r="AQ520" s="10" t="s">
        <v>392</v>
      </c>
      <c r="AR520" s="17"/>
      <c r="AW520" s="1" t="s">
        <v>41</v>
      </c>
      <c r="BB520" s="36" t="s">
        <v>93</v>
      </c>
      <c r="BF520" s="4" t="s">
        <v>393</v>
      </c>
      <c r="BH520" s="9" t="s">
        <v>1103</v>
      </c>
      <c r="BJ520" s="33" t="s">
        <v>395</v>
      </c>
      <c r="BN520" s="33" t="s">
        <v>396</v>
      </c>
      <c r="BO520" s="34"/>
      <c r="BP520" s="34"/>
      <c r="BQ520" s="34"/>
      <c r="BT520" s="4" t="s">
        <v>397</v>
      </c>
      <c r="BX520" s="16" t="s">
        <v>398</v>
      </c>
      <c r="BY520" s="17"/>
      <c r="BZ520" s="17"/>
      <c r="CA520" s="17"/>
      <c r="CB520" s="17"/>
      <c r="CC520" s="33" t="s">
        <v>399</v>
      </c>
      <c r="CG520" s="4" t="s">
        <v>138</v>
      </c>
      <c r="CH520" s="5"/>
      <c r="CI520" s="5"/>
      <c r="CJ520" s="5"/>
    </row>
    <row r="521" ht="18.0" customHeight="1">
      <c r="B521" s="18" t="s">
        <v>14</v>
      </c>
      <c r="C521" s="18" t="s">
        <v>15</v>
      </c>
      <c r="D521" s="18" t="s">
        <v>16</v>
      </c>
      <c r="E521" s="19"/>
      <c r="F521" s="6" t="s">
        <v>14</v>
      </c>
      <c r="G521" s="6" t="s">
        <v>15</v>
      </c>
      <c r="H521" s="6" t="s">
        <v>16</v>
      </c>
      <c r="I521" s="19"/>
      <c r="J521" s="20" t="s">
        <v>18</v>
      </c>
      <c r="K521" s="18" t="s">
        <v>19</v>
      </c>
      <c r="L521" s="21" t="s">
        <v>20</v>
      </c>
      <c r="N521" s="1" t="s">
        <v>21</v>
      </c>
      <c r="O521" s="1" t="s">
        <v>22</v>
      </c>
      <c r="P521" s="1" t="s">
        <v>23</v>
      </c>
      <c r="Q521" s="1" t="s">
        <v>1104</v>
      </c>
      <c r="U521" s="1" t="s">
        <v>1105</v>
      </c>
      <c r="AE521" s="1" t="s">
        <v>21</v>
      </c>
      <c r="AF521" s="2" t="s">
        <v>1106</v>
      </c>
      <c r="AI521" s="2" t="s">
        <v>1107</v>
      </c>
      <c r="AK521" s="2"/>
      <c r="AM521" s="2" t="s">
        <v>1108</v>
      </c>
      <c r="AO521" s="2"/>
      <c r="AQ521" s="2" t="s">
        <v>47</v>
      </c>
      <c r="AW521" s="6" t="s">
        <v>14</v>
      </c>
      <c r="AX521" s="6" t="s">
        <v>15</v>
      </c>
      <c r="AY521" s="6" t="s">
        <v>16</v>
      </c>
      <c r="BB521" s="2" t="s">
        <v>101</v>
      </c>
      <c r="BF521" s="1" t="s">
        <v>251</v>
      </c>
      <c r="BJ521" s="57" t="s">
        <v>1109</v>
      </c>
      <c r="BK521" s="58"/>
      <c r="BO521" s="2" t="s">
        <v>104</v>
      </c>
      <c r="BP521" s="2"/>
      <c r="BT521" s="1" t="s">
        <v>145</v>
      </c>
      <c r="BY521" s="2" t="s">
        <v>146</v>
      </c>
      <c r="CC521" s="2" t="s">
        <v>1110</v>
      </c>
      <c r="CH521" s="2" t="s">
        <v>148</v>
      </c>
    </row>
    <row r="522" ht="18.0" customHeight="1">
      <c r="A522" s="1">
        <f>A509+1</f>
        <v>40</v>
      </c>
      <c r="B522" s="6">
        <v>1.0</v>
      </c>
      <c r="C522" s="6">
        <v>0.0</v>
      </c>
      <c r="D522" s="6">
        <v>0.0</v>
      </c>
      <c r="E522" s="22" t="str">
        <f t="shared" ref="E522:E530" si="3287">IF(MAX(B522:D522)=B522,"setosa",IF(MAX(B522:D522)=C522,"versicolor","virginica"))</f>
        <v>setosa</v>
      </c>
      <c r="F522" s="22">
        <f t="shared" ref="F522:H522" si="3277">AQ522</f>
        <v>0.3724186625</v>
      </c>
      <c r="G522" s="22">
        <f t="shared" si="3277"/>
        <v>0.2875595712</v>
      </c>
      <c r="H522" s="22">
        <f t="shared" si="3277"/>
        <v>0.3400217663</v>
      </c>
      <c r="I522" s="64" t="str">
        <f t="shared" ref="I522:I530" si="3289">IF(MAX(F522:H522)=F522,"setosa",IF(MAX(F522:H522)=G522,"versicolor","virginica"))</f>
        <v>setosa</v>
      </c>
      <c r="J522" s="22">
        <f>COUNTIF(K522:K530,"OK")/9</f>
        <v>0.7777777778</v>
      </c>
      <c r="K522" s="24" t="str">
        <f t="shared" ref="K522:K530" si="3290">IF(E522=I522,"OK","NG")</f>
        <v>OK</v>
      </c>
      <c r="L522" s="25">
        <f t="shared" ref="L522:L530" si="3291">-(B522*LN(F522)+C522*LN(G522)+D522*LN(H522))/9</f>
        <v>0.1097485134</v>
      </c>
      <c r="M522" s="9" t="s">
        <v>26</v>
      </c>
      <c r="N522" s="25">
        <v>1.0</v>
      </c>
      <c r="O522" s="27">
        <v>5.1</v>
      </c>
      <c r="P522" s="27">
        <v>7.0</v>
      </c>
      <c r="Q522" s="72">
        <f t="shared" ref="Q522:S522" si="3278">Q509-$C$10*CH509</f>
        <v>0.0542734675</v>
      </c>
      <c r="R522" s="72">
        <f t="shared" si="3278"/>
        <v>-0.05815235071</v>
      </c>
      <c r="S522" s="72">
        <f t="shared" si="3278"/>
        <v>0.1948715769</v>
      </c>
      <c r="T522" s="28" t="s">
        <v>27</v>
      </c>
      <c r="U522" s="27">
        <f t="array" ref="U522:W530">MMULT(N522:P530,Q522:S524)</f>
        <v>0.2981462258</v>
      </c>
      <c r="V522" s="27">
        <v>1.5232007484752705</v>
      </c>
      <c r="W522" s="27">
        <v>-1.0920410441584532</v>
      </c>
      <c r="Y522" s="9" t="s">
        <v>1111</v>
      </c>
      <c r="Z522" s="17">
        <f t="shared" ref="Z522:AB522" si="3279">1/(1+EXP(-U522))</f>
        <v>0.5739892839</v>
      </c>
      <c r="AA522" s="17">
        <f t="shared" si="3279"/>
        <v>0.8210093236</v>
      </c>
      <c r="AB522" s="17">
        <f t="shared" si="3279"/>
        <v>0.2512341313</v>
      </c>
      <c r="AD522" s="9" t="s">
        <v>1112</v>
      </c>
      <c r="AE522" s="25">
        <v>1.0</v>
      </c>
      <c r="AF522" s="17">
        <f t="shared" ref="AF522:AH522" si="3280">Z522</f>
        <v>0.5739892839</v>
      </c>
      <c r="AG522" s="17">
        <f t="shared" si="3280"/>
        <v>0.8210093236</v>
      </c>
      <c r="AH522" s="17">
        <f t="shared" si="3280"/>
        <v>0.2512341313</v>
      </c>
      <c r="AI522" s="38">
        <f t="shared" ref="AI522:AK522" si="3281">AI509-$C$10*BO509</f>
        <v>0.08000699931</v>
      </c>
      <c r="AJ522" s="38">
        <f t="shared" si="3281"/>
        <v>-0.03220092637</v>
      </c>
      <c r="AK522" s="38">
        <f t="shared" si="3281"/>
        <v>-0.04780607294</v>
      </c>
      <c r="AL522" s="28" t="s">
        <v>27</v>
      </c>
      <c r="AM522" s="27">
        <f t="array" ref="AM522:AO530">MMULT(AE522:AH530,AI522:AK525)</f>
        <v>0.7283139112</v>
      </c>
      <c r="AN522" s="27">
        <v>0.469725296019859</v>
      </c>
      <c r="AO522" s="27">
        <v>0.6373048871054681</v>
      </c>
      <c r="AP522" s="9" t="s">
        <v>1113</v>
      </c>
      <c r="AQ522" s="17">
        <f t="shared" ref="AQ522:AS522" si="3282">EXP(AM522)/(EXP($AM522)+EXP($AN522)+EXP($AO522))</f>
        <v>0.3724186625</v>
      </c>
      <c r="AR522" s="17">
        <f t="shared" si="3282"/>
        <v>0.2875595712</v>
      </c>
      <c r="AS522" s="17">
        <f t="shared" si="3282"/>
        <v>0.3400217663</v>
      </c>
      <c r="AT522" s="39" t="s">
        <v>51</v>
      </c>
      <c r="AU522" s="40" t="str">
        <f>IF(MAX(B522:D522)=MAX(AQ522:AS522)=AQ522,"setosa",IF(MAX(AQ522:AS522)=AR522,"versicolor","virginica"))</f>
        <v>virginica</v>
      </c>
      <c r="AW522" s="41">
        <v>1.0</v>
      </c>
      <c r="AX522" s="41">
        <v>0.0</v>
      </c>
      <c r="AY522" s="41">
        <v>0.0</v>
      </c>
      <c r="BA522" s="59" t="s">
        <v>108</v>
      </c>
      <c r="BB522" s="74">
        <f t="shared" ref="BB522:BD522" si="3283">AQ522-AW522</f>
        <v>-0.6275813375</v>
      </c>
      <c r="BC522" s="74">
        <f t="shared" si="3283"/>
        <v>0.2875595712</v>
      </c>
      <c r="BD522" s="74">
        <f t="shared" si="3283"/>
        <v>0.3400217663</v>
      </c>
      <c r="BE522" s="9" t="s">
        <v>1114</v>
      </c>
      <c r="BF522" s="5">
        <v>1.0</v>
      </c>
      <c r="BG522" s="5">
        <v>1.0</v>
      </c>
      <c r="BH522" s="5">
        <v>1.0</v>
      </c>
      <c r="BI522" s="9" t="s">
        <v>1115</v>
      </c>
      <c r="BJ522" s="34">
        <f t="shared" ref="BJ522:BL522" si="3284">BB522*BF522</f>
        <v>-0.6275813375</v>
      </c>
      <c r="BK522" s="34">
        <f t="shared" si="3284"/>
        <v>0.2875595712</v>
      </c>
      <c r="BL522" s="34">
        <f t="shared" si="3284"/>
        <v>0.3400217663</v>
      </c>
      <c r="BN522" s="61" t="s">
        <v>1116</v>
      </c>
      <c r="BO522" s="62">
        <f t="array" ref="BO522:BQ525">MMULT(TRANSPOSE(AE522:AH530),BJ522:BL530)</f>
        <v>-0.09882980748</v>
      </c>
      <c r="BP522" s="62">
        <v>0.03048137069729312</v>
      </c>
      <c r="BQ522" s="62">
        <v>0.06834843677997604</v>
      </c>
      <c r="BS522" s="75" t="s">
        <v>1117</v>
      </c>
      <c r="BT522" s="5">
        <f t="shared" ref="BT522:BV522" si="3285">Z522*(1-Z522)</f>
        <v>0.2445255859</v>
      </c>
      <c r="BU522" s="5">
        <f t="shared" si="3285"/>
        <v>0.1469530142</v>
      </c>
      <c r="BV522" s="5">
        <f t="shared" si="3285"/>
        <v>0.1881155426</v>
      </c>
      <c r="BX522" s="9" t="s">
        <v>1118</v>
      </c>
      <c r="BY522" s="17">
        <f t="array" ref="BY522:CA530">MMULT(BJ522:BL530,TRANSPOSE(AI523:AK525))</f>
        <v>0.07920425577</v>
      </c>
      <c r="BZ522" s="17">
        <v>-0.21153159771376928</v>
      </c>
      <c r="CA522" s="17">
        <v>0.3925741639559034</v>
      </c>
      <c r="CB522" s="9"/>
      <c r="CC522" s="34">
        <f t="shared" ref="CC522:CE522" si="3286">BY522*BT522</f>
        <v>0.01936746705</v>
      </c>
      <c r="CD522" s="34">
        <f t="shared" si="3286"/>
        <v>-0.03108520587</v>
      </c>
      <c r="CE522" s="34">
        <f t="shared" si="3286"/>
        <v>0.07384930186</v>
      </c>
      <c r="CG522" s="61" t="s">
        <v>1119</v>
      </c>
      <c r="CH522" s="65">
        <f t="array" ref="CH522:CJ524">MMULT(TRANSPOSE(N522:P530),CC522:CE530)</f>
        <v>0.007099261567</v>
      </c>
      <c r="CI522" s="65">
        <v>0.06801427036127647</v>
      </c>
      <c r="CJ522" s="65">
        <v>-0.034571225357728386</v>
      </c>
    </row>
    <row r="523" ht="18.0" customHeight="1">
      <c r="B523" s="6">
        <v>1.0</v>
      </c>
      <c r="C523" s="6">
        <v>0.0</v>
      </c>
      <c r="D523" s="6">
        <v>0.0</v>
      </c>
      <c r="E523" s="22" t="str">
        <f t="shared" si="3287"/>
        <v>setosa</v>
      </c>
      <c r="F523" s="22">
        <f t="shared" ref="F523:H523" si="3288">AQ523</f>
        <v>0.3811821846</v>
      </c>
      <c r="G523" s="22">
        <f t="shared" si="3288"/>
        <v>0.2797447921</v>
      </c>
      <c r="H523" s="22">
        <f t="shared" si="3288"/>
        <v>0.3390730233</v>
      </c>
      <c r="I523" s="64" t="str">
        <f t="shared" si="3289"/>
        <v>setosa</v>
      </c>
      <c r="K523" s="24" t="str">
        <f t="shared" si="3290"/>
        <v>OK</v>
      </c>
      <c r="L523" s="29">
        <f t="shared" si="3291"/>
        <v>0.1071642048</v>
      </c>
      <c r="N523" s="29">
        <v>1.0</v>
      </c>
      <c r="O523" s="27">
        <v>5.4</v>
      </c>
      <c r="P523" s="27">
        <v>7.8</v>
      </c>
      <c r="Q523" s="72">
        <f t="shared" ref="Q523:S523" si="3292">Q510-$C$10*CH510</f>
        <v>0.1413621439</v>
      </c>
      <c r="R523" s="72">
        <f t="shared" si="3292"/>
        <v>-0.1890474788</v>
      </c>
      <c r="S523" s="72">
        <f t="shared" si="3292"/>
        <v>0.3199450791</v>
      </c>
      <c r="U523" s="27">
        <v>0.2860321060266583</v>
      </c>
      <c r="V523" s="27">
        <v>1.7574002466767706</v>
      </c>
      <c r="W523" s="27">
        <v>-1.3296155232352413</v>
      </c>
      <c r="Z523" s="17">
        <f t="shared" ref="Z523:AB523" si="3293">1/(1+EXP(-U523))</f>
        <v>0.5710244505</v>
      </c>
      <c r="AA523" s="17">
        <f t="shared" si="3293"/>
        <v>0.8528837604</v>
      </c>
      <c r="AB523" s="17">
        <f t="shared" si="3293"/>
        <v>0.2092229693</v>
      </c>
      <c r="AE523" s="29">
        <v>1.0</v>
      </c>
      <c r="AF523" s="17">
        <f t="shared" ref="AF523:AH523" si="3294">Z523</f>
        <v>0.5710244505</v>
      </c>
      <c r="AG523" s="17">
        <f t="shared" si="3294"/>
        <v>0.8528837604</v>
      </c>
      <c r="AH523" s="17">
        <f t="shared" si="3294"/>
        <v>0.2092229693</v>
      </c>
      <c r="AI523" s="38">
        <f t="shared" ref="AI523:AK523" si="3295">AI510-$C$10*BO510</f>
        <v>0.5105648033</v>
      </c>
      <c r="AJ523" s="38">
        <f t="shared" si="3295"/>
        <v>0.7397867197</v>
      </c>
      <c r="AK523" s="38">
        <f t="shared" si="3295"/>
        <v>0.549648477</v>
      </c>
      <c r="AM523" s="27">
        <v>0.7480430869135574</v>
      </c>
      <c r="AN523" s="27">
        <v>0.4386433820066067</v>
      </c>
      <c r="AO523" s="27">
        <v>0.6309811436272985</v>
      </c>
      <c r="AQ523" s="17">
        <f t="shared" ref="AQ523:AS523" si="3296">EXP(AM523)/(EXP($AM523)+EXP($AN523)+EXP($AO523))</f>
        <v>0.3811821846</v>
      </c>
      <c r="AR523" s="17">
        <f t="shared" si="3296"/>
        <v>0.2797447921</v>
      </c>
      <c r="AS523" s="17">
        <f t="shared" si="3296"/>
        <v>0.3390730233</v>
      </c>
      <c r="AU523" s="40" t="str">
        <f t="shared" ref="AU523:AU530" si="3307">IF(MAX(AQ523:AS523)=AQ523,"setosa",IF(MAX(AQ523:AS523)=AR523,"versicolor","virginica"))</f>
        <v>setosa</v>
      </c>
      <c r="AW523" s="41">
        <v>1.0</v>
      </c>
      <c r="AX523" s="41">
        <v>0.0</v>
      </c>
      <c r="AY523" s="41">
        <v>0.0</v>
      </c>
      <c r="BB523" s="74">
        <f t="shared" ref="BB523:BD523" si="3297">AQ523-AW523</f>
        <v>-0.6188178154</v>
      </c>
      <c r="BC523" s="74">
        <f t="shared" si="3297"/>
        <v>0.2797447921</v>
      </c>
      <c r="BD523" s="74">
        <f t="shared" si="3297"/>
        <v>0.3390730233</v>
      </c>
      <c r="BF523" s="5">
        <v>1.0</v>
      </c>
      <c r="BG523" s="5">
        <v>1.0</v>
      </c>
      <c r="BH523" s="5">
        <v>1.0</v>
      </c>
      <c r="BJ523" s="34">
        <f t="shared" ref="BJ523:BL523" si="3298">BB523*BF523</f>
        <v>-0.6188178154</v>
      </c>
      <c r="BK523" s="34">
        <f t="shared" si="3298"/>
        <v>0.2797447921</v>
      </c>
      <c r="BL523" s="34">
        <f t="shared" si="3298"/>
        <v>0.3390730233</v>
      </c>
      <c r="BN523" s="61" t="s">
        <v>1120</v>
      </c>
      <c r="BO523" s="34">
        <v>0.14127512471384143</v>
      </c>
      <c r="BP523" s="34">
        <v>-0.0515778680093906</v>
      </c>
      <c r="BQ523" s="34">
        <v>-0.08969725670445083</v>
      </c>
      <c r="BT523" s="5">
        <f t="shared" ref="BT523:BV523" si="3299">Z523*(1-Z523)</f>
        <v>0.2449555274</v>
      </c>
      <c r="BU523" s="5">
        <f t="shared" si="3299"/>
        <v>0.1254730517</v>
      </c>
      <c r="BV523" s="5">
        <f t="shared" si="3299"/>
        <v>0.1654487184</v>
      </c>
      <c r="BY523" s="17">
        <v>0.07737585676114153</v>
      </c>
      <c r="BZ523" s="17">
        <v>-0.20693652438615337</v>
      </c>
      <c r="CA523" s="17">
        <v>0.3861494738937933</v>
      </c>
      <c r="CC523" s="34">
        <f t="shared" ref="CC523:CE523" si="3300">BY523*BT523</f>
        <v>0.0189536438</v>
      </c>
      <c r="CD523" s="34">
        <f t="shared" si="3300"/>
        <v>-0.02596495721</v>
      </c>
      <c r="CE523" s="34">
        <f t="shared" si="3300"/>
        <v>0.06388793557</v>
      </c>
      <c r="CG523" s="61" t="s">
        <v>1121</v>
      </c>
      <c r="CH523" s="66">
        <v>0.027861684902327946</v>
      </c>
      <c r="CI523" s="66">
        <v>0.4217499686509709</v>
      </c>
      <c r="CJ523" s="66">
        <v>-0.5715408021905151</v>
      </c>
    </row>
    <row r="524" ht="18.0" customHeight="1">
      <c r="B524" s="6">
        <v>1.0</v>
      </c>
      <c r="C524" s="6">
        <v>0.0</v>
      </c>
      <c r="D524" s="6">
        <v>0.0</v>
      </c>
      <c r="E524" s="22" t="str">
        <f t="shared" si="3287"/>
        <v>setosa</v>
      </c>
      <c r="F524" s="22">
        <f t="shared" ref="F524:H524" si="3301">AQ524</f>
        <v>0.3751506144</v>
      </c>
      <c r="G524" s="22">
        <f t="shared" si="3301"/>
        <v>0.2851380211</v>
      </c>
      <c r="H524" s="22">
        <f t="shared" si="3301"/>
        <v>0.3397113645</v>
      </c>
      <c r="I524" s="64" t="str">
        <f t="shared" si="3289"/>
        <v>setosa</v>
      </c>
      <c r="K524" s="24" t="str">
        <f t="shared" si="3290"/>
        <v>OK</v>
      </c>
      <c r="L524" s="29">
        <f t="shared" si="3291"/>
        <v>0.1089364106</v>
      </c>
      <c r="N524" s="29">
        <v>1.0</v>
      </c>
      <c r="O524" s="27">
        <v>4.6</v>
      </c>
      <c r="P524" s="27">
        <v>6.8</v>
      </c>
      <c r="Q524" s="72">
        <f t="shared" ref="Q524:S524" si="3302">Q511-$C$10*CH511</f>
        <v>-0.06815345367</v>
      </c>
      <c r="R524" s="72">
        <f t="shared" si="3302"/>
        <v>0.3636421773</v>
      </c>
      <c r="S524" s="72">
        <f t="shared" si="3302"/>
        <v>-0.4169475035</v>
      </c>
      <c r="U524" s="27">
        <v>0.2410958445636474</v>
      </c>
      <c r="V524" s="27">
        <v>1.5449960524234996</v>
      </c>
      <c r="W524" s="27">
        <v>-1.168624083017968</v>
      </c>
      <c r="Z524" s="17">
        <f t="shared" ref="Z524:AB524" si="3303">1/(1+EXP(-U524))</f>
        <v>0.5599836852</v>
      </c>
      <c r="AA524" s="17">
        <f t="shared" si="3303"/>
        <v>0.8241898309</v>
      </c>
      <c r="AB524" s="17">
        <f t="shared" si="3303"/>
        <v>0.2371037778</v>
      </c>
      <c r="AE524" s="29">
        <v>1.0</v>
      </c>
      <c r="AF524" s="17">
        <f t="shared" ref="AF524:AH524" si="3304">Z524</f>
        <v>0.5599836852</v>
      </c>
      <c r="AG524" s="17">
        <f t="shared" si="3304"/>
        <v>0.8241898309</v>
      </c>
      <c r="AH524" s="17">
        <f t="shared" si="3304"/>
        <v>0.2371037778</v>
      </c>
      <c r="AI524" s="38">
        <f t="shared" ref="AI524:AK524" si="3305">AI511-$C$10*BO511</f>
        <v>0.4767428664</v>
      </c>
      <c r="AJ524" s="38">
        <f t="shared" si="3305"/>
        <v>-0.0943652429</v>
      </c>
      <c r="AK524" s="38">
        <f t="shared" si="3305"/>
        <v>0.3376223765</v>
      </c>
      <c r="AM524" s="27">
        <v>0.7247133252469984</v>
      </c>
      <c r="AN524" s="27">
        <v>0.450359089124594</v>
      </c>
      <c r="AO524" s="27">
        <v>0.6254820706358599</v>
      </c>
      <c r="AQ524" s="17">
        <f t="shared" ref="AQ524:AS524" si="3306">EXP(AM524)/(EXP($AM524)+EXP($AN524)+EXP($AO524))</f>
        <v>0.3751506144</v>
      </c>
      <c r="AR524" s="17">
        <f t="shared" si="3306"/>
        <v>0.2851380211</v>
      </c>
      <c r="AS524" s="17">
        <f t="shared" si="3306"/>
        <v>0.3397113645</v>
      </c>
      <c r="AU524" s="40" t="str">
        <f t="shared" si="3307"/>
        <v>setosa</v>
      </c>
      <c r="AW524" s="41">
        <v>1.0</v>
      </c>
      <c r="AX524" s="41">
        <v>0.0</v>
      </c>
      <c r="AY524" s="41">
        <v>0.0</v>
      </c>
      <c r="BB524" s="74">
        <f t="shared" ref="BB524:BD524" si="3308">AQ524-AW524</f>
        <v>-0.6248493856</v>
      </c>
      <c r="BC524" s="74">
        <f t="shared" si="3308"/>
        <v>0.2851380211</v>
      </c>
      <c r="BD524" s="74">
        <f t="shared" si="3308"/>
        <v>0.3397113645</v>
      </c>
      <c r="BF524" s="5">
        <v>1.0</v>
      </c>
      <c r="BG524" s="5">
        <v>1.0</v>
      </c>
      <c r="BH524" s="5">
        <v>1.0</v>
      </c>
      <c r="BJ524" s="34">
        <f t="shared" ref="BJ524:BL524" si="3309">BB524*BF524</f>
        <v>-0.6248493856</v>
      </c>
      <c r="BK524" s="34">
        <f t="shared" si="3309"/>
        <v>0.2851380211</v>
      </c>
      <c r="BL524" s="34">
        <f t="shared" si="3309"/>
        <v>0.3397113645</v>
      </c>
      <c r="BO524" s="34">
        <v>-0.5551822943230238</v>
      </c>
      <c r="BP524" s="34">
        <v>0.44189001619621404</v>
      </c>
      <c r="BQ524" s="34">
        <v>0.11329227812680964</v>
      </c>
      <c r="BT524" s="5">
        <f t="shared" ref="BT524:BV524" si="3310">Z524*(1-Z524)</f>
        <v>0.2464019575</v>
      </c>
      <c r="BU524" s="5">
        <f t="shared" si="3310"/>
        <v>0.1449009535</v>
      </c>
      <c r="BV524" s="5">
        <f t="shared" si="3310"/>
        <v>0.1808855763</v>
      </c>
      <c r="BY524" s="17">
        <v>0.07863705177127067</v>
      </c>
      <c r="BZ524" s="17">
        <v>-0.21010544755164084</v>
      </c>
      <c r="CA524" s="17">
        <v>0.39057495538816556</v>
      </c>
      <c r="CC524" s="34">
        <f t="shared" ref="CC524:CE524" si="3311">BY524*BT524</f>
        <v>0.01937632349</v>
      </c>
      <c r="CD524" s="34">
        <f t="shared" si="3311"/>
        <v>-0.03044447969</v>
      </c>
      <c r="CE524" s="34">
        <f t="shared" si="3311"/>
        <v>0.07064937591</v>
      </c>
      <c r="CH524" s="66">
        <v>0.32551207776203006</v>
      </c>
      <c r="CI524" s="66">
        <v>-0.2739997940188789</v>
      </c>
      <c r="CJ524" s="66">
        <v>0.5443525598030204</v>
      </c>
    </row>
    <row r="525" ht="18.0" customHeight="1">
      <c r="B525" s="6">
        <v>0.0</v>
      </c>
      <c r="C525" s="6">
        <v>1.0</v>
      </c>
      <c r="D525" s="6">
        <v>0.0</v>
      </c>
      <c r="E525" s="22" t="str">
        <f t="shared" si="3287"/>
        <v>versicolor</v>
      </c>
      <c r="F525" s="22">
        <f t="shared" ref="F525:H525" si="3312">AQ525</f>
        <v>0.2862376976</v>
      </c>
      <c r="G525" s="22">
        <f t="shared" si="3312"/>
        <v>0.3730863785</v>
      </c>
      <c r="H525" s="22">
        <f t="shared" si="3312"/>
        <v>0.3406759239</v>
      </c>
      <c r="I525" s="64" t="str">
        <f t="shared" si="3289"/>
        <v>versicolor</v>
      </c>
      <c r="K525" s="24" t="str">
        <f t="shared" si="3290"/>
        <v>OK</v>
      </c>
      <c r="L525" s="29">
        <f t="shared" si="3291"/>
        <v>0.1095494787</v>
      </c>
      <c r="N525" s="29">
        <v>1.0</v>
      </c>
      <c r="O525" s="27">
        <v>6.4</v>
      </c>
      <c r="P525" s="27">
        <v>3.6</v>
      </c>
      <c r="U525" s="27">
        <v>0.7136387553360046</v>
      </c>
      <c r="V525" s="27">
        <v>0.041055623156764476</v>
      </c>
      <c r="W525" s="27">
        <v>0.7415090706683289</v>
      </c>
      <c r="Z525" s="17">
        <f t="shared" ref="Z525:AB525" si="3313">1/(1+EXP(-U525))</f>
        <v>0.6712046926</v>
      </c>
      <c r="AA525" s="17">
        <f t="shared" si="3313"/>
        <v>0.5102624643</v>
      </c>
      <c r="AB525" s="17">
        <f t="shared" si="3313"/>
        <v>0.6773257603</v>
      </c>
      <c r="AE525" s="29">
        <v>1.0</v>
      </c>
      <c r="AF525" s="17">
        <f t="shared" ref="AF525:AH525" si="3314">Z525</f>
        <v>0.6712046926</v>
      </c>
      <c r="AG525" s="17">
        <f t="shared" si="3314"/>
        <v>0.5102624643</v>
      </c>
      <c r="AH525" s="17">
        <f t="shared" si="3314"/>
        <v>0.6773257603</v>
      </c>
      <c r="AI525" s="38">
        <f t="shared" ref="AI525:AK525" si="3315">AI512-$C$10*BO512</f>
        <v>-0.1439380549</v>
      </c>
      <c r="AJ525" s="38">
        <f t="shared" si="3315"/>
        <v>0.6160441512</v>
      </c>
      <c r="AK525" s="38">
        <f t="shared" si="3315"/>
        <v>0.3678939038</v>
      </c>
      <c r="AM525" s="27">
        <v>0.5684715285299092</v>
      </c>
      <c r="AN525" s="27">
        <v>0.8334589230472569</v>
      </c>
      <c r="AO525" s="27">
        <v>0.7425806080522032</v>
      </c>
      <c r="AQ525" s="17">
        <f t="shared" ref="AQ525:AS525" si="3316">EXP(AM525)/(EXP($AM525)+EXP($AN525)+EXP($AO525))</f>
        <v>0.2862376976</v>
      </c>
      <c r="AR525" s="17">
        <f t="shared" si="3316"/>
        <v>0.3730863785</v>
      </c>
      <c r="AS525" s="17">
        <f t="shared" si="3316"/>
        <v>0.3406759239</v>
      </c>
      <c r="AU525" s="40" t="str">
        <f t="shared" si="3307"/>
        <v>versicolor</v>
      </c>
      <c r="AW525" s="41">
        <v>0.0</v>
      </c>
      <c r="AX525" s="41">
        <v>1.0</v>
      </c>
      <c r="AY525" s="41">
        <v>0.0</v>
      </c>
      <c r="BB525" s="74">
        <f t="shared" ref="BB525:BD525" si="3317">AQ525-AW525</f>
        <v>0.2862376976</v>
      </c>
      <c r="BC525" s="74">
        <f t="shared" si="3317"/>
        <v>-0.6269136215</v>
      </c>
      <c r="BD525" s="74">
        <f t="shared" si="3317"/>
        <v>0.3406759239</v>
      </c>
      <c r="BF525" s="5">
        <v>1.0</v>
      </c>
      <c r="BG525" s="5">
        <v>1.0</v>
      </c>
      <c r="BH525" s="5">
        <v>1.0</v>
      </c>
      <c r="BJ525" s="34">
        <f t="shared" ref="BJ525:BL525" si="3318">BB525*BF525</f>
        <v>0.2862376976</v>
      </c>
      <c r="BK525" s="34">
        <f t="shared" si="3318"/>
        <v>-0.6269136215</v>
      </c>
      <c r="BL525" s="34">
        <f t="shared" si="3318"/>
        <v>0.3406759239</v>
      </c>
      <c r="BO525" s="34">
        <v>0.6876985657784147</v>
      </c>
      <c r="BP525" s="34">
        <v>-0.47849425911397586</v>
      </c>
      <c r="BQ525" s="34">
        <v>-0.20920430666443857</v>
      </c>
      <c r="BT525" s="5">
        <f t="shared" ref="BT525:BV525" si="3319">Z525*(1-Z525)</f>
        <v>0.2206889532</v>
      </c>
      <c r="BU525" s="5">
        <f t="shared" si="3319"/>
        <v>0.2498946818</v>
      </c>
      <c r="BV525" s="5">
        <f t="shared" si="3319"/>
        <v>0.2185555747</v>
      </c>
      <c r="BY525" s="17">
        <v>-0.13038747506327655</v>
      </c>
      <c r="BZ525" s="17">
        <v>0.31064045163428133</v>
      </c>
      <c r="CA525" s="17">
        <v>-0.30207437166931417</v>
      </c>
      <c r="CC525" s="34">
        <f t="shared" ref="CC525:CE525" si="3320">BY525*BT525</f>
        <v>-0.02877507539</v>
      </c>
      <c r="CD525" s="34">
        <f t="shared" si="3320"/>
        <v>0.07762739682</v>
      </c>
      <c r="CE525" s="34">
        <f t="shared" si="3320"/>
        <v>-0.06602003792</v>
      </c>
    </row>
    <row r="526" ht="18.0" customHeight="1">
      <c r="B526" s="6">
        <v>0.0</v>
      </c>
      <c r="C526" s="6">
        <v>1.0</v>
      </c>
      <c r="D526" s="6">
        <v>0.0</v>
      </c>
      <c r="E526" s="22" t="str">
        <f t="shared" si="3287"/>
        <v>versicolor</v>
      </c>
      <c r="F526" s="22">
        <f t="shared" ref="F526:H526" si="3321">AQ526</f>
        <v>0.289233425</v>
      </c>
      <c r="G526" s="22">
        <f t="shared" si="3321"/>
        <v>0.3699282259</v>
      </c>
      <c r="H526" s="22">
        <f t="shared" si="3321"/>
        <v>0.3408383491</v>
      </c>
      <c r="I526" s="64" t="str">
        <f t="shared" si="3289"/>
        <v>versicolor</v>
      </c>
      <c r="K526" s="24" t="str">
        <f t="shared" si="3290"/>
        <v>OK</v>
      </c>
      <c r="L526" s="29">
        <f t="shared" si="3291"/>
        <v>0.1104940307</v>
      </c>
      <c r="N526" s="29">
        <v>1.0</v>
      </c>
      <c r="O526" s="27">
        <v>5.9</v>
      </c>
      <c r="P526" s="27">
        <v>3.4</v>
      </c>
      <c r="U526" s="27">
        <v>0.6565883741135041</v>
      </c>
      <c r="V526" s="27">
        <v>0.06285092710499329</v>
      </c>
      <c r="W526" s="27">
        <v>0.6649260318088144</v>
      </c>
      <c r="Z526" s="17">
        <f t="shared" ref="Z526:AB526" si="3322">1/(1+EXP(-U526))</f>
        <v>0.6584935981</v>
      </c>
      <c r="AA526" s="17">
        <f t="shared" si="3322"/>
        <v>0.5157075614</v>
      </c>
      <c r="AB526" s="17">
        <f t="shared" si="3322"/>
        <v>0.6603660835</v>
      </c>
      <c r="AE526" s="29">
        <v>1.0</v>
      </c>
      <c r="AF526" s="17">
        <f t="shared" ref="AF526:AH526" si="3323">Z526</f>
        <v>0.6584935981</v>
      </c>
      <c r="AG526" s="17">
        <f t="shared" si="3323"/>
        <v>0.5157075614</v>
      </c>
      <c r="AH526" s="17">
        <f t="shared" si="3323"/>
        <v>0.6603660835</v>
      </c>
      <c r="AI526" s="2"/>
      <c r="AM526" s="27">
        <v>0.5670187451557449</v>
      </c>
      <c r="AN526" s="27">
        <v>0.8130936865758728</v>
      </c>
      <c r="AO526" s="27">
        <v>0.7311929992542616</v>
      </c>
      <c r="AQ526" s="17">
        <f t="shared" ref="AQ526:AS526" si="3324">EXP(AM526)/(EXP($AM526)+EXP($AN526)+EXP($AO526))</f>
        <v>0.289233425</v>
      </c>
      <c r="AR526" s="17">
        <f t="shared" si="3324"/>
        <v>0.3699282259</v>
      </c>
      <c r="AS526" s="17">
        <f t="shared" si="3324"/>
        <v>0.3408383491</v>
      </c>
      <c r="AU526" s="40" t="str">
        <f t="shared" si="3307"/>
        <v>versicolor</v>
      </c>
      <c r="AW526" s="41">
        <v>0.0</v>
      </c>
      <c r="AX526" s="41">
        <v>1.0</v>
      </c>
      <c r="AY526" s="41">
        <v>0.0</v>
      </c>
      <c r="BB526" s="74">
        <f t="shared" ref="BB526:BD526" si="3325">AQ526-AW526</f>
        <v>0.289233425</v>
      </c>
      <c r="BC526" s="74">
        <f t="shared" si="3325"/>
        <v>-0.6300717741</v>
      </c>
      <c r="BD526" s="74">
        <f t="shared" si="3325"/>
        <v>0.3408383491</v>
      </c>
      <c r="BF526" s="5">
        <v>1.0</v>
      </c>
      <c r="BG526" s="5">
        <v>1.0</v>
      </c>
      <c r="BH526" s="5">
        <v>1.0</v>
      </c>
      <c r="BJ526" s="34">
        <f t="shared" ref="BJ526:BL526" si="3326">BB526*BF526</f>
        <v>0.289233425</v>
      </c>
      <c r="BK526" s="34">
        <f t="shared" si="3326"/>
        <v>-0.6300717741</v>
      </c>
      <c r="BL526" s="34">
        <f t="shared" si="3326"/>
        <v>0.3408383491</v>
      </c>
      <c r="BT526" s="5">
        <f t="shared" ref="BT526:BV526" si="3327">Z526*(1-Z526)</f>
        <v>0.2248797793</v>
      </c>
      <c r="BU526" s="5">
        <f t="shared" si="3327"/>
        <v>0.2497532725</v>
      </c>
      <c r="BV526" s="5">
        <f t="shared" si="3327"/>
        <v>0.2242827193</v>
      </c>
      <c r="BY526" s="17">
        <v>-0.13110504469356218</v>
      </c>
      <c r="BZ526" s="17">
        <v>0.3124215015526478</v>
      </c>
      <c r="CA526" s="17">
        <v>-0.30439137708457076</v>
      </c>
      <c r="CC526" s="34">
        <f t="shared" ref="CC526:CE526" si="3328">BY526*BT526</f>
        <v>-0.02948287352</v>
      </c>
      <c r="CD526" s="34">
        <f t="shared" si="3328"/>
        <v>0.07802829242</v>
      </c>
      <c r="CE526" s="34">
        <f t="shared" si="3328"/>
        <v>-0.06826972577</v>
      </c>
    </row>
    <row r="527" ht="18.0" customHeight="1">
      <c r="B527" s="6">
        <v>0.0</v>
      </c>
      <c r="C527" s="6">
        <v>1.0</v>
      </c>
      <c r="D527" s="6">
        <v>0.0</v>
      </c>
      <c r="E527" s="22" t="str">
        <f t="shared" si="3287"/>
        <v>versicolor</v>
      </c>
      <c r="F527" s="22">
        <f t="shared" ref="F527:H527" si="3329">AQ527</f>
        <v>0.2749931966</v>
      </c>
      <c r="G527" s="22">
        <f t="shared" si="3329"/>
        <v>0.3858712471</v>
      </c>
      <c r="H527" s="22">
        <f t="shared" si="3329"/>
        <v>0.3391355564</v>
      </c>
      <c r="I527" s="64" t="str">
        <f t="shared" si="3289"/>
        <v>versicolor</v>
      </c>
      <c r="K527" s="24" t="str">
        <f t="shared" si="3290"/>
        <v>OK</v>
      </c>
      <c r="L527" s="29">
        <f t="shared" si="3291"/>
        <v>0.1058057247</v>
      </c>
      <c r="N527" s="29">
        <v>1.0</v>
      </c>
      <c r="O527" s="27">
        <v>6.7</v>
      </c>
      <c r="P527" s="27">
        <v>3.2</v>
      </c>
      <c r="U527" s="27">
        <v>0.7833087799759092</v>
      </c>
      <c r="V527" s="27">
        <v>-0.16111549141309567</v>
      </c>
      <c r="W527" s="27">
        <v>1.0042715958135946</v>
      </c>
      <c r="Z527" s="17">
        <f t="shared" ref="Z527:AB527" si="3330">1/(1+EXP(-U527))</f>
        <v>0.6863927933</v>
      </c>
      <c r="AA527" s="17">
        <f t="shared" si="3330"/>
        <v>0.4598080322</v>
      </c>
      <c r="AB527" s="17">
        <f t="shared" si="3330"/>
        <v>0.731897596</v>
      </c>
      <c r="AE527" s="29">
        <v>1.0</v>
      </c>
      <c r="AF527" s="17">
        <f t="shared" ref="AF527:AH527" si="3331">Z527</f>
        <v>0.6863927933</v>
      </c>
      <c r="AG527" s="17">
        <f t="shared" si="3331"/>
        <v>0.4598080322</v>
      </c>
      <c r="AH527" s="17">
        <f t="shared" si="3331"/>
        <v>0.731897596</v>
      </c>
      <c r="AJ527" s="2"/>
      <c r="AK527" s="2"/>
      <c r="AM527" s="27">
        <v>0.5443172836623154</v>
      </c>
      <c r="AN527" s="27">
        <v>0.8830746831672238</v>
      </c>
      <c r="AO527" s="27">
        <v>0.7539708248298256</v>
      </c>
      <c r="AQ527" s="17">
        <f t="shared" ref="AQ527:AS527" si="3332">EXP(AM527)/(EXP($AM527)+EXP($AN527)+EXP($AO527))</f>
        <v>0.2749931966</v>
      </c>
      <c r="AR527" s="17">
        <f t="shared" si="3332"/>
        <v>0.3858712471</v>
      </c>
      <c r="AS527" s="17">
        <f t="shared" si="3332"/>
        <v>0.3391355564</v>
      </c>
      <c r="AU527" s="40" t="str">
        <f t="shared" si="3307"/>
        <v>versicolor</v>
      </c>
      <c r="AW527" s="41">
        <v>0.0</v>
      </c>
      <c r="AX527" s="41">
        <v>1.0</v>
      </c>
      <c r="AY527" s="41">
        <v>0.0</v>
      </c>
      <c r="BB527" s="74">
        <f t="shared" ref="BB527:BD527" si="3333">AQ527-AW527</f>
        <v>0.2749931966</v>
      </c>
      <c r="BC527" s="74">
        <f t="shared" si="3333"/>
        <v>-0.6141287529</v>
      </c>
      <c r="BD527" s="74">
        <f t="shared" si="3333"/>
        <v>0.3391355564</v>
      </c>
      <c r="BF527" s="5">
        <v>1.0</v>
      </c>
      <c r="BG527" s="5">
        <v>1.0</v>
      </c>
      <c r="BH527" s="5">
        <v>1.0</v>
      </c>
      <c r="BJ527" s="34">
        <f t="shared" ref="BJ527:BL527" si="3334">BB527*BF527</f>
        <v>0.2749931966</v>
      </c>
      <c r="BK527" s="34">
        <f t="shared" si="3334"/>
        <v>-0.6141287529</v>
      </c>
      <c r="BL527" s="34">
        <f t="shared" si="3334"/>
        <v>0.3391355564</v>
      </c>
      <c r="BT527" s="5">
        <f t="shared" ref="BT527:BV527" si="3335">Z527*(1-Z527)</f>
        <v>0.2152577266</v>
      </c>
      <c r="BU527" s="5">
        <f t="shared" si="3335"/>
        <v>0.2483846057</v>
      </c>
      <c r="BV527" s="5">
        <f t="shared" si="3335"/>
        <v>0.196223505</v>
      </c>
      <c r="BY527" s="17">
        <v>-0.12751710620921344</v>
      </c>
      <c r="BZ527" s="17">
        <v>0.3035532061996504</v>
      </c>
      <c r="CA527" s="17">
        <v>-0.29314650837888057</v>
      </c>
      <c r="CC527" s="34">
        <f t="shared" ref="CC527:CE527" si="3336">BY527*BT527</f>
        <v>-0.02744904239</v>
      </c>
      <c r="CD527" s="34">
        <f t="shared" si="3336"/>
        <v>0.07539794344</v>
      </c>
      <c r="CE527" s="34">
        <f t="shared" si="3336"/>
        <v>-0.05752223535</v>
      </c>
    </row>
    <row r="528" ht="18.0" customHeight="1">
      <c r="B528" s="6">
        <v>0.0</v>
      </c>
      <c r="C528" s="6">
        <v>0.0</v>
      </c>
      <c r="D528" s="6">
        <v>1.0</v>
      </c>
      <c r="E528" s="22" t="str">
        <f t="shared" si="3287"/>
        <v>virginica</v>
      </c>
      <c r="F528" s="22">
        <f t="shared" ref="F528:H528" si="3337">AQ528</f>
        <v>0.3193327383</v>
      </c>
      <c r="G528" s="22">
        <f t="shared" si="3337"/>
        <v>0.3372730046</v>
      </c>
      <c r="H528" s="22">
        <f t="shared" si="3337"/>
        <v>0.3433942571</v>
      </c>
      <c r="I528" s="64" t="str">
        <f t="shared" si="3289"/>
        <v>virginica</v>
      </c>
      <c r="K528" s="24" t="str">
        <f t="shared" si="3290"/>
        <v>OK</v>
      </c>
      <c r="L528" s="29">
        <f t="shared" si="3291"/>
        <v>0.118764006</v>
      </c>
      <c r="N528" s="29">
        <v>1.0</v>
      </c>
      <c r="O528" s="27">
        <v>7.9</v>
      </c>
      <c r="P528" s="27">
        <v>6.3</v>
      </c>
      <c r="U528" s="27">
        <v>0.7416676463045662</v>
      </c>
      <c r="V528" s="27">
        <v>0.7393182836619583</v>
      </c>
      <c r="W528" s="27">
        <v>0.09566842985827906</v>
      </c>
      <c r="Z528" s="17">
        <f t="shared" ref="Z528:AB528" si="3338">1/(1+EXP(-U528))</f>
        <v>0.6773604169</v>
      </c>
      <c r="AA528" s="17">
        <f t="shared" si="3338"/>
        <v>0.6768467657</v>
      </c>
      <c r="AB528" s="17">
        <f t="shared" si="3338"/>
        <v>0.5238988825</v>
      </c>
      <c r="AE528" s="29">
        <v>1.0</v>
      </c>
      <c r="AF528" s="17">
        <f t="shared" ref="AF528:AH528" si="3339">Z528</f>
        <v>0.6773604169</v>
      </c>
      <c r="AG528" s="17">
        <f t="shared" si="3339"/>
        <v>0.6768467657</v>
      </c>
      <c r="AH528" s="17">
        <f t="shared" si="3339"/>
        <v>0.5238988825</v>
      </c>
      <c r="AM528" s="27">
        <v>0.673116268355484</v>
      </c>
      <c r="AN528" s="27">
        <v>0.7277753473604861</v>
      </c>
      <c r="AO528" s="27">
        <v>0.7457618672179852</v>
      </c>
      <c r="AQ528" s="17">
        <f t="shared" ref="AQ528:AS528" si="3340">EXP(AM528)/(EXP($AM528)+EXP($AN528)+EXP($AO528))</f>
        <v>0.3193327383</v>
      </c>
      <c r="AR528" s="17">
        <f t="shared" si="3340"/>
        <v>0.3372730046</v>
      </c>
      <c r="AS528" s="17">
        <f t="shared" si="3340"/>
        <v>0.3433942571</v>
      </c>
      <c r="AU528" s="40" t="str">
        <f t="shared" si="3307"/>
        <v>virginica</v>
      </c>
      <c r="AW528" s="41">
        <v>0.0</v>
      </c>
      <c r="AX528" s="41">
        <v>0.0</v>
      </c>
      <c r="AY528" s="41">
        <v>1.0</v>
      </c>
      <c r="BB528" s="74">
        <f t="shared" ref="BB528:BD528" si="3341">AQ528-AW528</f>
        <v>0.3193327383</v>
      </c>
      <c r="BC528" s="74">
        <f t="shared" si="3341"/>
        <v>0.3372730046</v>
      </c>
      <c r="BD528" s="74">
        <f t="shared" si="3341"/>
        <v>-0.6566057429</v>
      </c>
      <c r="BF528" s="5">
        <v>1.0</v>
      </c>
      <c r="BG528" s="5">
        <v>1.0</v>
      </c>
      <c r="BH528" s="5">
        <v>1.0</v>
      </c>
      <c r="BJ528" s="34">
        <f t="shared" ref="BJ528:BL528" si="3342">BB528*BF528</f>
        <v>0.3193327383</v>
      </c>
      <c r="BK528" s="34">
        <f t="shared" si="3342"/>
        <v>0.3372730046</v>
      </c>
      <c r="BL528" s="34">
        <f t="shared" si="3342"/>
        <v>-0.6566057429</v>
      </c>
      <c r="BT528" s="5">
        <f t="shared" ref="BT528:BV528" si="3343">Z528*(1-Z528)</f>
        <v>0.2185432825</v>
      </c>
      <c r="BU528" s="5">
        <f t="shared" si="3343"/>
        <v>0.2187252215</v>
      </c>
      <c r="BV528" s="5">
        <f t="shared" si="3343"/>
        <v>0.2494288434</v>
      </c>
      <c r="BY528" s="17">
        <v>0.05164779981427331</v>
      </c>
      <c r="BZ528" s="17">
        <v>-0.10127203535642242</v>
      </c>
      <c r="CA528" s="17">
        <v>-0.07975032139520416</v>
      </c>
      <c r="CC528" s="34">
        <f t="shared" ref="CC528:CE528" si="3344">BY528*BT528</f>
        <v>0.01128727971</v>
      </c>
      <c r="CD528" s="34">
        <f t="shared" si="3344"/>
        <v>-0.02215074836</v>
      </c>
      <c r="CE528" s="34">
        <f t="shared" si="3344"/>
        <v>-0.01989203043</v>
      </c>
    </row>
    <row r="529" ht="18.0" customHeight="1">
      <c r="B529" s="6">
        <v>0.0</v>
      </c>
      <c r="C529" s="6">
        <v>0.0</v>
      </c>
      <c r="D529" s="6">
        <v>1.0</v>
      </c>
      <c r="E529" s="22" t="str">
        <f t="shared" si="3287"/>
        <v>virginica</v>
      </c>
      <c r="F529" s="22">
        <f t="shared" ref="F529:H529" si="3345">AQ529</f>
        <v>0.3030498809</v>
      </c>
      <c r="G529" s="22">
        <f t="shared" si="3345"/>
        <v>0.3539671238</v>
      </c>
      <c r="H529" s="22">
        <f t="shared" si="3345"/>
        <v>0.3429829953</v>
      </c>
      <c r="I529" s="64" t="str">
        <f t="shared" si="3289"/>
        <v>versicolor</v>
      </c>
      <c r="K529" s="24" t="str">
        <f t="shared" si="3290"/>
        <v>NG</v>
      </c>
      <c r="L529" s="29">
        <f t="shared" si="3291"/>
        <v>0.1188971566</v>
      </c>
      <c r="N529" s="29">
        <v>1.0</v>
      </c>
      <c r="O529" s="27">
        <v>8.3</v>
      </c>
      <c r="P529" s="27">
        <v>5.8</v>
      </c>
      <c r="U529" s="27">
        <v>0.8322892307022336</v>
      </c>
      <c r="V529" s="27">
        <v>0.4818782034791269</v>
      </c>
      <c r="W529" s="27">
        <v>0.43212021326802086</v>
      </c>
      <c r="Z529" s="17">
        <f t="shared" ref="Z529:AB529" si="3346">1/(1+EXP(-U529))</f>
        <v>0.6968387579</v>
      </c>
      <c r="AA529" s="17">
        <f t="shared" si="3346"/>
        <v>0.618191287</v>
      </c>
      <c r="AB529" s="17">
        <f t="shared" si="3346"/>
        <v>0.606379842</v>
      </c>
      <c r="AE529" s="29">
        <v>1.0</v>
      </c>
      <c r="AF529" s="17">
        <f t="shared" ref="AF529:AH529" si="3347">Z529</f>
        <v>0.6968387579</v>
      </c>
      <c r="AG529" s="17">
        <f t="shared" si="3347"/>
        <v>0.618191287</v>
      </c>
      <c r="AH529" s="17">
        <f t="shared" si="3347"/>
        <v>0.606379842</v>
      </c>
      <c r="AM529" s="27">
        <v>0.6432254938054691</v>
      </c>
      <c r="AN529" s="27">
        <v>0.7985321165621948</v>
      </c>
      <c r="AO529" s="27">
        <v>0.7670089477761453</v>
      </c>
      <c r="AQ529" s="17">
        <f t="shared" ref="AQ529:AS529" si="3348">EXP(AM529)/(EXP($AM529)+EXP($AN529)+EXP($AO529))</f>
        <v>0.3030498809</v>
      </c>
      <c r="AR529" s="17">
        <f t="shared" si="3348"/>
        <v>0.3539671238</v>
      </c>
      <c r="AS529" s="17">
        <f t="shared" si="3348"/>
        <v>0.3429829953</v>
      </c>
      <c r="AU529" s="40" t="str">
        <f t="shared" si="3307"/>
        <v>versicolor</v>
      </c>
      <c r="AW529" s="41">
        <v>0.0</v>
      </c>
      <c r="AX529" s="41">
        <v>0.0</v>
      </c>
      <c r="AY529" s="41">
        <v>1.0</v>
      </c>
      <c r="BB529" s="74">
        <f t="shared" ref="BB529:BD529" si="3349">AQ529-AW529</f>
        <v>0.3030498809</v>
      </c>
      <c r="BC529" s="74">
        <f t="shared" si="3349"/>
        <v>0.3539671238</v>
      </c>
      <c r="BD529" s="74">
        <f t="shared" si="3349"/>
        <v>-0.6570170047</v>
      </c>
      <c r="BF529" s="5">
        <v>1.0</v>
      </c>
      <c r="BG529" s="5">
        <v>1.0</v>
      </c>
      <c r="BH529" s="5">
        <v>1.0</v>
      </c>
      <c r="BJ529" s="34">
        <f t="shared" ref="BJ529:BL529" si="3350">BB529*BF529</f>
        <v>0.3030498809</v>
      </c>
      <c r="BK529" s="34">
        <f t="shared" si="3350"/>
        <v>0.3539671238</v>
      </c>
      <c r="BL529" s="34">
        <f t="shared" si="3350"/>
        <v>-0.6570170047</v>
      </c>
      <c r="BT529" s="5">
        <f t="shared" ref="BT529:BV529" si="3351">Z529*(1-Z529)</f>
        <v>0.2112545034</v>
      </c>
      <c r="BU529" s="5">
        <f t="shared" si="3351"/>
        <v>0.2360308197</v>
      </c>
      <c r="BV529" s="5">
        <f t="shared" si="3351"/>
        <v>0.2386833292</v>
      </c>
      <c r="BY529" s="17">
        <v>0.05545838419679633</v>
      </c>
      <c r="BZ529" s="17">
        <v>-0.11074896728509827</v>
      </c>
      <c r="CA529" s="17">
        <v>-0.0672735847897026</v>
      </c>
      <c r="CC529" s="34">
        <f t="shared" ref="CC529:CE529" si="3352">BY529*BT529</f>
        <v>0.01171583341</v>
      </c>
      <c r="CD529" s="34">
        <f t="shared" si="3352"/>
        <v>-0.02614016953</v>
      </c>
      <c r="CE529" s="34">
        <f t="shared" si="3352"/>
        <v>-0.01605708319</v>
      </c>
    </row>
    <row r="530" ht="18.0" customHeight="1">
      <c r="B530" s="6">
        <v>0.0</v>
      </c>
      <c r="C530" s="6">
        <v>0.0</v>
      </c>
      <c r="D530" s="6">
        <v>1.0</v>
      </c>
      <c r="E530" s="22" t="str">
        <f t="shared" si="3287"/>
        <v>virginica</v>
      </c>
      <c r="F530" s="22">
        <f t="shared" ref="F530:H530" si="3353">AQ530</f>
        <v>0.2995717927</v>
      </c>
      <c r="G530" s="22">
        <f t="shared" si="3353"/>
        <v>0.3579130065</v>
      </c>
      <c r="H530" s="22">
        <f t="shared" si="3353"/>
        <v>0.3425152009</v>
      </c>
      <c r="I530" s="64" t="str">
        <f t="shared" si="3289"/>
        <v>versicolor</v>
      </c>
      <c r="J530" s="30"/>
      <c r="K530" s="24" t="str">
        <f t="shared" si="3290"/>
        <v>NG</v>
      </c>
      <c r="L530" s="31">
        <f t="shared" si="3291"/>
        <v>0.1190488045</v>
      </c>
      <c r="N530" s="31">
        <v>1.0</v>
      </c>
      <c r="O530" s="27">
        <v>7.7</v>
      </c>
      <c r="P530" s="27">
        <v>5.2</v>
      </c>
      <c r="U530" s="27">
        <v>0.7883640165550511</v>
      </c>
      <c r="V530" s="27">
        <v>0.3771213843855936</v>
      </c>
      <c r="W530" s="27">
        <v>0.49032166790321874</v>
      </c>
      <c r="Z530" s="17">
        <f t="shared" ref="Z530:AB530" si="3354">1/(1+EXP(-U530))</f>
        <v>0.6874799453</v>
      </c>
      <c r="AA530" s="17">
        <f t="shared" si="3354"/>
        <v>0.5931786287</v>
      </c>
      <c r="AB530" s="17">
        <f t="shared" si="3354"/>
        <v>0.6201822062</v>
      </c>
      <c r="AE530" s="31">
        <v>1.0</v>
      </c>
      <c r="AF530" s="17">
        <f t="shared" ref="AF530:AH530" si="3355">Z530</f>
        <v>0.6874799453</v>
      </c>
      <c r="AG530" s="17">
        <f t="shared" si="3355"/>
        <v>0.5931786287</v>
      </c>
      <c r="AH530" s="17">
        <f t="shared" si="3355"/>
        <v>0.6201822062</v>
      </c>
      <c r="AM530" s="27">
        <v>0.6245359216133415</v>
      </c>
      <c r="AN530" s="27">
        <v>0.8024717825852599</v>
      </c>
      <c r="AO530" s="27">
        <v>0.7584978631761219</v>
      </c>
      <c r="AQ530" s="17">
        <f t="shared" ref="AQ530:AS530" si="3356">EXP(AM530)/(EXP($AM530)+EXP($AN530)+EXP($AO530))</f>
        <v>0.2995717927</v>
      </c>
      <c r="AR530" s="17">
        <f t="shared" si="3356"/>
        <v>0.3579130065</v>
      </c>
      <c r="AS530" s="17">
        <f t="shared" si="3356"/>
        <v>0.3425152009</v>
      </c>
      <c r="AU530" s="40" t="str">
        <f t="shared" si="3307"/>
        <v>versicolor</v>
      </c>
      <c r="AW530" s="41">
        <v>0.0</v>
      </c>
      <c r="AX530" s="41">
        <v>0.0</v>
      </c>
      <c r="AY530" s="41">
        <v>1.0</v>
      </c>
      <c r="BB530" s="74">
        <f t="shared" ref="BB530:BD530" si="3357">AQ530-AW530</f>
        <v>0.2995717927</v>
      </c>
      <c r="BC530" s="74">
        <f t="shared" si="3357"/>
        <v>0.3579130065</v>
      </c>
      <c r="BD530" s="74">
        <f t="shared" si="3357"/>
        <v>-0.6574847991</v>
      </c>
      <c r="BF530" s="5">
        <v>1.0</v>
      </c>
      <c r="BG530" s="5">
        <v>1.0</v>
      </c>
      <c r="BH530" s="5">
        <v>1.0</v>
      </c>
      <c r="BJ530" s="34">
        <f t="shared" ref="BJ530:BL530" si="3358">BB530*BF530</f>
        <v>0.2995717927</v>
      </c>
      <c r="BK530" s="34">
        <f t="shared" si="3358"/>
        <v>0.3579130065</v>
      </c>
      <c r="BL530" s="34">
        <f t="shared" si="3358"/>
        <v>-0.6574847991</v>
      </c>
      <c r="BT530" s="5">
        <f t="shared" ref="BT530:BV530" si="3359">Z530*(1-Z530)</f>
        <v>0.2148512701</v>
      </c>
      <c r="BU530" s="5">
        <f t="shared" si="3359"/>
        <v>0.2413177432</v>
      </c>
      <c r="BV530" s="5">
        <f t="shared" si="3359"/>
        <v>0.2355562373</v>
      </c>
      <c r="BY530" s="17">
        <v>0.056344583858962294</v>
      </c>
      <c r="BZ530" s="17">
        <v>-0.11293741308601446</v>
      </c>
      <c r="CA530" s="17">
        <v>-0.06451421630393264</v>
      </c>
      <c r="CC530" s="34">
        <f t="shared" ref="CC530:CE530" si="3360">BY530*BT530</f>
        <v>0.01210570541</v>
      </c>
      <c r="CD530" s="34">
        <f t="shared" si="3360"/>
        <v>-0.02725380164</v>
      </c>
      <c r="CE530" s="34">
        <f t="shared" si="3360"/>
        <v>-0.01519672605</v>
      </c>
    </row>
    <row r="531" ht="18.0" customHeight="1">
      <c r="K531" s="32" t="s">
        <v>29</v>
      </c>
      <c r="L531" s="31">
        <f>SUM(L522:L530)</f>
        <v>1.00840833</v>
      </c>
      <c r="R531" s="9"/>
      <c r="AM531" s="7"/>
    </row>
    <row r="532" ht="18.0" customHeight="1">
      <c r="K532" s="2"/>
      <c r="R532" s="9"/>
      <c r="AM532" s="43" t="s">
        <v>388</v>
      </c>
      <c r="AN532" s="27"/>
      <c r="AO532" s="27"/>
    </row>
    <row r="533" ht="18.0" customHeight="1">
      <c r="B533" s="11" t="s">
        <v>11</v>
      </c>
      <c r="C533" s="12"/>
      <c r="D533" s="12"/>
      <c r="E533" s="13"/>
      <c r="G533" s="2"/>
      <c r="H533" s="2"/>
      <c r="I533" s="2"/>
      <c r="J533" s="9"/>
      <c r="K533" s="2"/>
      <c r="L533" s="9"/>
      <c r="Q533" s="7"/>
      <c r="U533" s="43" t="s">
        <v>12</v>
      </c>
      <c r="V533" s="27"/>
      <c r="W533" s="27"/>
      <c r="Z533" s="16" t="s">
        <v>389</v>
      </c>
      <c r="AA533" s="17"/>
      <c r="AF533" s="16" t="s">
        <v>390</v>
      </c>
      <c r="AI533" s="7"/>
      <c r="AM533" s="43" t="s">
        <v>391</v>
      </c>
      <c r="AQ533" s="10" t="s">
        <v>392</v>
      </c>
      <c r="AR533" s="17"/>
      <c r="AW533" s="1" t="s">
        <v>41</v>
      </c>
      <c r="BB533" s="36" t="s">
        <v>93</v>
      </c>
      <c r="BF533" s="4" t="s">
        <v>393</v>
      </c>
      <c r="BH533" s="9" t="s">
        <v>1122</v>
      </c>
      <c r="BJ533" s="33" t="s">
        <v>395</v>
      </c>
      <c r="BN533" s="33" t="s">
        <v>396</v>
      </c>
      <c r="BO533" s="34"/>
      <c r="BP533" s="34"/>
      <c r="BQ533" s="34"/>
      <c r="BT533" s="4" t="s">
        <v>397</v>
      </c>
      <c r="BX533" s="16" t="s">
        <v>398</v>
      </c>
      <c r="BY533" s="17"/>
      <c r="BZ533" s="17"/>
      <c r="CA533" s="17"/>
      <c r="CB533" s="17"/>
      <c r="CC533" s="33" t="s">
        <v>399</v>
      </c>
      <c r="CG533" s="4" t="s">
        <v>138</v>
      </c>
      <c r="CH533" s="5"/>
      <c r="CI533" s="5"/>
      <c r="CJ533" s="5"/>
    </row>
    <row r="534" ht="18.0" customHeight="1">
      <c r="B534" s="18" t="s">
        <v>14</v>
      </c>
      <c r="C534" s="18" t="s">
        <v>15</v>
      </c>
      <c r="D534" s="18" t="s">
        <v>16</v>
      </c>
      <c r="E534" s="19"/>
      <c r="F534" s="6" t="s">
        <v>14</v>
      </c>
      <c r="G534" s="6" t="s">
        <v>15</v>
      </c>
      <c r="H534" s="6" t="s">
        <v>16</v>
      </c>
      <c r="I534" s="19"/>
      <c r="J534" s="20" t="s">
        <v>18</v>
      </c>
      <c r="K534" s="18" t="s">
        <v>19</v>
      </c>
      <c r="L534" s="21" t="s">
        <v>20</v>
      </c>
      <c r="N534" s="1" t="s">
        <v>21</v>
      </c>
      <c r="O534" s="1" t="s">
        <v>22</v>
      </c>
      <c r="P534" s="1" t="s">
        <v>23</v>
      </c>
      <c r="Q534" s="1" t="s">
        <v>1123</v>
      </c>
      <c r="U534" s="1" t="s">
        <v>1124</v>
      </c>
      <c r="AE534" s="1" t="s">
        <v>21</v>
      </c>
      <c r="AF534" s="2" t="s">
        <v>1125</v>
      </c>
      <c r="AI534" s="2" t="s">
        <v>1126</v>
      </c>
      <c r="AK534" s="2"/>
      <c r="AM534" s="2" t="s">
        <v>1127</v>
      </c>
      <c r="AO534" s="2"/>
      <c r="AQ534" s="2" t="s">
        <v>47</v>
      </c>
      <c r="AW534" s="6" t="s">
        <v>14</v>
      </c>
      <c r="AX534" s="6" t="s">
        <v>15</v>
      </c>
      <c r="AY534" s="6" t="s">
        <v>16</v>
      </c>
      <c r="BB534" s="2" t="s">
        <v>101</v>
      </c>
      <c r="BF534" s="1" t="s">
        <v>251</v>
      </c>
      <c r="BJ534" s="57" t="s">
        <v>1128</v>
      </c>
      <c r="BK534" s="58"/>
      <c r="BO534" s="2" t="s">
        <v>104</v>
      </c>
      <c r="BP534" s="2"/>
      <c r="BT534" s="1" t="s">
        <v>145</v>
      </c>
      <c r="BY534" s="2" t="s">
        <v>146</v>
      </c>
      <c r="CC534" s="2" t="s">
        <v>1129</v>
      </c>
      <c r="CH534" s="2" t="s">
        <v>148</v>
      </c>
    </row>
    <row r="535" ht="18.0" customHeight="1">
      <c r="A535" s="1">
        <f>A522+1</f>
        <v>41</v>
      </c>
      <c r="B535" s="6">
        <v>1.0</v>
      </c>
      <c r="C535" s="6">
        <v>0.0</v>
      </c>
      <c r="D535" s="6">
        <v>0.0</v>
      </c>
      <c r="E535" s="22" t="str">
        <f t="shared" ref="E535:E543" si="3371">IF(MAX(B535:D535)=B535,"setosa",IF(MAX(B535:D535)=C535,"versicolor","virginica"))</f>
        <v>setosa</v>
      </c>
      <c r="F535" s="22">
        <f t="shared" ref="F535:H535" si="3361">AQ535</f>
        <v>0.3752715236</v>
      </c>
      <c r="G535" s="22">
        <f t="shared" si="3361"/>
        <v>0.2852588156</v>
      </c>
      <c r="H535" s="22">
        <f t="shared" si="3361"/>
        <v>0.3394696608</v>
      </c>
      <c r="I535" s="64" t="str">
        <f t="shared" ref="I535:I543" si="3373">IF(MAX(F535:H535)=F535,"setosa",IF(MAX(F535:H535)=G535,"versicolor","virginica"))</f>
        <v>setosa</v>
      </c>
      <c r="J535" s="22">
        <f>COUNTIF(K535:K543,"OK")/9</f>
        <v>0.7777777778</v>
      </c>
      <c r="K535" s="24" t="str">
        <f t="shared" ref="K535:K543" si="3374">IF(E535=I535,"OK","NG")</f>
        <v>OK</v>
      </c>
      <c r="L535" s="25">
        <f t="shared" ref="L535:L543" si="3375">-(B535*LN(F535)+C535*LN(G535)+D535*LN(H535))/9</f>
        <v>0.1089006058</v>
      </c>
      <c r="M535" s="9" t="s">
        <v>26</v>
      </c>
      <c r="N535" s="25">
        <v>1.0</v>
      </c>
      <c r="O535" s="27">
        <v>5.1</v>
      </c>
      <c r="P535" s="27">
        <v>7.0</v>
      </c>
      <c r="Q535" s="72">
        <f t="shared" ref="Q535:S535" si="3362">Q522-$C$10*CH522</f>
        <v>0.05413148227</v>
      </c>
      <c r="R535" s="72">
        <f t="shared" si="3362"/>
        <v>-0.05951263611</v>
      </c>
      <c r="S535" s="72">
        <f t="shared" si="3362"/>
        <v>0.1955630014</v>
      </c>
      <c r="T535" s="28" t="s">
        <v>27</v>
      </c>
      <c r="U535" s="27">
        <f t="array" ref="U535:W543">MMULT(N535:P543,Q535:S537)</f>
        <v>0.2495906578</v>
      </c>
      <c r="V535" s="27">
        <v>1.5171819374282889</v>
      </c>
      <c r="W535" s="27">
        <v>-1.109261816200289</v>
      </c>
      <c r="Y535" s="9" t="s">
        <v>1130</v>
      </c>
      <c r="Z535" s="17">
        <f t="shared" ref="Z535:AB535" si="3363">1/(1+EXP(-U535))</f>
        <v>0.5620757453</v>
      </c>
      <c r="AA535" s="17">
        <f t="shared" si="3363"/>
        <v>0.8201231316</v>
      </c>
      <c r="AB535" s="17">
        <f t="shared" si="3363"/>
        <v>0.2480085345</v>
      </c>
      <c r="AD535" s="9" t="s">
        <v>1131</v>
      </c>
      <c r="AE535" s="25">
        <v>1.0</v>
      </c>
      <c r="AF535" s="17">
        <f t="shared" ref="AF535:AH535" si="3364">Z535</f>
        <v>0.5620757453</v>
      </c>
      <c r="AG535" s="17">
        <f t="shared" si="3364"/>
        <v>0.8201231316</v>
      </c>
      <c r="AH535" s="17">
        <f t="shared" si="3364"/>
        <v>0.2480085345</v>
      </c>
      <c r="AI535" s="38">
        <f t="shared" ref="AI535:AK535" si="3365">AI522-$C$10*BO522</f>
        <v>0.08198359546</v>
      </c>
      <c r="AJ535" s="38">
        <f t="shared" si="3365"/>
        <v>-0.03281055379</v>
      </c>
      <c r="AK535" s="38">
        <f t="shared" si="3365"/>
        <v>-0.04917304167</v>
      </c>
      <c r="AL535" s="28" t="s">
        <v>27</v>
      </c>
      <c r="AM535" s="27">
        <f t="array" ref="AM535:AO543">MMULT(AE535:AH543,AI535:AK538)</f>
        <v>0.7283567824</v>
      </c>
      <c r="AN535" s="27">
        <v>0.4541038486566173</v>
      </c>
      <c r="AO535" s="27">
        <v>0.6280915340998718</v>
      </c>
      <c r="AP535" s="9" t="s">
        <v>1132</v>
      </c>
      <c r="AQ535" s="17">
        <f t="shared" ref="AQ535:AS535" si="3366">EXP(AM535)/(EXP($AM535)+EXP($AN535)+EXP($AO535))</f>
        <v>0.3752715236</v>
      </c>
      <c r="AR535" s="17">
        <f t="shared" si="3366"/>
        <v>0.2852588156</v>
      </c>
      <c r="AS535" s="17">
        <f t="shared" si="3366"/>
        <v>0.3394696608</v>
      </c>
      <c r="AT535" s="39" t="s">
        <v>51</v>
      </c>
      <c r="AU535" s="40" t="str">
        <f>IF(MAX(B535:D535)=MAX(AQ535:AS535)=AQ535,"setosa",IF(MAX(AQ535:AS535)=AR535,"versicolor","virginica"))</f>
        <v>virginica</v>
      </c>
      <c r="AW535" s="41">
        <v>1.0</v>
      </c>
      <c r="AX535" s="41">
        <v>0.0</v>
      </c>
      <c r="AY535" s="41">
        <v>0.0</v>
      </c>
      <c r="BA535" s="59" t="s">
        <v>108</v>
      </c>
      <c r="BB535" s="74">
        <f t="shared" ref="BB535:BD535" si="3367">AQ535-AW535</f>
        <v>-0.6247284764</v>
      </c>
      <c r="BC535" s="74">
        <f t="shared" si="3367"/>
        <v>0.2852588156</v>
      </c>
      <c r="BD535" s="74">
        <f t="shared" si="3367"/>
        <v>0.3394696608</v>
      </c>
      <c r="BE535" s="9" t="s">
        <v>1133</v>
      </c>
      <c r="BF535" s="5">
        <v>1.0</v>
      </c>
      <c r="BG535" s="5">
        <v>1.0</v>
      </c>
      <c r="BH535" s="5">
        <v>1.0</v>
      </c>
      <c r="BI535" s="9" t="s">
        <v>1134</v>
      </c>
      <c r="BJ535" s="34">
        <f t="shared" ref="BJ535:BL535" si="3368">BB535*BF535</f>
        <v>-0.6247284764</v>
      </c>
      <c r="BK535" s="34">
        <f t="shared" si="3368"/>
        <v>0.2852588156</v>
      </c>
      <c r="BL535" s="34">
        <f t="shared" si="3368"/>
        <v>0.3394696608</v>
      </c>
      <c r="BN535" s="61" t="s">
        <v>1135</v>
      </c>
      <c r="BO535" s="62">
        <f t="array" ref="BO535:BQ538">MMULT(TRANSPOSE(AE535:AH543),BJ535:BL543)</f>
        <v>-0.1028828873</v>
      </c>
      <c r="BP535" s="62">
        <v>0.03456515954379952</v>
      </c>
      <c r="BQ535" s="62">
        <v>0.06831772775229072</v>
      </c>
      <c r="BS535" s="75" t="s">
        <v>1136</v>
      </c>
      <c r="BT535" s="5">
        <f t="shared" ref="BT535:BV535" si="3369">Z535*(1-Z535)</f>
        <v>0.2461466019</v>
      </c>
      <c r="BU535" s="5">
        <f t="shared" si="3369"/>
        <v>0.1475211806</v>
      </c>
      <c r="BV535" s="5">
        <f t="shared" si="3369"/>
        <v>0.1865003013</v>
      </c>
      <c r="BX535" s="9" t="s">
        <v>1137</v>
      </c>
      <c r="BY535" s="17">
        <f t="array" ref="BY535:CA543">MMULT(BJ535:BL543,TRANSPOSE(AI536:AK538))</f>
        <v>0.0813237165</v>
      </c>
      <c r="BZ535" s="17">
        <v>-0.22036781839210737</v>
      </c>
      <c r="CA535" s="17">
        <v>0.40328580733719344</v>
      </c>
      <c r="CB535" s="9"/>
      <c r="CC535" s="34">
        <f t="shared" ref="CC535:CE535" si="3370">BY535*BT535</f>
        <v>0.02001755647</v>
      </c>
      <c r="CD535" s="34">
        <f t="shared" si="3370"/>
        <v>-0.03250892073</v>
      </c>
      <c r="CE535" s="34">
        <f t="shared" si="3370"/>
        <v>0.07521292457</v>
      </c>
      <c r="CG535" s="61" t="s">
        <v>1138</v>
      </c>
      <c r="CH535" s="65">
        <f t="array" ref="CH535:CJ537">MMULT(TRANSPOSE(N535:P543),CC535:CE543)</f>
        <v>0.00772568233</v>
      </c>
      <c r="CI535" s="65">
        <v>0.0687093915803887</v>
      </c>
      <c r="CJ535" s="65">
        <v>-0.03411806421941593</v>
      </c>
    </row>
    <row r="536" ht="18.0" customHeight="1">
      <c r="B536" s="6">
        <v>1.0</v>
      </c>
      <c r="C536" s="6">
        <v>0.0</v>
      </c>
      <c r="D536" s="6">
        <v>0.0</v>
      </c>
      <c r="E536" s="22" t="str">
        <f t="shared" si="3371"/>
        <v>setosa</v>
      </c>
      <c r="F536" s="22">
        <f t="shared" ref="F536:H536" si="3372">AQ536</f>
        <v>0.3845234917</v>
      </c>
      <c r="G536" s="22">
        <f t="shared" si="3372"/>
        <v>0.2771103251</v>
      </c>
      <c r="H536" s="22">
        <f t="shared" si="3372"/>
        <v>0.3383661832</v>
      </c>
      <c r="I536" s="64" t="str">
        <f t="shared" si="3373"/>
        <v>setosa</v>
      </c>
      <c r="K536" s="24" t="str">
        <f t="shared" si="3374"/>
        <v>OK</v>
      </c>
      <c r="L536" s="29">
        <f t="shared" si="3375"/>
        <v>0.1061944884</v>
      </c>
      <c r="N536" s="29">
        <v>1.0</v>
      </c>
      <c r="O536" s="27">
        <v>5.4</v>
      </c>
      <c r="P536" s="27">
        <v>7.8</v>
      </c>
      <c r="Q536" s="72">
        <f t="shared" ref="Q536:S536" si="3376">Q523-$C$10*CH523</f>
        <v>0.1408049102</v>
      </c>
      <c r="R536" s="72">
        <f t="shared" si="3376"/>
        <v>-0.1974824782</v>
      </c>
      <c r="S536" s="72">
        <f t="shared" si="3376"/>
        <v>0.3313758952</v>
      </c>
      <c r="U536" s="27">
        <v>0.23210117469498026</v>
      </c>
      <c r="V536" s="27">
        <v>1.7532349325221854</v>
      </c>
      <c r="W536" s="27">
        <v>-1.3521166914207827</v>
      </c>
      <c r="Z536" s="17">
        <f t="shared" ref="Z536:AB536" si="3377">1/(1+EXP(-U536))</f>
        <v>0.5577661995</v>
      </c>
      <c r="AA536" s="17">
        <f t="shared" si="3377"/>
        <v>0.8523603571</v>
      </c>
      <c r="AB536" s="17">
        <f t="shared" si="3377"/>
        <v>0.2055245341</v>
      </c>
      <c r="AE536" s="29">
        <v>1.0</v>
      </c>
      <c r="AF536" s="17">
        <f t="shared" ref="AF536:AH536" si="3378">Z536</f>
        <v>0.5577661995</v>
      </c>
      <c r="AG536" s="17">
        <f t="shared" si="3378"/>
        <v>0.8523603571</v>
      </c>
      <c r="AH536" s="17">
        <f t="shared" si="3378"/>
        <v>0.2055245341</v>
      </c>
      <c r="AI536" s="38">
        <f t="shared" ref="AI536:AK536" si="3379">AI523-$C$10*BO523</f>
        <v>0.5077393008</v>
      </c>
      <c r="AJ536" s="38">
        <f t="shared" si="3379"/>
        <v>0.740818277</v>
      </c>
      <c r="AK536" s="38">
        <f t="shared" si="3379"/>
        <v>0.5514424222</v>
      </c>
      <c r="AM536" s="27">
        <v>0.7485948628034509</v>
      </c>
      <c r="AN536" s="27">
        <v>0.4210056916911783</v>
      </c>
      <c r="AO536" s="27">
        <v>0.620718670408187</v>
      </c>
      <c r="AQ536" s="17">
        <f t="shared" ref="AQ536:AS536" si="3380">EXP(AM536)/(EXP($AM536)+EXP($AN536)+EXP($AO536))</f>
        <v>0.3845234917</v>
      </c>
      <c r="AR536" s="17">
        <f t="shared" si="3380"/>
        <v>0.2771103251</v>
      </c>
      <c r="AS536" s="17">
        <f t="shared" si="3380"/>
        <v>0.3383661832</v>
      </c>
      <c r="AU536" s="40" t="str">
        <f t="shared" ref="AU536:AU543" si="3391">IF(MAX(AQ536:AS536)=AQ536,"setosa",IF(MAX(AQ536:AS536)=AR536,"versicolor","virginica"))</f>
        <v>setosa</v>
      </c>
      <c r="AW536" s="41">
        <v>1.0</v>
      </c>
      <c r="AX536" s="41">
        <v>0.0</v>
      </c>
      <c r="AY536" s="41">
        <v>0.0</v>
      </c>
      <c r="BB536" s="74">
        <f t="shared" ref="BB536:BD536" si="3381">AQ536-AW536</f>
        <v>-0.6154765083</v>
      </c>
      <c r="BC536" s="74">
        <f t="shared" si="3381"/>
        <v>0.2771103251</v>
      </c>
      <c r="BD536" s="74">
        <f t="shared" si="3381"/>
        <v>0.3383661832</v>
      </c>
      <c r="BF536" s="5">
        <v>1.0</v>
      </c>
      <c r="BG536" s="5">
        <v>1.0</v>
      </c>
      <c r="BH536" s="5">
        <v>1.0</v>
      </c>
      <c r="BJ536" s="34">
        <f t="shared" ref="BJ536:BL536" si="3382">BB536*BF536</f>
        <v>-0.6154765083</v>
      </c>
      <c r="BK536" s="34">
        <f t="shared" si="3382"/>
        <v>0.2771103251</v>
      </c>
      <c r="BL536" s="34">
        <f t="shared" si="3382"/>
        <v>0.3383661832</v>
      </c>
      <c r="BN536" s="61" t="s">
        <v>1139</v>
      </c>
      <c r="BO536" s="34">
        <v>0.14711082767237157</v>
      </c>
      <c r="BP536" s="34">
        <v>-0.0572808071336349</v>
      </c>
      <c r="BQ536" s="34">
        <v>-0.08983002053873645</v>
      </c>
      <c r="BT536" s="5">
        <f t="shared" ref="BT536:BV536" si="3383">Z536*(1-Z536)</f>
        <v>0.2466630662</v>
      </c>
      <c r="BU536" s="5">
        <f t="shared" si="3383"/>
        <v>0.1258421787</v>
      </c>
      <c r="BV536" s="5">
        <f t="shared" si="3383"/>
        <v>0.1632842</v>
      </c>
      <c r="BY536" s="17">
        <v>0.07937624926472148</v>
      </c>
      <c r="BZ536" s="17">
        <v>-0.2153833874445133</v>
      </c>
      <c r="CA536" s="17">
        <v>0.39631845601597004</v>
      </c>
      <c r="CC536" s="34">
        <f t="shared" ref="CC536:CE536" si="3384">BY536*BT536</f>
        <v>0.01957918903</v>
      </c>
      <c r="CD536" s="34">
        <f t="shared" si="3384"/>
        <v>-0.02710431474</v>
      </c>
      <c r="CE536" s="34">
        <f t="shared" si="3384"/>
        <v>0.06471254203</v>
      </c>
      <c r="CG536" s="61" t="s">
        <v>1140</v>
      </c>
      <c r="CH536" s="66">
        <v>0.028850444440127646</v>
      </c>
      <c r="CI536" s="66">
        <v>0.43098828926881705</v>
      </c>
      <c r="CJ536" s="66">
        <v>-0.5750979586077416</v>
      </c>
    </row>
    <row r="537" ht="18.0" customHeight="1">
      <c r="B537" s="6">
        <v>1.0</v>
      </c>
      <c r="C537" s="6">
        <v>0.0</v>
      </c>
      <c r="D537" s="6">
        <v>0.0</v>
      </c>
      <c r="E537" s="22" t="str">
        <f t="shared" si="3371"/>
        <v>setosa</v>
      </c>
      <c r="F537" s="22">
        <f t="shared" ref="F537:H537" si="3385">AQ537</f>
        <v>0.3782093525</v>
      </c>
      <c r="G537" s="22">
        <f t="shared" si="3385"/>
        <v>0.2826982746</v>
      </c>
      <c r="H537" s="22">
        <f t="shared" si="3385"/>
        <v>0.3390923729</v>
      </c>
      <c r="I537" s="64" t="str">
        <f t="shared" si="3373"/>
        <v>setosa</v>
      </c>
      <c r="K537" s="24" t="str">
        <f t="shared" si="3374"/>
        <v>OK</v>
      </c>
      <c r="L537" s="29">
        <f t="shared" si="3375"/>
        <v>0.1080341549</v>
      </c>
      <c r="N537" s="29">
        <v>1.0</v>
      </c>
      <c r="O537" s="27">
        <v>4.6</v>
      </c>
      <c r="P537" s="27">
        <v>6.8</v>
      </c>
      <c r="Q537" s="72">
        <f t="shared" ref="Q537:S537" si="3386">Q524-$C$10*CH524</f>
        <v>-0.07466369522</v>
      </c>
      <c r="R537" s="72">
        <f t="shared" si="3386"/>
        <v>0.3691221732</v>
      </c>
      <c r="S537" s="72">
        <f t="shared" si="3386"/>
        <v>-0.4278345547</v>
      </c>
      <c r="U537" s="27">
        <v>0.1941209417456472</v>
      </c>
      <c r="V537" s="27">
        <v>1.542098741886952</v>
      </c>
      <c r="W537" s="27">
        <v>-1.1893828528424968</v>
      </c>
      <c r="Z537" s="17">
        <f t="shared" ref="Z537:AB537" si="3387">1/(1+EXP(-U537))</f>
        <v>0.5483784107</v>
      </c>
      <c r="AA537" s="17">
        <f t="shared" si="3387"/>
        <v>0.8237696134</v>
      </c>
      <c r="AB537" s="17">
        <f t="shared" si="3387"/>
        <v>0.2333693302</v>
      </c>
      <c r="AE537" s="29">
        <v>1.0</v>
      </c>
      <c r="AF537" s="17">
        <f t="shared" ref="AF537:AH537" si="3388">Z537</f>
        <v>0.5483784107</v>
      </c>
      <c r="AG537" s="17">
        <f t="shared" si="3388"/>
        <v>0.8237696134</v>
      </c>
      <c r="AH537" s="17">
        <f t="shared" si="3388"/>
        <v>0.2333693302</v>
      </c>
      <c r="AI537" s="38">
        <f t="shared" ref="AI537:AK537" si="3389">AI524-$C$10*BO524</f>
        <v>0.4878465123</v>
      </c>
      <c r="AJ537" s="38">
        <f t="shared" si="3389"/>
        <v>-0.1032030432</v>
      </c>
      <c r="AK537" s="38">
        <f t="shared" si="3389"/>
        <v>0.335356531</v>
      </c>
      <c r="AM537" s="27">
        <v>0.7254895165633467</v>
      </c>
      <c r="AN537" s="27">
        <v>0.43442179320483804</v>
      </c>
      <c r="AO537" s="27">
        <v>0.6163141885539869</v>
      </c>
      <c r="AQ537" s="17">
        <f t="shared" ref="AQ537:AS537" si="3390">EXP(AM537)/(EXP($AM537)+EXP($AN537)+EXP($AO537))</f>
        <v>0.3782093525</v>
      </c>
      <c r="AR537" s="17">
        <f t="shared" si="3390"/>
        <v>0.2826982746</v>
      </c>
      <c r="AS537" s="17">
        <f t="shared" si="3390"/>
        <v>0.3390923729</v>
      </c>
      <c r="AU537" s="40" t="str">
        <f t="shared" si="3391"/>
        <v>setosa</v>
      </c>
      <c r="AW537" s="41">
        <v>1.0</v>
      </c>
      <c r="AX537" s="41">
        <v>0.0</v>
      </c>
      <c r="AY537" s="41">
        <v>0.0</v>
      </c>
      <c r="BB537" s="74">
        <f t="shared" ref="BB537:BD537" si="3392">AQ537-AW537</f>
        <v>-0.6217906475</v>
      </c>
      <c r="BC537" s="74">
        <f t="shared" si="3392"/>
        <v>0.2826982746</v>
      </c>
      <c r="BD537" s="74">
        <f t="shared" si="3392"/>
        <v>0.3390923729</v>
      </c>
      <c r="BF537" s="5">
        <v>1.0</v>
      </c>
      <c r="BG537" s="5">
        <v>1.0</v>
      </c>
      <c r="BH537" s="5">
        <v>1.0</v>
      </c>
      <c r="BJ537" s="34">
        <f t="shared" ref="BJ537:BL537" si="3393">BB537*BF537</f>
        <v>-0.6217906475</v>
      </c>
      <c r="BK537" s="34">
        <f t="shared" si="3393"/>
        <v>0.2826982746</v>
      </c>
      <c r="BL537" s="34">
        <f t="shared" si="3393"/>
        <v>0.3390923729</v>
      </c>
      <c r="BO537" s="34">
        <v>-0.5689942657536645</v>
      </c>
      <c r="BP537" s="34">
        <v>0.4490396502793377</v>
      </c>
      <c r="BQ537" s="34">
        <v>0.1199546154743269</v>
      </c>
      <c r="BT537" s="5">
        <f t="shared" ref="BT537:BV537" si="3394">Z537*(1-Z537)</f>
        <v>0.2476595294</v>
      </c>
      <c r="BU537" s="5">
        <f t="shared" si="3394"/>
        <v>0.1451732374</v>
      </c>
      <c r="BV537" s="5">
        <f t="shared" si="3394"/>
        <v>0.1789080859</v>
      </c>
      <c r="BY537" s="17">
        <v>0.0807104195644234</v>
      </c>
      <c r="BZ537" s="17">
        <v>-0.21879687915299</v>
      </c>
      <c r="CA537" s="17">
        <v>0.40108024425578703</v>
      </c>
      <c r="CC537" s="34">
        <f t="shared" ref="CC537:CE537" si="3395">BY537*BT537</f>
        <v>0.01998870453</v>
      </c>
      <c r="CD537" s="34">
        <f t="shared" si="3395"/>
        <v>-0.03176345128</v>
      </c>
      <c r="CE537" s="34">
        <f t="shared" si="3395"/>
        <v>0.07175649881</v>
      </c>
      <c r="CH537" s="66">
        <v>0.3339628105586602</v>
      </c>
      <c r="CI537" s="66">
        <v>-0.28616109921312294</v>
      </c>
      <c r="CJ537" s="66">
        <v>0.5543612972811064</v>
      </c>
    </row>
    <row r="538" ht="18.0" customHeight="1">
      <c r="B538" s="6">
        <v>0.0</v>
      </c>
      <c r="C538" s="6">
        <v>1.0</v>
      </c>
      <c r="D538" s="6">
        <v>0.0</v>
      </c>
      <c r="E538" s="22" t="str">
        <f t="shared" si="3371"/>
        <v>versicolor</v>
      </c>
      <c r="F538" s="22">
        <f t="shared" ref="F538:H538" si="3396">AQ538</f>
        <v>0.2836103542</v>
      </c>
      <c r="G538" s="22">
        <f t="shared" si="3396"/>
        <v>0.375391327</v>
      </c>
      <c r="H538" s="22">
        <f t="shared" si="3396"/>
        <v>0.3409983187</v>
      </c>
      <c r="I538" s="64" t="str">
        <f t="shared" si="3373"/>
        <v>versicolor</v>
      </c>
      <c r="K538" s="24" t="str">
        <f t="shared" si="3374"/>
        <v>OK</v>
      </c>
      <c r="L538" s="29">
        <f t="shared" si="3375"/>
        <v>0.1088651398</v>
      </c>
      <c r="N538" s="29">
        <v>1.0</v>
      </c>
      <c r="O538" s="27">
        <v>6.4</v>
      </c>
      <c r="P538" s="27">
        <v>3.6</v>
      </c>
      <c r="U538" s="27">
        <v>0.6864936048382906</v>
      </c>
      <c r="V538" s="27">
        <v>0.005439326931573785</v>
      </c>
      <c r="W538" s="27">
        <v>0.7761643335500519</v>
      </c>
      <c r="Z538" s="17">
        <f t="shared" ref="Z538:AB538" si="3397">1/(1+EXP(-U538))</f>
        <v>0.6651864583</v>
      </c>
      <c r="AA538" s="17">
        <f t="shared" si="3397"/>
        <v>0.5013598284</v>
      </c>
      <c r="AB538" s="17">
        <f t="shared" si="3397"/>
        <v>0.6848528518</v>
      </c>
      <c r="AE538" s="29">
        <v>1.0</v>
      </c>
      <c r="AF538" s="17">
        <f t="shared" ref="AF538:AH538" si="3398">Z538</f>
        <v>0.6651864583</v>
      </c>
      <c r="AG538" s="17">
        <f t="shared" si="3398"/>
        <v>0.5013598284</v>
      </c>
      <c r="AH538" s="17">
        <f t="shared" si="3398"/>
        <v>0.6848528518</v>
      </c>
      <c r="AI538" s="38">
        <f t="shared" ref="AI538:AK538" si="3399">AI525-$C$10*BO525</f>
        <v>-0.1576920262</v>
      </c>
      <c r="AJ538" s="38">
        <f t="shared" si="3399"/>
        <v>0.6256140363</v>
      </c>
      <c r="AK538" s="38">
        <f t="shared" si="3399"/>
        <v>0.3720779899</v>
      </c>
      <c r="AM538" s="27">
        <v>0.5563157124845256</v>
      </c>
      <c r="AN538" s="27">
        <v>0.8366834290469253</v>
      </c>
      <c r="AO538" s="27">
        <v>0.7405919553783087</v>
      </c>
      <c r="AQ538" s="17">
        <f t="shared" ref="AQ538:AS538" si="3400">EXP(AM538)/(EXP($AM538)+EXP($AN538)+EXP($AO538))</f>
        <v>0.2836103542</v>
      </c>
      <c r="AR538" s="17">
        <f t="shared" si="3400"/>
        <v>0.375391327</v>
      </c>
      <c r="AS538" s="17">
        <f t="shared" si="3400"/>
        <v>0.3409983187</v>
      </c>
      <c r="AU538" s="40" t="str">
        <f t="shared" si="3391"/>
        <v>versicolor</v>
      </c>
      <c r="AW538" s="41">
        <v>0.0</v>
      </c>
      <c r="AX538" s="41">
        <v>1.0</v>
      </c>
      <c r="AY538" s="41">
        <v>0.0</v>
      </c>
      <c r="BB538" s="74">
        <f t="shared" ref="BB538:BD538" si="3401">AQ538-AW538</f>
        <v>0.2836103542</v>
      </c>
      <c r="BC538" s="74">
        <f t="shared" si="3401"/>
        <v>-0.624608673</v>
      </c>
      <c r="BD538" s="74">
        <f t="shared" si="3401"/>
        <v>0.3409983187</v>
      </c>
      <c r="BF538" s="5">
        <v>1.0</v>
      </c>
      <c r="BG538" s="5">
        <v>1.0</v>
      </c>
      <c r="BH538" s="5">
        <v>1.0</v>
      </c>
      <c r="BJ538" s="34">
        <f t="shared" ref="BJ538:BL538" si="3402">BB538*BF538</f>
        <v>0.2836103542</v>
      </c>
      <c r="BK538" s="34">
        <f t="shared" si="3402"/>
        <v>-0.624608673</v>
      </c>
      <c r="BL538" s="34">
        <f t="shared" si="3402"/>
        <v>0.3409983187</v>
      </c>
      <c r="BO538" s="34">
        <v>0.7004272755571881</v>
      </c>
      <c r="BP538" s="34">
        <v>-0.482412257682438</v>
      </c>
      <c r="BQ538" s="34">
        <v>-0.2180150178747502</v>
      </c>
      <c r="BT538" s="5">
        <f t="shared" ref="BT538:BV538" si="3403">Z538*(1-Z538)</f>
        <v>0.222713434</v>
      </c>
      <c r="BU538" s="5">
        <f t="shared" si="3403"/>
        <v>0.2499981509</v>
      </c>
      <c r="BV538" s="5">
        <f t="shared" si="3403"/>
        <v>0.2158294232</v>
      </c>
      <c r="BY538" s="17">
        <v>-0.13068045913711146</v>
      </c>
      <c r="BZ538" s="17">
        <v>0.3171758512706802</v>
      </c>
      <c r="CA538" s="17">
        <v>-0.3086090754597529</v>
      </c>
      <c r="CC538" s="34">
        <f t="shared" ref="CC538:CE538" si="3404">BY538*BT538</f>
        <v>-0.02910429381</v>
      </c>
      <c r="CD538" s="34">
        <f t="shared" si="3404"/>
        <v>0.07929337632</v>
      </c>
      <c r="CE538" s="34">
        <f t="shared" si="3404"/>
        <v>-0.06660691874</v>
      </c>
    </row>
    <row r="539" ht="18.0" customHeight="1">
      <c r="B539" s="6">
        <v>0.0</v>
      </c>
      <c r="C539" s="6">
        <v>1.0</v>
      </c>
      <c r="D539" s="6">
        <v>0.0</v>
      </c>
      <c r="E539" s="22" t="str">
        <f t="shared" si="3371"/>
        <v>versicolor</v>
      </c>
      <c r="F539" s="22">
        <f t="shared" ref="F539:H539" si="3405">AQ539</f>
        <v>0.2868265392</v>
      </c>
      <c r="G539" s="22">
        <f t="shared" si="3405"/>
        <v>0.3720086706</v>
      </c>
      <c r="H539" s="22">
        <f t="shared" si="3405"/>
        <v>0.3411647903</v>
      </c>
      <c r="I539" s="64" t="str">
        <f t="shared" si="3373"/>
        <v>versicolor</v>
      </c>
      <c r="K539" s="24" t="str">
        <f t="shared" si="3374"/>
        <v>OK</v>
      </c>
      <c r="L539" s="29">
        <f t="shared" si="3375"/>
        <v>0.1098709019</v>
      </c>
      <c r="N539" s="29">
        <v>1.0</v>
      </c>
      <c r="O539" s="27">
        <v>5.9</v>
      </c>
      <c r="P539" s="27">
        <v>3.4</v>
      </c>
      <c r="U539" s="27">
        <v>0.6310238887758615</v>
      </c>
      <c r="V539" s="27">
        <v>0.030356131390237184</v>
      </c>
      <c r="W539" s="27">
        <v>0.6960432969078443</v>
      </c>
      <c r="Z539" s="17">
        <f t="shared" ref="Z539:AB539" si="3406">1/(1+EXP(-U539))</f>
        <v>0.6527215896</v>
      </c>
      <c r="AA539" s="17">
        <f t="shared" si="3406"/>
        <v>0.5075884501</v>
      </c>
      <c r="AB539" s="17">
        <f t="shared" si="3406"/>
        <v>0.6673099371</v>
      </c>
      <c r="AE539" s="29">
        <v>1.0</v>
      </c>
      <c r="AF539" s="17">
        <f t="shared" ref="AF539:AH539" si="3407">Z539</f>
        <v>0.6527215896</v>
      </c>
      <c r="AG539" s="17">
        <f t="shared" si="3407"/>
        <v>0.5075884501</v>
      </c>
      <c r="AH539" s="17">
        <f t="shared" si="3407"/>
        <v>0.6673099371</v>
      </c>
      <c r="AI539" s="2"/>
      <c r="AM539" s="27">
        <v>0.5557917979299881</v>
      </c>
      <c r="AN539" s="27">
        <v>0.8158313200997314</v>
      </c>
      <c r="AO539" s="27">
        <v>0.72927977453535</v>
      </c>
      <c r="AQ539" s="17">
        <f t="shared" ref="AQ539:AS539" si="3408">EXP(AM539)/(EXP($AM539)+EXP($AN539)+EXP($AO539))</f>
        <v>0.2868265392</v>
      </c>
      <c r="AR539" s="17">
        <f t="shared" si="3408"/>
        <v>0.3720086706</v>
      </c>
      <c r="AS539" s="17">
        <f t="shared" si="3408"/>
        <v>0.3411647903</v>
      </c>
      <c r="AU539" s="40" t="str">
        <f t="shared" si="3391"/>
        <v>versicolor</v>
      </c>
      <c r="AW539" s="41">
        <v>0.0</v>
      </c>
      <c r="AX539" s="41">
        <v>1.0</v>
      </c>
      <c r="AY539" s="41">
        <v>0.0</v>
      </c>
      <c r="BB539" s="74">
        <f t="shared" ref="BB539:BD539" si="3409">AQ539-AW539</f>
        <v>0.2868265392</v>
      </c>
      <c r="BC539" s="74">
        <f t="shared" si="3409"/>
        <v>-0.6279913294</v>
      </c>
      <c r="BD539" s="74">
        <f t="shared" si="3409"/>
        <v>0.3411647903</v>
      </c>
      <c r="BF539" s="5">
        <v>1.0</v>
      </c>
      <c r="BG539" s="5">
        <v>1.0</v>
      </c>
      <c r="BH539" s="5">
        <v>1.0</v>
      </c>
      <c r="BJ539" s="34">
        <f t="shared" ref="BJ539:BL539" si="3410">BB539*BF539</f>
        <v>0.2868265392</v>
      </c>
      <c r="BK539" s="34">
        <f t="shared" si="3410"/>
        <v>-0.6279913294</v>
      </c>
      <c r="BL539" s="34">
        <f t="shared" si="3410"/>
        <v>0.3411647903</v>
      </c>
      <c r="BT539" s="5">
        <f t="shared" ref="BT539:BV539" si="3411">Z539*(1-Z539)</f>
        <v>0.2266761161</v>
      </c>
      <c r="BU539" s="5">
        <f t="shared" si="3411"/>
        <v>0.2499424154</v>
      </c>
      <c r="BV539" s="5">
        <f t="shared" si="3411"/>
        <v>0.2220073849</v>
      </c>
      <c r="BY539" s="17">
        <v>-0.1314616099104066</v>
      </c>
      <c r="BZ539" s="17">
        <v>0.3191497836127339</v>
      </c>
      <c r="CA539" s="17">
        <v>-0.31117053913176645</v>
      </c>
      <c r="CC539" s="34">
        <f t="shared" ref="CC539:CE539" si="3412">BY539*BT539</f>
        <v>-0.02979920715</v>
      </c>
      <c r="CD539" s="34">
        <f t="shared" si="3412"/>
        <v>0.0797690678</v>
      </c>
      <c r="CE539" s="34">
        <f t="shared" si="3412"/>
        <v>-0.06908215766</v>
      </c>
    </row>
    <row r="540" ht="18.0" customHeight="1">
      <c r="B540" s="6">
        <v>0.0</v>
      </c>
      <c r="C540" s="6">
        <v>1.0</v>
      </c>
      <c r="D540" s="6">
        <v>0.0</v>
      </c>
      <c r="E540" s="22" t="str">
        <f t="shared" si="3371"/>
        <v>versicolor</v>
      </c>
      <c r="F540" s="22">
        <f t="shared" ref="F540:H540" si="3413">AQ540</f>
        <v>0.2718154012</v>
      </c>
      <c r="G540" s="22">
        <f t="shared" si="3413"/>
        <v>0.3887622912</v>
      </c>
      <c r="H540" s="22">
        <f t="shared" si="3413"/>
        <v>0.3394223076</v>
      </c>
      <c r="I540" s="64" t="str">
        <f t="shared" si="3373"/>
        <v>versicolor</v>
      </c>
      <c r="K540" s="24" t="str">
        <f t="shared" si="3374"/>
        <v>OK</v>
      </c>
      <c r="L540" s="29">
        <f t="shared" si="3375"/>
        <v>0.1049763554</v>
      </c>
      <c r="N540" s="29">
        <v>1.0</v>
      </c>
      <c r="O540" s="27">
        <v>6.7</v>
      </c>
      <c r="P540" s="27">
        <v>3.2</v>
      </c>
      <c r="U540" s="27">
        <v>0.7586005559908775</v>
      </c>
      <c r="V540" s="27">
        <v>-0.20145428580234293</v>
      </c>
      <c r="W540" s="27">
        <v>1.0467109239868848</v>
      </c>
      <c r="Z540" s="17">
        <f t="shared" ref="Z540:AB540" si="3414">1/(1+EXP(-U540))</f>
        <v>0.6810498223</v>
      </c>
      <c r="AA540" s="17">
        <f t="shared" si="3414"/>
        <v>0.449806069</v>
      </c>
      <c r="AB540" s="17">
        <f t="shared" si="3414"/>
        <v>0.7401428063</v>
      </c>
      <c r="AE540" s="29">
        <v>1.0</v>
      </c>
      <c r="AF540" s="17">
        <f t="shared" ref="AF540:AH540" si="3415">Z540</f>
        <v>0.6810498223</v>
      </c>
      <c r="AG540" s="17">
        <f t="shared" si="3415"/>
        <v>0.449806069</v>
      </c>
      <c r="AH540" s="17">
        <f t="shared" si="3415"/>
        <v>0.7401428063</v>
      </c>
      <c r="AJ540" s="2"/>
      <c r="AK540" s="2"/>
      <c r="AM540" s="27">
        <v>0.5305010591542785</v>
      </c>
      <c r="AN540" s="27">
        <v>0.8883459754559964</v>
      </c>
      <c r="AO540" s="27">
        <v>0.7526229724474627</v>
      </c>
      <c r="AQ540" s="17">
        <f t="shared" ref="AQ540:AS540" si="3416">EXP(AM540)/(EXP($AM540)+EXP($AN540)+EXP($AO540))</f>
        <v>0.2718154012</v>
      </c>
      <c r="AR540" s="17">
        <f t="shared" si="3416"/>
        <v>0.3887622912</v>
      </c>
      <c r="AS540" s="17">
        <f t="shared" si="3416"/>
        <v>0.3394223076</v>
      </c>
      <c r="AU540" s="40" t="str">
        <f t="shared" si="3391"/>
        <v>versicolor</v>
      </c>
      <c r="AW540" s="41">
        <v>0.0</v>
      </c>
      <c r="AX540" s="41">
        <v>1.0</v>
      </c>
      <c r="AY540" s="41">
        <v>0.0</v>
      </c>
      <c r="BB540" s="74">
        <f t="shared" ref="BB540:BD540" si="3417">AQ540-AW540</f>
        <v>0.2718154012</v>
      </c>
      <c r="BC540" s="74">
        <f t="shared" si="3417"/>
        <v>-0.6112377088</v>
      </c>
      <c r="BD540" s="74">
        <f t="shared" si="3417"/>
        <v>0.3394223076</v>
      </c>
      <c r="BF540" s="5">
        <v>1.0</v>
      </c>
      <c r="BG540" s="5">
        <v>1.0</v>
      </c>
      <c r="BH540" s="5">
        <v>1.0</v>
      </c>
      <c r="BJ540" s="34">
        <f t="shared" ref="BJ540:BL540" si="3418">BB540*BF540</f>
        <v>0.2718154012</v>
      </c>
      <c r="BK540" s="34">
        <f t="shared" si="3418"/>
        <v>-0.6112377088</v>
      </c>
      <c r="BL540" s="34">
        <f t="shared" si="3418"/>
        <v>0.3394223076</v>
      </c>
      <c r="BT540" s="5">
        <f t="shared" ref="BT540:BV540" si="3419">Z540*(1-Z540)</f>
        <v>0.2172209619</v>
      </c>
      <c r="BU540" s="5">
        <f t="shared" si="3419"/>
        <v>0.2474805693</v>
      </c>
      <c r="BV540" s="5">
        <f t="shared" si="3419"/>
        <v>0.1923314326</v>
      </c>
      <c r="BY540" s="17">
        <v>-0.127632845102619</v>
      </c>
      <c r="BZ540" s="17">
        <v>0.30951327475000956</v>
      </c>
      <c r="CA540" s="17">
        <v>-0.2989704416127743</v>
      </c>
      <c r="CC540" s="34">
        <f t="shared" ref="CC540:CE540" si="3420">BY540*BT540</f>
        <v>-0.02772452938</v>
      </c>
      <c r="CD540" s="34">
        <f t="shared" si="3420"/>
        <v>0.07659852144</v>
      </c>
      <c r="CE540" s="34">
        <f t="shared" si="3420"/>
        <v>-0.05750141333</v>
      </c>
    </row>
    <row r="541" ht="18.0" customHeight="1">
      <c r="B541" s="6">
        <v>0.0</v>
      </c>
      <c r="C541" s="6">
        <v>0.0</v>
      </c>
      <c r="D541" s="6">
        <v>1.0</v>
      </c>
      <c r="E541" s="22" t="str">
        <f t="shared" si="3371"/>
        <v>virginica</v>
      </c>
      <c r="F541" s="22">
        <f t="shared" ref="F541:H541" si="3421">AQ541</f>
        <v>0.31836595</v>
      </c>
      <c r="G541" s="22">
        <f t="shared" si="3421"/>
        <v>0.3379837205</v>
      </c>
      <c r="H541" s="22">
        <f t="shared" si="3421"/>
        <v>0.3436503295</v>
      </c>
      <c r="I541" s="64" t="str">
        <f t="shared" si="3373"/>
        <v>virginica</v>
      </c>
      <c r="K541" s="24" t="str">
        <f t="shared" si="3374"/>
        <v>OK</v>
      </c>
      <c r="L541" s="29">
        <f t="shared" si="3375"/>
        <v>0.1186811803</v>
      </c>
      <c r="N541" s="29">
        <v>1.0</v>
      </c>
      <c r="O541" s="27">
        <v>7.9</v>
      </c>
      <c r="P541" s="27">
        <v>6.3</v>
      </c>
      <c r="U541" s="27">
        <v>0.6961089930606328</v>
      </c>
      <c r="V541" s="27">
        <v>0.7058454772542582</v>
      </c>
      <c r="W541" s="27">
        <v>0.1180748785763539</v>
      </c>
      <c r="Z541" s="17">
        <f t="shared" ref="Z541:AB541" si="3422">1/(1+EXP(-U541))</f>
        <v>0.667324522</v>
      </c>
      <c r="AA541" s="17">
        <f t="shared" si="3422"/>
        <v>0.6694825131</v>
      </c>
      <c r="AB541" s="17">
        <f t="shared" si="3422"/>
        <v>0.5294844724</v>
      </c>
      <c r="AE541" s="29">
        <v>1.0</v>
      </c>
      <c r="AF541" s="17">
        <f t="shared" ref="AF541:AH541" si="3423">Z541</f>
        <v>0.667324522</v>
      </c>
      <c r="AG541" s="17">
        <f t="shared" si="3423"/>
        <v>0.6694825131</v>
      </c>
      <c r="AH541" s="17">
        <f t="shared" si="3423"/>
        <v>0.5294844724</v>
      </c>
      <c r="AM541" s="27">
        <v>0.6639197114138825</v>
      </c>
      <c r="AN541" s="27">
        <v>0.723715934008748</v>
      </c>
      <c r="AO541" s="27">
        <v>0.7403428604083706</v>
      </c>
      <c r="AQ541" s="17">
        <f t="shared" ref="AQ541:AS541" si="3424">EXP(AM541)/(EXP($AM541)+EXP($AN541)+EXP($AO541))</f>
        <v>0.31836595</v>
      </c>
      <c r="AR541" s="17">
        <f t="shared" si="3424"/>
        <v>0.3379837205</v>
      </c>
      <c r="AS541" s="17">
        <f t="shared" si="3424"/>
        <v>0.3436503295</v>
      </c>
      <c r="AU541" s="40" t="str">
        <f t="shared" si="3391"/>
        <v>virginica</v>
      </c>
      <c r="AW541" s="41">
        <v>0.0</v>
      </c>
      <c r="AX541" s="41">
        <v>0.0</v>
      </c>
      <c r="AY541" s="41">
        <v>1.0</v>
      </c>
      <c r="BB541" s="74">
        <f t="shared" ref="BB541:BD541" si="3425">AQ541-AW541</f>
        <v>0.31836595</v>
      </c>
      <c r="BC541" s="74">
        <f t="shared" si="3425"/>
        <v>0.3379837205</v>
      </c>
      <c r="BD541" s="74">
        <f t="shared" si="3425"/>
        <v>-0.6563496705</v>
      </c>
      <c r="BF541" s="5">
        <v>1.0</v>
      </c>
      <c r="BG541" s="5">
        <v>1.0</v>
      </c>
      <c r="BH541" s="5">
        <v>1.0</v>
      </c>
      <c r="BJ541" s="34">
        <f t="shared" ref="BJ541:BL541" si="3426">BB541*BF541</f>
        <v>0.31836595</v>
      </c>
      <c r="BK541" s="34">
        <f t="shared" si="3426"/>
        <v>0.3379837205</v>
      </c>
      <c r="BL541" s="34">
        <f t="shared" si="3426"/>
        <v>-0.6563496705</v>
      </c>
      <c r="BT541" s="5">
        <f t="shared" ref="BT541:BV541" si="3427">Z541*(1-Z541)</f>
        <v>0.2220025043</v>
      </c>
      <c r="BU541" s="5">
        <f t="shared" si="3427"/>
        <v>0.2212756777</v>
      </c>
      <c r="BV541" s="5">
        <f t="shared" si="3427"/>
        <v>0.2491306659</v>
      </c>
      <c r="BY541" s="17">
        <v>0.050092370234852246</v>
      </c>
      <c r="BZ541" s="17">
        <v>-0.09967837875808558</v>
      </c>
      <c r="CA541" s="17">
        <v>-0.08296967823894524</v>
      </c>
      <c r="CC541" s="34">
        <f t="shared" ref="CC541:CE541" si="3428">BY541*BT541</f>
        <v>0.01112063164</v>
      </c>
      <c r="CD541" s="34">
        <f t="shared" si="3428"/>
        <v>-0.02205640082</v>
      </c>
      <c r="CE541" s="34">
        <f t="shared" si="3428"/>
        <v>-0.02067029119</v>
      </c>
    </row>
    <row r="542" ht="18.0" customHeight="1">
      <c r="B542" s="6">
        <v>0.0</v>
      </c>
      <c r="C542" s="6">
        <v>0.0</v>
      </c>
      <c r="D542" s="6">
        <v>1.0</v>
      </c>
      <c r="E542" s="22" t="str">
        <f t="shared" si="3371"/>
        <v>virginica</v>
      </c>
      <c r="F542" s="22">
        <f t="shared" ref="F542:H542" si="3429">AQ542</f>
        <v>0.301040232</v>
      </c>
      <c r="G542" s="22">
        <f t="shared" si="3429"/>
        <v>0.3556490551</v>
      </c>
      <c r="H542" s="22">
        <f t="shared" si="3429"/>
        <v>0.3433107129</v>
      </c>
      <c r="I542" s="64" t="str">
        <f t="shared" si="3373"/>
        <v>versicolor</v>
      </c>
      <c r="K542" s="24" t="str">
        <f t="shared" si="3374"/>
        <v>NG</v>
      </c>
      <c r="L542" s="29">
        <f t="shared" si="3375"/>
        <v>0.1187910415</v>
      </c>
      <c r="N542" s="29">
        <v>1.0</v>
      </c>
      <c r="O542" s="27">
        <v>8.3</v>
      </c>
      <c r="P542" s="27">
        <v>5.8</v>
      </c>
      <c r="U542" s="27">
        <v>0.789762804756702</v>
      </c>
      <c r="V542" s="27">
        <v>0.4422913993820303</v>
      </c>
      <c r="W542" s="27">
        <v>0.4645425140016499</v>
      </c>
      <c r="Z542" s="17">
        <f t="shared" ref="Z542:AB542" si="3430">1/(1+EXP(-U542))</f>
        <v>0.6877803979</v>
      </c>
      <c r="AA542" s="17">
        <f t="shared" si="3430"/>
        <v>0.6088048897</v>
      </c>
      <c r="AB542" s="17">
        <f t="shared" si="3430"/>
        <v>0.6140912319</v>
      </c>
      <c r="AE542" s="29">
        <v>1.0</v>
      </c>
      <c r="AF542" s="17">
        <f t="shared" ref="AF542:AH542" si="3431">Z542</f>
        <v>0.6877803979</v>
      </c>
      <c r="AG542" s="17">
        <f t="shared" si="3431"/>
        <v>0.6088048897</v>
      </c>
      <c r="AH542" s="17">
        <f t="shared" si="3431"/>
        <v>0.6140912319</v>
      </c>
      <c r="AM542" s="27">
        <v>0.6313627852234291</v>
      </c>
      <c r="AN542" s="27">
        <v>0.7980633125082578</v>
      </c>
      <c r="AO542" s="27">
        <v>0.7627547739013224</v>
      </c>
      <c r="AQ542" s="17">
        <f t="shared" ref="AQ542:AS542" si="3432">EXP(AM542)/(EXP($AM542)+EXP($AN542)+EXP($AO542))</f>
        <v>0.301040232</v>
      </c>
      <c r="AR542" s="17">
        <f t="shared" si="3432"/>
        <v>0.3556490551</v>
      </c>
      <c r="AS542" s="17">
        <f t="shared" si="3432"/>
        <v>0.3433107129</v>
      </c>
      <c r="AU542" s="40" t="str">
        <f t="shared" si="3391"/>
        <v>versicolor</v>
      </c>
      <c r="AW542" s="41">
        <v>0.0</v>
      </c>
      <c r="AX542" s="41">
        <v>0.0</v>
      </c>
      <c r="AY542" s="41">
        <v>1.0</v>
      </c>
      <c r="BB542" s="74">
        <f t="shared" ref="BB542:BD542" si="3433">AQ542-AW542</f>
        <v>0.301040232</v>
      </c>
      <c r="BC542" s="74">
        <f t="shared" si="3433"/>
        <v>0.3556490551</v>
      </c>
      <c r="BD542" s="74">
        <f t="shared" si="3433"/>
        <v>-0.6566892871</v>
      </c>
      <c r="BF542" s="5">
        <v>1.0</v>
      </c>
      <c r="BG542" s="5">
        <v>1.0</v>
      </c>
      <c r="BH542" s="5">
        <v>1.0</v>
      </c>
      <c r="BJ542" s="34">
        <f t="shared" ref="BJ542:BL542" si="3434">BB542*BF542</f>
        <v>0.301040232</v>
      </c>
      <c r="BK542" s="34">
        <f t="shared" si="3434"/>
        <v>0.3556490551</v>
      </c>
      <c r="BL542" s="34">
        <f t="shared" si="3434"/>
        <v>-0.6566892871</v>
      </c>
      <c r="BT542" s="5">
        <f t="shared" ref="BT542:BV542" si="3435">Z542*(1-Z542)</f>
        <v>0.2147385222</v>
      </c>
      <c r="BU542" s="5">
        <f t="shared" si="3435"/>
        <v>0.238161496</v>
      </c>
      <c r="BV542" s="5">
        <f t="shared" si="3435"/>
        <v>0.2369831908</v>
      </c>
      <c r="BY542" s="17">
        <v>0.05419494603634778</v>
      </c>
      <c r="BZ542" s="17">
        <v>-0.11006767880107944</v>
      </c>
      <c r="CA542" s="17">
        <v>-0.06931223322587518</v>
      </c>
      <c r="CC542" s="34">
        <f t="shared" ref="CC542:CE542" si="3436">BY542*BT542</f>
        <v>0.01163774262</v>
      </c>
      <c r="CD542" s="34">
        <f t="shared" si="3436"/>
        <v>-0.02621388304</v>
      </c>
      <c r="CE542" s="34">
        <f t="shared" si="3436"/>
        <v>-0.01642583419</v>
      </c>
    </row>
    <row r="543" ht="18.0" customHeight="1">
      <c r="B543" s="6">
        <v>0.0</v>
      </c>
      <c r="C543" s="6">
        <v>0.0</v>
      </c>
      <c r="D543" s="6">
        <v>1.0</v>
      </c>
      <c r="E543" s="22" t="str">
        <f t="shared" si="3371"/>
        <v>virginica</v>
      </c>
      <c r="F543" s="22">
        <f t="shared" ref="F543:H543" si="3437">AQ543</f>
        <v>0.2974542683</v>
      </c>
      <c r="G543" s="22">
        <f t="shared" si="3437"/>
        <v>0.3597026799</v>
      </c>
      <c r="H543" s="22">
        <f t="shared" si="3437"/>
        <v>0.3428430518</v>
      </c>
      <c r="I543" s="64" t="str">
        <f t="shared" si="3373"/>
        <v>versicolor</v>
      </c>
      <c r="J543" s="30"/>
      <c r="K543" s="24" t="str">
        <f t="shared" si="3374"/>
        <v>NG</v>
      </c>
      <c r="L543" s="31">
        <f t="shared" si="3375"/>
        <v>0.1189425013</v>
      </c>
      <c r="N543" s="31">
        <v>1.0</v>
      </c>
      <c r="O543" s="27">
        <v>7.7</v>
      </c>
      <c r="P543" s="27">
        <v>5.2</v>
      </c>
      <c r="U543" s="27">
        <v>0.7500780757614918</v>
      </c>
      <c r="V543" s="27">
        <v>0.3393075823840821</v>
      </c>
      <c r="W543" s="27">
        <v>0.5224177097281983</v>
      </c>
      <c r="Z543" s="17">
        <f t="shared" ref="Z543:AB543" si="3438">1/(1+EXP(-U543))</f>
        <v>0.6791957113</v>
      </c>
      <c r="AA543" s="17">
        <f t="shared" si="3438"/>
        <v>0.5840223166</v>
      </c>
      <c r="AB543" s="17">
        <f t="shared" si="3438"/>
        <v>0.6277129337</v>
      </c>
      <c r="AE543" s="31">
        <v>1.0</v>
      </c>
      <c r="AF543" s="17">
        <f t="shared" ref="AF543:AH543" si="3439">Z543</f>
        <v>0.6791957113</v>
      </c>
      <c r="AG543" s="17">
        <f t="shared" si="3439"/>
        <v>0.5840223166</v>
      </c>
      <c r="AH543" s="17">
        <f t="shared" si="3439"/>
        <v>0.6277129337</v>
      </c>
      <c r="AM543" s="27">
        <v>0.6127658768368973</v>
      </c>
      <c r="AN543" s="27">
        <v>0.8027831845183402</v>
      </c>
      <c r="AO543" s="27">
        <v>0.754778151175695</v>
      </c>
      <c r="AQ543" s="17">
        <f t="shared" ref="AQ543:AS543" si="3440">EXP(AM543)/(EXP($AM543)+EXP($AN543)+EXP($AO543))</f>
        <v>0.2974542683</v>
      </c>
      <c r="AR543" s="17">
        <f t="shared" si="3440"/>
        <v>0.3597026799</v>
      </c>
      <c r="AS543" s="17">
        <f t="shared" si="3440"/>
        <v>0.3428430518</v>
      </c>
      <c r="AU543" s="40" t="str">
        <f t="shared" si="3391"/>
        <v>versicolor</v>
      </c>
      <c r="AW543" s="41">
        <v>0.0</v>
      </c>
      <c r="AX543" s="41">
        <v>0.0</v>
      </c>
      <c r="AY543" s="41">
        <v>1.0</v>
      </c>
      <c r="BB543" s="74">
        <f t="shared" ref="BB543:BD543" si="3441">AQ543-AW543</f>
        <v>0.2974542683</v>
      </c>
      <c r="BC543" s="74">
        <f t="shared" si="3441"/>
        <v>0.3597026799</v>
      </c>
      <c r="BD543" s="74">
        <f t="shared" si="3441"/>
        <v>-0.6571569482</v>
      </c>
      <c r="BF543" s="5">
        <v>1.0</v>
      </c>
      <c r="BG543" s="5">
        <v>1.0</v>
      </c>
      <c r="BH543" s="5">
        <v>1.0</v>
      </c>
      <c r="BJ543" s="34">
        <f t="shared" ref="BJ543:BL543" si="3442">BB543*BF543</f>
        <v>0.2974542683</v>
      </c>
      <c r="BK543" s="34">
        <f t="shared" si="3442"/>
        <v>0.3597026799</v>
      </c>
      <c r="BL543" s="34">
        <f t="shared" si="3442"/>
        <v>-0.6571569482</v>
      </c>
      <c r="BT543" s="5">
        <f t="shared" ref="BT543:BV543" si="3443">Z543*(1-Z543)</f>
        <v>0.2178888971</v>
      </c>
      <c r="BU543" s="5">
        <f t="shared" si="3443"/>
        <v>0.2429402503</v>
      </c>
      <c r="BV543" s="5">
        <f t="shared" si="3443"/>
        <v>0.2336894066</v>
      </c>
      <c r="BY543" s="17">
        <v>0.05511932250128648</v>
      </c>
      <c r="BZ543" s="17">
        <v>-0.11239225829579388</v>
      </c>
      <c r="CA543" s="17">
        <v>-0.06638475718246234</v>
      </c>
      <c r="CC543" s="34">
        <f t="shared" ref="CC543:CE543" si="3444">BY543*BT543</f>
        <v>0.01200988839</v>
      </c>
      <c r="CD543" s="34">
        <f t="shared" si="3444"/>
        <v>-0.02730460336</v>
      </c>
      <c r="CE543" s="34">
        <f t="shared" si="3444"/>
        <v>-0.01551341451</v>
      </c>
    </row>
    <row r="544" ht="18.0" customHeight="1">
      <c r="K544" s="32" t="s">
        <v>29</v>
      </c>
      <c r="L544" s="31">
        <f>SUM(L535:L543)</f>
        <v>1.003256369</v>
      </c>
      <c r="R544" s="9"/>
      <c r="AM544" s="7"/>
    </row>
    <row r="545" ht="18.0" customHeight="1">
      <c r="K545" s="2"/>
      <c r="R545" s="9"/>
      <c r="AM545" s="43" t="s">
        <v>388</v>
      </c>
      <c r="AN545" s="27"/>
      <c r="AO545" s="27"/>
    </row>
    <row r="546" ht="18.0" customHeight="1">
      <c r="B546" s="11" t="s">
        <v>11</v>
      </c>
      <c r="C546" s="12"/>
      <c r="D546" s="12"/>
      <c r="E546" s="13"/>
      <c r="G546" s="2"/>
      <c r="H546" s="2"/>
      <c r="I546" s="2"/>
      <c r="J546" s="9"/>
      <c r="K546" s="2"/>
      <c r="L546" s="9"/>
      <c r="Q546" s="7"/>
      <c r="U546" s="43" t="s">
        <v>12</v>
      </c>
      <c r="V546" s="27"/>
      <c r="W546" s="27"/>
      <c r="Z546" s="16" t="s">
        <v>389</v>
      </c>
      <c r="AA546" s="17"/>
      <c r="AF546" s="16" t="s">
        <v>390</v>
      </c>
      <c r="AI546" s="7"/>
      <c r="AM546" s="43" t="s">
        <v>391</v>
      </c>
      <c r="AQ546" s="10" t="s">
        <v>392</v>
      </c>
      <c r="AR546" s="17"/>
      <c r="AW546" s="1" t="s">
        <v>41</v>
      </c>
      <c r="BB546" s="36" t="s">
        <v>93</v>
      </c>
      <c r="BF546" s="4" t="s">
        <v>393</v>
      </c>
      <c r="BH546" s="9" t="s">
        <v>1141</v>
      </c>
      <c r="BJ546" s="33" t="s">
        <v>395</v>
      </c>
      <c r="BN546" s="33" t="s">
        <v>396</v>
      </c>
      <c r="BO546" s="34"/>
      <c r="BP546" s="34"/>
      <c r="BQ546" s="34"/>
      <c r="BT546" s="4" t="s">
        <v>397</v>
      </c>
      <c r="BX546" s="16" t="s">
        <v>398</v>
      </c>
      <c r="BY546" s="17"/>
      <c r="BZ546" s="17"/>
      <c r="CA546" s="17"/>
      <c r="CB546" s="17"/>
      <c r="CC546" s="33" t="s">
        <v>399</v>
      </c>
      <c r="CG546" s="4" t="s">
        <v>138</v>
      </c>
      <c r="CH546" s="5"/>
      <c r="CI546" s="5"/>
      <c r="CJ546" s="5"/>
    </row>
    <row r="547" ht="18.0" customHeight="1">
      <c r="B547" s="18" t="s">
        <v>14</v>
      </c>
      <c r="C547" s="18" t="s">
        <v>15</v>
      </c>
      <c r="D547" s="18" t="s">
        <v>16</v>
      </c>
      <c r="E547" s="19"/>
      <c r="F547" s="6" t="s">
        <v>14</v>
      </c>
      <c r="G547" s="6" t="s">
        <v>15</v>
      </c>
      <c r="H547" s="6" t="s">
        <v>16</v>
      </c>
      <c r="I547" s="19"/>
      <c r="J547" s="20" t="s">
        <v>18</v>
      </c>
      <c r="K547" s="18" t="s">
        <v>19</v>
      </c>
      <c r="L547" s="18" t="s">
        <v>1142</v>
      </c>
      <c r="N547" s="1" t="s">
        <v>21</v>
      </c>
      <c r="O547" s="1" t="s">
        <v>22</v>
      </c>
      <c r="P547" s="1" t="s">
        <v>514</v>
      </c>
      <c r="Q547" s="1" t="s">
        <v>1143</v>
      </c>
      <c r="U547" s="1" t="s">
        <v>1144</v>
      </c>
      <c r="AE547" s="1" t="s">
        <v>21</v>
      </c>
      <c r="AF547" s="2" t="s">
        <v>1145</v>
      </c>
      <c r="AI547" s="2" t="s">
        <v>1146</v>
      </c>
      <c r="AK547" s="2"/>
      <c r="AM547" s="2" t="s">
        <v>1147</v>
      </c>
      <c r="AO547" s="2"/>
      <c r="AQ547" s="2" t="s">
        <v>47</v>
      </c>
      <c r="AW547" s="6" t="s">
        <v>14</v>
      </c>
      <c r="AX547" s="6" t="s">
        <v>15</v>
      </c>
      <c r="AY547" s="6" t="s">
        <v>16</v>
      </c>
      <c r="BB547" s="2" t="s">
        <v>101</v>
      </c>
      <c r="BF547" s="1" t="s">
        <v>251</v>
      </c>
      <c r="BJ547" s="57" t="s">
        <v>1148</v>
      </c>
      <c r="BK547" s="58"/>
      <c r="BO547" s="2" t="s">
        <v>104</v>
      </c>
      <c r="BP547" s="2"/>
      <c r="BT547" s="1" t="s">
        <v>145</v>
      </c>
      <c r="BY547" s="2" t="s">
        <v>146</v>
      </c>
      <c r="CC547" s="2" t="s">
        <v>1149</v>
      </c>
      <c r="CH547" s="2" t="s">
        <v>148</v>
      </c>
    </row>
    <row r="548" ht="18.0" customHeight="1">
      <c r="A548" s="1">
        <f>A535+1</f>
        <v>42</v>
      </c>
      <c r="B548" s="6">
        <v>1.0</v>
      </c>
      <c r="C548" s="6">
        <v>0.0</v>
      </c>
      <c r="D548" s="6">
        <v>0.0</v>
      </c>
      <c r="E548" s="22" t="str">
        <f t="shared" ref="E548:E556" si="3455">IF(MAX(B548:D548)=B548,"setosa",IF(MAX(B548:D548)=C548,"versicolor","virginica"))</f>
        <v>setosa</v>
      </c>
      <c r="F548" s="22">
        <f t="shared" ref="F548:H548" si="3445">AQ548</f>
        <v>0.3782896103</v>
      </c>
      <c r="G548" s="22">
        <f t="shared" si="3445"/>
        <v>0.2828581878</v>
      </c>
      <c r="H548" s="22">
        <f t="shared" si="3445"/>
        <v>0.3388522019</v>
      </c>
      <c r="I548" s="64" t="str">
        <f t="shared" ref="I548:I556" si="3457">IF(MAX(F548:H548)=F548,"setosa",IF(MAX(F548:H548)=G548,"versicolor","virginica"))</f>
        <v>setosa</v>
      </c>
      <c r="J548" s="22">
        <f>COUNTIF(K548:K556,"OK")/9</f>
        <v>0.7777777778</v>
      </c>
      <c r="K548" s="24" t="str">
        <f t="shared" ref="K548:K556" si="3458">IF(E548=I548,"OK","NG")</f>
        <v>OK</v>
      </c>
      <c r="L548" s="76">
        <f t="shared" ref="L548:L556" si="3459">((AQ548-B548)^2+(AR548-C548)^2)/2</f>
        <v>0.2332662815</v>
      </c>
      <c r="M548" s="9" t="s">
        <v>26</v>
      </c>
      <c r="N548" s="25">
        <v>1.0</v>
      </c>
      <c r="O548" s="27">
        <v>5.1</v>
      </c>
      <c r="P548" s="27">
        <v>7.0</v>
      </c>
      <c r="Q548" s="72">
        <f t="shared" ref="Q548:S548" si="3446">Q535-$C$10*CH535</f>
        <v>0.05397696862</v>
      </c>
      <c r="R548" s="72">
        <f t="shared" si="3446"/>
        <v>-0.06088682395</v>
      </c>
      <c r="S548" s="72">
        <f t="shared" si="3446"/>
        <v>0.1962453627</v>
      </c>
      <c r="T548" s="28" t="s">
        <v>27</v>
      </c>
      <c r="U548" s="27">
        <f t="array" ref="U548:W556">MMULT(N548:P556,Q548:S550)</f>
        <v>0.1997386054</v>
      </c>
      <c r="V548" s="27">
        <v>1.5119094979810992</v>
      </c>
      <c r="W548" s="27">
        <v>-1.1275300447572658</v>
      </c>
      <c r="Y548" s="9" t="s">
        <v>1150</v>
      </c>
      <c r="Z548" s="17">
        <f t="shared" ref="Z548:AB548" si="3447">1/(1+EXP(-U548))</f>
        <v>0.549769297</v>
      </c>
      <c r="AA548" s="17">
        <f t="shared" si="3447"/>
        <v>0.819344022</v>
      </c>
      <c r="AB548" s="17">
        <f t="shared" si="3447"/>
        <v>0.2446172104</v>
      </c>
      <c r="AD548" s="9" t="s">
        <v>1151</v>
      </c>
      <c r="AE548" s="25">
        <v>1.0</v>
      </c>
      <c r="AF548" s="17">
        <f t="shared" ref="AF548:AH548" si="3448">Z548</f>
        <v>0.549769297</v>
      </c>
      <c r="AG548" s="17">
        <f t="shared" si="3448"/>
        <v>0.819344022</v>
      </c>
      <c r="AH548" s="17">
        <f t="shared" si="3448"/>
        <v>0.2446172104</v>
      </c>
      <c r="AI548" s="38">
        <f t="shared" ref="AI548:AK548" si="3449">AI535-$C$10*BO535</f>
        <v>0.08404125321</v>
      </c>
      <c r="AJ548" s="38">
        <f t="shared" si="3449"/>
        <v>-0.03350185698</v>
      </c>
      <c r="AK548" s="38">
        <f t="shared" si="3449"/>
        <v>-0.05053939623</v>
      </c>
      <c r="AL548" s="28" t="s">
        <v>27</v>
      </c>
      <c r="AM548" s="27">
        <f t="array" ref="AM548:AO556">MMULT(AE548:AH556,AI548:AK551)</f>
        <v>0.7286004409</v>
      </c>
      <c r="AN548" s="27">
        <v>0.43788604253079116</v>
      </c>
      <c r="AO548" s="27">
        <v>0.6185044036359788</v>
      </c>
      <c r="AP548" s="9" t="s">
        <v>1152</v>
      </c>
      <c r="AQ548" s="17">
        <f t="shared" ref="AQ548:AS548" si="3450">EXP(AM548)/(EXP($AM548)+EXP($AN548)+EXP($AO548))</f>
        <v>0.3782896103</v>
      </c>
      <c r="AR548" s="17">
        <f t="shared" si="3450"/>
        <v>0.2828581878</v>
      </c>
      <c r="AS548" s="17">
        <f t="shared" si="3450"/>
        <v>0.3388522019</v>
      </c>
      <c r="AT548" s="39" t="s">
        <v>51</v>
      </c>
      <c r="AU548" s="40" t="str">
        <f>IF(MAX(B548:D548)=MAX(AQ548:AS548)=AQ548,"setosa",IF(MAX(AQ548:AS548)=AR548,"versicolor","virginica"))</f>
        <v>virginica</v>
      </c>
      <c r="AW548" s="41">
        <v>1.0</v>
      </c>
      <c r="AX548" s="41">
        <v>0.0</v>
      </c>
      <c r="AY548" s="41">
        <v>0.0</v>
      </c>
      <c r="BA548" s="59" t="s">
        <v>108</v>
      </c>
      <c r="BB548" s="74">
        <f t="shared" ref="BB548:BD548" si="3451">AQ548-AW548</f>
        <v>-0.6217103897</v>
      </c>
      <c r="BC548" s="74">
        <f t="shared" si="3451"/>
        <v>0.2828581878</v>
      </c>
      <c r="BD548" s="74">
        <f t="shared" si="3451"/>
        <v>0.3388522019</v>
      </c>
      <c r="BE548" s="9" t="s">
        <v>1153</v>
      </c>
      <c r="BF548" s="5">
        <v>1.0</v>
      </c>
      <c r="BG548" s="5">
        <v>1.0</v>
      </c>
      <c r="BH548" s="5">
        <v>1.0</v>
      </c>
      <c r="BI548" s="9" t="s">
        <v>1154</v>
      </c>
      <c r="BJ548" s="34">
        <f t="shared" ref="BJ548:BL548" si="3452">BB548*BF548</f>
        <v>-0.6217103897</v>
      </c>
      <c r="BK548" s="34">
        <f t="shared" si="3452"/>
        <v>0.2828581878</v>
      </c>
      <c r="BL548" s="34">
        <f t="shared" si="3452"/>
        <v>0.3388522019</v>
      </c>
      <c r="BN548" s="61" t="s">
        <v>1155</v>
      </c>
      <c r="BO548" s="62">
        <f t="array" ref="BO548:BQ551">MMULT(TRANSPOSE(AE548:AH556),BJ548:BL556)</f>
        <v>-0.1068709661</v>
      </c>
      <c r="BP548" s="62">
        <v>0.03868022829706552</v>
      </c>
      <c r="BQ548" s="62">
        <v>0.0681907377779466</v>
      </c>
      <c r="BS548" s="75" t="s">
        <v>1156</v>
      </c>
      <c r="BT548" s="5">
        <f t="shared" ref="BT548:BV548" si="3453">Z548*(1-Z548)</f>
        <v>0.2475230171</v>
      </c>
      <c r="BU548" s="5">
        <f t="shared" si="3453"/>
        <v>0.1480193956</v>
      </c>
      <c r="BV548" s="5">
        <f t="shared" si="3453"/>
        <v>0.1847796308</v>
      </c>
      <c r="BX548" s="9" t="s">
        <v>1157</v>
      </c>
      <c r="BY548" s="17">
        <f t="array" ref="BY548:CA556">MMULT(BJ548:BL556,TRANSPOSE(AI549:AK551))</f>
        <v>0.08349923125</v>
      </c>
      <c r="BZ548" s="17">
        <v>-0.22928299355751586</v>
      </c>
      <c r="CA548" s="17">
        <v>0.4139941106087962</v>
      </c>
      <c r="CB548" s="9"/>
      <c r="CC548" s="34">
        <f t="shared" ref="CC548:CE548" si="3454">BY548*BT548</f>
        <v>0.02066798164</v>
      </c>
      <c r="CD548" s="34">
        <f t="shared" si="3454"/>
        <v>-0.03393833014</v>
      </c>
      <c r="CE548" s="34">
        <f t="shared" si="3454"/>
        <v>0.0764976789</v>
      </c>
      <c r="CG548" s="61" t="s">
        <v>1158</v>
      </c>
      <c r="CH548" s="65">
        <f t="array" ref="CH548:CJ550">MMULT(TRANSPOSE(N548:P556),CC548:CE556)</f>
        <v>0.008284016142</v>
      </c>
      <c r="CI548" s="65">
        <v>0.069288795727546</v>
      </c>
      <c r="CJ548" s="65">
        <v>-0.03369310035487083</v>
      </c>
    </row>
    <row r="549" ht="18.0" customHeight="1">
      <c r="B549" s="6">
        <v>1.0</v>
      </c>
      <c r="C549" s="6">
        <v>0.0</v>
      </c>
      <c r="D549" s="6">
        <v>0.0</v>
      </c>
      <c r="E549" s="22" t="str">
        <f t="shared" si="3455"/>
        <v>setosa</v>
      </c>
      <c r="F549" s="22">
        <f t="shared" ref="F549:H549" si="3456">AQ549</f>
        <v>0.3880482067</v>
      </c>
      <c r="G549" s="22">
        <f t="shared" si="3456"/>
        <v>0.2743716373</v>
      </c>
      <c r="H549" s="22">
        <f t="shared" si="3456"/>
        <v>0.337580156</v>
      </c>
      <c r="I549" s="64" t="str">
        <f t="shared" si="3457"/>
        <v>setosa</v>
      </c>
      <c r="K549" s="24" t="str">
        <f t="shared" si="3458"/>
        <v>OK</v>
      </c>
      <c r="L549" s="76">
        <f t="shared" si="3459"/>
        <v>0.2248823964</v>
      </c>
      <c r="N549" s="29">
        <v>1.0</v>
      </c>
      <c r="O549" s="27">
        <v>5.4</v>
      </c>
      <c r="P549" s="27">
        <v>7.8</v>
      </c>
      <c r="Q549" s="72">
        <f t="shared" ref="Q549:S549" si="3460">Q536-$C$10*CH536</f>
        <v>0.1402279013</v>
      </c>
      <c r="R549" s="72">
        <f t="shared" si="3460"/>
        <v>-0.206102244</v>
      </c>
      <c r="S549" s="72">
        <f t="shared" si="3460"/>
        <v>0.3428778543</v>
      </c>
      <c r="U549" s="27">
        <v>0.176732614601688</v>
      </c>
      <c r="V549" s="27">
        <v>1.749955140926792</v>
      </c>
      <c r="W549" s="27">
        <v>-1.3758041129826104</v>
      </c>
      <c r="Z549" s="17">
        <f t="shared" ref="Z549:AB549" si="3461">1/(1+EXP(-U549))</f>
        <v>0.5440685088</v>
      </c>
      <c r="AA549" s="17">
        <f t="shared" si="3461"/>
        <v>0.8519471438</v>
      </c>
      <c r="AB549" s="17">
        <f t="shared" si="3461"/>
        <v>0.2016837231</v>
      </c>
      <c r="AE549" s="29">
        <v>1.0</v>
      </c>
      <c r="AF549" s="17">
        <f t="shared" ref="AF549:AH549" si="3462">Z549</f>
        <v>0.5440685088</v>
      </c>
      <c r="AG549" s="17">
        <f t="shared" si="3462"/>
        <v>0.8519471438</v>
      </c>
      <c r="AH549" s="17">
        <f t="shared" si="3462"/>
        <v>0.2016837231</v>
      </c>
      <c r="AI549" s="38">
        <f t="shared" ref="AI549:AK549" si="3463">AI536-$C$10*BO536</f>
        <v>0.5047970842</v>
      </c>
      <c r="AJ549" s="38">
        <f t="shared" si="3463"/>
        <v>0.7419638932</v>
      </c>
      <c r="AK549" s="38">
        <f t="shared" si="3463"/>
        <v>0.5532390226</v>
      </c>
      <c r="AM549" s="27">
        <v>0.7493707430631383</v>
      </c>
      <c r="AN549" s="27">
        <v>0.40272469516016607</v>
      </c>
      <c r="AO549" s="27">
        <v>0.6100441485590993</v>
      </c>
      <c r="AQ549" s="17">
        <f t="shared" ref="AQ549:AS549" si="3464">EXP(AM549)/(EXP($AM549)+EXP($AN549)+EXP($AO549))</f>
        <v>0.3880482067</v>
      </c>
      <c r="AR549" s="17">
        <f t="shared" si="3464"/>
        <v>0.2743716373</v>
      </c>
      <c r="AS549" s="17">
        <f t="shared" si="3464"/>
        <v>0.337580156</v>
      </c>
      <c r="AU549" s="40" t="str">
        <f t="shared" ref="AU549:AU556" si="3475">IF(MAX(AQ549:AS549)=AQ549,"setosa",IF(MAX(AQ549:AS549)=AR549,"versicolor","virginica"))</f>
        <v>setosa</v>
      </c>
      <c r="AW549" s="41">
        <v>1.0</v>
      </c>
      <c r="AX549" s="41">
        <v>0.0</v>
      </c>
      <c r="AY549" s="41">
        <v>0.0</v>
      </c>
      <c r="BB549" s="74">
        <f t="shared" ref="BB549:BD549" si="3465">AQ549-AW549</f>
        <v>-0.6119517933</v>
      </c>
      <c r="BC549" s="74">
        <f t="shared" si="3465"/>
        <v>0.2743716373</v>
      </c>
      <c r="BD549" s="74">
        <f t="shared" si="3465"/>
        <v>0.337580156</v>
      </c>
      <c r="BF549" s="5">
        <v>1.0</v>
      </c>
      <c r="BG549" s="5">
        <v>1.0</v>
      </c>
      <c r="BH549" s="5">
        <v>1.0</v>
      </c>
      <c r="BJ549" s="34">
        <f t="shared" ref="BJ549:BL549" si="3466">BB549*BF549</f>
        <v>-0.6119517933</v>
      </c>
      <c r="BK549" s="34">
        <f t="shared" si="3466"/>
        <v>0.2743716373</v>
      </c>
      <c r="BL549" s="34">
        <f t="shared" si="3466"/>
        <v>0.337580156</v>
      </c>
      <c r="BN549" s="61" t="s">
        <v>1159</v>
      </c>
      <c r="BO549" s="34">
        <v>0.15308922731257582</v>
      </c>
      <c r="BP549" s="34">
        <v>-0.06326062143230715</v>
      </c>
      <c r="BQ549" s="34">
        <v>-0.08982860588026859</v>
      </c>
      <c r="BT549" s="5">
        <f t="shared" ref="BT549:BV549" si="3467">Z549*(1-Z549)</f>
        <v>0.2480579665</v>
      </c>
      <c r="BU549" s="5">
        <f t="shared" si="3467"/>
        <v>0.1261332079</v>
      </c>
      <c r="BV549" s="5">
        <f t="shared" si="3467"/>
        <v>0.1610073989</v>
      </c>
      <c r="BY549" s="17">
        <v>0.08142488279056131</v>
      </c>
      <c r="BZ549" s="17">
        <v>-0.2238827280201393</v>
      </c>
      <c r="CA549" s="17">
        <v>0.4064485218477043</v>
      </c>
      <c r="CC549" s="34">
        <f t="shared" ref="CC549:CE549" si="3468">BY549*BT549</f>
        <v>0.02019809085</v>
      </c>
      <c r="CD549" s="34">
        <f t="shared" si="3468"/>
        <v>-0.02823904669</v>
      </c>
      <c r="CE549" s="34">
        <f t="shared" si="3468"/>
        <v>0.0654412193</v>
      </c>
      <c r="CG549" s="61" t="s">
        <v>1160</v>
      </c>
      <c r="CH549" s="66">
        <v>0.029394669294437098</v>
      </c>
      <c r="CI549" s="66">
        <v>0.43959407222887026</v>
      </c>
      <c r="CJ549" s="66">
        <v>-0.5784905055044471</v>
      </c>
    </row>
    <row r="550" ht="18.0" customHeight="1">
      <c r="B550" s="6">
        <v>1.0</v>
      </c>
      <c r="C550" s="6">
        <v>0.0</v>
      </c>
      <c r="D550" s="6">
        <v>0.0</v>
      </c>
      <c r="E550" s="22" t="str">
        <f t="shared" si="3455"/>
        <v>setosa</v>
      </c>
      <c r="F550" s="22">
        <f t="shared" ref="F550:H550" si="3469">AQ550</f>
        <v>0.3814408526</v>
      </c>
      <c r="G550" s="22">
        <f t="shared" si="3469"/>
        <v>0.2801564398</v>
      </c>
      <c r="H550" s="22">
        <f t="shared" si="3469"/>
        <v>0.3384027077</v>
      </c>
      <c r="I550" s="64" t="str">
        <f t="shared" si="3457"/>
        <v>setosa</v>
      </c>
      <c r="K550" s="24" t="str">
        <f t="shared" si="3458"/>
        <v>OK</v>
      </c>
      <c r="L550" s="76">
        <f t="shared" si="3459"/>
        <v>0.2305515248</v>
      </c>
      <c r="N550" s="29">
        <v>1.0</v>
      </c>
      <c r="O550" s="27">
        <v>4.6</v>
      </c>
      <c r="P550" s="27">
        <v>6.8</v>
      </c>
      <c r="Q550" s="72">
        <f t="shared" ref="Q550:S550" si="3470">Q537-$C$10*CH537</f>
        <v>-0.08134295143</v>
      </c>
      <c r="R550" s="72">
        <f t="shared" si="3470"/>
        <v>0.3748453952</v>
      </c>
      <c r="S550" s="72">
        <f t="shared" si="3470"/>
        <v>-0.4389217807</v>
      </c>
      <c r="U550" s="27">
        <v>0.14589324497457012</v>
      </c>
      <c r="V550" s="27">
        <v>1.5399915409355978</v>
      </c>
      <c r="W550" s="27">
        <v>-1.211184615796427</v>
      </c>
      <c r="Z550" s="17">
        <f t="shared" ref="Z550:AB550" si="3471">1/(1+EXP(-U550))</f>
        <v>0.5364087546</v>
      </c>
      <c r="AA550" s="17">
        <f t="shared" si="3471"/>
        <v>0.8234634955</v>
      </c>
      <c r="AB550" s="17">
        <f t="shared" si="3471"/>
        <v>0.229491514</v>
      </c>
      <c r="AE550" s="29">
        <v>1.0</v>
      </c>
      <c r="AF550" s="17">
        <f t="shared" ref="AF550:AH550" si="3472">Z550</f>
        <v>0.5364087546</v>
      </c>
      <c r="AG550" s="17">
        <f t="shared" si="3472"/>
        <v>0.8234634955</v>
      </c>
      <c r="AH550" s="17">
        <f t="shared" si="3472"/>
        <v>0.229491514</v>
      </c>
      <c r="AI550" s="38">
        <f t="shared" ref="AI550:AK550" si="3473">AI537-$C$10*BO537</f>
        <v>0.4992263976</v>
      </c>
      <c r="AJ550" s="38">
        <f t="shared" si="3473"/>
        <v>-0.1121838362</v>
      </c>
      <c r="AK550" s="38">
        <f t="shared" si="3473"/>
        <v>0.3329574387</v>
      </c>
      <c r="AM550" s="27">
        <v>0.7265097187404512</v>
      </c>
      <c r="AN550" s="27">
        <v>0.4179020797359321</v>
      </c>
      <c r="AO550" s="27">
        <v>0.6067905483026</v>
      </c>
      <c r="AQ550" s="17">
        <f t="shared" ref="AQ550:AS550" si="3474">EXP(AM550)/(EXP($AM550)+EXP($AN550)+EXP($AO550))</f>
        <v>0.3814408526</v>
      </c>
      <c r="AR550" s="17">
        <f t="shared" si="3474"/>
        <v>0.2801564398</v>
      </c>
      <c r="AS550" s="17">
        <f t="shared" si="3474"/>
        <v>0.3384027077</v>
      </c>
      <c r="AU550" s="40" t="str">
        <f t="shared" si="3475"/>
        <v>setosa</v>
      </c>
      <c r="AW550" s="41">
        <v>1.0</v>
      </c>
      <c r="AX550" s="41">
        <v>0.0</v>
      </c>
      <c r="AY550" s="41">
        <v>0.0</v>
      </c>
      <c r="BB550" s="74">
        <f t="shared" ref="BB550:BD550" si="3476">AQ550-AW550</f>
        <v>-0.6185591474</v>
      </c>
      <c r="BC550" s="74">
        <f t="shared" si="3476"/>
        <v>0.2801564398</v>
      </c>
      <c r="BD550" s="74">
        <f t="shared" si="3476"/>
        <v>0.3384027077</v>
      </c>
      <c r="BF550" s="5">
        <v>1.0</v>
      </c>
      <c r="BG550" s="5">
        <v>1.0</v>
      </c>
      <c r="BH550" s="5">
        <v>1.0</v>
      </c>
      <c r="BJ550" s="34">
        <f t="shared" ref="BJ550:BL550" si="3477">BB550*BF550</f>
        <v>-0.6185591474</v>
      </c>
      <c r="BK550" s="34">
        <f t="shared" si="3477"/>
        <v>0.2801564398</v>
      </c>
      <c r="BL550" s="34">
        <f t="shared" si="3477"/>
        <v>0.3384027077</v>
      </c>
      <c r="BO550" s="34">
        <v>-0.5827386207956882</v>
      </c>
      <c r="BP550" s="34">
        <v>0.45604634937645355</v>
      </c>
      <c r="BQ550" s="34">
        <v>0.12669227141923456</v>
      </c>
      <c r="BT550" s="5">
        <f t="shared" ref="BT550:BV550" si="3478">Z550*(1-Z550)</f>
        <v>0.2486744026</v>
      </c>
      <c r="BU550" s="5">
        <f t="shared" si="3478"/>
        <v>0.1453713671</v>
      </c>
      <c r="BV550" s="5">
        <f t="shared" si="3478"/>
        <v>0.176825159</v>
      </c>
      <c r="BY550" s="17">
        <v>0.082836691920322</v>
      </c>
      <c r="BZ550" s="17">
        <v>-0.227556380235933</v>
      </c>
      <c r="CA550" s="17">
        <v>0.4115675150593643</v>
      </c>
      <c r="CC550" s="34">
        <f t="shared" ref="CC550:CE550" si="3479">BY550*BT550</f>
        <v>0.02059936488</v>
      </c>
      <c r="CD550" s="34">
        <f t="shared" si="3479"/>
        <v>-0.03308018208</v>
      </c>
      <c r="CE550" s="34">
        <f t="shared" si="3479"/>
        <v>0.07277549128</v>
      </c>
      <c r="CH550" s="66">
        <v>0.3421089687859273</v>
      </c>
      <c r="CI550" s="66">
        <v>-0.29851894840771537</v>
      </c>
      <c r="CJ550" s="66">
        <v>0.5632448620958185</v>
      </c>
    </row>
    <row r="551" ht="18.0" customHeight="1">
      <c r="B551" s="6">
        <v>0.0</v>
      </c>
      <c r="C551" s="6">
        <v>1.0</v>
      </c>
      <c r="D551" s="6">
        <v>0.0</v>
      </c>
      <c r="E551" s="22" t="str">
        <f t="shared" si="3455"/>
        <v>versicolor</v>
      </c>
      <c r="F551" s="22">
        <f t="shared" ref="F551:H551" si="3480">AQ551</f>
        <v>0.2808937293</v>
      </c>
      <c r="G551" s="22">
        <f t="shared" si="3480"/>
        <v>0.377764134</v>
      </c>
      <c r="H551" s="22">
        <f t="shared" si="3480"/>
        <v>0.3413421367</v>
      </c>
      <c r="I551" s="64" t="str">
        <f t="shared" si="3457"/>
        <v>versicolor</v>
      </c>
      <c r="K551" s="24" t="str">
        <f t="shared" si="3458"/>
        <v>OK</v>
      </c>
      <c r="L551" s="76">
        <f t="shared" si="3459"/>
        <v>0.2330393801</v>
      </c>
      <c r="N551" s="29">
        <v>1.0</v>
      </c>
      <c r="O551" s="27">
        <v>6.4</v>
      </c>
      <c r="P551" s="27">
        <v>3.6</v>
      </c>
      <c r="U551" s="27">
        <v>0.6586009119431232</v>
      </c>
      <c r="V551" s="27">
        <v>-0.030497762783097793</v>
      </c>
      <c r="W551" s="27">
        <v>0.810545220131992</v>
      </c>
      <c r="Z551" s="17">
        <f t="shared" ref="Z551:AB551" si="3481">1/(1+EXP(-U551))</f>
        <v>0.6589460327</v>
      </c>
      <c r="AA551" s="17">
        <f t="shared" si="3481"/>
        <v>0.4923761502</v>
      </c>
      <c r="AB551" s="17">
        <f t="shared" si="3481"/>
        <v>0.6922256752</v>
      </c>
      <c r="AE551" s="29">
        <v>1.0</v>
      </c>
      <c r="AF551" s="17">
        <f t="shared" ref="AF551:AH551" si="3482">Z551</f>
        <v>0.6589460327</v>
      </c>
      <c r="AG551" s="17">
        <f t="shared" si="3482"/>
        <v>0.4923761502</v>
      </c>
      <c r="AH551" s="17">
        <f t="shared" si="3482"/>
        <v>0.6922256752</v>
      </c>
      <c r="AI551" s="38">
        <f t="shared" ref="AI551:AK551" si="3483">AI538-$C$10*BO538</f>
        <v>-0.1717005717</v>
      </c>
      <c r="AJ551" s="38">
        <f t="shared" si="3483"/>
        <v>0.6352622815</v>
      </c>
      <c r="AK551" s="38">
        <f t="shared" si="3483"/>
        <v>0.3764382903</v>
      </c>
      <c r="AM551" s="27">
        <v>0.5436269167163158</v>
      </c>
      <c r="AN551" s="27">
        <v>0.8399205232185751</v>
      </c>
      <c r="AO551" s="27">
        <v>0.7385358143387357</v>
      </c>
      <c r="AQ551" s="17">
        <f t="shared" ref="AQ551:AS551" si="3484">EXP(AM551)/(EXP($AM551)+EXP($AN551)+EXP($AO551))</f>
        <v>0.2808937293</v>
      </c>
      <c r="AR551" s="17">
        <f t="shared" si="3484"/>
        <v>0.377764134</v>
      </c>
      <c r="AS551" s="17">
        <f t="shared" si="3484"/>
        <v>0.3413421367</v>
      </c>
      <c r="AU551" s="40" t="str">
        <f t="shared" si="3475"/>
        <v>versicolor</v>
      </c>
      <c r="AW551" s="41">
        <v>0.0</v>
      </c>
      <c r="AX551" s="41">
        <v>1.0</v>
      </c>
      <c r="AY551" s="41">
        <v>0.0</v>
      </c>
      <c r="BB551" s="74">
        <f t="shared" ref="BB551:BD551" si="3485">AQ551-AW551</f>
        <v>0.2808937293</v>
      </c>
      <c r="BC551" s="74">
        <f t="shared" si="3485"/>
        <v>-0.622235866</v>
      </c>
      <c r="BD551" s="74">
        <f t="shared" si="3485"/>
        <v>0.3413421367</v>
      </c>
      <c r="BF551" s="5">
        <v>1.0</v>
      </c>
      <c r="BG551" s="5">
        <v>1.0</v>
      </c>
      <c r="BH551" s="5">
        <v>1.0</v>
      </c>
      <c r="BJ551" s="34">
        <f t="shared" ref="BJ551:BL551" si="3486">BB551*BF551</f>
        <v>0.2808937293</v>
      </c>
      <c r="BK551" s="34">
        <f t="shared" si="3486"/>
        <v>-0.622235866</v>
      </c>
      <c r="BL551" s="34">
        <f t="shared" si="3486"/>
        <v>0.3413421367</v>
      </c>
      <c r="BO551" s="34">
        <v>0.7126794332472512</v>
      </c>
      <c r="BP551" s="34">
        <v>-0.4859701188990786</v>
      </c>
      <c r="BQ551" s="34">
        <v>-0.2267093143481727</v>
      </c>
      <c r="BT551" s="5">
        <f t="shared" ref="BT551:BV551" si="3487">Z551*(1-Z551)</f>
        <v>0.2247361587</v>
      </c>
      <c r="BU551" s="5">
        <f t="shared" si="3487"/>
        <v>0.2499418769</v>
      </c>
      <c r="BV551" s="5">
        <f t="shared" si="3487"/>
        <v>0.2130492898</v>
      </c>
      <c r="BY551" s="17">
        <v>-0.13103842000818133</v>
      </c>
      <c r="BZ551" s="17">
        <v>0.3236867746104882</v>
      </c>
      <c r="CA551" s="17">
        <v>-0.31501833944142743</v>
      </c>
      <c r="CC551" s="34">
        <f t="shared" ref="CC551:CE551" si="3488">BY551*BT551</f>
        <v>-0.02944907115</v>
      </c>
      <c r="CD551" s="34">
        <f t="shared" si="3488"/>
        <v>0.08090287998</v>
      </c>
      <c r="CE551" s="34">
        <f t="shared" si="3488"/>
        <v>-0.06711443349</v>
      </c>
    </row>
    <row r="552" ht="18.0" customHeight="1">
      <c r="B552" s="6">
        <v>0.0</v>
      </c>
      <c r="C552" s="6">
        <v>1.0</v>
      </c>
      <c r="D552" s="6">
        <v>0.0</v>
      </c>
      <c r="E552" s="22" t="str">
        <f t="shared" si="3455"/>
        <v>versicolor</v>
      </c>
      <c r="F552" s="22">
        <f t="shared" ref="F552:H552" si="3489">AQ552</f>
        <v>0.2843365548</v>
      </c>
      <c r="G552" s="22">
        <f t="shared" si="3489"/>
        <v>0.3741503011</v>
      </c>
      <c r="H552" s="22">
        <f t="shared" si="3489"/>
        <v>0.3415131441</v>
      </c>
      <c r="I552" s="64" t="str">
        <f t="shared" si="3457"/>
        <v>versicolor</v>
      </c>
      <c r="K552" s="24" t="str">
        <f t="shared" si="3458"/>
        <v>OK</v>
      </c>
      <c r="L552" s="76">
        <f t="shared" si="3459"/>
        <v>0.236267561</v>
      </c>
      <c r="N552" s="29">
        <v>1.0</v>
      </c>
      <c r="O552" s="27">
        <v>5.9</v>
      </c>
      <c r="P552" s="27">
        <v>3.4</v>
      </c>
      <c r="U552" s="27">
        <v>0.60475555156733</v>
      </c>
      <c r="V552" s="27">
        <v>-0.0024157198285990056</v>
      </c>
      <c r="W552" s="27">
        <v>0.7268906490928309</v>
      </c>
      <c r="Z552" s="17">
        <f t="shared" ref="Z552:AB552" si="3490">1/(1+EXP(-U552))</f>
        <v>0.6467435463</v>
      </c>
      <c r="AA552" s="17">
        <f t="shared" si="3490"/>
        <v>0.4993960703</v>
      </c>
      <c r="AB552" s="17">
        <f t="shared" si="3490"/>
        <v>0.6741225764</v>
      </c>
      <c r="AE552" s="29">
        <v>1.0</v>
      </c>
      <c r="AF552" s="17">
        <f t="shared" ref="AF552:AH552" si="3491">Z552</f>
        <v>0.6467435463</v>
      </c>
      <c r="AG552" s="17">
        <f t="shared" si="3491"/>
        <v>0.4993960703</v>
      </c>
      <c r="AH552" s="17">
        <f t="shared" si="3491"/>
        <v>0.6741225764</v>
      </c>
      <c r="AI552" s="2"/>
      <c r="AM552" s="27">
        <v>0.5440799790085287</v>
      </c>
      <c r="AN552" s="27">
        <v>0.8185789814662019</v>
      </c>
      <c r="AO552" s="27">
        <v>0.7273075577383563</v>
      </c>
      <c r="AQ552" s="17">
        <f t="shared" ref="AQ552:AS552" si="3492">EXP(AM552)/(EXP($AM552)+EXP($AN552)+EXP($AO552))</f>
        <v>0.2843365548</v>
      </c>
      <c r="AR552" s="17">
        <f t="shared" si="3492"/>
        <v>0.3741503011</v>
      </c>
      <c r="AS552" s="17">
        <f t="shared" si="3492"/>
        <v>0.3415131441</v>
      </c>
      <c r="AU552" s="40" t="str">
        <f t="shared" si="3475"/>
        <v>versicolor</v>
      </c>
      <c r="AW552" s="41">
        <v>0.0</v>
      </c>
      <c r="AX552" s="41">
        <v>1.0</v>
      </c>
      <c r="AY552" s="41">
        <v>0.0</v>
      </c>
      <c r="BB552" s="74">
        <f t="shared" ref="BB552:BD552" si="3493">AQ552-AW552</f>
        <v>0.2843365548</v>
      </c>
      <c r="BC552" s="74">
        <f t="shared" si="3493"/>
        <v>-0.6258496989</v>
      </c>
      <c r="BD552" s="74">
        <f t="shared" si="3493"/>
        <v>0.3415131441</v>
      </c>
      <c r="BF552" s="5">
        <v>1.0</v>
      </c>
      <c r="BG552" s="5">
        <v>1.0</v>
      </c>
      <c r="BH552" s="5">
        <v>1.0</v>
      </c>
      <c r="BJ552" s="34">
        <f t="shared" ref="BJ552:BL552" si="3494">BB552*BF552</f>
        <v>0.2843365548</v>
      </c>
      <c r="BK552" s="34">
        <f t="shared" si="3494"/>
        <v>-0.6258496989</v>
      </c>
      <c r="BL552" s="34">
        <f t="shared" si="3494"/>
        <v>0.3415131441</v>
      </c>
      <c r="BT552" s="5">
        <f t="shared" ref="BT552:BV552" si="3495">Z552*(1-Z552)</f>
        <v>0.2284663316</v>
      </c>
      <c r="BU552" s="5">
        <f t="shared" si="3495"/>
        <v>0.2499996353</v>
      </c>
      <c r="BV552" s="5">
        <f t="shared" si="3495"/>
        <v>0.2196813284</v>
      </c>
      <c r="BY552" s="17">
        <v>-0.1318872172978372</v>
      </c>
      <c r="BZ552" s="17">
        <v>0.3258678758156513</v>
      </c>
      <c r="CA552" s="17">
        <v>-0.3178408325787867</v>
      </c>
      <c r="CC552" s="34">
        <f t="shared" ref="CC552:CE552" si="3496">BY552*BT552</f>
        <v>-0.03013178872</v>
      </c>
      <c r="CD552" s="34">
        <f t="shared" si="3496"/>
        <v>0.0814668501</v>
      </c>
      <c r="CE552" s="34">
        <f t="shared" si="3496"/>
        <v>-0.06982369632</v>
      </c>
    </row>
    <row r="553" ht="18.0" customHeight="1">
      <c r="B553" s="6">
        <v>0.0</v>
      </c>
      <c r="C553" s="6">
        <v>1.0</v>
      </c>
      <c r="D553" s="6">
        <v>0.0</v>
      </c>
      <c r="E553" s="22" t="str">
        <f t="shared" si="3455"/>
        <v>versicolor</v>
      </c>
      <c r="F553" s="22">
        <f t="shared" ref="F553:H553" si="3497">AQ553</f>
        <v>0.2685410894</v>
      </c>
      <c r="G553" s="22">
        <f t="shared" si="3497"/>
        <v>0.3917311304</v>
      </c>
      <c r="H553" s="22">
        <f t="shared" si="3497"/>
        <v>0.3397277802</v>
      </c>
      <c r="I553" s="64" t="str">
        <f t="shared" si="3457"/>
        <v>versicolor</v>
      </c>
      <c r="K553" s="24" t="str">
        <f t="shared" si="3458"/>
        <v>OK</v>
      </c>
      <c r="L553" s="76">
        <f t="shared" si="3459"/>
        <v>0.2210526672</v>
      </c>
      <c r="N553" s="29">
        <v>1.0</v>
      </c>
      <c r="O553" s="27">
        <v>6.7</v>
      </c>
      <c r="P553" s="27">
        <v>3.2</v>
      </c>
      <c r="U553" s="27">
        <v>0.7332064629135386</v>
      </c>
      <c r="V553" s="27">
        <v>-0.24226659404633266</v>
      </c>
      <c r="W553" s="27">
        <v>1.08897728869872</v>
      </c>
      <c r="Z553" s="17">
        <f t="shared" ref="Z553:AB553" si="3498">1/(1+EXP(-U553))</f>
        <v>0.675508514</v>
      </c>
      <c r="AA553" s="17">
        <f t="shared" si="3498"/>
        <v>0.4397278601</v>
      </c>
      <c r="AB553" s="17">
        <f t="shared" si="3498"/>
        <v>0.7481890895</v>
      </c>
      <c r="AE553" s="29">
        <v>1.0</v>
      </c>
      <c r="AF553" s="17">
        <f t="shared" ref="AF553:AH553" si="3499">Z553</f>
        <v>0.675508514</v>
      </c>
      <c r="AG553" s="17">
        <f t="shared" si="3499"/>
        <v>0.4397278601</v>
      </c>
      <c r="AH553" s="17">
        <f t="shared" si="3499"/>
        <v>0.7481890895</v>
      </c>
      <c r="AJ553" s="2"/>
      <c r="AK553" s="2"/>
      <c r="AM553" s="27">
        <v>0.5160952425381248</v>
      </c>
      <c r="AN553" s="27">
        <v>0.8936670196897774</v>
      </c>
      <c r="AO553" s="27">
        <v>0.751235957445963</v>
      </c>
      <c r="AQ553" s="17">
        <f t="shared" ref="AQ553:AS553" si="3500">EXP(AM553)/(EXP($AM553)+EXP($AN553)+EXP($AO553))</f>
        <v>0.2685410894</v>
      </c>
      <c r="AR553" s="17">
        <f t="shared" si="3500"/>
        <v>0.3917311304</v>
      </c>
      <c r="AS553" s="17">
        <f t="shared" si="3500"/>
        <v>0.3397277802</v>
      </c>
      <c r="AU553" s="40" t="str">
        <f t="shared" si="3475"/>
        <v>versicolor</v>
      </c>
      <c r="AW553" s="41">
        <v>0.0</v>
      </c>
      <c r="AX553" s="41">
        <v>1.0</v>
      </c>
      <c r="AY553" s="41">
        <v>0.0</v>
      </c>
      <c r="BB553" s="74">
        <f t="shared" ref="BB553:BD553" si="3501">AQ553-AW553</f>
        <v>0.2685410894</v>
      </c>
      <c r="BC553" s="74">
        <f t="shared" si="3501"/>
        <v>-0.6082688696</v>
      </c>
      <c r="BD553" s="74">
        <f t="shared" si="3501"/>
        <v>0.3397277802</v>
      </c>
      <c r="BF553" s="5">
        <v>1.0</v>
      </c>
      <c r="BG553" s="5">
        <v>1.0</v>
      </c>
      <c r="BH553" s="5">
        <v>1.0</v>
      </c>
      <c r="BJ553" s="34">
        <f t="shared" ref="BJ553:BL553" si="3502">BB553*BF553</f>
        <v>0.2685410894</v>
      </c>
      <c r="BK553" s="34">
        <f t="shared" si="3502"/>
        <v>-0.6082688696</v>
      </c>
      <c r="BL553" s="34">
        <f t="shared" si="3502"/>
        <v>0.3397277802</v>
      </c>
      <c r="BT553" s="5">
        <f t="shared" ref="BT553:BV553" si="3503">Z553*(1-Z553)</f>
        <v>0.2191967615</v>
      </c>
      <c r="BU553" s="5">
        <f t="shared" si="3503"/>
        <v>0.2463672692</v>
      </c>
      <c r="BV553" s="5">
        <f t="shared" si="3503"/>
        <v>0.1884021759</v>
      </c>
      <c r="BY553" s="17">
        <v>-0.127804114598536</v>
      </c>
      <c r="BZ553" s="17">
        <v>0.31541562745030643</v>
      </c>
      <c r="CA553" s="17">
        <v>-0.3046323837289671</v>
      </c>
      <c r="CC553" s="34">
        <f t="shared" ref="CC553:CE553" si="3504">BY553*BT553</f>
        <v>-0.02801424803</v>
      </c>
      <c r="CD553" s="34">
        <f t="shared" si="3504"/>
        <v>0.07770808678</v>
      </c>
      <c r="CE553" s="34">
        <f t="shared" si="3504"/>
        <v>-0.05739340393</v>
      </c>
    </row>
    <row r="554" ht="18.0" customHeight="1">
      <c r="B554" s="6">
        <v>0.0</v>
      </c>
      <c r="C554" s="6">
        <v>0.0</v>
      </c>
      <c r="D554" s="6">
        <v>1.0</v>
      </c>
      <c r="E554" s="22" t="str">
        <f t="shared" si="3455"/>
        <v>virginica</v>
      </c>
      <c r="F554" s="22">
        <f t="shared" ref="F554:H554" si="3505">AQ554</f>
        <v>0.3173669078</v>
      </c>
      <c r="G554" s="22">
        <f t="shared" si="3505"/>
        <v>0.3387122732</v>
      </c>
      <c r="H554" s="22">
        <f t="shared" si="3505"/>
        <v>0.343920819</v>
      </c>
      <c r="I554" s="64" t="str">
        <f t="shared" si="3457"/>
        <v>virginica</v>
      </c>
      <c r="K554" s="24" t="str">
        <f t="shared" si="3458"/>
        <v>OK</v>
      </c>
      <c r="L554" s="76">
        <f t="shared" si="3459"/>
        <v>0.1077238791</v>
      </c>
      <c r="N554" s="29">
        <v>1.0</v>
      </c>
      <c r="O554" s="27">
        <v>7.9</v>
      </c>
      <c r="P554" s="27">
        <v>6.3</v>
      </c>
      <c r="U554" s="27">
        <v>0.6493167950620938</v>
      </c>
      <c r="V554" s="27">
        <v>0.6724314382190304</v>
      </c>
      <c r="W554" s="27">
        <v>0.13977319386334663</v>
      </c>
      <c r="Z554" s="17">
        <f t="shared" ref="Z554:AB554" si="3506">1/(1+EXP(-U554))</f>
        <v>0.6568564875</v>
      </c>
      <c r="AA554" s="17">
        <f t="shared" si="3506"/>
        <v>0.6620473849</v>
      </c>
      <c r="AB554" s="17">
        <f t="shared" si="3506"/>
        <v>0.5348865201</v>
      </c>
      <c r="AE554" s="29">
        <v>1.0</v>
      </c>
      <c r="AF554" s="17">
        <f t="shared" ref="AF554:AH554" si="3507">Z554</f>
        <v>0.6568564875</v>
      </c>
      <c r="AG554" s="17">
        <f t="shared" si="3507"/>
        <v>0.6620473849</v>
      </c>
      <c r="AH554" s="17">
        <f t="shared" si="3507"/>
        <v>0.5348865201</v>
      </c>
      <c r="AM554" s="27">
        <v>0.6542917025372383</v>
      </c>
      <c r="AN554" s="27">
        <v>0.7193841554357188</v>
      </c>
      <c r="AO554" s="27">
        <v>0.7346446135453377</v>
      </c>
      <c r="AQ554" s="17">
        <f t="shared" ref="AQ554:AS554" si="3508">EXP(AM554)/(EXP($AM554)+EXP($AN554)+EXP($AO554))</f>
        <v>0.3173669078</v>
      </c>
      <c r="AR554" s="17">
        <f t="shared" si="3508"/>
        <v>0.3387122732</v>
      </c>
      <c r="AS554" s="17">
        <f t="shared" si="3508"/>
        <v>0.343920819</v>
      </c>
      <c r="AU554" s="40" t="str">
        <f t="shared" si="3475"/>
        <v>virginica</v>
      </c>
      <c r="AW554" s="41">
        <v>0.0</v>
      </c>
      <c r="AX554" s="41">
        <v>0.0</v>
      </c>
      <c r="AY554" s="41">
        <v>1.0</v>
      </c>
      <c r="BB554" s="74">
        <f t="shared" ref="BB554:BD554" si="3509">AQ554-AW554</f>
        <v>0.3173669078</v>
      </c>
      <c r="BC554" s="74">
        <f t="shared" si="3509"/>
        <v>0.3387122732</v>
      </c>
      <c r="BD554" s="74">
        <f t="shared" si="3509"/>
        <v>-0.656079181</v>
      </c>
      <c r="BF554" s="5">
        <v>1.0</v>
      </c>
      <c r="BG554" s="5">
        <v>1.0</v>
      </c>
      <c r="BH554" s="5">
        <v>1.0</v>
      </c>
      <c r="BJ554" s="34">
        <f t="shared" ref="BJ554:BL554" si="3510">BB554*BF554</f>
        <v>0.3173669078</v>
      </c>
      <c r="BK554" s="34">
        <f t="shared" si="3510"/>
        <v>0.3387122732</v>
      </c>
      <c r="BL554" s="34">
        <f t="shared" si="3510"/>
        <v>-0.656079181</v>
      </c>
      <c r="BT554" s="5">
        <f t="shared" ref="BT554:BV554" si="3511">Z554*(1-Z554)</f>
        <v>0.2253960423</v>
      </c>
      <c r="BU554" s="5">
        <f t="shared" si="3511"/>
        <v>0.223740645</v>
      </c>
      <c r="BV554" s="5">
        <f t="shared" si="3511"/>
        <v>0.2487829307</v>
      </c>
      <c r="BY554" s="17">
        <v>0.04854956174885827</v>
      </c>
      <c r="BZ554" s="17">
        <v>-0.09800654775082882</v>
      </c>
      <c r="CA554" s="17">
        <v>-0.08629427325650735</v>
      </c>
      <c r="CC554" s="34">
        <f t="shared" ref="CC554:CE554" si="3512">BY554*BT554</f>
        <v>0.01094287908</v>
      </c>
      <c r="CD554" s="34">
        <f t="shared" si="3512"/>
        <v>-0.02192804821</v>
      </c>
      <c r="CE554" s="34">
        <f t="shared" si="3512"/>
        <v>-0.0214685422</v>
      </c>
    </row>
    <row r="555" ht="18.0" customHeight="1">
      <c r="B555" s="6">
        <v>0.0</v>
      </c>
      <c r="C555" s="6">
        <v>0.0</v>
      </c>
      <c r="D555" s="6">
        <v>1.0</v>
      </c>
      <c r="E555" s="22" t="str">
        <f t="shared" si="3455"/>
        <v>virginica</v>
      </c>
      <c r="F555" s="22">
        <f t="shared" ref="F555:H555" si="3513">AQ555</f>
        <v>0.2989540867</v>
      </c>
      <c r="G555" s="22">
        <f t="shared" si="3513"/>
        <v>0.3573864423</v>
      </c>
      <c r="H555" s="22">
        <f t="shared" si="3513"/>
        <v>0.343659471</v>
      </c>
      <c r="I555" s="64" t="str">
        <f t="shared" si="3457"/>
        <v>versicolor</v>
      </c>
      <c r="K555" s="24" t="str">
        <f t="shared" si="3458"/>
        <v>NG</v>
      </c>
      <c r="L555" s="76">
        <f t="shared" si="3459"/>
        <v>0.1085493076</v>
      </c>
      <c r="N555" s="29">
        <v>1.0</v>
      </c>
      <c r="O555" s="27">
        <v>8.3</v>
      </c>
      <c r="P555" s="27">
        <v>5.8</v>
      </c>
      <c r="U555" s="27">
        <v>0.7460794313082286</v>
      </c>
      <c r="V555" s="27">
        <v>0.40256784304052107</v>
      </c>
      <c r="W555" s="27">
        <v>0.4963852259303154</v>
      </c>
      <c r="Z555" s="17">
        <f t="shared" ref="Z555:AB555" si="3514">1/(1+EXP(-U555))</f>
        <v>0.6783238274</v>
      </c>
      <c r="AA555" s="17">
        <f t="shared" si="3514"/>
        <v>0.5993044554</v>
      </c>
      <c r="AB555" s="17">
        <f t="shared" si="3514"/>
        <v>0.6216094706</v>
      </c>
      <c r="AE555" s="29">
        <v>1.0</v>
      </c>
      <c r="AF555" s="17">
        <f t="shared" ref="AF555:AH555" si="3515">Z555</f>
        <v>0.6783238274</v>
      </c>
      <c r="AG555" s="17">
        <f t="shared" si="3515"/>
        <v>0.5993044554</v>
      </c>
      <c r="AH555" s="17">
        <f t="shared" si="3515"/>
        <v>0.6216094706</v>
      </c>
      <c r="AM555" s="27">
        <v>0.6189150462698114</v>
      </c>
      <c r="AN555" s="27">
        <v>0.7974427084871674</v>
      </c>
      <c r="AO555" s="27">
        <v>0.7582762978066</v>
      </c>
      <c r="AQ555" s="17">
        <f t="shared" ref="AQ555:AS555" si="3516">EXP(AM555)/(EXP($AM555)+EXP($AN555)+EXP($AO555))</f>
        <v>0.2989540867</v>
      </c>
      <c r="AR555" s="17">
        <f t="shared" si="3516"/>
        <v>0.3573864423</v>
      </c>
      <c r="AS555" s="17">
        <f t="shared" si="3516"/>
        <v>0.343659471</v>
      </c>
      <c r="AU555" s="40" t="str">
        <f t="shared" si="3475"/>
        <v>versicolor</v>
      </c>
      <c r="AW555" s="41">
        <v>0.0</v>
      </c>
      <c r="AX555" s="41">
        <v>0.0</v>
      </c>
      <c r="AY555" s="41">
        <v>1.0</v>
      </c>
      <c r="BB555" s="74">
        <f t="shared" ref="BB555:BD555" si="3517">AQ555-AW555</f>
        <v>0.2989540867</v>
      </c>
      <c r="BC555" s="74">
        <f t="shared" si="3517"/>
        <v>0.3573864423</v>
      </c>
      <c r="BD555" s="74">
        <f t="shared" si="3517"/>
        <v>-0.656340529</v>
      </c>
      <c r="BF555" s="5">
        <v>1.0</v>
      </c>
      <c r="BG555" s="5">
        <v>1.0</v>
      </c>
      <c r="BH555" s="5">
        <v>1.0</v>
      </c>
      <c r="BJ555" s="34">
        <f t="shared" ref="BJ555:BL555" si="3518">BB555*BF555</f>
        <v>0.2989540867</v>
      </c>
      <c r="BK555" s="34">
        <f t="shared" si="3518"/>
        <v>0.3573864423</v>
      </c>
      <c r="BL555" s="34">
        <f t="shared" si="3518"/>
        <v>-0.656340529</v>
      </c>
      <c r="BT555" s="5">
        <f t="shared" ref="BT555:BV555" si="3519">Z555*(1-Z555)</f>
        <v>0.2182006126</v>
      </c>
      <c r="BU555" s="5">
        <f t="shared" si="3519"/>
        <v>0.2401386251</v>
      </c>
      <c r="BV555" s="5">
        <f t="shared" si="3519"/>
        <v>0.2352111367</v>
      </c>
      <c r="BY555" s="17">
        <v>0.05296579463876788</v>
      </c>
      <c r="BZ555" s="17">
        <v>-0.1093806717821142</v>
      </c>
      <c r="CA555" s="17">
        <v>-0.07136816748516137</v>
      </c>
      <c r="CC555" s="34">
        <f t="shared" ref="CC555:CE555" si="3520">BY555*BT555</f>
        <v>0.01155716884</v>
      </c>
      <c r="CD555" s="34">
        <f t="shared" si="3520"/>
        <v>-0.02626652414</v>
      </c>
      <c r="CE555" s="34">
        <f t="shared" si="3520"/>
        <v>-0.0167865878</v>
      </c>
    </row>
    <row r="556" ht="18.0" customHeight="1">
      <c r="B556" s="6">
        <v>0.0</v>
      </c>
      <c r="C556" s="6">
        <v>0.0</v>
      </c>
      <c r="D556" s="6">
        <v>1.0</v>
      </c>
      <c r="E556" s="22" t="str">
        <f t="shared" si="3455"/>
        <v>virginica</v>
      </c>
      <c r="F556" s="22">
        <f t="shared" ref="F556:H556" si="3521">AQ556</f>
        <v>0.2952579963</v>
      </c>
      <c r="G556" s="22">
        <f t="shared" si="3521"/>
        <v>0.3615496825</v>
      </c>
      <c r="H556" s="22">
        <f t="shared" si="3521"/>
        <v>0.3431923212</v>
      </c>
      <c r="I556" s="64" t="str">
        <f t="shared" si="3457"/>
        <v>versicolor</v>
      </c>
      <c r="J556" s="30"/>
      <c r="K556" s="77" t="str">
        <f t="shared" si="3458"/>
        <v>NG</v>
      </c>
      <c r="L556" s="78">
        <f t="shared" si="3459"/>
        <v>0.1089477286</v>
      </c>
      <c r="N556" s="31">
        <v>1.0</v>
      </c>
      <c r="O556" s="27">
        <v>7.7</v>
      </c>
      <c r="P556" s="27">
        <v>5.2</v>
      </c>
      <c r="U556" s="27">
        <v>0.7107484613730038</v>
      </c>
      <c r="V556" s="27">
        <v>0.3013219523232411</v>
      </c>
      <c r="W556" s="27">
        <v>0.5540115817209443</v>
      </c>
      <c r="Z556" s="17">
        <f t="shared" ref="Z556:AB556" si="3522">1/(1+EXP(-U556))</f>
        <v>0.6705665213</v>
      </c>
      <c r="AA556" s="17">
        <f t="shared" si="3522"/>
        <v>0.5747656472</v>
      </c>
      <c r="AB556" s="17">
        <f t="shared" si="3522"/>
        <v>0.6350658068</v>
      </c>
      <c r="AE556" s="31">
        <v>1.0</v>
      </c>
      <c r="AF556" s="17">
        <f t="shared" ref="AF556:AH556" si="3523">Z556</f>
        <v>0.6705665213</v>
      </c>
      <c r="AG556" s="17">
        <f t="shared" si="3523"/>
        <v>0.5747656472</v>
      </c>
      <c r="AH556" s="17">
        <f t="shared" si="3523"/>
        <v>0.6350658068</v>
      </c>
      <c r="AM556" s="27">
        <v>0.6004382993310705</v>
      </c>
      <c r="AN556" s="27">
        <v>0.8029882279225228</v>
      </c>
      <c r="AO556" s="27">
        <v>0.7508797548397932</v>
      </c>
      <c r="AQ556" s="17">
        <f t="shared" ref="AQ556:AS556" si="3524">EXP(AM556)/(EXP($AM556)+EXP($AN556)+EXP($AO556))</f>
        <v>0.2952579963</v>
      </c>
      <c r="AR556" s="17">
        <f t="shared" si="3524"/>
        <v>0.3615496825</v>
      </c>
      <c r="AS556" s="17">
        <f t="shared" si="3524"/>
        <v>0.3431923212</v>
      </c>
      <c r="AU556" s="40" t="str">
        <f t="shared" si="3475"/>
        <v>versicolor</v>
      </c>
      <c r="AW556" s="41">
        <v>0.0</v>
      </c>
      <c r="AX556" s="41">
        <v>0.0</v>
      </c>
      <c r="AY556" s="41">
        <v>1.0</v>
      </c>
      <c r="BB556" s="74">
        <f t="shared" ref="BB556:BD556" si="3525">AQ556-AW556</f>
        <v>0.2952579963</v>
      </c>
      <c r="BC556" s="74">
        <f t="shared" si="3525"/>
        <v>0.3615496825</v>
      </c>
      <c r="BD556" s="74">
        <f t="shared" si="3525"/>
        <v>-0.6568076788</v>
      </c>
      <c r="BF556" s="5">
        <v>1.0</v>
      </c>
      <c r="BG556" s="5">
        <v>1.0</v>
      </c>
      <c r="BH556" s="5">
        <v>1.0</v>
      </c>
      <c r="BJ556" s="34">
        <f t="shared" ref="BJ556:BL556" si="3526">BB556*BF556</f>
        <v>0.2952579963</v>
      </c>
      <c r="BK556" s="34">
        <f t="shared" si="3526"/>
        <v>0.3615496825</v>
      </c>
      <c r="BL556" s="34">
        <f t="shared" si="3526"/>
        <v>-0.6568076788</v>
      </c>
      <c r="BT556" s="5">
        <f t="shared" ref="BT556:BV556" si="3527">Z556*(1-Z556)</f>
        <v>0.2209070618</v>
      </c>
      <c r="BU556" s="5">
        <f t="shared" si="3527"/>
        <v>0.244410098</v>
      </c>
      <c r="BV556" s="5">
        <f t="shared" si="3527"/>
        <v>0.2317572278</v>
      </c>
      <c r="BY556" s="17">
        <v>0.05393054738893366</v>
      </c>
      <c r="BZ556" s="17">
        <v>-0.11184844693542742</v>
      </c>
      <c r="CA556" s="17">
        <v>-0.06826465023048503</v>
      </c>
      <c r="CC556" s="34">
        <f t="shared" ref="CC556:CE556" si="3528">BY556*BT556</f>
        <v>0.01191363877</v>
      </c>
      <c r="CD556" s="34">
        <f t="shared" si="3528"/>
        <v>-0.02733688988</v>
      </c>
      <c r="CE556" s="34">
        <f t="shared" si="3528"/>
        <v>-0.0158208261</v>
      </c>
    </row>
    <row r="557" ht="18.0" customHeight="1">
      <c r="K557" s="2"/>
      <c r="R557" s="9"/>
      <c r="AM557" s="7"/>
    </row>
    <row r="558" ht="18.0" customHeight="1">
      <c r="K558" s="2"/>
      <c r="R558" s="9"/>
      <c r="AM558" s="43" t="s">
        <v>388</v>
      </c>
      <c r="AN558" s="27"/>
      <c r="AO558" s="27"/>
    </row>
    <row r="559" ht="18.0" customHeight="1">
      <c r="B559" s="11" t="s">
        <v>11</v>
      </c>
      <c r="C559" s="12"/>
      <c r="D559" s="12"/>
      <c r="E559" s="13"/>
      <c r="G559" s="2"/>
      <c r="H559" s="2"/>
      <c r="I559" s="2"/>
      <c r="J559" s="9"/>
      <c r="K559" s="2"/>
      <c r="L559" s="9"/>
      <c r="Q559" s="7"/>
      <c r="U559" s="43" t="s">
        <v>12</v>
      </c>
      <c r="V559" s="27"/>
      <c r="W559" s="27"/>
      <c r="Z559" s="16" t="s">
        <v>389</v>
      </c>
      <c r="AA559" s="17"/>
      <c r="AF559" s="16" t="s">
        <v>390</v>
      </c>
      <c r="AI559" s="7"/>
      <c r="AM559" s="43" t="s">
        <v>391</v>
      </c>
      <c r="AQ559" s="10" t="s">
        <v>392</v>
      </c>
      <c r="AR559" s="17"/>
      <c r="AW559" s="1" t="s">
        <v>41</v>
      </c>
      <c r="BB559" s="36" t="s">
        <v>93</v>
      </c>
      <c r="BF559" s="4" t="s">
        <v>393</v>
      </c>
      <c r="BH559" s="9" t="s">
        <v>1161</v>
      </c>
      <c r="BJ559" s="33" t="s">
        <v>395</v>
      </c>
      <c r="BN559" s="33" t="s">
        <v>396</v>
      </c>
      <c r="BO559" s="34"/>
      <c r="BP559" s="34"/>
      <c r="BQ559" s="34"/>
      <c r="BT559" s="4" t="s">
        <v>397</v>
      </c>
      <c r="BX559" s="16" t="s">
        <v>398</v>
      </c>
      <c r="BY559" s="17"/>
      <c r="BZ559" s="17"/>
      <c r="CA559" s="17"/>
      <c r="CB559" s="17"/>
      <c r="CC559" s="33" t="s">
        <v>399</v>
      </c>
      <c r="CG559" s="4" t="s">
        <v>138</v>
      </c>
      <c r="CH559" s="5"/>
      <c r="CI559" s="5"/>
      <c r="CJ559" s="5"/>
    </row>
    <row r="560" ht="18.0" customHeight="1">
      <c r="B560" s="18" t="s">
        <v>14</v>
      </c>
      <c r="C560" s="18" t="s">
        <v>15</v>
      </c>
      <c r="D560" s="18" t="s">
        <v>16</v>
      </c>
      <c r="E560" s="19"/>
      <c r="F560" s="6" t="s">
        <v>14</v>
      </c>
      <c r="G560" s="6" t="s">
        <v>15</v>
      </c>
      <c r="H560" s="6" t="s">
        <v>16</v>
      </c>
      <c r="I560" s="19"/>
      <c r="J560" s="20" t="s">
        <v>18</v>
      </c>
      <c r="K560" s="18" t="s">
        <v>19</v>
      </c>
      <c r="L560" s="18" t="s">
        <v>1142</v>
      </c>
      <c r="N560" s="1" t="s">
        <v>21</v>
      </c>
      <c r="O560" s="1" t="s">
        <v>22</v>
      </c>
      <c r="P560" s="1" t="s">
        <v>514</v>
      </c>
      <c r="Q560" s="1" t="s">
        <v>1162</v>
      </c>
      <c r="U560" s="1" t="s">
        <v>1163</v>
      </c>
      <c r="AE560" s="1" t="s">
        <v>21</v>
      </c>
      <c r="AF560" s="2" t="s">
        <v>1164</v>
      </c>
      <c r="AI560" s="2" t="s">
        <v>1165</v>
      </c>
      <c r="AK560" s="2"/>
      <c r="AM560" s="2" t="s">
        <v>1166</v>
      </c>
      <c r="AO560" s="2"/>
      <c r="AQ560" s="2" t="s">
        <v>47</v>
      </c>
      <c r="AW560" s="6" t="s">
        <v>14</v>
      </c>
      <c r="AX560" s="6" t="s">
        <v>15</v>
      </c>
      <c r="AY560" s="6" t="s">
        <v>16</v>
      </c>
      <c r="BB560" s="2" t="s">
        <v>101</v>
      </c>
      <c r="BF560" s="1" t="s">
        <v>251</v>
      </c>
      <c r="BJ560" s="57" t="s">
        <v>1167</v>
      </c>
      <c r="BK560" s="58"/>
      <c r="BO560" s="2" t="s">
        <v>104</v>
      </c>
      <c r="BP560" s="2"/>
      <c r="BT560" s="1" t="s">
        <v>145</v>
      </c>
      <c r="BY560" s="2" t="s">
        <v>146</v>
      </c>
      <c r="CC560" s="2" t="s">
        <v>1168</v>
      </c>
      <c r="CH560" s="2" t="s">
        <v>148</v>
      </c>
    </row>
    <row r="561" ht="18.0" customHeight="1">
      <c r="A561" s="1">
        <f>A548+1</f>
        <v>43</v>
      </c>
      <c r="B561" s="6">
        <v>1.0</v>
      </c>
      <c r="C561" s="6">
        <v>0.0</v>
      </c>
      <c r="D561" s="6">
        <v>0.0</v>
      </c>
      <c r="E561" s="22" t="str">
        <f t="shared" ref="E561:E569" si="3539">IF(MAX(B561:D561)=B561,"setosa",IF(MAX(B561:D561)=C561,"versicolor","virginica"))</f>
        <v>setosa</v>
      </c>
      <c r="F561" s="22">
        <f t="shared" ref="F561:H561" si="3529">AQ561</f>
        <v>0.3814757888</v>
      </c>
      <c r="G561" s="22">
        <f t="shared" si="3529"/>
        <v>0.2803584817</v>
      </c>
      <c r="H561" s="22">
        <f t="shared" si="3529"/>
        <v>0.3381657295</v>
      </c>
      <c r="I561" s="64" t="str">
        <f t="shared" ref="I561:I569" si="3541">IF(MAX(F561:H561)=F561,"setosa",IF(MAX(F561:H561)=G561,"versicolor","virginica"))</f>
        <v>setosa</v>
      </c>
      <c r="J561" s="22">
        <f>COUNTIF(K561:K569,"OK")/9</f>
        <v>0.7777777778</v>
      </c>
      <c r="K561" s="24" t="str">
        <f t="shared" ref="K561:K569" si="3542">IF(E561=I561,"OK","NG")</f>
        <v>OK</v>
      </c>
      <c r="L561" s="76">
        <f t="shared" ref="L561:L569" si="3543">((AQ561-B561)^2+(AR561-C561)^2)/2</f>
        <v>0.2305865391</v>
      </c>
      <c r="M561" s="9" t="s">
        <v>26</v>
      </c>
      <c r="N561" s="25">
        <v>1.0</v>
      </c>
      <c r="O561" s="27">
        <v>5.1</v>
      </c>
      <c r="P561" s="27">
        <v>7.0</v>
      </c>
      <c r="Q561" s="72">
        <f t="shared" ref="Q561:S561" si="3530">Q548-$C$10*CH548</f>
        <v>0.0538112883</v>
      </c>
      <c r="R561" s="72">
        <f t="shared" si="3530"/>
        <v>-0.06227259986</v>
      </c>
      <c r="S561" s="72">
        <f t="shared" si="3530"/>
        <v>0.1969192247</v>
      </c>
      <c r="T561" s="28" t="s">
        <v>27</v>
      </c>
      <c r="U561" s="27">
        <f t="array" ref="U561:W569">MMULT(N561:P569,Q561:S563)</f>
        <v>0.1486794131</v>
      </c>
      <c r="V561" s="27">
        <v>1.5074777794762835</v>
      </c>
      <c r="W561" s="27">
        <v>-1.1467044318821293</v>
      </c>
      <c r="Y561" s="9" t="s">
        <v>1169</v>
      </c>
      <c r="Z561" s="17">
        <f t="shared" ref="Z561:AB561" si="3531">1/(1+EXP(-U561))</f>
        <v>0.5371015326</v>
      </c>
      <c r="AA561" s="17">
        <f t="shared" si="3531"/>
        <v>0.8186871131</v>
      </c>
      <c r="AB561" s="17">
        <f t="shared" si="3531"/>
        <v>0.2410915467</v>
      </c>
      <c r="AD561" s="9" t="s">
        <v>1170</v>
      </c>
      <c r="AE561" s="25">
        <v>1.0</v>
      </c>
      <c r="AF561" s="17">
        <f t="shared" ref="AF561:AH561" si="3532">Z561</f>
        <v>0.5371015326</v>
      </c>
      <c r="AG561" s="17">
        <f t="shared" si="3532"/>
        <v>0.8186871131</v>
      </c>
      <c r="AH561" s="17">
        <f t="shared" si="3532"/>
        <v>0.2410915467</v>
      </c>
      <c r="AI561" s="38">
        <f t="shared" ref="AI561:AK561" si="3533">AI548-$C$10*BO548</f>
        <v>0.08617867253</v>
      </c>
      <c r="AJ561" s="38">
        <f t="shared" si="3533"/>
        <v>-0.03427546155</v>
      </c>
      <c r="AK561" s="38">
        <f t="shared" si="3533"/>
        <v>-0.05190321099</v>
      </c>
      <c r="AL561" s="28" t="s">
        <v>27</v>
      </c>
      <c r="AM561" s="27">
        <f t="array" ref="AM561:AO569">MMULT(AE561:AH569,AI561:AK564)</f>
        <v>0.729081325</v>
      </c>
      <c r="AN561" s="27">
        <v>0.42110301551254514</v>
      </c>
      <c r="AO561" s="27">
        <v>0.6085700388142299</v>
      </c>
      <c r="AP561" s="9" t="s">
        <v>1171</v>
      </c>
      <c r="AQ561" s="17">
        <f t="shared" ref="AQ561:AS561" si="3534">EXP(AM561)/(EXP($AM561)+EXP($AN561)+EXP($AO561))</f>
        <v>0.3814757888</v>
      </c>
      <c r="AR561" s="17">
        <f t="shared" si="3534"/>
        <v>0.2803584817</v>
      </c>
      <c r="AS561" s="17">
        <f t="shared" si="3534"/>
        <v>0.3381657295</v>
      </c>
      <c r="AT561" s="39" t="s">
        <v>51</v>
      </c>
      <c r="AU561" s="40" t="str">
        <f>IF(MAX(B561:D561)=MAX(AQ561:AS561)=AQ561,"setosa",IF(MAX(AQ561:AS561)=AR561,"versicolor","virginica"))</f>
        <v>virginica</v>
      </c>
      <c r="AW561" s="41">
        <v>1.0</v>
      </c>
      <c r="AX561" s="41">
        <v>0.0</v>
      </c>
      <c r="AY561" s="41">
        <v>0.0</v>
      </c>
      <c r="BA561" s="59" t="s">
        <v>108</v>
      </c>
      <c r="BB561" s="74">
        <f t="shared" ref="BB561:BD561" si="3535">AQ561-AW561</f>
        <v>-0.6185242112</v>
      </c>
      <c r="BC561" s="74">
        <f t="shared" si="3535"/>
        <v>0.2803584817</v>
      </c>
      <c r="BD561" s="74">
        <f t="shared" si="3535"/>
        <v>0.3381657295</v>
      </c>
      <c r="BE561" s="9" t="s">
        <v>1172</v>
      </c>
      <c r="BF561" s="5">
        <v>1.0</v>
      </c>
      <c r="BG561" s="5">
        <v>1.0</v>
      </c>
      <c r="BH561" s="5">
        <v>1.0</v>
      </c>
      <c r="BI561" s="9" t="s">
        <v>1173</v>
      </c>
      <c r="BJ561" s="34">
        <f t="shared" ref="BJ561:BL561" si="3536">BB561*BF561</f>
        <v>-0.6185242112</v>
      </c>
      <c r="BK561" s="34">
        <f t="shared" si="3536"/>
        <v>0.2803584817</v>
      </c>
      <c r="BL561" s="34">
        <f t="shared" si="3536"/>
        <v>0.3381657295</v>
      </c>
      <c r="BN561" s="61" t="s">
        <v>1174</v>
      </c>
      <c r="BO561" s="62">
        <f t="array" ref="BO561:BQ564">MMULT(TRANSPOSE(AE561:AH569),BJ561:BL569)</f>
        <v>-0.1107808868</v>
      </c>
      <c r="BP561" s="62">
        <v>0.0428194112445886</v>
      </c>
      <c r="BQ561" s="62">
        <v>0.06796147551176324</v>
      </c>
      <c r="BS561" s="75" t="s">
        <v>1175</v>
      </c>
      <c r="BT561" s="5">
        <f t="shared" ref="BT561:BV561" si="3537">Z561*(1-Z561)</f>
        <v>0.2486234763</v>
      </c>
      <c r="BU561" s="5">
        <f t="shared" si="3537"/>
        <v>0.148438524</v>
      </c>
      <c r="BV561" s="5">
        <f t="shared" si="3537"/>
        <v>0.1829664128</v>
      </c>
      <c r="BX561" s="9" t="s">
        <v>1176</v>
      </c>
      <c r="BY561" s="17">
        <f t="array" ref="BY561:CA569">MMULT(BJ561:BL569,TRANSPOSE(AI562:AK564))</f>
        <v>0.08572916991</v>
      </c>
      <c r="BZ561" s="17">
        <v>-0.238263256477548</v>
      </c>
      <c r="CA561" s="17">
        <v>0.4246750714533839</v>
      </c>
      <c r="CB561" s="9"/>
      <c r="CC561" s="34">
        <f t="shared" ref="CC561:CE561" si="3538">BY561*BT561</f>
        <v>0.02131428424</v>
      </c>
      <c r="CD561" s="34">
        <f t="shared" si="3538"/>
        <v>-0.03536744611</v>
      </c>
      <c r="CE561" s="34">
        <f t="shared" si="3538"/>
        <v>0.07770127444</v>
      </c>
      <c r="CG561" s="61" t="s">
        <v>1177</v>
      </c>
      <c r="CH561" s="65">
        <f t="array" ref="CH561:CJ563">MMULT(TRANSPOSE(N561:P569),CC561:CE569)</f>
        <v>0.008762051961</v>
      </c>
      <c r="CI561" s="65">
        <v>0.0697525528749913</v>
      </c>
      <c r="CJ561" s="65">
        <v>-0.033289311756817035</v>
      </c>
    </row>
    <row r="562" ht="18.0" customHeight="1">
      <c r="B562" s="6">
        <v>1.0</v>
      </c>
      <c r="C562" s="6">
        <v>0.0</v>
      </c>
      <c r="D562" s="6">
        <v>0.0</v>
      </c>
      <c r="E562" s="22" t="str">
        <f t="shared" si="3539"/>
        <v>setosa</v>
      </c>
      <c r="F562" s="22">
        <f t="shared" ref="F562:H562" si="3540">AQ562</f>
        <v>0.391758739</v>
      </c>
      <c r="G562" s="22">
        <f t="shared" si="3540"/>
        <v>0.2715305058</v>
      </c>
      <c r="H562" s="22">
        <f t="shared" si="3540"/>
        <v>0.3367107552</v>
      </c>
      <c r="I562" s="64" t="str">
        <f t="shared" si="3541"/>
        <v>setosa</v>
      </c>
      <c r="K562" s="24" t="str">
        <f t="shared" si="3542"/>
        <v>OK</v>
      </c>
      <c r="L562" s="76">
        <f t="shared" si="3543"/>
        <v>0.2218431236</v>
      </c>
      <c r="N562" s="29">
        <v>1.0</v>
      </c>
      <c r="O562" s="27">
        <v>5.4</v>
      </c>
      <c r="P562" s="27">
        <v>7.8</v>
      </c>
      <c r="Q562" s="72">
        <f t="shared" ref="Q562:S562" si="3544">Q549-$C$10*CH549</f>
        <v>0.1396400079</v>
      </c>
      <c r="R562" s="72">
        <f t="shared" si="3544"/>
        <v>-0.2148941254</v>
      </c>
      <c r="S562" s="72">
        <f t="shared" si="3544"/>
        <v>0.3544476645</v>
      </c>
      <c r="U562" s="27">
        <v>0.1200233108644474</v>
      </c>
      <c r="V562" s="27">
        <v>1.7476621611631271</v>
      </c>
      <c r="W562" s="27">
        <v>-1.4005194748679806</v>
      </c>
      <c r="Z562" s="17">
        <f t="shared" ref="Z562:AB562" si="3545">1/(1+EXP(-U562))</f>
        <v>0.5299698585</v>
      </c>
      <c r="AA562" s="17">
        <f t="shared" si="3545"/>
        <v>0.8516576895</v>
      </c>
      <c r="AB562" s="17">
        <f t="shared" si="3545"/>
        <v>0.1977336916</v>
      </c>
      <c r="AE562" s="29">
        <v>1.0</v>
      </c>
      <c r="AF562" s="17">
        <f t="shared" ref="AF562:AH562" si="3546">Z562</f>
        <v>0.5299698585</v>
      </c>
      <c r="AG562" s="17">
        <f t="shared" si="3546"/>
        <v>0.8516576895</v>
      </c>
      <c r="AH562" s="17">
        <f t="shared" si="3546"/>
        <v>0.1977336916</v>
      </c>
      <c r="AI562" s="38">
        <f t="shared" ref="AI562:AK562" si="3547">AI549-$C$10*BO549</f>
        <v>0.5017352997</v>
      </c>
      <c r="AJ562" s="38">
        <f t="shared" si="3547"/>
        <v>0.7432291056</v>
      </c>
      <c r="AK562" s="38">
        <f t="shared" si="3547"/>
        <v>0.5550355947</v>
      </c>
      <c r="AM562" s="27">
        <v>0.7504097325733269</v>
      </c>
      <c r="AN562" s="27">
        <v>0.3838380374004273</v>
      </c>
      <c r="AO562" s="27">
        <v>0.5989878127516246</v>
      </c>
      <c r="AQ562" s="17">
        <f t="shared" ref="AQ562:AS562" si="3548">EXP(AM562)/(EXP($AM562)+EXP($AN562)+EXP($AO562))</f>
        <v>0.391758739</v>
      </c>
      <c r="AR562" s="17">
        <f t="shared" si="3548"/>
        <v>0.2715305058</v>
      </c>
      <c r="AS562" s="17">
        <f t="shared" si="3548"/>
        <v>0.3367107552</v>
      </c>
      <c r="AU562" s="40" t="str">
        <f t="shared" ref="AU562:AU569" si="3559">IF(MAX(AQ562:AS562)=AQ562,"setosa",IF(MAX(AQ562:AS562)=AR562,"versicolor","virginica"))</f>
        <v>setosa</v>
      </c>
      <c r="AW562" s="41">
        <v>1.0</v>
      </c>
      <c r="AX562" s="41">
        <v>0.0</v>
      </c>
      <c r="AY562" s="41">
        <v>0.0</v>
      </c>
      <c r="BB562" s="74">
        <f t="shared" ref="BB562:BD562" si="3549">AQ562-AW562</f>
        <v>-0.608241261</v>
      </c>
      <c r="BC562" s="74">
        <f t="shared" si="3549"/>
        <v>0.2715305058</v>
      </c>
      <c r="BD562" s="74">
        <f t="shared" si="3549"/>
        <v>0.3367107552</v>
      </c>
      <c r="BF562" s="5">
        <v>1.0</v>
      </c>
      <c r="BG562" s="5">
        <v>1.0</v>
      </c>
      <c r="BH562" s="5">
        <v>1.0</v>
      </c>
      <c r="BJ562" s="34">
        <f t="shared" ref="BJ562:BL562" si="3550">BB562*BF562</f>
        <v>-0.608241261</v>
      </c>
      <c r="BK562" s="34">
        <f t="shared" si="3550"/>
        <v>0.2715305058</v>
      </c>
      <c r="BL562" s="34">
        <f t="shared" si="3550"/>
        <v>0.3367107552</v>
      </c>
      <c r="BN562" s="61" t="s">
        <v>1178</v>
      </c>
      <c r="BO562" s="34">
        <v>0.15917522587785948</v>
      </c>
      <c r="BP562" s="34">
        <v>-0.06949874542686893</v>
      </c>
      <c r="BQ562" s="34">
        <v>-0.08967648045099041</v>
      </c>
      <c r="BT562" s="5">
        <f t="shared" ref="BT562:BV562" si="3551">Z562*(1-Z562)</f>
        <v>0.2491018076</v>
      </c>
      <c r="BU562" s="5">
        <f t="shared" si="3551"/>
        <v>0.1263368694</v>
      </c>
      <c r="BV562" s="5">
        <f t="shared" si="3551"/>
        <v>0.1586350788</v>
      </c>
      <c r="BY562" s="17">
        <v>0.08351971785523615</v>
      </c>
      <c r="BZ562" s="17">
        <v>-0.23241977317128898</v>
      </c>
      <c r="CA562" s="17">
        <v>0.41651472617349117</v>
      </c>
      <c r="CC562" s="34">
        <f t="shared" ref="CC562:CE562" si="3552">BY562*BT562</f>
        <v>0.02080491269</v>
      </c>
      <c r="CD562" s="34">
        <f t="shared" si="3552"/>
        <v>-0.02936318654</v>
      </c>
      <c r="CE562" s="34">
        <f t="shared" si="3552"/>
        <v>0.0660738464</v>
      </c>
      <c r="CG562" s="61" t="s">
        <v>1179</v>
      </c>
      <c r="CH562" s="66">
        <v>0.029434968907255263</v>
      </c>
      <c r="CI562" s="66">
        <v>0.44754589072642104</v>
      </c>
      <c r="CJ562" s="66">
        <v>-0.5816588181015732</v>
      </c>
    </row>
    <row r="563" ht="18.0" customHeight="1">
      <c r="B563" s="6">
        <v>1.0</v>
      </c>
      <c r="C563" s="6">
        <v>0.0</v>
      </c>
      <c r="D563" s="6">
        <v>0.0</v>
      </c>
      <c r="E563" s="22" t="str">
        <f t="shared" si="3539"/>
        <v>setosa</v>
      </c>
      <c r="F563" s="22">
        <f t="shared" ref="F563:H563" si="3553">AQ563</f>
        <v>0.3848478449</v>
      </c>
      <c r="G563" s="22">
        <f t="shared" si="3553"/>
        <v>0.2775136559</v>
      </c>
      <c r="H563" s="22">
        <f t="shared" si="3553"/>
        <v>0.3376384991</v>
      </c>
      <c r="I563" s="64" t="str">
        <f t="shared" si="3541"/>
        <v>setosa</v>
      </c>
      <c r="K563" s="24" t="str">
        <f t="shared" si="3542"/>
        <v>OK</v>
      </c>
      <c r="L563" s="76">
        <f t="shared" si="3543"/>
        <v>0.2277130015</v>
      </c>
      <c r="N563" s="29">
        <v>1.0</v>
      </c>
      <c r="O563" s="27">
        <v>4.6</v>
      </c>
      <c r="P563" s="27">
        <v>6.8</v>
      </c>
      <c r="Q563" s="72">
        <f t="shared" ref="Q563:S563" si="3554">Q550-$C$10*CH550</f>
        <v>-0.08818513081</v>
      </c>
      <c r="R563" s="72">
        <f t="shared" si="3554"/>
        <v>0.3808157741</v>
      </c>
      <c r="S563" s="72">
        <f t="shared" si="3554"/>
        <v>-0.4501866779</v>
      </c>
      <c r="U563" s="27">
        <v>0.09649643532175922</v>
      </c>
      <c r="V563" s="27">
        <v>1.5387616873594403</v>
      </c>
      <c r="W563" s="27">
        <v>-1.2338909285279518</v>
      </c>
      <c r="Z563" s="17">
        <f t="shared" ref="Z563:AB563" si="3555">1/(1+EXP(-U563))</f>
        <v>0.5241054068</v>
      </c>
      <c r="AA563" s="17">
        <f t="shared" si="3555"/>
        <v>0.8232846389</v>
      </c>
      <c r="AB563" s="17">
        <f t="shared" si="3555"/>
        <v>0.2255011479</v>
      </c>
      <c r="AE563" s="29">
        <v>1.0</v>
      </c>
      <c r="AF563" s="17">
        <f t="shared" ref="AF563:AH563" si="3556">Z563</f>
        <v>0.5241054068</v>
      </c>
      <c r="AG563" s="17">
        <f t="shared" si="3556"/>
        <v>0.8232846389</v>
      </c>
      <c r="AH563" s="17">
        <f t="shared" si="3556"/>
        <v>0.2255011479</v>
      </c>
      <c r="AI563" s="38">
        <f t="shared" ref="AI563:AK563" si="3557">AI550-$C$10*BO550</f>
        <v>0.51088117</v>
      </c>
      <c r="AJ563" s="38">
        <f t="shared" si="3557"/>
        <v>-0.1213047632</v>
      </c>
      <c r="AK563" s="38">
        <f t="shared" si="3557"/>
        <v>0.3304235932</v>
      </c>
      <c r="AM563" s="27">
        <v>0.7278085988235691</v>
      </c>
      <c r="AN563" s="27">
        <v>0.4008306930918527</v>
      </c>
      <c r="AO563" s="27">
        <v>0.5969363445672342</v>
      </c>
      <c r="AQ563" s="17">
        <f t="shared" ref="AQ563:AS563" si="3558">EXP(AM563)/(EXP($AM563)+EXP($AN563)+EXP($AO563))</f>
        <v>0.3848478449</v>
      </c>
      <c r="AR563" s="17">
        <f t="shared" si="3558"/>
        <v>0.2775136559</v>
      </c>
      <c r="AS563" s="17">
        <f t="shared" si="3558"/>
        <v>0.3376384991</v>
      </c>
      <c r="AU563" s="40" t="str">
        <f t="shared" si="3559"/>
        <v>setosa</v>
      </c>
      <c r="AW563" s="41">
        <v>1.0</v>
      </c>
      <c r="AX563" s="41">
        <v>0.0</v>
      </c>
      <c r="AY563" s="41">
        <v>0.0</v>
      </c>
      <c r="BB563" s="74">
        <f t="shared" ref="BB563:BD563" si="3560">AQ563-AW563</f>
        <v>-0.6151521551</v>
      </c>
      <c r="BC563" s="74">
        <f t="shared" si="3560"/>
        <v>0.2775136559</v>
      </c>
      <c r="BD563" s="74">
        <f t="shared" si="3560"/>
        <v>0.3376384991</v>
      </c>
      <c r="BF563" s="5">
        <v>1.0</v>
      </c>
      <c r="BG563" s="5">
        <v>1.0</v>
      </c>
      <c r="BH563" s="5">
        <v>1.0</v>
      </c>
      <c r="BJ563" s="34">
        <f t="shared" ref="BJ563:BL563" si="3561">BB563*BF563</f>
        <v>-0.6151521551</v>
      </c>
      <c r="BK563" s="34">
        <f t="shared" si="3561"/>
        <v>0.2775136559</v>
      </c>
      <c r="BL563" s="34">
        <f t="shared" si="3561"/>
        <v>0.3376384991</v>
      </c>
      <c r="BO563" s="34">
        <v>-0.5963573677019729</v>
      </c>
      <c r="BP563" s="34">
        <v>0.46288576659578207</v>
      </c>
      <c r="BQ563" s="34">
        <v>0.13347160110619077</v>
      </c>
      <c r="BT563" s="5">
        <f t="shared" ref="BT563:BV563" si="3562">Z563*(1-Z563)</f>
        <v>0.2494189294</v>
      </c>
      <c r="BU563" s="5">
        <f t="shared" si="3562"/>
        <v>0.1454870423</v>
      </c>
      <c r="BV563" s="5">
        <f t="shared" si="3562"/>
        <v>0.1746503802</v>
      </c>
      <c r="BY563" s="17">
        <v>0.08501406057030808</v>
      </c>
      <c r="BZ563" s="17">
        <v>-0.23636965492449777</v>
      </c>
      <c r="CA563" s="17">
        <v>0.4220123028011037</v>
      </c>
      <c r="CC563" s="34">
        <f t="shared" ref="CC563:CE563" si="3563">BY563*BT563</f>
        <v>0.02120411597</v>
      </c>
      <c r="CD563" s="34">
        <f t="shared" si="3563"/>
        <v>-0.03438872197</v>
      </c>
      <c r="CE563" s="34">
        <f t="shared" si="3563"/>
        <v>0.07370460912</v>
      </c>
      <c r="CH563" s="66">
        <v>0.34985469576431727</v>
      </c>
      <c r="CI563" s="66">
        <v>-0.31100251439216087</v>
      </c>
      <c r="CJ563" s="66">
        <v>0.5710276280781367</v>
      </c>
    </row>
    <row r="564" ht="18.0" customHeight="1">
      <c r="B564" s="6">
        <v>0.0</v>
      </c>
      <c r="C564" s="6">
        <v>1.0</v>
      </c>
      <c r="D564" s="6">
        <v>0.0</v>
      </c>
      <c r="E564" s="22" t="str">
        <f t="shared" si="3539"/>
        <v>versicolor</v>
      </c>
      <c r="F564" s="22">
        <f t="shared" ref="F564:H564" si="3564">AQ564</f>
        <v>0.2780892882</v>
      </c>
      <c r="G564" s="22">
        <f t="shared" si="3564"/>
        <v>0.3802026562</v>
      </c>
      <c r="H564" s="22">
        <f t="shared" si="3564"/>
        <v>0.3417080556</v>
      </c>
      <c r="I564" s="64" t="str">
        <f t="shared" si="3541"/>
        <v>versicolor</v>
      </c>
      <c r="K564" s="24" t="str">
        <f t="shared" si="3542"/>
        <v>OK</v>
      </c>
      <c r="L564" s="76">
        <f t="shared" si="3543"/>
        <v>0.2307411998</v>
      </c>
      <c r="N564" s="29">
        <v>1.0</v>
      </c>
      <c r="O564" s="27">
        <v>6.4</v>
      </c>
      <c r="P564" s="27">
        <v>3.6</v>
      </c>
      <c r="U564" s="27">
        <v>0.6300408681980119</v>
      </c>
      <c r="V564" s="27">
        <v>-0.06665821565758834</v>
      </c>
      <c r="W564" s="27">
        <v>0.8447122367727598</v>
      </c>
      <c r="Z564" s="17">
        <f t="shared" ref="Z564:AB564" si="3565">1/(1+EXP(-U564))</f>
        <v>0.6524987289</v>
      </c>
      <c r="AA564" s="17">
        <f t="shared" si="3565"/>
        <v>0.4833416138</v>
      </c>
      <c r="AB564" s="17">
        <f t="shared" si="3565"/>
        <v>0.6994567384</v>
      </c>
      <c r="AE564" s="29">
        <v>1.0</v>
      </c>
      <c r="AF564" s="17">
        <f t="shared" ref="AF564:AH564" si="3566">Z564</f>
        <v>0.6524987289</v>
      </c>
      <c r="AG564" s="17">
        <f t="shared" si="3566"/>
        <v>0.4833416138</v>
      </c>
      <c r="AH564" s="17">
        <f t="shared" si="3566"/>
        <v>0.6994567384</v>
      </c>
      <c r="AI564" s="38">
        <f t="shared" ref="AI564:AK564" si="3567">AI551-$C$10*BO551</f>
        <v>-0.1859541604</v>
      </c>
      <c r="AJ564" s="38">
        <f t="shared" si="3567"/>
        <v>0.6449816839</v>
      </c>
      <c r="AK564" s="38">
        <f t="shared" si="3567"/>
        <v>0.3809724765</v>
      </c>
      <c r="AM564" s="27">
        <v>0.5304235564634422</v>
      </c>
      <c r="AN564" s="27">
        <v>0.8431857300380641</v>
      </c>
      <c r="AO564" s="27">
        <v>0.736438047700168</v>
      </c>
      <c r="AQ564" s="17">
        <f t="shared" ref="AQ564:AS564" si="3568">EXP(AM564)/(EXP($AM564)+EXP($AN564)+EXP($AO564))</f>
        <v>0.2780892882</v>
      </c>
      <c r="AR564" s="17">
        <f t="shared" si="3568"/>
        <v>0.3802026562</v>
      </c>
      <c r="AS564" s="17">
        <f t="shared" si="3568"/>
        <v>0.3417080556</v>
      </c>
      <c r="AU564" s="40" t="str">
        <f t="shared" si="3559"/>
        <v>versicolor</v>
      </c>
      <c r="AW564" s="41">
        <v>0.0</v>
      </c>
      <c r="AX564" s="41">
        <v>1.0</v>
      </c>
      <c r="AY564" s="41">
        <v>0.0</v>
      </c>
      <c r="BB564" s="74">
        <f t="shared" ref="BB564:BD564" si="3569">AQ564-AW564</f>
        <v>0.2780892882</v>
      </c>
      <c r="BC564" s="74">
        <f t="shared" si="3569"/>
        <v>-0.6197973438</v>
      </c>
      <c r="BD564" s="74">
        <f t="shared" si="3569"/>
        <v>0.3417080556</v>
      </c>
      <c r="BF564" s="5">
        <v>1.0</v>
      </c>
      <c r="BG564" s="5">
        <v>1.0</v>
      </c>
      <c r="BH564" s="5">
        <v>1.0</v>
      </c>
      <c r="BJ564" s="34">
        <f t="shared" ref="BJ564:BL564" si="3570">BB564*BF564</f>
        <v>0.2780892882</v>
      </c>
      <c r="BK564" s="34">
        <f t="shared" si="3570"/>
        <v>-0.6197973438</v>
      </c>
      <c r="BL564" s="34">
        <f t="shared" si="3570"/>
        <v>0.3417080556</v>
      </c>
      <c r="BO564" s="34">
        <v>0.724420874346454</v>
      </c>
      <c r="BP564" s="34">
        <v>-0.4891350925175387</v>
      </c>
      <c r="BQ564" s="34">
        <v>-0.2352857818289149</v>
      </c>
      <c r="BT564" s="5">
        <f t="shared" ref="BT564:BV564" si="3571">Z564*(1-Z564)</f>
        <v>0.2267441377</v>
      </c>
      <c r="BU564" s="5">
        <f t="shared" si="3571"/>
        <v>0.2497224982</v>
      </c>
      <c r="BV564" s="5">
        <f t="shared" si="3571"/>
        <v>0.2102170095</v>
      </c>
      <c r="BY564" s="17">
        <v>-0.13146407928384946</v>
      </c>
      <c r="BZ564" s="17">
        <v>0.33016335452550105</v>
      </c>
      <c r="CA564" s="17">
        <v>-0.32128843037896265</v>
      </c>
      <c r="CC564" s="34">
        <f t="shared" ref="CC564:CE564" si="3572">BY564*BT564</f>
        <v>-0.02980870929</v>
      </c>
      <c r="CD564" s="34">
        <f t="shared" si="3572"/>
        <v>0.0824492177</v>
      </c>
      <c r="CE564" s="34">
        <f t="shared" si="3572"/>
        <v>-0.06754029302</v>
      </c>
    </row>
    <row r="565" ht="18.0" customHeight="1">
      <c r="B565" s="6">
        <v>0.0</v>
      </c>
      <c r="C565" s="6">
        <v>1.0</v>
      </c>
      <c r="D565" s="6">
        <v>0.0</v>
      </c>
      <c r="E565" s="22" t="str">
        <f t="shared" si="3539"/>
        <v>versicolor</v>
      </c>
      <c r="F565" s="22">
        <f t="shared" ref="F565:H565" si="3573">AQ565</f>
        <v>0.2817643547</v>
      </c>
      <c r="G565" s="22">
        <f t="shared" si="3573"/>
        <v>0.3763515243</v>
      </c>
      <c r="H565" s="22">
        <f t="shared" si="3573"/>
        <v>0.341884121</v>
      </c>
      <c r="I565" s="64" t="str">
        <f t="shared" si="3541"/>
        <v>versicolor</v>
      </c>
      <c r="K565" s="24" t="str">
        <f t="shared" si="3542"/>
        <v>OK</v>
      </c>
      <c r="L565" s="76">
        <f t="shared" si="3543"/>
        <v>0.2341642864</v>
      </c>
      <c r="N565" s="29">
        <v>1.0</v>
      </c>
      <c r="O565" s="27">
        <v>5.9</v>
      </c>
      <c r="P565" s="27">
        <v>3.4</v>
      </c>
      <c r="U565" s="27">
        <v>0.5778578903903067</v>
      </c>
      <c r="V565" s="27">
        <v>-0.03537430777443151</v>
      </c>
      <c r="W565" s="27">
        <v>0.7575257401269377</v>
      </c>
      <c r="Z565" s="17">
        <f t="shared" ref="Z565:AB565" si="3574">1/(1+EXP(-U565))</f>
        <v>0.6405743581</v>
      </c>
      <c r="AA565" s="17">
        <f t="shared" si="3574"/>
        <v>0.4911573451</v>
      </c>
      <c r="AB565" s="17">
        <f t="shared" si="3574"/>
        <v>0.6808163043</v>
      </c>
      <c r="AE565" s="29">
        <v>1.0</v>
      </c>
      <c r="AF565" s="17">
        <f t="shared" ref="AF565:AH565" si="3575">Z565</f>
        <v>0.6405743581</v>
      </c>
      <c r="AG565" s="17">
        <f t="shared" si="3575"/>
        <v>0.4911573451</v>
      </c>
      <c r="AH565" s="17">
        <f t="shared" si="3575"/>
        <v>0.6808163043</v>
      </c>
      <c r="AI565" s="2"/>
      <c r="AM565" s="27">
        <v>0.5318998549614918</v>
      </c>
      <c r="AN565" s="27">
        <v>0.8213523666351069</v>
      </c>
      <c r="AO565" s="27">
        <v>0.7253006071752268</v>
      </c>
      <c r="AQ565" s="17">
        <f t="shared" ref="AQ565:AS565" si="3576">EXP(AM565)/(EXP($AM565)+EXP($AN565)+EXP($AO565))</f>
        <v>0.2817643547</v>
      </c>
      <c r="AR565" s="17">
        <f t="shared" si="3576"/>
        <v>0.3763515243</v>
      </c>
      <c r="AS565" s="17">
        <f t="shared" si="3576"/>
        <v>0.341884121</v>
      </c>
      <c r="AU565" s="40" t="str">
        <f t="shared" si="3559"/>
        <v>versicolor</v>
      </c>
      <c r="AW565" s="41">
        <v>0.0</v>
      </c>
      <c r="AX565" s="41">
        <v>1.0</v>
      </c>
      <c r="AY565" s="41">
        <v>0.0</v>
      </c>
      <c r="BB565" s="74">
        <f t="shared" ref="BB565:BD565" si="3577">AQ565-AW565</f>
        <v>0.2817643547</v>
      </c>
      <c r="BC565" s="74">
        <f t="shared" si="3577"/>
        <v>-0.6236484757</v>
      </c>
      <c r="BD565" s="74">
        <f t="shared" si="3577"/>
        <v>0.341884121</v>
      </c>
      <c r="BF565" s="5">
        <v>1.0</v>
      </c>
      <c r="BG565" s="5">
        <v>1.0</v>
      </c>
      <c r="BH565" s="5">
        <v>1.0</v>
      </c>
      <c r="BJ565" s="34">
        <f t="shared" ref="BJ565:BL565" si="3578">BB565*BF565</f>
        <v>0.2817643547</v>
      </c>
      <c r="BK565" s="34">
        <f t="shared" si="3578"/>
        <v>-0.6236484757</v>
      </c>
      <c r="BL565" s="34">
        <f t="shared" si="3578"/>
        <v>0.341884121</v>
      </c>
      <c r="BT565" s="5">
        <f t="shared" ref="BT565:BV565" si="3579">Z565*(1-Z565)</f>
        <v>0.2302388498</v>
      </c>
      <c r="BU565" s="5">
        <f t="shared" si="3579"/>
        <v>0.2499218075</v>
      </c>
      <c r="BV565" s="5">
        <f t="shared" si="3579"/>
        <v>0.2173054641</v>
      </c>
      <c r="BY565" s="17">
        <v>-0.1323847194436822</v>
      </c>
      <c r="BZ565" s="17">
        <v>0.33256621359908745</v>
      </c>
      <c r="CA565" s="17">
        <v>-0.324388657745295</v>
      </c>
      <c r="CC565" s="34">
        <f t="shared" ref="CC565:CE565" si="3580">BY565*BT565</f>
        <v>-0.03048010554</v>
      </c>
      <c r="CD565" s="34">
        <f t="shared" si="3580"/>
        <v>0.0831155492</v>
      </c>
      <c r="CE565" s="34">
        <f t="shared" si="3580"/>
        <v>-0.07049142782</v>
      </c>
    </row>
    <row r="566" ht="18.0" customHeight="1">
      <c r="B566" s="6">
        <v>0.0</v>
      </c>
      <c r="C566" s="6">
        <v>1.0</v>
      </c>
      <c r="D566" s="6">
        <v>0.0</v>
      </c>
      <c r="E566" s="22" t="str">
        <f t="shared" si="3539"/>
        <v>versicolor</v>
      </c>
      <c r="F566" s="22">
        <f t="shared" ref="F566:H566" si="3581">AQ566</f>
        <v>0.2651737198</v>
      </c>
      <c r="G566" s="22">
        <f t="shared" si="3581"/>
        <v>0.3947739584</v>
      </c>
      <c r="H566" s="22">
        <f t="shared" si="3581"/>
        <v>0.3400523218</v>
      </c>
      <c r="I566" s="64" t="str">
        <f t="shared" si="3541"/>
        <v>versicolor</v>
      </c>
      <c r="K566" s="24" t="str">
        <f t="shared" si="3542"/>
        <v>OK</v>
      </c>
      <c r="L566" s="76">
        <f t="shared" si="3543"/>
        <v>0.2183078316</v>
      </c>
      <c r="N566" s="29">
        <v>1.0</v>
      </c>
      <c r="O566" s="27">
        <v>6.7</v>
      </c>
      <c r="P566" s="27">
        <v>3.2</v>
      </c>
      <c r="U566" s="27">
        <v>0.707206922902948</v>
      </c>
      <c r="V566" s="27">
        <v>-0.28345276294145805</v>
      </c>
      <c r="W566" s="27">
        <v>1.1311212072692813</v>
      </c>
      <c r="Z566" s="17">
        <f t="shared" ref="Z566:AB566" si="3582">1/(1+EXP(-U566))</f>
        <v>0.6697836984</v>
      </c>
      <c r="AA566" s="17">
        <f t="shared" si="3582"/>
        <v>0.4296074893</v>
      </c>
      <c r="AB566" s="17">
        <f t="shared" si="3582"/>
        <v>0.7560457546</v>
      </c>
      <c r="AE566" s="29">
        <v>1.0</v>
      </c>
      <c r="AF566" s="17">
        <f t="shared" ref="AF566:AH566" si="3583">Z566</f>
        <v>0.6697836984</v>
      </c>
      <c r="AG566" s="17">
        <f t="shared" si="3583"/>
        <v>0.4296074893</v>
      </c>
      <c r="AH566" s="17">
        <f t="shared" si="3583"/>
        <v>0.7560457546</v>
      </c>
      <c r="AJ566" s="2"/>
      <c r="AK566" s="2"/>
      <c r="AM566" s="27">
        <v>0.5011213204175697</v>
      </c>
      <c r="AN566" s="27">
        <v>0.899049506661502</v>
      </c>
      <c r="AO566" s="27">
        <v>0.7498356561543391</v>
      </c>
      <c r="AQ566" s="17">
        <f t="shared" ref="AQ566:AS566" si="3584">EXP(AM566)/(EXP($AM566)+EXP($AN566)+EXP($AO566))</f>
        <v>0.2651737198</v>
      </c>
      <c r="AR566" s="17">
        <f t="shared" si="3584"/>
        <v>0.3947739584</v>
      </c>
      <c r="AS566" s="17">
        <f t="shared" si="3584"/>
        <v>0.3400523218</v>
      </c>
      <c r="AU566" s="40" t="str">
        <f t="shared" si="3559"/>
        <v>versicolor</v>
      </c>
      <c r="AW566" s="41">
        <v>0.0</v>
      </c>
      <c r="AX566" s="41">
        <v>1.0</v>
      </c>
      <c r="AY566" s="41">
        <v>0.0</v>
      </c>
      <c r="BB566" s="74">
        <f t="shared" ref="BB566:BD566" si="3585">AQ566-AW566</f>
        <v>0.2651737198</v>
      </c>
      <c r="BC566" s="74">
        <f t="shared" si="3585"/>
        <v>-0.6052260416</v>
      </c>
      <c r="BD566" s="74">
        <f t="shared" si="3585"/>
        <v>0.3400523218</v>
      </c>
      <c r="BF566" s="5">
        <v>1.0</v>
      </c>
      <c r="BG566" s="5">
        <v>1.0</v>
      </c>
      <c r="BH566" s="5">
        <v>1.0</v>
      </c>
      <c r="BJ566" s="34">
        <f t="shared" ref="BJ566:BL566" si="3586">BB566*BF566</f>
        <v>0.2651737198</v>
      </c>
      <c r="BK566" s="34">
        <f t="shared" si="3586"/>
        <v>-0.6052260416</v>
      </c>
      <c r="BL566" s="34">
        <f t="shared" si="3586"/>
        <v>0.3400523218</v>
      </c>
      <c r="BT566" s="5">
        <f t="shared" ref="BT566:BV566" si="3587">Z566*(1-Z566)</f>
        <v>0.2211734958</v>
      </c>
      <c r="BU566" s="5">
        <f t="shared" si="3587"/>
        <v>0.2450448944</v>
      </c>
      <c r="BV566" s="5">
        <f t="shared" si="3587"/>
        <v>0.1844405716</v>
      </c>
      <c r="BY566" s="17">
        <v>-0.12803345115361264</v>
      </c>
      <c r="BZ566" s="17">
        <v>0.321250371943858</v>
      </c>
      <c r="CA566" s="17">
        <v>-0.31011929267175486</v>
      </c>
      <c r="CC566" s="34">
        <f t="shared" ref="CC566:CE566" si="3588">BY566*BT566</f>
        <v>-0.02831760597</v>
      </c>
      <c r="CD566" s="34">
        <f t="shared" si="3588"/>
        <v>0.07872076348</v>
      </c>
      <c r="CE566" s="34">
        <f t="shared" si="3588"/>
        <v>-0.05719857959</v>
      </c>
    </row>
    <row r="567" ht="18.0" customHeight="1">
      <c r="B567" s="6">
        <v>0.0</v>
      </c>
      <c r="C567" s="6">
        <v>0.0</v>
      </c>
      <c r="D567" s="6">
        <v>1.0</v>
      </c>
      <c r="E567" s="22" t="str">
        <f t="shared" si="3539"/>
        <v>virginica</v>
      </c>
      <c r="F567" s="22">
        <f t="shared" ref="F567:H567" si="3589">AQ567</f>
        <v>0.3163348173</v>
      </c>
      <c r="G567" s="22">
        <f t="shared" si="3589"/>
        <v>0.3394581319</v>
      </c>
      <c r="H567" s="22">
        <f t="shared" si="3589"/>
        <v>0.3442070508</v>
      </c>
      <c r="I567" s="64" t="str">
        <f t="shared" si="3541"/>
        <v>virginica</v>
      </c>
      <c r="K567" s="24" t="str">
        <f t="shared" si="3542"/>
        <v>OK</v>
      </c>
      <c r="L567" s="76">
        <f t="shared" si="3543"/>
        <v>0.10764977</v>
      </c>
      <c r="N567" s="29">
        <v>1.0</v>
      </c>
      <c r="O567" s="27">
        <v>7.9</v>
      </c>
      <c r="P567" s="27">
        <v>6.3</v>
      </c>
      <c r="U567" s="27">
        <v>0.6014010269237094</v>
      </c>
      <c r="V567" s="27">
        <v>0.6392031863916907</v>
      </c>
      <c r="W567" s="27">
        <v>0.1608797031160738</v>
      </c>
      <c r="Z567" s="17">
        <f t="shared" ref="Z567:AB567" si="3590">1/(1+EXP(-U567))</f>
        <v>0.6459767737</v>
      </c>
      <c r="AA567" s="17">
        <f t="shared" si="3590"/>
        <v>0.6545733176</v>
      </c>
      <c r="AB567" s="17">
        <f t="shared" si="3590"/>
        <v>0.5401334011</v>
      </c>
      <c r="AE567" s="29">
        <v>1.0</v>
      </c>
      <c r="AF567" s="17">
        <f t="shared" ref="AF567:AH567" si="3591">Z567</f>
        <v>0.6459767737</v>
      </c>
      <c r="AG567" s="17">
        <f t="shared" si="3591"/>
        <v>0.6545733176</v>
      </c>
      <c r="AH567" s="17">
        <f t="shared" si="3591"/>
        <v>0.5401334011</v>
      </c>
      <c r="AM567" s="27">
        <v>0.6442571518859393</v>
      </c>
      <c r="AN567" s="27">
        <v>0.7148065674417124</v>
      </c>
      <c r="AO567" s="27">
        <v>0.7286993188540111</v>
      </c>
      <c r="AQ567" s="17">
        <f t="shared" ref="AQ567:AS567" si="3592">EXP(AM567)/(EXP($AM567)+EXP($AN567)+EXP($AO567))</f>
        <v>0.3163348173</v>
      </c>
      <c r="AR567" s="17">
        <f t="shared" si="3592"/>
        <v>0.3394581319</v>
      </c>
      <c r="AS567" s="17">
        <f t="shared" si="3592"/>
        <v>0.3442070508</v>
      </c>
      <c r="AU567" s="40" t="str">
        <f t="shared" si="3559"/>
        <v>virginica</v>
      </c>
      <c r="AW567" s="41">
        <v>0.0</v>
      </c>
      <c r="AX567" s="41">
        <v>0.0</v>
      </c>
      <c r="AY567" s="41">
        <v>1.0</v>
      </c>
      <c r="BB567" s="74">
        <f t="shared" ref="BB567:BD567" si="3593">AQ567-AW567</f>
        <v>0.3163348173</v>
      </c>
      <c r="BC567" s="74">
        <f t="shared" si="3593"/>
        <v>0.3394581319</v>
      </c>
      <c r="BD567" s="74">
        <f t="shared" si="3593"/>
        <v>-0.6557929492</v>
      </c>
      <c r="BF567" s="5">
        <v>1.0</v>
      </c>
      <c r="BG567" s="5">
        <v>1.0</v>
      </c>
      <c r="BH567" s="5">
        <v>1.0</v>
      </c>
      <c r="BJ567" s="34">
        <f t="shared" ref="BJ567:BL567" si="3594">BB567*BF567</f>
        <v>0.3163348173</v>
      </c>
      <c r="BK567" s="34">
        <f t="shared" si="3594"/>
        <v>0.3394581319</v>
      </c>
      <c r="BL567" s="34">
        <f t="shared" si="3594"/>
        <v>-0.6557929492</v>
      </c>
      <c r="BT567" s="5">
        <f t="shared" ref="BT567:BV567" si="3595">Z567*(1-Z567)</f>
        <v>0.2286907816</v>
      </c>
      <c r="BU567" s="5">
        <f t="shared" si="3595"/>
        <v>0.2261070895</v>
      </c>
      <c r="BV567" s="5">
        <f t="shared" si="3595"/>
        <v>0.2483893101</v>
      </c>
      <c r="BY567" s="17">
        <v>0.04702307857030341</v>
      </c>
      <c r="BZ567" s="17">
        <v>-0.09625784943738973</v>
      </c>
      <c r="CA567" s="17">
        <v>-0.08971856179388751</v>
      </c>
      <c r="CC567" s="34">
        <f t="shared" ref="CC567:CE567" si="3596">BY567*BT567</f>
        <v>0.01075374459</v>
      </c>
      <c r="CD567" s="34">
        <f t="shared" si="3596"/>
        <v>-0.02176458218</v>
      </c>
      <c r="CE567" s="34">
        <f t="shared" si="3596"/>
        <v>-0.02228513167</v>
      </c>
    </row>
    <row r="568" ht="18.0" customHeight="1">
      <c r="B568" s="6">
        <v>0.0</v>
      </c>
      <c r="C568" s="6">
        <v>0.0</v>
      </c>
      <c r="D568" s="6">
        <v>1.0</v>
      </c>
      <c r="E568" s="22" t="str">
        <f t="shared" si="3539"/>
        <v>virginica</v>
      </c>
      <c r="F568" s="22">
        <f t="shared" ref="F568:H568" si="3597">AQ568</f>
        <v>0.2967913871</v>
      </c>
      <c r="G568" s="22">
        <f t="shared" si="3597"/>
        <v>0.35917793</v>
      </c>
      <c r="H568" s="22">
        <f t="shared" si="3597"/>
        <v>0.3440306829</v>
      </c>
      <c r="I568" s="64" t="str">
        <f t="shared" si="3541"/>
        <v>versicolor</v>
      </c>
      <c r="K568" s="24" t="str">
        <f t="shared" si="3542"/>
        <v>NG</v>
      </c>
      <c r="L568" s="76">
        <f t="shared" si="3543"/>
        <v>0.1085469564</v>
      </c>
      <c r="N568" s="29">
        <v>1.0</v>
      </c>
      <c r="O568" s="27">
        <v>8.3</v>
      </c>
      <c r="P568" s="27">
        <v>5.8</v>
      </c>
      <c r="U568" s="27">
        <v>0.701349595503348</v>
      </c>
      <c r="V568" s="27">
        <v>0.3628376491512728</v>
      </c>
      <c r="W568" s="27">
        <v>0.5277521078480367</v>
      </c>
      <c r="Z568" s="17">
        <f t="shared" ref="Z568:AB568" si="3598">1/(1+EXP(-U568))</f>
        <v>0.6684869269</v>
      </c>
      <c r="AA568" s="17">
        <f t="shared" si="3598"/>
        <v>0.5897271749</v>
      </c>
      <c r="AB568" s="17">
        <f t="shared" si="3598"/>
        <v>0.6289586744</v>
      </c>
      <c r="AE568" s="29">
        <v>1.0</v>
      </c>
      <c r="AF568" s="17">
        <f t="shared" ref="AF568:AH568" si="3599">Z568</f>
        <v>0.6684869269</v>
      </c>
      <c r="AG568" s="17">
        <f t="shared" si="3599"/>
        <v>0.5897271749</v>
      </c>
      <c r="AH568" s="17">
        <f t="shared" si="3599"/>
        <v>0.6289586744</v>
      </c>
      <c r="AM568" s="27">
        <v>0.6059051880226105</v>
      </c>
      <c r="AN568" s="27">
        <v>0.7966935888285854</v>
      </c>
      <c r="AO568" s="27">
        <v>0.7536065440269663</v>
      </c>
      <c r="AQ568" s="17">
        <f t="shared" ref="AQ568:AS568" si="3600">EXP(AM568)/(EXP($AM568)+EXP($AN568)+EXP($AO568))</f>
        <v>0.2967913871</v>
      </c>
      <c r="AR568" s="17">
        <f t="shared" si="3600"/>
        <v>0.35917793</v>
      </c>
      <c r="AS568" s="17">
        <f t="shared" si="3600"/>
        <v>0.3440306829</v>
      </c>
      <c r="AU568" s="40" t="str">
        <f t="shared" si="3559"/>
        <v>versicolor</v>
      </c>
      <c r="AW568" s="41">
        <v>0.0</v>
      </c>
      <c r="AX568" s="41">
        <v>0.0</v>
      </c>
      <c r="AY568" s="41">
        <v>1.0</v>
      </c>
      <c r="BB568" s="74">
        <f t="shared" ref="BB568:BD568" si="3601">AQ568-AW568</f>
        <v>0.2967913871</v>
      </c>
      <c r="BC568" s="74">
        <f t="shared" si="3601"/>
        <v>0.35917793</v>
      </c>
      <c r="BD568" s="74">
        <f t="shared" si="3601"/>
        <v>-0.6559693171</v>
      </c>
      <c r="BF568" s="5">
        <v>1.0</v>
      </c>
      <c r="BG568" s="5">
        <v>1.0</v>
      </c>
      <c r="BH568" s="5">
        <v>1.0</v>
      </c>
      <c r="BJ568" s="34">
        <f t="shared" ref="BJ568:BL568" si="3602">BB568*BF568</f>
        <v>0.2967913871</v>
      </c>
      <c r="BK568" s="34">
        <f t="shared" si="3602"/>
        <v>0.35917793</v>
      </c>
      <c r="BL568" s="34">
        <f t="shared" si="3602"/>
        <v>-0.6559693171</v>
      </c>
      <c r="BT568" s="5">
        <f t="shared" ref="BT568:BV568" si="3603">Z568*(1-Z568)</f>
        <v>0.2216121555</v>
      </c>
      <c r="BU568" s="5">
        <f t="shared" si="3603"/>
        <v>0.2419490341</v>
      </c>
      <c r="BV568" s="5">
        <f t="shared" si="3603"/>
        <v>0.2333696603</v>
      </c>
      <c r="BY568" s="17">
        <v>0.05177588720379667</v>
      </c>
      <c r="BZ568" s="17">
        <v>-0.10869260147648077</v>
      </c>
      <c r="CA568" s="17">
        <v>-0.07343266237754839</v>
      </c>
      <c r="CC568" s="34">
        <f t="shared" ref="CC568:CE568" si="3604">BY568*BT568</f>
        <v>0.01147416596</v>
      </c>
      <c r="CD568" s="34">
        <f t="shared" si="3604"/>
        <v>-0.02629806994</v>
      </c>
      <c r="CE568" s="34">
        <f t="shared" si="3604"/>
        <v>-0.01713695547</v>
      </c>
    </row>
    <row r="569" ht="18.0" customHeight="1">
      <c r="B569" s="6">
        <v>0.0</v>
      </c>
      <c r="C569" s="6">
        <v>0.0</v>
      </c>
      <c r="D569" s="6">
        <v>1.0</v>
      </c>
      <c r="E569" s="22" t="str">
        <f t="shared" si="3539"/>
        <v>virginica</v>
      </c>
      <c r="F569" s="22">
        <f t="shared" ref="F569:H569" si="3605">AQ569</f>
        <v>0.2929831734</v>
      </c>
      <c r="G569" s="22">
        <f t="shared" si="3605"/>
        <v>0.363452567</v>
      </c>
      <c r="H569" s="22">
        <f t="shared" si="3605"/>
        <v>0.3435642596</v>
      </c>
      <c r="I569" s="64" t="str">
        <f t="shared" si="3541"/>
        <v>versicolor</v>
      </c>
      <c r="J569" s="30"/>
      <c r="K569" s="77" t="str">
        <f t="shared" si="3542"/>
        <v>NG</v>
      </c>
      <c r="L569" s="78">
        <f t="shared" si="3543"/>
        <v>0.1089684542</v>
      </c>
      <c r="N569" s="31">
        <v>1.0</v>
      </c>
      <c r="O569" s="27">
        <v>7.7</v>
      </c>
      <c r="P569" s="27">
        <v>5.2</v>
      </c>
      <c r="U569" s="27">
        <v>0.6704766692250874</v>
      </c>
      <c r="V569" s="27">
        <v>0.26328465991984706</v>
      </c>
      <c r="W569" s="27">
        <v>0.5851955159177615</v>
      </c>
      <c r="Z569" s="17">
        <f t="shared" ref="Z569:AB569" si="3606">1/(1+EXP(-U569))</f>
        <v>0.6616098852</v>
      </c>
      <c r="AA569" s="17">
        <f t="shared" si="3606"/>
        <v>0.5654435618</v>
      </c>
      <c r="AB569" s="17">
        <f t="shared" si="3606"/>
        <v>0.6422620162</v>
      </c>
      <c r="AE569" s="31">
        <v>1.0</v>
      </c>
      <c r="AF569" s="17">
        <f t="shared" ref="AF569:AH569" si="3607">Z569</f>
        <v>0.6616098852</v>
      </c>
      <c r="AG569" s="17">
        <f t="shared" si="3607"/>
        <v>0.5654435618</v>
      </c>
      <c r="AH569" s="17">
        <f t="shared" si="3607"/>
        <v>0.6422620162</v>
      </c>
      <c r="AM569" s="27">
        <v>0.5875748810121662</v>
      </c>
      <c r="AN569" s="27">
        <v>0.8031085010279029</v>
      </c>
      <c r="AO569" s="27">
        <v>0.7468338694920915</v>
      </c>
      <c r="AQ569" s="17">
        <f t="shared" ref="AQ569:AS569" si="3608">EXP(AM569)/(EXP($AM569)+EXP($AN569)+EXP($AO569))</f>
        <v>0.2929831734</v>
      </c>
      <c r="AR569" s="17">
        <f t="shared" si="3608"/>
        <v>0.363452567</v>
      </c>
      <c r="AS569" s="17">
        <f t="shared" si="3608"/>
        <v>0.3435642596</v>
      </c>
      <c r="AU569" s="40" t="str">
        <f t="shared" si="3559"/>
        <v>versicolor</v>
      </c>
      <c r="AW569" s="41">
        <v>0.0</v>
      </c>
      <c r="AX569" s="41">
        <v>0.0</v>
      </c>
      <c r="AY569" s="41">
        <v>1.0</v>
      </c>
      <c r="BB569" s="74">
        <f t="shared" ref="BB569:BD569" si="3609">AQ569-AW569</f>
        <v>0.2929831734</v>
      </c>
      <c r="BC569" s="74">
        <f t="shared" si="3609"/>
        <v>0.363452567</v>
      </c>
      <c r="BD569" s="74">
        <f t="shared" si="3609"/>
        <v>-0.6564357404</v>
      </c>
      <c r="BF569" s="5">
        <v>1.0</v>
      </c>
      <c r="BG569" s="5">
        <v>1.0</v>
      </c>
      <c r="BH569" s="5">
        <v>1.0</v>
      </c>
      <c r="BJ569" s="34">
        <f t="shared" ref="BJ569:BL569" si="3610">BB569*BF569</f>
        <v>0.2929831734</v>
      </c>
      <c r="BK569" s="34">
        <f t="shared" si="3610"/>
        <v>0.363452567</v>
      </c>
      <c r="BL569" s="34">
        <f t="shared" si="3610"/>
        <v>-0.6564357404</v>
      </c>
      <c r="BT569" s="5">
        <f t="shared" ref="BT569:BV569" si="3611">Z569*(1-Z569)</f>
        <v>0.223882245</v>
      </c>
      <c r="BU569" s="5">
        <f t="shared" si="3611"/>
        <v>0.2457171402</v>
      </c>
      <c r="BV569" s="5">
        <f t="shared" si="3611"/>
        <v>0.2297615187</v>
      </c>
      <c r="BY569" s="17">
        <v>0.05278332505554312</v>
      </c>
      <c r="BZ569" s="17">
        <v>-0.11131079722296629</v>
      </c>
      <c r="CA569" s="17">
        <v>-0.0701451410727619</v>
      </c>
      <c r="CC569" s="34">
        <f t="shared" ref="CC569:CE569" si="3612">BY569*BT569</f>
        <v>0.01181724931</v>
      </c>
      <c r="CD569" s="34">
        <f t="shared" si="3612"/>
        <v>-0.02735097077</v>
      </c>
      <c r="CE569" s="34">
        <f t="shared" si="3612"/>
        <v>-0.01611665414</v>
      </c>
    </row>
    <row r="570" ht="18.0" customHeight="1">
      <c r="K570" s="2"/>
      <c r="R570" s="9"/>
      <c r="AM570" s="7"/>
    </row>
    <row r="571" ht="18.0" customHeight="1">
      <c r="K571" s="2"/>
      <c r="R571" s="9"/>
      <c r="AM571" s="43" t="s">
        <v>388</v>
      </c>
      <c r="AN571" s="27"/>
      <c r="AO571" s="27"/>
    </row>
    <row r="572" ht="18.0" customHeight="1">
      <c r="B572" s="11" t="s">
        <v>11</v>
      </c>
      <c r="C572" s="12"/>
      <c r="D572" s="12"/>
      <c r="E572" s="13"/>
      <c r="G572" s="2"/>
      <c r="H572" s="2"/>
      <c r="I572" s="2"/>
      <c r="J572" s="9"/>
      <c r="K572" s="2"/>
      <c r="L572" s="9"/>
      <c r="Q572" s="7"/>
      <c r="U572" s="43" t="s">
        <v>12</v>
      </c>
      <c r="V572" s="27"/>
      <c r="W572" s="27"/>
      <c r="Z572" s="16" t="s">
        <v>389</v>
      </c>
      <c r="AA572" s="17"/>
      <c r="AF572" s="16" t="s">
        <v>390</v>
      </c>
      <c r="AI572" s="7"/>
      <c r="AM572" s="43" t="s">
        <v>391</v>
      </c>
      <c r="AQ572" s="10" t="s">
        <v>392</v>
      </c>
      <c r="AR572" s="17"/>
      <c r="AW572" s="1" t="s">
        <v>41</v>
      </c>
      <c r="BB572" s="36" t="s">
        <v>93</v>
      </c>
      <c r="BF572" s="4" t="s">
        <v>393</v>
      </c>
      <c r="BH572" s="9" t="s">
        <v>1180</v>
      </c>
      <c r="BJ572" s="33" t="s">
        <v>395</v>
      </c>
      <c r="BN572" s="33" t="s">
        <v>396</v>
      </c>
      <c r="BO572" s="34"/>
      <c r="BP572" s="34"/>
      <c r="BQ572" s="34"/>
      <c r="BT572" s="4" t="s">
        <v>397</v>
      </c>
      <c r="BX572" s="16" t="s">
        <v>398</v>
      </c>
      <c r="BY572" s="17"/>
      <c r="BZ572" s="17"/>
      <c r="CA572" s="17"/>
      <c r="CB572" s="17"/>
      <c r="CC572" s="33" t="s">
        <v>399</v>
      </c>
      <c r="CG572" s="4" t="s">
        <v>138</v>
      </c>
      <c r="CH572" s="5"/>
      <c r="CI572" s="5"/>
      <c r="CJ572" s="5"/>
    </row>
    <row r="573" ht="18.0" customHeight="1">
      <c r="B573" s="18" t="s">
        <v>14</v>
      </c>
      <c r="C573" s="18" t="s">
        <v>15</v>
      </c>
      <c r="D573" s="18" t="s">
        <v>16</v>
      </c>
      <c r="E573" s="19"/>
      <c r="F573" s="6" t="s">
        <v>14</v>
      </c>
      <c r="G573" s="6" t="s">
        <v>15</v>
      </c>
      <c r="H573" s="6" t="s">
        <v>16</v>
      </c>
      <c r="I573" s="19"/>
      <c r="J573" s="20" t="s">
        <v>18</v>
      </c>
      <c r="K573" s="18" t="s">
        <v>19</v>
      </c>
      <c r="L573" s="18" t="s">
        <v>1142</v>
      </c>
      <c r="N573" s="1" t="s">
        <v>21</v>
      </c>
      <c r="O573" s="1" t="s">
        <v>22</v>
      </c>
      <c r="P573" s="1" t="s">
        <v>514</v>
      </c>
      <c r="Q573" s="1" t="s">
        <v>1181</v>
      </c>
      <c r="U573" s="1" t="s">
        <v>1182</v>
      </c>
      <c r="AE573" s="1" t="s">
        <v>21</v>
      </c>
      <c r="AF573" s="2" t="s">
        <v>1183</v>
      </c>
      <c r="AI573" s="2" t="s">
        <v>1184</v>
      </c>
      <c r="AK573" s="2"/>
      <c r="AM573" s="2" t="s">
        <v>1185</v>
      </c>
      <c r="AO573" s="2"/>
      <c r="AQ573" s="2" t="s">
        <v>47</v>
      </c>
      <c r="AW573" s="6" t="s">
        <v>14</v>
      </c>
      <c r="AX573" s="6" t="s">
        <v>15</v>
      </c>
      <c r="AY573" s="6" t="s">
        <v>16</v>
      </c>
      <c r="BB573" s="2" t="s">
        <v>101</v>
      </c>
      <c r="BF573" s="1" t="s">
        <v>251</v>
      </c>
      <c r="BJ573" s="57" t="s">
        <v>1186</v>
      </c>
      <c r="BK573" s="58"/>
      <c r="BO573" s="2" t="s">
        <v>104</v>
      </c>
      <c r="BP573" s="2"/>
      <c r="BT573" s="1" t="s">
        <v>145</v>
      </c>
      <c r="BY573" s="2" t="s">
        <v>146</v>
      </c>
      <c r="CC573" s="2" t="s">
        <v>1187</v>
      </c>
      <c r="CH573" s="2" t="s">
        <v>148</v>
      </c>
    </row>
    <row r="574" ht="18.0" customHeight="1">
      <c r="A574" s="1">
        <f>A561+1</f>
        <v>44</v>
      </c>
      <c r="B574" s="6">
        <v>1.0</v>
      </c>
      <c r="C574" s="6">
        <v>0.0</v>
      </c>
      <c r="D574" s="6">
        <v>0.0</v>
      </c>
      <c r="E574" s="22" t="str">
        <f t="shared" ref="E574:E582" si="3623">IF(MAX(B574:D574)=B574,"setosa",IF(MAX(B574:D574)=C574,"versicolor","virginica"))</f>
        <v>setosa</v>
      </c>
      <c r="F574" s="22">
        <f t="shared" ref="F574:H574" si="3613">AQ574</f>
        <v>0.3848324644</v>
      </c>
      <c r="G574" s="22">
        <f t="shared" si="3613"/>
        <v>0.2777608647</v>
      </c>
      <c r="H574" s="22">
        <f t="shared" si="3613"/>
        <v>0.3374066709</v>
      </c>
      <c r="I574" s="64" t="str">
        <f t="shared" ref="I574:I582" si="3625">IF(MAX(F574:H574)=F574,"setosa",IF(MAX(F574:H574)=G574,"versicolor","virginica"))</f>
        <v>setosa</v>
      </c>
      <c r="J574" s="22">
        <f>COUNTIF(K574:K582,"OK")/9</f>
        <v>0.7777777778</v>
      </c>
      <c r="K574" s="24" t="str">
        <f t="shared" ref="K574:K582" si="3626">IF(E574=I574,"OK","NG")</f>
        <v>OK</v>
      </c>
      <c r="L574" s="76">
        <f t="shared" ref="L574:L582" si="3627">((AQ574-B574)^2+(AR574-C574)^2)/2</f>
        <v>0.2277910974</v>
      </c>
      <c r="M574" s="9" t="s">
        <v>26</v>
      </c>
      <c r="N574" s="25">
        <v>1.0</v>
      </c>
      <c r="O574" s="27">
        <v>5.1</v>
      </c>
      <c r="P574" s="27">
        <v>7.0</v>
      </c>
      <c r="Q574" s="72">
        <f t="shared" ref="Q574:S574" si="3614">Q561-$C$10*CH561</f>
        <v>0.05363604726</v>
      </c>
      <c r="R574" s="72">
        <f t="shared" si="3614"/>
        <v>-0.06366765092</v>
      </c>
      <c r="S574" s="72">
        <f t="shared" si="3614"/>
        <v>0.197585011</v>
      </c>
      <c r="T574" s="28" t="s">
        <v>27</v>
      </c>
      <c r="U574" s="27">
        <f t="array" ref="U574:W582">MMULT(N574:P582,Q574:S576)</f>
        <v>0.09652214785</v>
      </c>
      <c r="V574" s="27">
        <v>1.5039733995795914</v>
      </c>
      <c r="W574" s="27">
        <v>-1.1666533141315716</v>
      </c>
      <c r="Y574" s="9" t="s">
        <v>1188</v>
      </c>
      <c r="Z574" s="17">
        <f t="shared" ref="Z574:AB574" si="3615">1/(1+EXP(-U574))</f>
        <v>0.52411182</v>
      </c>
      <c r="AA574" s="17">
        <f t="shared" si="3615"/>
        <v>0.818166347</v>
      </c>
      <c r="AB574" s="17">
        <f t="shared" si="3615"/>
        <v>0.2374604461</v>
      </c>
      <c r="AD574" s="9" t="s">
        <v>1189</v>
      </c>
      <c r="AE574" s="25">
        <v>1.0</v>
      </c>
      <c r="AF574" s="17">
        <f t="shared" ref="AF574:AH574" si="3616">Z574</f>
        <v>0.52411182</v>
      </c>
      <c r="AG574" s="17">
        <f t="shared" si="3616"/>
        <v>0.818166347</v>
      </c>
      <c r="AH574" s="17">
        <f t="shared" si="3616"/>
        <v>0.2374604461</v>
      </c>
      <c r="AI574" s="38">
        <f t="shared" ref="AI574:AK574" si="3617">AI561-$C$10*BO561</f>
        <v>0.08839429027</v>
      </c>
      <c r="AJ574" s="38">
        <f t="shared" si="3617"/>
        <v>-0.03513184977</v>
      </c>
      <c r="AK574" s="38">
        <f t="shared" si="3617"/>
        <v>-0.0532624405</v>
      </c>
      <c r="AL574" s="28" t="s">
        <v>27</v>
      </c>
      <c r="AM574" s="27">
        <f t="array" ref="AM574:AO582">MMULT(AE574:AH582,AI574:AK577)</f>
        <v>0.7298381662</v>
      </c>
      <c r="AN574" s="27">
        <v>0.40379062873379806</v>
      </c>
      <c r="AO574" s="27">
        <v>0.5983190256385151</v>
      </c>
      <c r="AP574" s="9" t="s">
        <v>1190</v>
      </c>
      <c r="AQ574" s="17">
        <f t="shared" ref="AQ574:AS574" si="3618">EXP(AM574)/(EXP($AM574)+EXP($AN574)+EXP($AO574))</f>
        <v>0.3848324644</v>
      </c>
      <c r="AR574" s="17">
        <f t="shared" si="3618"/>
        <v>0.2777608647</v>
      </c>
      <c r="AS574" s="17">
        <f t="shared" si="3618"/>
        <v>0.3374066709</v>
      </c>
      <c r="AT574" s="39" t="s">
        <v>51</v>
      </c>
      <c r="AU574" s="40" t="str">
        <f>IF(MAX(B574:D574)=MAX(AQ574:AS574)=AQ574,"setosa",IF(MAX(AQ574:AS574)=AR574,"versicolor","virginica"))</f>
        <v>virginica</v>
      </c>
      <c r="AW574" s="41">
        <v>1.0</v>
      </c>
      <c r="AX574" s="41">
        <v>0.0</v>
      </c>
      <c r="AY574" s="41">
        <v>0.0</v>
      </c>
      <c r="BA574" s="59" t="s">
        <v>108</v>
      </c>
      <c r="BB574" s="74">
        <f t="shared" ref="BB574:BD574" si="3619">AQ574-AW574</f>
        <v>-0.6151675356</v>
      </c>
      <c r="BC574" s="74">
        <f t="shared" si="3619"/>
        <v>0.2777608647</v>
      </c>
      <c r="BD574" s="74">
        <f t="shared" si="3619"/>
        <v>0.3374066709</v>
      </c>
      <c r="BE574" s="9" t="s">
        <v>1191</v>
      </c>
      <c r="BF574" s="5">
        <v>1.0</v>
      </c>
      <c r="BG574" s="5">
        <v>1.0</v>
      </c>
      <c r="BH574" s="5">
        <v>1.0</v>
      </c>
      <c r="BI574" s="9" t="s">
        <v>1192</v>
      </c>
      <c r="BJ574" s="34">
        <f t="shared" ref="BJ574:BL574" si="3620">BB574*BF574</f>
        <v>-0.6151675356</v>
      </c>
      <c r="BK574" s="34">
        <f t="shared" si="3620"/>
        <v>0.2777608647</v>
      </c>
      <c r="BL574" s="34">
        <f t="shared" si="3620"/>
        <v>0.3374066709</v>
      </c>
      <c r="BN574" s="61" t="s">
        <v>1193</v>
      </c>
      <c r="BO574" s="62">
        <f t="array" ref="BO574:BQ577">MMULT(TRANSPOSE(AE574:AH582),BJ574:BL582)</f>
        <v>-0.1145973651</v>
      </c>
      <c r="BP574" s="62">
        <v>0.04697335375471362</v>
      </c>
      <c r="BQ574" s="62">
        <v>0.06762401133439222</v>
      </c>
      <c r="BS574" s="75" t="s">
        <v>1194</v>
      </c>
      <c r="BT574" s="5">
        <f t="shared" ref="BT574:BV574" si="3621">Z574*(1-Z574)</f>
        <v>0.2494186201</v>
      </c>
      <c r="BU574" s="5">
        <f t="shared" si="3621"/>
        <v>0.1487701756</v>
      </c>
      <c r="BV574" s="5">
        <f t="shared" si="3621"/>
        <v>0.1810729826</v>
      </c>
      <c r="BX574" s="9" t="s">
        <v>1195</v>
      </c>
      <c r="BY574" s="17">
        <f t="array" ref="BY574:CA582">MMULT(BJ574:BL582,TRANSPOSE(AI575:AK577))</f>
        <v>0.08801102156</v>
      </c>
      <c r="BZ574" s="17">
        <v>-0.24729341071603192</v>
      </c>
      <c r="CA574" s="17">
        <v>0.43530408350629396</v>
      </c>
      <c r="CB574" s="9"/>
      <c r="CC574" s="34">
        <f t="shared" ref="CC574:CE574" si="3622">BY574*BT574</f>
        <v>0.02195158756</v>
      </c>
      <c r="CD574" s="34">
        <f t="shared" si="3622"/>
        <v>-0.03678988414</v>
      </c>
      <c r="CE574" s="34">
        <f t="shared" si="3622"/>
        <v>0.07882180876</v>
      </c>
      <c r="CG574" s="61" t="s">
        <v>1196</v>
      </c>
      <c r="CH574" s="65">
        <f t="array" ref="CH574:CJ576">MMULT(TRANSPOSE(N574:P582),CC574:CE582)</f>
        <v>0.009147484308</v>
      </c>
      <c r="CI574" s="65">
        <v>0.07010268263868175</v>
      </c>
      <c r="CJ574" s="65">
        <v>-0.03289964643254943</v>
      </c>
    </row>
    <row r="575" ht="18.0" customHeight="1">
      <c r="B575" s="6">
        <v>1.0</v>
      </c>
      <c r="C575" s="6">
        <v>0.0</v>
      </c>
      <c r="D575" s="6">
        <v>0.0</v>
      </c>
      <c r="E575" s="22" t="str">
        <f t="shared" si="3623"/>
        <v>setosa</v>
      </c>
      <c r="F575" s="22">
        <f t="shared" ref="F575:H575" si="3624">AQ575</f>
        <v>0.3956568841</v>
      </c>
      <c r="G575" s="22">
        <f t="shared" si="3624"/>
        <v>0.2685891694</v>
      </c>
      <c r="H575" s="22">
        <f t="shared" si="3624"/>
        <v>0.3357539465</v>
      </c>
      <c r="I575" s="64" t="str">
        <f t="shared" si="3625"/>
        <v>setosa</v>
      </c>
      <c r="K575" s="24" t="str">
        <f t="shared" si="3626"/>
        <v>OK</v>
      </c>
      <c r="L575" s="76">
        <f t="shared" si="3627"/>
        <v>0.2186853718</v>
      </c>
      <c r="N575" s="29">
        <v>1.0</v>
      </c>
      <c r="O575" s="27">
        <v>5.4</v>
      </c>
      <c r="P575" s="27">
        <v>7.8</v>
      </c>
      <c r="Q575" s="72">
        <f t="shared" ref="Q575:S575" si="3628">Q562-$C$10*CH562</f>
        <v>0.1390513086</v>
      </c>
      <c r="R575" s="72">
        <f t="shared" si="3628"/>
        <v>-0.2238450432</v>
      </c>
      <c r="S575" s="72">
        <f t="shared" si="3628"/>
        <v>0.3660808408</v>
      </c>
      <c r="U575" s="27">
        <v>0.062091760644018446</v>
      </c>
      <c r="V575" s="27">
        <v>1.7464485461523513</v>
      </c>
      <c r="W575" s="27">
        <v>-1.4261148462580633</v>
      </c>
      <c r="Z575" s="17">
        <f t="shared" ref="Z575:AB575" si="3629">1/(1+EXP(-U575))</f>
        <v>0.5155179548</v>
      </c>
      <c r="AA575" s="17">
        <f t="shared" si="3629"/>
        <v>0.8515042997</v>
      </c>
      <c r="AB575" s="17">
        <f t="shared" si="3629"/>
        <v>0.1937047581</v>
      </c>
      <c r="AE575" s="29">
        <v>1.0</v>
      </c>
      <c r="AF575" s="17">
        <f t="shared" ref="AF575:AH575" si="3630">Z575</f>
        <v>0.5155179548</v>
      </c>
      <c r="AG575" s="17">
        <f t="shared" si="3630"/>
        <v>0.8515042997</v>
      </c>
      <c r="AH575" s="17">
        <f t="shared" si="3630"/>
        <v>0.1937047581</v>
      </c>
      <c r="AI575" s="38">
        <f t="shared" ref="AI575:AK575" si="3631">AI562-$C$10*BO562</f>
        <v>0.4985517952</v>
      </c>
      <c r="AJ575" s="38">
        <f t="shared" si="3631"/>
        <v>0.7446190805</v>
      </c>
      <c r="AK575" s="38">
        <f t="shared" si="3631"/>
        <v>0.5568291243</v>
      </c>
      <c r="AM575" s="27">
        <v>0.751753541183397</v>
      </c>
      <c r="AN575" s="27">
        <v>0.3643891208206429</v>
      </c>
      <c r="AO575" s="27">
        <v>0.587584749287225</v>
      </c>
      <c r="AQ575" s="17">
        <f t="shared" ref="AQ575:AS575" si="3632">EXP(AM575)/(EXP($AM575)+EXP($AN575)+EXP($AO575))</f>
        <v>0.3956568841</v>
      </c>
      <c r="AR575" s="17">
        <f t="shared" si="3632"/>
        <v>0.2685891694</v>
      </c>
      <c r="AS575" s="17">
        <f t="shared" si="3632"/>
        <v>0.3357539465</v>
      </c>
      <c r="AU575" s="40" t="str">
        <f t="shared" ref="AU575:AU582" si="3643">IF(MAX(AQ575:AS575)=AQ575,"setosa",IF(MAX(AQ575:AS575)=AR575,"versicolor","virginica"))</f>
        <v>setosa</v>
      </c>
      <c r="AW575" s="41">
        <v>1.0</v>
      </c>
      <c r="AX575" s="41">
        <v>0.0</v>
      </c>
      <c r="AY575" s="41">
        <v>0.0</v>
      </c>
      <c r="BB575" s="74">
        <f t="shared" ref="BB575:BD575" si="3633">AQ575-AW575</f>
        <v>-0.6043431159</v>
      </c>
      <c r="BC575" s="74">
        <f t="shared" si="3633"/>
        <v>0.2685891694</v>
      </c>
      <c r="BD575" s="74">
        <f t="shared" si="3633"/>
        <v>0.3357539465</v>
      </c>
      <c r="BF575" s="5">
        <v>1.0</v>
      </c>
      <c r="BG575" s="5">
        <v>1.0</v>
      </c>
      <c r="BH575" s="5">
        <v>1.0</v>
      </c>
      <c r="BJ575" s="34">
        <f t="shared" ref="BJ575:BL575" si="3634">BB575*BF575</f>
        <v>-0.6043431159</v>
      </c>
      <c r="BK575" s="34">
        <f t="shared" si="3634"/>
        <v>0.2685891694</v>
      </c>
      <c r="BL575" s="34">
        <f t="shared" si="3634"/>
        <v>0.3357539465</v>
      </c>
      <c r="BN575" s="61" t="s">
        <v>1197</v>
      </c>
      <c r="BO575" s="34">
        <v>0.16532992752740544</v>
      </c>
      <c r="BP575" s="34">
        <v>-0.07597136394168985</v>
      </c>
      <c r="BQ575" s="34">
        <v>-0.08935856358571581</v>
      </c>
      <c r="BT575" s="5">
        <f t="shared" ref="BT575:BV575" si="3635">Z575*(1-Z575)</f>
        <v>0.2497591931</v>
      </c>
      <c r="BU575" s="5">
        <f t="shared" si="3635"/>
        <v>0.1264447273</v>
      </c>
      <c r="BV575" s="5">
        <f t="shared" si="3635"/>
        <v>0.1561832248</v>
      </c>
      <c r="BY575" s="17">
        <v>0.0856578510412444</v>
      </c>
      <c r="BZ575" s="17">
        <v>-0.24097852210554077</v>
      </c>
      <c r="CA575" s="17">
        <v>0.4264916897081358</v>
      </c>
      <c r="CC575" s="34">
        <f t="shared" ref="CC575:CE575" si="3636">BY575*BT575</f>
        <v>0.02139383576</v>
      </c>
      <c r="CD575" s="34">
        <f t="shared" si="3636"/>
        <v>-0.03047046351</v>
      </c>
      <c r="CE575" s="34">
        <f t="shared" si="3636"/>
        <v>0.06661084744</v>
      </c>
      <c r="CG575" s="61" t="s">
        <v>1198</v>
      </c>
      <c r="CH575" s="66">
        <v>0.028913790044358872</v>
      </c>
      <c r="CI575" s="66">
        <v>0.454831381106253</v>
      </c>
      <c r="CJ575" s="66">
        <v>-0.5845455749912039</v>
      </c>
    </row>
    <row r="576" ht="18.0" customHeight="1">
      <c r="B576" s="6">
        <v>1.0</v>
      </c>
      <c r="C576" s="6">
        <v>0.0</v>
      </c>
      <c r="D576" s="6">
        <v>0.0</v>
      </c>
      <c r="E576" s="22" t="str">
        <f t="shared" si="3623"/>
        <v>setosa</v>
      </c>
      <c r="F576" s="22">
        <f t="shared" ref="F576:H576" si="3637">AQ576</f>
        <v>0.3884325488</v>
      </c>
      <c r="G576" s="22">
        <f t="shared" si="3637"/>
        <v>0.2747714576</v>
      </c>
      <c r="H576" s="22">
        <f t="shared" si="3637"/>
        <v>0.3367959936</v>
      </c>
      <c r="I576" s="64" t="str">
        <f t="shared" si="3625"/>
        <v>setosa</v>
      </c>
      <c r="K576" s="24" t="str">
        <f t="shared" si="3626"/>
        <v>OK</v>
      </c>
      <c r="L576" s="76">
        <f t="shared" si="3627"/>
        <v>0.2247570506</v>
      </c>
      <c r="N576" s="29">
        <v>1.0</v>
      </c>
      <c r="O576" s="27">
        <v>4.6</v>
      </c>
      <c r="P576" s="27">
        <v>6.8</v>
      </c>
      <c r="Q576" s="72">
        <f t="shared" ref="Q576:S576" si="3638">Q563-$C$10*CH563</f>
        <v>-0.09518222472</v>
      </c>
      <c r="R576" s="72">
        <f t="shared" si="3638"/>
        <v>0.3870358244</v>
      </c>
      <c r="S576" s="72">
        <f t="shared" si="3638"/>
        <v>-0.4616072305</v>
      </c>
      <c r="U576" s="27">
        <v>0.046032938519132705</v>
      </c>
      <c r="V576" s="27">
        <v>1.5384887563124434</v>
      </c>
      <c r="W576" s="27">
        <v>-1.257372288446097</v>
      </c>
      <c r="Z576" s="17">
        <f t="shared" ref="Z576:AB576" si="3639">1/(1+EXP(-U576))</f>
        <v>0.5115062029</v>
      </c>
      <c r="AA576" s="17">
        <f t="shared" si="3639"/>
        <v>0.8232449275</v>
      </c>
      <c r="AB576" s="17">
        <f t="shared" si="3639"/>
        <v>0.2214265698</v>
      </c>
      <c r="AE576" s="29">
        <v>1.0</v>
      </c>
      <c r="AF576" s="17">
        <f t="shared" ref="AF576:AH576" si="3640">Z576</f>
        <v>0.5115062029</v>
      </c>
      <c r="AG576" s="17">
        <f t="shared" si="3640"/>
        <v>0.8232449275</v>
      </c>
      <c r="AH576" s="17">
        <f t="shared" si="3640"/>
        <v>0.2214265698</v>
      </c>
      <c r="AI576" s="38">
        <f t="shared" ref="AI576:AK576" si="3641">AI563-$C$10*BO563</f>
        <v>0.5228083173</v>
      </c>
      <c r="AJ576" s="38">
        <f t="shared" si="3641"/>
        <v>-0.1305624785</v>
      </c>
      <c r="AK576" s="38">
        <f t="shared" si="3641"/>
        <v>0.3277541612</v>
      </c>
      <c r="AM576" s="27">
        <v>0.7294226087789397</v>
      </c>
      <c r="AN576" s="27">
        <v>0.3832427624451551</v>
      </c>
      <c r="AO576" s="27">
        <v>0.5867804603185942</v>
      </c>
      <c r="AQ576" s="17">
        <f t="shared" ref="AQ576:AS576" si="3642">EXP(AM576)/(EXP($AM576)+EXP($AN576)+EXP($AO576))</f>
        <v>0.3884325488</v>
      </c>
      <c r="AR576" s="17">
        <f t="shared" si="3642"/>
        <v>0.2747714576</v>
      </c>
      <c r="AS576" s="17">
        <f t="shared" si="3642"/>
        <v>0.3367959936</v>
      </c>
      <c r="AU576" s="40" t="str">
        <f t="shared" si="3643"/>
        <v>setosa</v>
      </c>
      <c r="AW576" s="41">
        <v>1.0</v>
      </c>
      <c r="AX576" s="41">
        <v>0.0</v>
      </c>
      <c r="AY576" s="41">
        <v>0.0</v>
      </c>
      <c r="BB576" s="74">
        <f t="shared" ref="BB576:BD576" si="3644">AQ576-AW576</f>
        <v>-0.6115674512</v>
      </c>
      <c r="BC576" s="74">
        <f t="shared" si="3644"/>
        <v>0.2747714576</v>
      </c>
      <c r="BD576" s="74">
        <f t="shared" si="3644"/>
        <v>0.3367959936</v>
      </c>
      <c r="BF576" s="5">
        <v>1.0</v>
      </c>
      <c r="BG576" s="5">
        <v>1.0</v>
      </c>
      <c r="BH576" s="5">
        <v>1.0</v>
      </c>
      <c r="BJ576" s="34">
        <f t="shared" ref="BJ576:BL576" si="3645">BB576*BF576</f>
        <v>-0.6115674512</v>
      </c>
      <c r="BK576" s="34">
        <f t="shared" si="3645"/>
        <v>0.2747714576</v>
      </c>
      <c r="BL576" s="34">
        <f t="shared" si="3645"/>
        <v>0.3367959936</v>
      </c>
      <c r="BO576" s="34">
        <v>-0.6097910109778736</v>
      </c>
      <c r="BP576" s="34">
        <v>0.46953386879087117</v>
      </c>
      <c r="BQ576" s="34">
        <v>0.1402571421870023</v>
      </c>
      <c r="BT576" s="5">
        <f t="shared" ref="BT576:BV576" si="3646">Z576*(1-Z576)</f>
        <v>0.2498676073</v>
      </c>
      <c r="BU576" s="5">
        <f t="shared" si="3646"/>
        <v>0.1455127169</v>
      </c>
      <c r="BV576" s="5">
        <f t="shared" si="3646"/>
        <v>0.172396844</v>
      </c>
      <c r="BY576" s="17">
        <v>0.08723983762962123</v>
      </c>
      <c r="BZ576" s="17">
        <v>-0.24522110426475024</v>
      </c>
      <c r="CA576" s="17">
        <v>0.43238959105829844</v>
      </c>
      <c r="CC576" s="34">
        <f t="shared" ref="CC576:CE576" si="3647">BY576*BT576</f>
        <v>0.02179840949</v>
      </c>
      <c r="CD576" s="34">
        <f t="shared" si="3647"/>
        <v>-0.03568278912</v>
      </c>
      <c r="CE576" s="34">
        <f t="shared" si="3647"/>
        <v>0.07454260086</v>
      </c>
      <c r="CH576" s="66">
        <v>0.357100820514874</v>
      </c>
      <c r="CI576" s="66">
        <v>-0.3235336523046922</v>
      </c>
      <c r="CJ576" s="66">
        <v>0.577738933333032</v>
      </c>
    </row>
    <row r="577" ht="18.0" customHeight="1">
      <c r="B577" s="6">
        <v>0.0</v>
      </c>
      <c r="C577" s="6">
        <v>1.0</v>
      </c>
      <c r="D577" s="6">
        <v>0.0</v>
      </c>
      <c r="E577" s="22" t="str">
        <f t="shared" si="3623"/>
        <v>versicolor</v>
      </c>
      <c r="F577" s="22">
        <f t="shared" ref="F577:H577" si="3648">AQ577</f>
        <v>0.2751991831</v>
      </c>
      <c r="G577" s="22">
        <f t="shared" si="3648"/>
        <v>0.382704123</v>
      </c>
      <c r="H577" s="22">
        <f t="shared" si="3648"/>
        <v>0.3420966939</v>
      </c>
      <c r="I577" s="64" t="str">
        <f t="shared" si="3625"/>
        <v>versicolor</v>
      </c>
      <c r="K577" s="24" t="str">
        <f t="shared" si="3626"/>
        <v>OK</v>
      </c>
      <c r="L577" s="76">
        <f t="shared" si="3627"/>
        <v>0.2283943951</v>
      </c>
      <c r="N577" s="29">
        <v>1.0</v>
      </c>
      <c r="O577" s="27">
        <v>6.4</v>
      </c>
      <c r="P577" s="27">
        <v>3.6</v>
      </c>
      <c r="U577" s="27">
        <v>0.6009084130436404</v>
      </c>
      <c r="V577" s="27">
        <v>-0.10294695969183465</v>
      </c>
      <c r="W577" s="27">
        <v>0.8787163625032717</v>
      </c>
      <c r="Z577" s="17">
        <f t="shared" ref="Z577:AB577" si="3649">1/(1+EXP(-U577))</f>
        <v>0.6458641093</v>
      </c>
      <c r="AA577" s="17">
        <f t="shared" si="3649"/>
        <v>0.474285966</v>
      </c>
      <c r="AB577" s="17">
        <f t="shared" si="3649"/>
        <v>0.7065561493</v>
      </c>
      <c r="AE577" s="29">
        <v>1.0</v>
      </c>
      <c r="AF577" s="17">
        <f t="shared" ref="AF577:AH577" si="3650">Z577</f>
        <v>0.6458641093</v>
      </c>
      <c r="AG577" s="17">
        <f t="shared" si="3650"/>
        <v>0.474285966</v>
      </c>
      <c r="AH577" s="17">
        <f t="shared" si="3650"/>
        <v>0.7065561493</v>
      </c>
      <c r="AI577" s="38">
        <f t="shared" ref="AI577:AK577" si="3651">AI564-$C$10*BO564</f>
        <v>-0.2004425779</v>
      </c>
      <c r="AJ577" s="38">
        <f t="shared" si="3651"/>
        <v>0.6547643857</v>
      </c>
      <c r="AK577" s="38">
        <f t="shared" si="3651"/>
        <v>0.3856781922</v>
      </c>
      <c r="AM577" s="27">
        <v>0.5167277132431884</v>
      </c>
      <c r="AN577" s="27">
        <v>0.8464947412231533</v>
      </c>
      <c r="AO577" s="27">
        <v>0.73432600318971</v>
      </c>
      <c r="AQ577" s="17">
        <f t="shared" ref="AQ577:AS577" si="3652">EXP(AM577)/(EXP($AM577)+EXP($AN577)+EXP($AO577))</f>
        <v>0.2751991831</v>
      </c>
      <c r="AR577" s="17">
        <f t="shared" si="3652"/>
        <v>0.382704123</v>
      </c>
      <c r="AS577" s="17">
        <f t="shared" si="3652"/>
        <v>0.3420966939</v>
      </c>
      <c r="AU577" s="40" t="str">
        <f t="shared" si="3643"/>
        <v>versicolor</v>
      </c>
      <c r="AW577" s="41">
        <v>0.0</v>
      </c>
      <c r="AX577" s="41">
        <v>1.0</v>
      </c>
      <c r="AY577" s="41">
        <v>0.0</v>
      </c>
      <c r="BB577" s="74">
        <f t="shared" ref="BB577:BD577" si="3653">AQ577-AW577</f>
        <v>0.2751991831</v>
      </c>
      <c r="BC577" s="74">
        <f t="shared" si="3653"/>
        <v>-0.617295877</v>
      </c>
      <c r="BD577" s="74">
        <f t="shared" si="3653"/>
        <v>0.3420966939</v>
      </c>
      <c r="BF577" s="5">
        <v>1.0</v>
      </c>
      <c r="BG577" s="5">
        <v>1.0</v>
      </c>
      <c r="BH577" s="5">
        <v>1.0</v>
      </c>
      <c r="BJ577" s="34">
        <f t="shared" ref="BJ577:BL577" si="3654">BB577*BF577</f>
        <v>0.2751991831</v>
      </c>
      <c r="BK577" s="34">
        <f t="shared" si="3654"/>
        <v>-0.617295877</v>
      </c>
      <c r="BL577" s="34">
        <f t="shared" si="3654"/>
        <v>0.3420966939</v>
      </c>
      <c r="BO577" s="34">
        <v>0.7356201104041646</v>
      </c>
      <c r="BP577" s="34">
        <v>-0.49187858446115906</v>
      </c>
      <c r="BQ577" s="34">
        <v>-0.24374152594300574</v>
      </c>
      <c r="BT577" s="5">
        <f t="shared" ref="BT577:BV577" si="3655">Z577*(1-Z577)</f>
        <v>0.2287236616</v>
      </c>
      <c r="BU577" s="5">
        <f t="shared" si="3655"/>
        <v>0.2493387885</v>
      </c>
      <c r="BV577" s="5">
        <f t="shared" si="3655"/>
        <v>0.2073345572</v>
      </c>
      <c r="BY577" s="17">
        <v>-0.13195983908391568</v>
      </c>
      <c r="BZ577" s="17">
        <v>0.3365957165242054</v>
      </c>
      <c r="CA577" s="17">
        <v>-0.327405754977202</v>
      </c>
      <c r="CC577" s="34">
        <f t="shared" ref="CC577:CE577" si="3656">BY577*BT577</f>
        <v>-0.03018233758</v>
      </c>
      <c r="CD577" s="34">
        <f t="shared" si="3656"/>
        <v>0.08392636816</v>
      </c>
      <c r="CE577" s="34">
        <f t="shared" si="3656"/>
        <v>-0.06788252723</v>
      </c>
    </row>
    <row r="578" ht="18.0" customHeight="1">
      <c r="B578" s="6">
        <v>0.0</v>
      </c>
      <c r="C578" s="6">
        <v>1.0</v>
      </c>
      <c r="D578" s="6">
        <v>0.0</v>
      </c>
      <c r="E578" s="22" t="str">
        <f t="shared" si="3623"/>
        <v>versicolor</v>
      </c>
      <c r="F578" s="22">
        <f t="shared" ref="F578:H578" si="3657">AQ578</f>
        <v>0.2791114168</v>
      </c>
      <c r="G578" s="22">
        <f t="shared" si="3657"/>
        <v>0.3786101968</v>
      </c>
      <c r="H578" s="22">
        <f t="shared" si="3657"/>
        <v>0.3422783864</v>
      </c>
      <c r="I578" s="64" t="str">
        <f t="shared" si="3625"/>
        <v>versicolor</v>
      </c>
      <c r="K578" s="24" t="str">
        <f t="shared" si="3626"/>
        <v>OK</v>
      </c>
      <c r="L578" s="76">
        <f t="shared" si="3627"/>
        <v>0.2320142353</v>
      </c>
      <c r="N578" s="29">
        <v>1.0</v>
      </c>
      <c r="O578" s="27">
        <v>5.9</v>
      </c>
      <c r="P578" s="27">
        <v>3.4</v>
      </c>
      <c r="U578" s="27">
        <v>0.5504192037080651</v>
      </c>
      <c r="V578" s="27">
        <v>-0.06843160295898221</v>
      </c>
      <c r="W578" s="27">
        <v>0.7879973881887468</v>
      </c>
      <c r="Z578" s="17">
        <f t="shared" ref="Z578:AB578" si="3658">1/(1+EXP(-U578))</f>
        <v>0.634232844</v>
      </c>
      <c r="AA578" s="17">
        <f t="shared" si="3658"/>
        <v>0.4828987723</v>
      </c>
      <c r="AB578" s="17">
        <f t="shared" si="3658"/>
        <v>0.6874011693</v>
      </c>
      <c r="AE578" s="29">
        <v>1.0</v>
      </c>
      <c r="AF578" s="17">
        <f t="shared" ref="AF578:AH578" si="3659">Z578</f>
        <v>0.634232844</v>
      </c>
      <c r="AG578" s="17">
        <f t="shared" si="3659"/>
        <v>0.4828987723</v>
      </c>
      <c r="AH578" s="17">
        <f t="shared" si="3659"/>
        <v>0.6874011693</v>
      </c>
      <c r="AI578" s="2"/>
      <c r="AM578" s="27">
        <v>0.5192712453857682</v>
      </c>
      <c r="AN578" s="27">
        <v>0.8241673711406048</v>
      </c>
      <c r="AO578" s="27">
        <v>0.7232846009976118</v>
      </c>
      <c r="AQ578" s="17">
        <f t="shared" ref="AQ578:AS578" si="3660">EXP(AM578)/(EXP($AM578)+EXP($AN578)+EXP($AO578))</f>
        <v>0.2791114168</v>
      </c>
      <c r="AR578" s="17">
        <f t="shared" si="3660"/>
        <v>0.3786101968</v>
      </c>
      <c r="AS578" s="17">
        <f t="shared" si="3660"/>
        <v>0.3422783864</v>
      </c>
      <c r="AU578" s="40" t="str">
        <f t="shared" si="3643"/>
        <v>versicolor</v>
      </c>
      <c r="AW578" s="41">
        <v>0.0</v>
      </c>
      <c r="AX578" s="41">
        <v>1.0</v>
      </c>
      <c r="AY578" s="41">
        <v>0.0</v>
      </c>
      <c r="BB578" s="74">
        <f t="shared" ref="BB578:BD578" si="3661">AQ578-AW578</f>
        <v>0.2791114168</v>
      </c>
      <c r="BC578" s="74">
        <f t="shared" si="3661"/>
        <v>-0.6213898032</v>
      </c>
      <c r="BD578" s="74">
        <f t="shared" si="3661"/>
        <v>0.3422783864</v>
      </c>
      <c r="BF578" s="5">
        <v>1.0</v>
      </c>
      <c r="BG578" s="5">
        <v>1.0</v>
      </c>
      <c r="BH578" s="5">
        <v>1.0</v>
      </c>
      <c r="BJ578" s="34">
        <f t="shared" ref="BJ578:BL578" si="3662">BB578*BF578</f>
        <v>0.2791114168</v>
      </c>
      <c r="BK578" s="34">
        <f t="shared" si="3662"/>
        <v>-0.6213898032</v>
      </c>
      <c r="BL578" s="34">
        <f t="shared" si="3662"/>
        <v>0.3422783864</v>
      </c>
      <c r="BT578" s="5">
        <f t="shared" ref="BT578:BV578" si="3663">Z578*(1-Z578)</f>
        <v>0.2319815436</v>
      </c>
      <c r="BU578" s="5">
        <f t="shared" si="3663"/>
        <v>0.249707548</v>
      </c>
      <c r="BV578" s="5">
        <f t="shared" si="3663"/>
        <v>0.2148808017</v>
      </c>
      <c r="BY578" s="17">
        <v>-0.13295663183265416</v>
      </c>
      <c r="BZ578" s="17">
        <v>0.3392351284562131</v>
      </c>
      <c r="CA578" s="17">
        <v>-0.33080041541363403</v>
      </c>
      <c r="CC578" s="34">
        <f t="shared" ref="CC578:CE578" si="3664">BY578*BT578</f>
        <v>-0.03084348468</v>
      </c>
      <c r="CD578" s="34">
        <f t="shared" si="3664"/>
        <v>0.08470957213</v>
      </c>
      <c r="CE578" s="34">
        <f t="shared" si="3664"/>
        <v>-0.07108265848</v>
      </c>
    </row>
    <row r="579" ht="18.0" customHeight="1">
      <c r="B579" s="6">
        <v>0.0</v>
      </c>
      <c r="C579" s="6">
        <v>1.0</v>
      </c>
      <c r="D579" s="6">
        <v>0.0</v>
      </c>
      <c r="E579" s="22" t="str">
        <f t="shared" si="3623"/>
        <v>versicolor</v>
      </c>
      <c r="F579" s="22">
        <f t="shared" ref="F579:H579" si="3665">AQ579</f>
        <v>0.2617175623</v>
      </c>
      <c r="G579" s="22">
        <f t="shared" si="3665"/>
        <v>0.3978862196</v>
      </c>
      <c r="H579" s="22">
        <f t="shared" si="3665"/>
        <v>0.3403962181</v>
      </c>
      <c r="I579" s="64" t="str">
        <f t="shared" si="3625"/>
        <v>versicolor</v>
      </c>
      <c r="K579" s="24" t="str">
        <f t="shared" si="3626"/>
        <v>OK</v>
      </c>
      <c r="L579" s="76">
        <f t="shared" si="3627"/>
        <v>0.2155185435</v>
      </c>
      <c r="N579" s="29">
        <v>1.0</v>
      </c>
      <c r="O579" s="27">
        <v>6.7</v>
      </c>
      <c r="P579" s="27">
        <v>3.2</v>
      </c>
      <c r="U579" s="27">
        <v>0.6806966955012476</v>
      </c>
      <c r="V579" s="27">
        <v>-0.3249148024352002</v>
      </c>
      <c r="W579" s="27">
        <v>1.1731835069330279</v>
      </c>
      <c r="Z579" s="17">
        <f t="shared" ref="Z579:AB579" si="3666">1/(1+EXP(-U579))</f>
        <v>0.6638941749</v>
      </c>
      <c r="AA579" s="17">
        <f t="shared" si="3666"/>
        <v>0.419478442</v>
      </c>
      <c r="AB579" s="17">
        <f t="shared" si="3666"/>
        <v>0.7637199674</v>
      </c>
      <c r="AE579" s="29">
        <v>1.0</v>
      </c>
      <c r="AF579" s="17">
        <f t="shared" ref="AF579:AH579" si="3667">Z579</f>
        <v>0.6638941749</v>
      </c>
      <c r="AG579" s="17">
        <f t="shared" si="3667"/>
        <v>0.419478442</v>
      </c>
      <c r="AH579" s="17">
        <f t="shared" si="3667"/>
        <v>0.7637199674</v>
      </c>
      <c r="AJ579" s="2"/>
      <c r="AK579" s="2"/>
      <c r="AM579" s="27">
        <v>0.48560474233835926</v>
      </c>
      <c r="AN579" s="27">
        <v>0.9045049105349707</v>
      </c>
      <c r="AO579" s="27">
        <v>0.7484491128154854</v>
      </c>
      <c r="AQ579" s="17">
        <f t="shared" ref="AQ579:AS579" si="3668">EXP(AM579)/(EXP($AM579)+EXP($AN579)+EXP($AO579))</f>
        <v>0.2617175623</v>
      </c>
      <c r="AR579" s="17">
        <f t="shared" si="3668"/>
        <v>0.3978862196</v>
      </c>
      <c r="AS579" s="17">
        <f t="shared" si="3668"/>
        <v>0.3403962181</v>
      </c>
      <c r="AU579" s="40" t="str">
        <f t="shared" si="3643"/>
        <v>versicolor</v>
      </c>
      <c r="AW579" s="41">
        <v>0.0</v>
      </c>
      <c r="AX579" s="41">
        <v>1.0</v>
      </c>
      <c r="AY579" s="41">
        <v>0.0</v>
      </c>
      <c r="BB579" s="74">
        <f t="shared" ref="BB579:BD579" si="3669">AQ579-AW579</f>
        <v>0.2617175623</v>
      </c>
      <c r="BC579" s="74">
        <f t="shared" si="3669"/>
        <v>-0.6021137804</v>
      </c>
      <c r="BD579" s="74">
        <f t="shared" si="3669"/>
        <v>0.3403962181</v>
      </c>
      <c r="BF579" s="5">
        <v>1.0</v>
      </c>
      <c r="BG579" s="5">
        <v>1.0</v>
      </c>
      <c r="BH579" s="5">
        <v>1.0</v>
      </c>
      <c r="BJ579" s="34">
        <f t="shared" ref="BJ579:BL579" si="3670">BB579*BF579</f>
        <v>0.2617175623</v>
      </c>
      <c r="BK579" s="34">
        <f t="shared" si="3670"/>
        <v>-0.6021137804</v>
      </c>
      <c r="BL579" s="34">
        <f t="shared" si="3670"/>
        <v>0.3403962181</v>
      </c>
      <c r="BT579" s="5">
        <f t="shared" ref="BT579:BV579" si="3671">Z579*(1-Z579)</f>
        <v>0.2231386994</v>
      </c>
      <c r="BU579" s="5">
        <f t="shared" si="3671"/>
        <v>0.2435162787</v>
      </c>
      <c r="BV579" s="5">
        <f t="shared" si="3671"/>
        <v>0.1804517788</v>
      </c>
      <c r="BY579" s="17">
        <v>-0.1283231209669209</v>
      </c>
      <c r="BZ579" s="17">
        <v>0.32700786283516237</v>
      </c>
      <c r="CA579" s="17">
        <v>-0.31541860440614283</v>
      </c>
      <c r="CC579" s="34">
        <f t="shared" ref="CC579:CE579" si="3672">BY579*BT579</f>
        <v>-0.02863385432</v>
      </c>
      <c r="CD579" s="34">
        <f t="shared" si="3672"/>
        <v>0.07963173786</v>
      </c>
      <c r="CE579" s="34">
        <f t="shared" si="3672"/>
        <v>-0.05691784822</v>
      </c>
    </row>
    <row r="580" ht="18.0" customHeight="1">
      <c r="B580" s="6">
        <v>0.0</v>
      </c>
      <c r="C580" s="6">
        <v>0.0</v>
      </c>
      <c r="D580" s="6">
        <v>1.0</v>
      </c>
      <c r="E580" s="22" t="str">
        <f t="shared" si="3623"/>
        <v>virginica</v>
      </c>
      <c r="F580" s="22">
        <f t="shared" ref="F580:H580" si="3673">AQ580</f>
        <v>0.315269202</v>
      </c>
      <c r="G580" s="22">
        <f t="shared" si="3673"/>
        <v>0.3402204533</v>
      </c>
      <c r="H580" s="22">
        <f t="shared" si="3673"/>
        <v>0.3445103447</v>
      </c>
      <c r="I580" s="64" t="str">
        <f t="shared" si="3625"/>
        <v>virginica</v>
      </c>
      <c r="K580" s="24" t="str">
        <f t="shared" si="3626"/>
        <v>OK</v>
      </c>
      <c r="L580" s="76">
        <f t="shared" si="3627"/>
        <v>0.1075723133</v>
      </c>
      <c r="N580" s="29">
        <v>1.0</v>
      </c>
      <c r="O580" s="27">
        <v>7.9</v>
      </c>
      <c r="P580" s="27">
        <v>6.3</v>
      </c>
      <c r="U580" s="27">
        <v>0.5524933691308473</v>
      </c>
      <c r="V580" s="27">
        <v>0.6062822014128284</v>
      </c>
      <c r="W580" s="27">
        <v>0.1814981014734136</v>
      </c>
      <c r="Z580" s="17">
        <f t="shared" ref="Z580:AB580" si="3674">1/(1+EXP(-U580))</f>
        <v>0.634713878</v>
      </c>
      <c r="AA580" s="17">
        <f t="shared" si="3674"/>
        <v>0.6470922562</v>
      </c>
      <c r="AB580" s="17">
        <f t="shared" si="3674"/>
        <v>0.5452503753</v>
      </c>
      <c r="AE580" s="29">
        <v>1.0</v>
      </c>
      <c r="AF580" s="17">
        <f t="shared" ref="AF580:AH580" si="3675">Z580</f>
        <v>0.634713878</v>
      </c>
      <c r="AG580" s="17">
        <f t="shared" si="3675"/>
        <v>0.6470922562</v>
      </c>
      <c r="AH580" s="17">
        <f t="shared" si="3675"/>
        <v>0.5452503753</v>
      </c>
      <c r="AM580" s="27">
        <v>0.6338458563789452</v>
      </c>
      <c r="AN580" s="27">
        <v>0.710012772710134</v>
      </c>
      <c r="AO580" s="27">
        <v>0.7225430910849195</v>
      </c>
      <c r="AQ580" s="17">
        <f t="shared" ref="AQ580:AS580" si="3676">EXP(AM580)/(EXP($AM580)+EXP($AN580)+EXP($AO580))</f>
        <v>0.315269202</v>
      </c>
      <c r="AR580" s="17">
        <f t="shared" si="3676"/>
        <v>0.3402204533</v>
      </c>
      <c r="AS580" s="17">
        <f t="shared" si="3676"/>
        <v>0.3445103447</v>
      </c>
      <c r="AU580" s="40" t="str">
        <f t="shared" si="3643"/>
        <v>virginica</v>
      </c>
      <c r="AW580" s="41">
        <v>0.0</v>
      </c>
      <c r="AX580" s="41">
        <v>0.0</v>
      </c>
      <c r="AY580" s="41">
        <v>1.0</v>
      </c>
      <c r="BB580" s="74">
        <f t="shared" ref="BB580:BD580" si="3677">AQ580-AW580</f>
        <v>0.315269202</v>
      </c>
      <c r="BC580" s="74">
        <f t="shared" si="3677"/>
        <v>0.3402204533</v>
      </c>
      <c r="BD580" s="74">
        <f t="shared" si="3677"/>
        <v>-0.6554896553</v>
      </c>
      <c r="BF580" s="5">
        <v>1.0</v>
      </c>
      <c r="BG580" s="5">
        <v>1.0</v>
      </c>
      <c r="BH580" s="5">
        <v>1.0</v>
      </c>
      <c r="BJ580" s="34">
        <f t="shared" ref="BJ580:BL580" si="3678">BB580*BF580</f>
        <v>0.315269202</v>
      </c>
      <c r="BK580" s="34">
        <f t="shared" si="3678"/>
        <v>0.3402204533</v>
      </c>
      <c r="BL580" s="34">
        <f t="shared" si="3678"/>
        <v>-0.6554896553</v>
      </c>
      <c r="BT580" s="5">
        <f t="shared" ref="BT580:BV580" si="3679">Z580*(1-Z580)</f>
        <v>0.2318521711</v>
      </c>
      <c r="BU580" s="5">
        <f t="shared" si="3679"/>
        <v>0.2283638682</v>
      </c>
      <c r="BV580" s="5">
        <f t="shared" si="3679"/>
        <v>0.2479524035</v>
      </c>
      <c r="BY580" s="17">
        <v>0.04551693698376963</v>
      </c>
      <c r="BZ580" s="17">
        <v>-0.09443412679696693</v>
      </c>
      <c r="CA580" s="17">
        <v>-0.09323720069659538</v>
      </c>
      <c r="CC580" s="34">
        <f t="shared" ref="CC580:CE580" si="3680">BY580*BT580</f>
        <v>0.01055320066</v>
      </c>
      <c r="CD580" s="34">
        <f t="shared" si="3680"/>
        <v>-0.02156534248</v>
      </c>
      <c r="CE580" s="34">
        <f t="shared" si="3680"/>
        <v>-0.02311838801</v>
      </c>
    </row>
    <row r="581" ht="18.0" customHeight="1">
      <c r="B581" s="6">
        <v>0.0</v>
      </c>
      <c r="C581" s="6">
        <v>0.0</v>
      </c>
      <c r="D581" s="6">
        <v>1.0</v>
      </c>
      <c r="E581" s="22" t="str">
        <f t="shared" si="3623"/>
        <v>virginica</v>
      </c>
      <c r="F581" s="22">
        <f t="shared" ref="F581:H581" si="3681">AQ581</f>
        <v>0.2945527316</v>
      </c>
      <c r="G581" s="22">
        <f t="shared" si="3681"/>
        <v>0.3610215685</v>
      </c>
      <c r="H581" s="22">
        <f t="shared" si="3681"/>
        <v>0.3444256998</v>
      </c>
      <c r="I581" s="64" t="str">
        <f t="shared" si="3625"/>
        <v>versicolor</v>
      </c>
      <c r="K581" s="24" t="str">
        <f t="shared" si="3626"/>
        <v>NG</v>
      </c>
      <c r="L581" s="76">
        <f t="shared" si="3627"/>
        <v>0.1085489423</v>
      </c>
      <c r="N581" s="29">
        <v>1.0</v>
      </c>
      <c r="O581" s="27">
        <v>8.3</v>
      </c>
      <c r="P581" s="27">
        <v>5.8</v>
      </c>
      <c r="U581" s="27">
        <v>0.6557050049168709</v>
      </c>
      <c r="V581" s="27">
        <v>0.3232262719026777</v>
      </c>
      <c r="W581" s="27">
        <v>0.5587340530309706</v>
      </c>
      <c r="Z581" s="17">
        <f t="shared" ref="Z581:AB581" si="3682">1/(1+EXP(-U581))</f>
        <v>0.6582949185</v>
      </c>
      <c r="AA581" s="17">
        <f t="shared" si="3682"/>
        <v>0.5801103175</v>
      </c>
      <c r="AB581" s="17">
        <f t="shared" si="3682"/>
        <v>0.636159574</v>
      </c>
      <c r="AE581" s="29">
        <v>1.0</v>
      </c>
      <c r="AF581" s="17">
        <f t="shared" ref="AF581:AH581" si="3683">Z581</f>
        <v>0.6582949185</v>
      </c>
      <c r="AG581" s="17">
        <f t="shared" si="3683"/>
        <v>0.5801103175</v>
      </c>
      <c r="AH581" s="17">
        <f t="shared" si="3683"/>
        <v>0.636159574</v>
      </c>
      <c r="AM581" s="27">
        <v>0.5923614376122068</v>
      </c>
      <c r="AN581" s="27">
        <v>0.7958410989386516</v>
      </c>
      <c r="AO581" s="27">
        <v>0.7487817874413218</v>
      </c>
      <c r="AQ581" s="17">
        <f t="shared" ref="AQ581:AS581" si="3684">EXP(AM581)/(EXP($AM581)+EXP($AN581)+EXP($AO581))</f>
        <v>0.2945527316</v>
      </c>
      <c r="AR581" s="17">
        <f t="shared" si="3684"/>
        <v>0.3610215685</v>
      </c>
      <c r="AS581" s="17">
        <f t="shared" si="3684"/>
        <v>0.3444256998</v>
      </c>
      <c r="AU581" s="40" t="str">
        <f t="shared" si="3643"/>
        <v>versicolor</v>
      </c>
      <c r="AW581" s="41">
        <v>0.0</v>
      </c>
      <c r="AX581" s="41">
        <v>0.0</v>
      </c>
      <c r="AY581" s="41">
        <v>1.0</v>
      </c>
      <c r="BB581" s="74">
        <f t="shared" ref="BB581:BD581" si="3685">AQ581-AW581</f>
        <v>0.2945527316</v>
      </c>
      <c r="BC581" s="74">
        <f t="shared" si="3685"/>
        <v>0.3610215685</v>
      </c>
      <c r="BD581" s="74">
        <f t="shared" si="3685"/>
        <v>-0.6555743002</v>
      </c>
      <c r="BF581" s="5">
        <v>1.0</v>
      </c>
      <c r="BG581" s="5">
        <v>1.0</v>
      </c>
      <c r="BH581" s="5">
        <v>1.0</v>
      </c>
      <c r="BJ581" s="34">
        <f t="shared" ref="BJ581:BL581" si="3686">BB581*BF581</f>
        <v>0.2945527316</v>
      </c>
      <c r="BK581" s="34">
        <f t="shared" si="3686"/>
        <v>0.3610215685</v>
      </c>
      <c r="BL581" s="34">
        <f t="shared" si="3686"/>
        <v>-0.6555743002</v>
      </c>
      <c r="BT581" s="5">
        <f t="shared" ref="BT581:BV581" si="3687">Z581*(1-Z581)</f>
        <v>0.2249427188</v>
      </c>
      <c r="BU581" s="5">
        <f t="shared" si="3687"/>
        <v>0.243582337</v>
      </c>
      <c r="BV581" s="5">
        <f t="shared" si="3687"/>
        <v>0.2314605704</v>
      </c>
      <c r="BY581" s="17">
        <v>0.05063047805796722</v>
      </c>
      <c r="BZ581" s="17">
        <v>-0.10800845766222905</v>
      </c>
      <c r="CA581" s="17">
        <v>-0.07549755423390778</v>
      </c>
      <c r="CC581" s="34">
        <f t="shared" ref="CC581:CE581" si="3688">BY581*BT581</f>
        <v>0.01138895739</v>
      </c>
      <c r="CD581" s="34">
        <f t="shared" si="3688"/>
        <v>-0.02630895254</v>
      </c>
      <c r="CE581" s="34">
        <f t="shared" si="3688"/>
        <v>-0.01747470697</v>
      </c>
    </row>
    <row r="582" ht="18.0" customHeight="1">
      <c r="B582" s="6">
        <v>0.0</v>
      </c>
      <c r="C582" s="6">
        <v>0.0</v>
      </c>
      <c r="D582" s="6">
        <v>1.0</v>
      </c>
      <c r="E582" s="22" t="str">
        <f t="shared" si="3623"/>
        <v>virginica</v>
      </c>
      <c r="F582" s="22">
        <f t="shared" ref="F582:H582" si="3689">AQ582</f>
        <v>0.2906306417</v>
      </c>
      <c r="G582" s="22">
        <f t="shared" si="3689"/>
        <v>0.3654093007</v>
      </c>
      <c r="H582" s="22">
        <f t="shared" si="3689"/>
        <v>0.3439600576</v>
      </c>
      <c r="I582" s="64" t="str">
        <f t="shared" si="3625"/>
        <v>versicolor</v>
      </c>
      <c r="J582" s="30"/>
      <c r="K582" s="77" t="str">
        <f t="shared" si="3626"/>
        <v>NG</v>
      </c>
      <c r="L582" s="78">
        <f t="shared" si="3627"/>
        <v>0.1089950635</v>
      </c>
      <c r="N582" s="31">
        <v>1.0</v>
      </c>
      <c r="O582" s="27">
        <v>7.7</v>
      </c>
      <c r="P582" s="27">
        <v>5.2</v>
      </c>
      <c r="U582" s="27">
        <v>0.6293835546146694</v>
      </c>
      <c r="V582" s="27">
        <v>0.22531180318726296</v>
      </c>
      <c r="W582" s="27">
        <v>0.6160498868204143</v>
      </c>
      <c r="Z582" s="17">
        <f t="shared" ref="Z582:AB582" si="3690">1/(1+EXP(-U582))</f>
        <v>0.6523496719</v>
      </c>
      <c r="AA582" s="17">
        <f t="shared" si="3690"/>
        <v>0.5560908617</v>
      </c>
      <c r="AB582" s="17">
        <f t="shared" si="3690"/>
        <v>0.6493196248</v>
      </c>
      <c r="AE582" s="31">
        <v>1.0</v>
      </c>
      <c r="AF582" s="17">
        <f t="shared" ref="AF582:AH582" si="3691">Z582</f>
        <v>0.6523496719</v>
      </c>
      <c r="AG582" s="17">
        <f t="shared" si="3691"/>
        <v>0.5560908617</v>
      </c>
      <c r="AH582" s="17">
        <f t="shared" si="3691"/>
        <v>0.6493196248</v>
      </c>
      <c r="AM582" s="27">
        <v>0.5742020185223611</v>
      </c>
      <c r="AN582" s="27">
        <v>0.8031669271654462</v>
      </c>
      <c r="AO582" s="27">
        <v>0.7426743690246961</v>
      </c>
      <c r="AQ582" s="17">
        <f t="shared" ref="AQ582:AS582" si="3692">EXP(AM582)/(EXP($AM582)+EXP($AN582)+EXP($AO582))</f>
        <v>0.2906306417</v>
      </c>
      <c r="AR582" s="17">
        <f t="shared" si="3692"/>
        <v>0.3654093007</v>
      </c>
      <c r="AS582" s="17">
        <f t="shared" si="3692"/>
        <v>0.3439600576</v>
      </c>
      <c r="AU582" s="40" t="str">
        <f t="shared" si="3643"/>
        <v>versicolor</v>
      </c>
      <c r="AW582" s="41">
        <v>0.0</v>
      </c>
      <c r="AX582" s="41">
        <v>0.0</v>
      </c>
      <c r="AY582" s="41">
        <v>1.0</v>
      </c>
      <c r="BB582" s="74">
        <f t="shared" ref="BB582:BD582" si="3693">AQ582-AW582</f>
        <v>0.2906306417</v>
      </c>
      <c r="BC582" s="74">
        <f t="shared" si="3693"/>
        <v>0.3654093007</v>
      </c>
      <c r="BD582" s="74">
        <f t="shared" si="3693"/>
        <v>-0.6560399424</v>
      </c>
      <c r="BF582" s="5">
        <v>1.0</v>
      </c>
      <c r="BG582" s="5">
        <v>1.0</v>
      </c>
      <c r="BH582" s="5">
        <v>1.0</v>
      </c>
      <c r="BJ582" s="34">
        <f t="shared" ref="BJ582:BL582" si="3694">BB582*BF582</f>
        <v>0.2906306417</v>
      </c>
      <c r="BK582" s="34">
        <f t="shared" si="3694"/>
        <v>0.3654093007</v>
      </c>
      <c r="BL582" s="34">
        <f t="shared" si="3694"/>
        <v>-0.6560399424</v>
      </c>
      <c r="BT582" s="5">
        <f t="shared" ref="BT582:BV582" si="3695">Z582*(1-Z582)</f>
        <v>0.2267895775</v>
      </c>
      <c r="BU582" s="5">
        <f t="shared" si="3695"/>
        <v>0.2468538152</v>
      </c>
      <c r="BV582" s="5">
        <f t="shared" si="3695"/>
        <v>0.2277036497</v>
      </c>
      <c r="BY582" s="17">
        <v>0.05168301901405831</v>
      </c>
      <c r="BZ582" s="17">
        <v>-0.11078444826472325</v>
      </c>
      <c r="CA582" s="17">
        <v>-0.07201805771137773</v>
      </c>
      <c r="CC582" s="34">
        <f t="shared" ref="CC582:CE582" si="3696">BY582*BT582</f>
        <v>0.01172117004</v>
      </c>
      <c r="CD582" s="34">
        <f t="shared" si="3696"/>
        <v>-0.02734756372</v>
      </c>
      <c r="CE582" s="34">
        <f t="shared" si="3696"/>
        <v>-0.01639877458</v>
      </c>
    </row>
    <row r="583" ht="18.0" customHeight="1">
      <c r="K583" s="2"/>
      <c r="R583" s="9"/>
      <c r="AM583" s="7"/>
    </row>
    <row r="584" ht="18.0" customHeight="1">
      <c r="K584" s="2"/>
      <c r="R584" s="9"/>
      <c r="AM584" s="43" t="s">
        <v>388</v>
      </c>
      <c r="AN584" s="27"/>
      <c r="AO584" s="27"/>
    </row>
    <row r="585" ht="18.0" customHeight="1">
      <c r="B585" s="11" t="s">
        <v>11</v>
      </c>
      <c r="C585" s="12"/>
      <c r="D585" s="12"/>
      <c r="E585" s="13"/>
      <c r="G585" s="2"/>
      <c r="H585" s="2"/>
      <c r="I585" s="2"/>
      <c r="J585" s="9"/>
      <c r="K585" s="2"/>
      <c r="L585" s="9"/>
      <c r="Q585" s="7"/>
      <c r="U585" s="43" t="s">
        <v>12</v>
      </c>
      <c r="V585" s="27"/>
      <c r="W585" s="27"/>
      <c r="Z585" s="16" t="s">
        <v>389</v>
      </c>
      <c r="AA585" s="17"/>
      <c r="AF585" s="16" t="s">
        <v>390</v>
      </c>
      <c r="AI585" s="7"/>
      <c r="AM585" s="43" t="s">
        <v>391</v>
      </c>
      <c r="AQ585" s="10" t="s">
        <v>392</v>
      </c>
      <c r="AR585" s="17"/>
      <c r="AW585" s="1" t="s">
        <v>41</v>
      </c>
      <c r="BB585" s="36" t="s">
        <v>93</v>
      </c>
      <c r="BF585" s="4" t="s">
        <v>393</v>
      </c>
      <c r="BH585" s="9" t="s">
        <v>1199</v>
      </c>
      <c r="BJ585" s="33" t="s">
        <v>395</v>
      </c>
      <c r="BN585" s="33" t="s">
        <v>396</v>
      </c>
      <c r="BO585" s="34"/>
      <c r="BP585" s="34"/>
      <c r="BQ585" s="34"/>
      <c r="BT585" s="4" t="s">
        <v>397</v>
      </c>
      <c r="BX585" s="16" t="s">
        <v>398</v>
      </c>
      <c r="BY585" s="17"/>
      <c r="BZ585" s="17"/>
      <c r="CA585" s="17"/>
      <c r="CB585" s="17"/>
      <c r="CC585" s="33" t="s">
        <v>399</v>
      </c>
      <c r="CG585" s="4" t="s">
        <v>138</v>
      </c>
      <c r="CH585" s="5"/>
      <c r="CI585" s="5"/>
      <c r="CJ585" s="5"/>
    </row>
    <row r="586" ht="18.0" customHeight="1">
      <c r="B586" s="18" t="s">
        <v>14</v>
      </c>
      <c r="C586" s="18" t="s">
        <v>15</v>
      </c>
      <c r="D586" s="18" t="s">
        <v>16</v>
      </c>
      <c r="E586" s="19"/>
      <c r="F586" s="6" t="s">
        <v>14</v>
      </c>
      <c r="G586" s="6" t="s">
        <v>15</v>
      </c>
      <c r="H586" s="6" t="s">
        <v>16</v>
      </c>
      <c r="I586" s="19"/>
      <c r="J586" s="20" t="s">
        <v>18</v>
      </c>
      <c r="K586" s="18" t="s">
        <v>19</v>
      </c>
      <c r="L586" s="18" t="s">
        <v>1142</v>
      </c>
      <c r="N586" s="1" t="s">
        <v>21</v>
      </c>
      <c r="O586" s="1" t="s">
        <v>22</v>
      </c>
      <c r="P586" s="1" t="s">
        <v>514</v>
      </c>
      <c r="Q586" s="1" t="s">
        <v>1200</v>
      </c>
      <c r="U586" s="1" t="s">
        <v>1201</v>
      </c>
      <c r="AE586" s="1" t="s">
        <v>21</v>
      </c>
      <c r="AF586" s="2" t="s">
        <v>1202</v>
      </c>
      <c r="AI586" s="2" t="s">
        <v>1203</v>
      </c>
      <c r="AK586" s="2"/>
      <c r="AM586" s="2" t="s">
        <v>1204</v>
      </c>
      <c r="AO586" s="2"/>
      <c r="AQ586" s="2" t="s">
        <v>47</v>
      </c>
      <c r="AW586" s="6" t="s">
        <v>14</v>
      </c>
      <c r="AX586" s="6" t="s">
        <v>15</v>
      </c>
      <c r="AY586" s="6" t="s">
        <v>16</v>
      </c>
      <c r="BB586" s="2" t="s">
        <v>101</v>
      </c>
      <c r="BF586" s="1" t="s">
        <v>251</v>
      </c>
      <c r="BJ586" s="57" t="s">
        <v>1205</v>
      </c>
      <c r="BK586" s="58"/>
      <c r="BO586" s="2" t="s">
        <v>104</v>
      </c>
      <c r="BP586" s="2"/>
      <c r="BT586" s="1" t="s">
        <v>145</v>
      </c>
      <c r="BY586" s="2" t="s">
        <v>146</v>
      </c>
      <c r="CC586" s="2" t="s">
        <v>1206</v>
      </c>
      <c r="CH586" s="2" t="s">
        <v>148</v>
      </c>
    </row>
    <row r="587" ht="18.0" customHeight="1">
      <c r="A587" s="1">
        <f>A574+1</f>
        <v>45</v>
      </c>
      <c r="B587" s="6">
        <v>1.0</v>
      </c>
      <c r="C587" s="6">
        <v>0.0</v>
      </c>
      <c r="D587" s="6">
        <v>0.0</v>
      </c>
      <c r="E587" s="22" t="str">
        <f t="shared" ref="E587:E595" si="3707">IF(MAX(B587:D587)=B587,"setosa",IF(MAX(B587:D587)=C587,"versicolor","virginica"))</f>
        <v>setosa</v>
      </c>
      <c r="F587" s="22">
        <f t="shared" ref="F587:H587" si="3697">AQ587</f>
        <v>0.3883614795</v>
      </c>
      <c r="G587" s="22">
        <f t="shared" si="3697"/>
        <v>0.2750669271</v>
      </c>
      <c r="H587" s="22">
        <f t="shared" si="3697"/>
        <v>0.3365715935</v>
      </c>
      <c r="I587" s="64" t="str">
        <f t="shared" ref="I587:I595" si="3709">IF(MAX(F587:H587)=F587,"setosa",IF(MAX(F587:H587)=G587,"versicolor","virginica"))</f>
        <v>setosa</v>
      </c>
      <c r="J587" s="22">
        <f>COUNTIF(K587:K595,"OK")/9</f>
        <v>0.7777777778</v>
      </c>
      <c r="K587" s="24" t="str">
        <f t="shared" ref="K587:K595" si="3710">IF(E587=I587,"OK","NG")</f>
        <v>OK</v>
      </c>
      <c r="L587" s="76">
        <f t="shared" ref="L587:L595" si="3711">((AQ587-B587)^2+(AR587-C587)^2)/2</f>
        <v>0.2248817471</v>
      </c>
      <c r="M587" s="9" t="s">
        <v>26</v>
      </c>
      <c r="N587" s="25">
        <v>1.0</v>
      </c>
      <c r="O587" s="27">
        <v>5.1</v>
      </c>
      <c r="P587" s="27">
        <v>7.0</v>
      </c>
      <c r="Q587" s="72">
        <f t="shared" ref="Q587:S587" si="3698">Q574-$C$10*CH574</f>
        <v>0.05345309757</v>
      </c>
      <c r="R587" s="72">
        <f t="shared" si="3698"/>
        <v>-0.06506970457</v>
      </c>
      <c r="S587" s="72">
        <f t="shared" si="3698"/>
        <v>0.1982430039</v>
      </c>
      <c r="T587" s="28" t="s">
        <v>27</v>
      </c>
      <c r="U587" s="27">
        <f t="array" ref="U587:W595">MMULT(N587:P595,Q587:S589)</f>
        <v>0.04339587671</v>
      </c>
      <c r="V587" s="27">
        <v>1.5014732563766369</v>
      </c>
      <c r="W587" s="27">
        <v>-1.1872551232204422</v>
      </c>
      <c r="Y587" s="9" t="s">
        <v>1207</v>
      </c>
      <c r="Z587" s="17">
        <f t="shared" ref="Z587:AB587" si="3699">1/(1+EXP(-U587))</f>
        <v>0.5108472669</v>
      </c>
      <c r="AA587" s="17">
        <f t="shared" si="3699"/>
        <v>0.8177941044</v>
      </c>
      <c r="AB587" s="17">
        <f t="shared" si="3699"/>
        <v>0.2337502142</v>
      </c>
      <c r="AD587" s="9" t="s">
        <v>1208</v>
      </c>
      <c r="AE587" s="25">
        <v>1.0</v>
      </c>
      <c r="AF587" s="17">
        <f t="shared" ref="AF587:AH587" si="3700">Z587</f>
        <v>0.5108472669</v>
      </c>
      <c r="AG587" s="17">
        <f t="shared" si="3700"/>
        <v>0.8177941044</v>
      </c>
      <c r="AH587" s="17">
        <f t="shared" si="3700"/>
        <v>0.2337502142</v>
      </c>
      <c r="AI587" s="38">
        <f t="shared" ref="AI587:AK587" si="3701">AI574-$C$10*BO574</f>
        <v>0.09068623757</v>
      </c>
      <c r="AJ587" s="38">
        <f t="shared" si="3701"/>
        <v>-0.03607131685</v>
      </c>
      <c r="AK587" s="38">
        <f t="shared" si="3701"/>
        <v>-0.05461492072</v>
      </c>
      <c r="AL587" s="28" t="s">
        <v>27</v>
      </c>
      <c r="AM587" s="27">
        <f t="array" ref="AM587:AO595">MMULT(AE587:AH595,AI587:AK590)</f>
        <v>0.7309115996</v>
      </c>
      <c r="AN587" s="27">
        <v>0.3859894847090565</v>
      </c>
      <c r="AO587" s="27">
        <v>0.5877859312766938</v>
      </c>
      <c r="AP587" s="9" t="s">
        <v>1209</v>
      </c>
      <c r="AQ587" s="17">
        <f t="shared" ref="AQ587:AS587" si="3702">EXP(AM587)/(EXP($AM587)+EXP($AN587)+EXP($AO587))</f>
        <v>0.3883614795</v>
      </c>
      <c r="AR587" s="17">
        <f t="shared" si="3702"/>
        <v>0.2750669271</v>
      </c>
      <c r="AS587" s="17">
        <f t="shared" si="3702"/>
        <v>0.3365715935</v>
      </c>
      <c r="AT587" s="39" t="s">
        <v>51</v>
      </c>
      <c r="AU587" s="40" t="str">
        <f>IF(MAX(B587:D587)=MAX(AQ587:AS587)=AQ587,"setosa",IF(MAX(AQ587:AS587)=AR587,"versicolor","virginica"))</f>
        <v>virginica</v>
      </c>
      <c r="AW587" s="41">
        <v>1.0</v>
      </c>
      <c r="AX587" s="41">
        <v>0.0</v>
      </c>
      <c r="AY587" s="41">
        <v>0.0</v>
      </c>
      <c r="BA587" s="59" t="s">
        <v>108</v>
      </c>
      <c r="BB587" s="74">
        <f t="shared" ref="BB587:BD587" si="3703">AQ587-AW587</f>
        <v>-0.6116385205</v>
      </c>
      <c r="BC587" s="74">
        <f t="shared" si="3703"/>
        <v>0.2750669271</v>
      </c>
      <c r="BD587" s="74">
        <f t="shared" si="3703"/>
        <v>0.3365715935</v>
      </c>
      <c r="BE587" s="9" t="s">
        <v>1210</v>
      </c>
      <c r="BF587" s="5">
        <v>1.0</v>
      </c>
      <c r="BG587" s="5">
        <v>1.0</v>
      </c>
      <c r="BH587" s="5">
        <v>1.0</v>
      </c>
      <c r="BI587" s="9" t="s">
        <v>1211</v>
      </c>
      <c r="BJ587" s="34">
        <f t="shared" ref="BJ587:BL587" si="3704">BB587*BF587</f>
        <v>-0.6116385205</v>
      </c>
      <c r="BK587" s="34">
        <f t="shared" si="3704"/>
        <v>0.2750669271</v>
      </c>
      <c r="BL587" s="34">
        <f t="shared" si="3704"/>
        <v>0.3365715935</v>
      </c>
      <c r="BN587" s="61" t="s">
        <v>1212</v>
      </c>
      <c r="BO587" s="62">
        <f t="array" ref="BO587:BQ590">MMULT(TRANSPOSE(AE587:AH595),BJ587:BL595)</f>
        <v>-0.1183036459</v>
      </c>
      <c r="BP587" s="62">
        <v>0.051131093871610855</v>
      </c>
      <c r="BQ587" s="62">
        <v>0.06717255207359107</v>
      </c>
      <c r="BS587" s="75" t="s">
        <v>1213</v>
      </c>
      <c r="BT587" s="5">
        <f t="shared" ref="BT587:BV587" si="3705">Z587*(1-Z587)</f>
        <v>0.2498823368</v>
      </c>
      <c r="BU587" s="5">
        <f t="shared" si="3705"/>
        <v>0.1490069072</v>
      </c>
      <c r="BV587" s="5">
        <f t="shared" si="3705"/>
        <v>0.1791110516</v>
      </c>
      <c r="BX587" s="9" t="s">
        <v>1214</v>
      </c>
      <c r="BY587" s="17">
        <f t="array" ref="BY587:CA595">MMULT(BJ587:BL595,TRANSPOSE(AI588:AK590))</f>
        <v>0.09034136388</v>
      </c>
      <c r="BZ587" s="17">
        <v>-0.25635701480481315</v>
      </c>
      <c r="CA587" s="17">
        <v>0.4458561450453441</v>
      </c>
      <c r="CB587" s="9"/>
      <c r="CC587" s="34">
        <f t="shared" ref="CC587:CE587" si="3706">BY587*BT587</f>
        <v>0.02257471112</v>
      </c>
      <c r="CD587" s="34">
        <f t="shared" si="3706"/>
        <v>-0.03819896592</v>
      </c>
      <c r="CE587" s="34">
        <f t="shared" si="3706"/>
        <v>0.07985776298</v>
      </c>
      <c r="CG587" s="61" t="s">
        <v>1215</v>
      </c>
      <c r="CH587" s="65">
        <f t="array" ref="CH587:CJ589">MMULT(TRANSPOSE(N587:P595),CC587:CE595)</f>
        <v>0.009428373488</v>
      </c>
      <c r="CI587" s="65">
        <v>0.070343026341772</v>
      </c>
      <c r="CJ587" s="65">
        <v>-0.03251735383295293</v>
      </c>
    </row>
    <row r="588" ht="18.0" customHeight="1">
      <c r="B588" s="6">
        <v>1.0</v>
      </c>
      <c r="C588" s="6">
        <v>0.0</v>
      </c>
      <c r="D588" s="6">
        <v>0.0</v>
      </c>
      <c r="E588" s="22" t="str">
        <f t="shared" si="3707"/>
        <v>setosa</v>
      </c>
      <c r="F588" s="22">
        <f t="shared" ref="F588:H588" si="3708">AQ588</f>
        <v>0.3997437088</v>
      </c>
      <c r="G588" s="22">
        <f t="shared" si="3708"/>
        <v>0.2655503722</v>
      </c>
      <c r="H588" s="22">
        <f t="shared" si="3708"/>
        <v>0.334705919</v>
      </c>
      <c r="I588" s="64" t="str">
        <f t="shared" si="3709"/>
        <v>setosa</v>
      </c>
      <c r="K588" s="24" t="str">
        <f t="shared" si="3710"/>
        <v>OK</v>
      </c>
      <c r="L588" s="76">
        <f t="shared" si="3711"/>
        <v>0.2154123077</v>
      </c>
      <c r="N588" s="29">
        <v>1.0</v>
      </c>
      <c r="O588" s="27">
        <v>5.4</v>
      </c>
      <c r="P588" s="27">
        <v>7.8</v>
      </c>
      <c r="Q588" s="72">
        <f t="shared" ref="Q588:S588" si="3712">Q575-$C$10*CH575</f>
        <v>0.1384730328</v>
      </c>
      <c r="R588" s="72">
        <f t="shared" si="3712"/>
        <v>-0.2329416709</v>
      </c>
      <c r="S588" s="72">
        <f t="shared" si="3712"/>
        <v>0.3777717523</v>
      </c>
      <c r="U588" s="27">
        <v>0.003078393632739318</v>
      </c>
      <c r="V588" s="27">
        <v>1.7463959530996338</v>
      </c>
      <c r="W588" s="27">
        <v>-1.4524532048303156</v>
      </c>
      <c r="Z588" s="17">
        <f t="shared" ref="Z588:AB588" si="3713">1/(1+EXP(-U588))</f>
        <v>0.5007695978</v>
      </c>
      <c r="AA588" s="17">
        <f t="shared" si="3713"/>
        <v>0.8514976495</v>
      </c>
      <c r="AB588" s="17">
        <f t="shared" si="3713"/>
        <v>0.1896243025</v>
      </c>
      <c r="AE588" s="29">
        <v>1.0</v>
      </c>
      <c r="AF588" s="17">
        <f t="shared" ref="AF588:AH588" si="3714">Z588</f>
        <v>0.5007695978</v>
      </c>
      <c r="AG588" s="17">
        <f t="shared" si="3714"/>
        <v>0.8514976495</v>
      </c>
      <c r="AH588" s="17">
        <f t="shared" si="3714"/>
        <v>0.1896243025</v>
      </c>
      <c r="AI588" s="38">
        <f t="shared" ref="AI588:AK588" si="3715">AI575-$C$10*BO575</f>
        <v>0.4952451966</v>
      </c>
      <c r="AJ588" s="38">
        <f t="shared" si="3715"/>
        <v>0.7461385078</v>
      </c>
      <c r="AK588" s="38">
        <f t="shared" si="3715"/>
        <v>0.5586162956</v>
      </c>
      <c r="AM588" s="27">
        <v>0.7534461280608068</v>
      </c>
      <c r="AN588" s="27">
        <v>0.3444270629161662</v>
      </c>
      <c r="AO588" s="27">
        <v>0.5758748067913197</v>
      </c>
      <c r="AQ588" s="17">
        <f t="shared" ref="AQ588:AS588" si="3716">EXP(AM588)/(EXP($AM588)+EXP($AN588)+EXP($AO588))</f>
        <v>0.3997437088</v>
      </c>
      <c r="AR588" s="17">
        <f t="shared" si="3716"/>
        <v>0.2655503722</v>
      </c>
      <c r="AS588" s="17">
        <f t="shared" si="3716"/>
        <v>0.334705919</v>
      </c>
      <c r="AU588" s="40" t="str">
        <f t="shared" ref="AU588:AU595" si="3727">IF(MAX(AQ588:AS588)=AQ588,"setosa",IF(MAX(AQ588:AS588)=AR588,"versicolor","virginica"))</f>
        <v>setosa</v>
      </c>
      <c r="AW588" s="41">
        <v>1.0</v>
      </c>
      <c r="AX588" s="41">
        <v>0.0</v>
      </c>
      <c r="AY588" s="41">
        <v>0.0</v>
      </c>
      <c r="BB588" s="74">
        <f t="shared" ref="BB588:BD588" si="3717">AQ588-AW588</f>
        <v>-0.6002562912</v>
      </c>
      <c r="BC588" s="74">
        <f t="shared" si="3717"/>
        <v>0.2655503722</v>
      </c>
      <c r="BD588" s="74">
        <f t="shared" si="3717"/>
        <v>0.334705919</v>
      </c>
      <c r="BF588" s="5">
        <v>1.0</v>
      </c>
      <c r="BG588" s="5">
        <v>1.0</v>
      </c>
      <c r="BH588" s="5">
        <v>1.0</v>
      </c>
      <c r="BJ588" s="34">
        <f t="shared" ref="BJ588:BL588" si="3718">BB588*BF588</f>
        <v>-0.6002562912</v>
      </c>
      <c r="BK588" s="34">
        <f t="shared" si="3718"/>
        <v>0.2655503722</v>
      </c>
      <c r="BL588" s="34">
        <f t="shared" si="3718"/>
        <v>0.334705919</v>
      </c>
      <c r="BN588" s="61" t="s">
        <v>1216</v>
      </c>
      <c r="BO588" s="34">
        <v>0.17151096764080473</v>
      </c>
      <c r="BP588" s="34">
        <v>-0.08264896386467227</v>
      </c>
      <c r="BQ588" s="34">
        <v>-0.08886200377613224</v>
      </c>
      <c r="BT588" s="5">
        <f t="shared" ref="BT588:BV588" si="3719">Z588*(1-Z588)</f>
        <v>0.2499994077</v>
      </c>
      <c r="BU588" s="5">
        <f t="shared" si="3719"/>
        <v>0.1264494024</v>
      </c>
      <c r="BV588" s="5">
        <f t="shared" si="3719"/>
        <v>0.1536669264</v>
      </c>
      <c r="BY588" s="17">
        <v>0.08783549408305236</v>
      </c>
      <c r="BZ588" s="17">
        <v>-0.2495418522361177</v>
      </c>
      <c r="CA588" s="17">
        <v>0.43635383593384836</v>
      </c>
      <c r="CC588" s="34">
        <f t="shared" ref="CC588:CE588" si="3720">BY588*BT588</f>
        <v>0.0219588215</v>
      </c>
      <c r="CD588" s="34">
        <f t="shared" si="3720"/>
        <v>-0.03155441809</v>
      </c>
      <c r="CE588" s="34">
        <f t="shared" si="3720"/>
        <v>0.06705315279</v>
      </c>
      <c r="CG588" s="61" t="s">
        <v>1217</v>
      </c>
      <c r="CH588" s="66">
        <v>0.02777800129465792</v>
      </c>
      <c r="CI588" s="66">
        <v>0.4614468076621327</v>
      </c>
      <c r="CJ588" s="66">
        <v>-0.5870978509798992</v>
      </c>
    </row>
    <row r="589" ht="18.0" customHeight="1">
      <c r="B589" s="6">
        <v>1.0</v>
      </c>
      <c r="C589" s="6">
        <v>0.0</v>
      </c>
      <c r="D589" s="6">
        <v>0.0</v>
      </c>
      <c r="E589" s="22" t="str">
        <f t="shared" si="3707"/>
        <v>setosa</v>
      </c>
      <c r="F589" s="22">
        <f t="shared" ref="F589:H589" si="3721">AQ589</f>
        <v>0.3921965704</v>
      </c>
      <c r="G589" s="22">
        <f t="shared" si="3721"/>
        <v>0.2719318197</v>
      </c>
      <c r="H589" s="22">
        <f t="shared" si="3721"/>
        <v>0.3358716099</v>
      </c>
      <c r="I589" s="64" t="str">
        <f t="shared" si="3709"/>
        <v>setosa</v>
      </c>
      <c r="K589" s="24" t="str">
        <f t="shared" si="3710"/>
        <v>OK</v>
      </c>
      <c r="L589" s="76">
        <f t="shared" si="3711"/>
        <v>0.2216859618</v>
      </c>
      <c r="N589" s="29">
        <v>1.0</v>
      </c>
      <c r="O589" s="27">
        <v>4.6</v>
      </c>
      <c r="P589" s="27">
        <v>6.8</v>
      </c>
      <c r="Q589" s="72">
        <f t="shared" ref="Q589:S589" si="3722">Q576-$C$10*CH576</f>
        <v>-0.1023242411</v>
      </c>
      <c r="R589" s="72">
        <f t="shared" si="3722"/>
        <v>0.3935064975</v>
      </c>
      <c r="S589" s="72">
        <f t="shared" si="3722"/>
        <v>-0.4731620091</v>
      </c>
      <c r="U589" s="27">
        <v>-0.00537579144113931</v>
      </c>
      <c r="V589" s="27">
        <v>1.5392427923113328</v>
      </c>
      <c r="W589" s="27">
        <v>-1.2815085975515474</v>
      </c>
      <c r="Z589" s="17">
        <f t="shared" ref="Z589:AB589" si="3723">1/(1+EXP(-U589))</f>
        <v>0.4986560554</v>
      </c>
      <c r="AA589" s="17">
        <f t="shared" si="3723"/>
        <v>0.8233546225</v>
      </c>
      <c r="AB589" s="17">
        <f t="shared" si="3723"/>
        <v>0.2172935363</v>
      </c>
      <c r="AE589" s="29">
        <v>1.0</v>
      </c>
      <c r="AF589" s="17">
        <f t="shared" ref="AF589:AH589" si="3724">Z589</f>
        <v>0.4986560554</v>
      </c>
      <c r="AG589" s="17">
        <f t="shared" si="3724"/>
        <v>0.8233546225</v>
      </c>
      <c r="AH589" s="17">
        <f t="shared" si="3724"/>
        <v>0.2172935363</v>
      </c>
      <c r="AI589" s="38">
        <f t="shared" ref="AI589:AK589" si="3725">AI576-$C$10*BO576</f>
        <v>0.5350041376</v>
      </c>
      <c r="AJ589" s="38">
        <f t="shared" si="3725"/>
        <v>-0.1399531559</v>
      </c>
      <c r="AK589" s="38">
        <f t="shared" si="3725"/>
        <v>0.3249490184</v>
      </c>
      <c r="AM589" s="27">
        <v>0.7313895970228858</v>
      </c>
      <c r="AN589" s="27">
        <v>0.36517779991719646</v>
      </c>
      <c r="AO589" s="27">
        <v>0.5763554014792187</v>
      </c>
      <c r="AQ589" s="17">
        <f t="shared" ref="AQ589:AS589" si="3726">EXP(AM589)/(EXP($AM589)+EXP($AN589)+EXP($AO589))</f>
        <v>0.3921965704</v>
      </c>
      <c r="AR589" s="17">
        <f t="shared" si="3726"/>
        <v>0.2719318197</v>
      </c>
      <c r="AS589" s="17">
        <f t="shared" si="3726"/>
        <v>0.3358716099</v>
      </c>
      <c r="AU589" s="40" t="str">
        <f t="shared" si="3727"/>
        <v>setosa</v>
      </c>
      <c r="AW589" s="41">
        <v>1.0</v>
      </c>
      <c r="AX589" s="41">
        <v>0.0</v>
      </c>
      <c r="AY589" s="41">
        <v>0.0</v>
      </c>
      <c r="BB589" s="74">
        <f t="shared" ref="BB589:BD589" si="3728">AQ589-AW589</f>
        <v>-0.6078034296</v>
      </c>
      <c r="BC589" s="74">
        <f t="shared" si="3728"/>
        <v>0.2719318197</v>
      </c>
      <c r="BD589" s="74">
        <f t="shared" si="3728"/>
        <v>0.3358716099</v>
      </c>
      <c r="BF589" s="5">
        <v>1.0</v>
      </c>
      <c r="BG589" s="5">
        <v>1.0</v>
      </c>
      <c r="BH589" s="5">
        <v>1.0</v>
      </c>
      <c r="BJ589" s="34">
        <f t="shared" ref="BJ589:BL589" si="3729">BB589*BF589</f>
        <v>-0.6078034296</v>
      </c>
      <c r="BK589" s="34">
        <f t="shared" si="3729"/>
        <v>0.2719318197</v>
      </c>
      <c r="BL589" s="34">
        <f t="shared" si="3729"/>
        <v>0.3358716099</v>
      </c>
      <c r="BO589" s="34">
        <v>-0.6229797898169327</v>
      </c>
      <c r="BP589" s="34">
        <v>0.4759674616890659</v>
      </c>
      <c r="BQ589" s="34">
        <v>0.14701232812786708</v>
      </c>
      <c r="BT589" s="5">
        <f t="shared" ref="BT589:BV589" si="3730">Z589*(1-Z589)</f>
        <v>0.2499981938</v>
      </c>
      <c r="BU589" s="5">
        <f t="shared" si="3730"/>
        <v>0.1454417881</v>
      </c>
      <c r="BV589" s="5">
        <f t="shared" si="3730"/>
        <v>0.1700770554</v>
      </c>
      <c r="BY589" s="17">
        <v>0.08951042768693046</v>
      </c>
      <c r="BZ589" s="17">
        <v>-0.2540939161043806</v>
      </c>
      <c r="CA589" s="17">
        <v>0.4426740269571541</v>
      </c>
      <c r="CC589" s="34">
        <f t="shared" ref="CC589:CE589" si="3731">BY589*BT589</f>
        <v>0.02237744525</v>
      </c>
      <c r="CD589" s="34">
        <f t="shared" si="3731"/>
        <v>-0.0369558735</v>
      </c>
      <c r="CE589" s="34">
        <f t="shared" si="3731"/>
        <v>0.075288695</v>
      </c>
      <c r="CH589" s="66">
        <v>0.3637481432923438</v>
      </c>
      <c r="CI589" s="66">
        <v>-0.33602862793803645</v>
      </c>
      <c r="CJ589" s="66">
        <v>0.5834116267847264</v>
      </c>
    </row>
    <row r="590" ht="18.0" customHeight="1">
      <c r="B590" s="6">
        <v>0.0</v>
      </c>
      <c r="C590" s="6">
        <v>1.0</v>
      </c>
      <c r="D590" s="6">
        <v>0.0</v>
      </c>
      <c r="E590" s="22" t="str">
        <f t="shared" si="3707"/>
        <v>versicolor</v>
      </c>
      <c r="F590" s="22">
        <f t="shared" ref="F590:H590" si="3732">AQ590</f>
        <v>0.2722261994</v>
      </c>
      <c r="G590" s="22">
        <f t="shared" si="3732"/>
        <v>0.3852652042</v>
      </c>
      <c r="H590" s="22">
        <f t="shared" si="3732"/>
        <v>0.3425085964</v>
      </c>
      <c r="I590" s="64" t="str">
        <f t="shared" si="3709"/>
        <v>versicolor</v>
      </c>
      <c r="K590" s="24" t="str">
        <f t="shared" si="3710"/>
        <v>OK</v>
      </c>
      <c r="L590" s="76">
        <f t="shared" si="3711"/>
        <v>0.2260029864</v>
      </c>
      <c r="N590" s="29">
        <v>1.0</v>
      </c>
      <c r="O590" s="27">
        <v>6.4</v>
      </c>
      <c r="P590" s="27">
        <v>3.6</v>
      </c>
      <c r="U590" s="27">
        <v>0.5713132391547235</v>
      </c>
      <c r="V590" s="27">
        <v>-0.13927300716027058</v>
      </c>
      <c r="W590" s="27">
        <v>0.9125989858308186</v>
      </c>
      <c r="Z590" s="17">
        <f t="shared" ref="Z590:AB590" si="3733">1/(1+EXP(-U590))</f>
        <v>0.639066143</v>
      </c>
      <c r="AA590" s="17">
        <f t="shared" si="3733"/>
        <v>0.46523792</v>
      </c>
      <c r="AB590" s="17">
        <f t="shared" si="3733"/>
        <v>0.7135317011</v>
      </c>
      <c r="AE590" s="29">
        <v>1.0</v>
      </c>
      <c r="AF590" s="17">
        <f t="shared" ref="AF590:AH590" si="3734">Z590</f>
        <v>0.639066143</v>
      </c>
      <c r="AG590" s="17">
        <f t="shared" si="3734"/>
        <v>0.46523792</v>
      </c>
      <c r="AH590" s="17">
        <f t="shared" si="3734"/>
        <v>0.7135317011</v>
      </c>
      <c r="AI590" s="38">
        <f t="shared" ref="AI590:AK590" si="3735">AI577-$C$10*BO577</f>
        <v>-0.2151549801</v>
      </c>
      <c r="AJ590" s="38">
        <f t="shared" si="3735"/>
        <v>0.6646019574</v>
      </c>
      <c r="AK590" s="38">
        <f t="shared" si="3735"/>
        <v>0.3905530227</v>
      </c>
      <c r="AM590" s="27">
        <v>0.5025649883906294</v>
      </c>
      <c r="AN590" s="27">
        <v>0.849863591518192</v>
      </c>
      <c r="AO590" s="27">
        <v>0.7322284087472946</v>
      </c>
      <c r="AQ590" s="17">
        <f t="shared" ref="AQ590:AS590" si="3736">EXP(AM590)/(EXP($AM590)+EXP($AN590)+EXP($AO590))</f>
        <v>0.2722261994</v>
      </c>
      <c r="AR590" s="17">
        <f t="shared" si="3736"/>
        <v>0.3852652042</v>
      </c>
      <c r="AS590" s="17">
        <f t="shared" si="3736"/>
        <v>0.3425085964</v>
      </c>
      <c r="AU590" s="40" t="str">
        <f t="shared" si="3727"/>
        <v>versicolor</v>
      </c>
      <c r="AW590" s="41">
        <v>0.0</v>
      </c>
      <c r="AX590" s="41">
        <v>1.0</v>
      </c>
      <c r="AY590" s="41">
        <v>0.0</v>
      </c>
      <c r="BB590" s="74">
        <f t="shared" ref="BB590:BD590" si="3737">AQ590-AW590</f>
        <v>0.2722261994</v>
      </c>
      <c r="BC590" s="74">
        <f t="shared" si="3737"/>
        <v>-0.6147347958</v>
      </c>
      <c r="BD590" s="74">
        <f t="shared" si="3737"/>
        <v>0.3425085964</v>
      </c>
      <c r="BF590" s="5">
        <v>1.0</v>
      </c>
      <c r="BG590" s="5">
        <v>1.0</v>
      </c>
      <c r="BH590" s="5">
        <v>1.0</v>
      </c>
      <c r="BJ590" s="34">
        <f t="shared" ref="BJ590:BL590" si="3738">BB590*BF590</f>
        <v>0.2722261994</v>
      </c>
      <c r="BK590" s="34">
        <f t="shared" si="3738"/>
        <v>-0.6147347958</v>
      </c>
      <c r="BL590" s="34">
        <f t="shared" si="3738"/>
        <v>0.3425085964</v>
      </c>
      <c r="BO590" s="34">
        <v>0.7462485623940123</v>
      </c>
      <c r="BP590" s="34">
        <v>-0.49417635523921677</v>
      </c>
      <c r="BQ590" s="34">
        <v>-0.2520722071547956</v>
      </c>
      <c r="BT590" s="5">
        <f t="shared" ref="BT590:BV590" si="3739">Z590*(1-Z590)</f>
        <v>0.2306606079</v>
      </c>
      <c r="BU590" s="5">
        <f t="shared" si="3739"/>
        <v>0.2487915978</v>
      </c>
      <c r="BV590" s="5">
        <f t="shared" si="3739"/>
        <v>0.2044042126</v>
      </c>
      <c r="BY590" s="17">
        <v>-0.13252770225343258</v>
      </c>
      <c r="BZ590" s="17">
        <v>0.34297404994043845</v>
      </c>
      <c r="CA590" s="17">
        <v>-0.3333570034581973</v>
      </c>
      <c r="CC590" s="34">
        <f t="shared" ref="CC590:CE590" si="3740">BY590*BT590</f>
        <v>-0.03056892036</v>
      </c>
      <c r="CD590" s="34">
        <f t="shared" si="3740"/>
        <v>0.08532906189</v>
      </c>
      <c r="CE590" s="34">
        <f t="shared" si="3740"/>
        <v>-0.06813957582</v>
      </c>
    </row>
    <row r="591" ht="18.0" customHeight="1">
      <c r="B591" s="6">
        <v>0.0</v>
      </c>
      <c r="C591" s="6">
        <v>1.0</v>
      </c>
      <c r="D591" s="6">
        <v>0.0</v>
      </c>
      <c r="E591" s="22" t="str">
        <f t="shared" si="3707"/>
        <v>versicolor</v>
      </c>
      <c r="F591" s="22">
        <f t="shared" ref="F591:H591" si="3741">AQ591</f>
        <v>0.2763797719</v>
      </c>
      <c r="G591" s="22">
        <f t="shared" si="3741"/>
        <v>0.3809236815</v>
      </c>
      <c r="H591" s="22">
        <f t="shared" si="3741"/>
        <v>0.3426965466</v>
      </c>
      <c r="I591" s="64" t="str">
        <f t="shared" si="3709"/>
        <v>versicolor</v>
      </c>
      <c r="K591" s="24" t="str">
        <f t="shared" si="3710"/>
        <v>OK</v>
      </c>
      <c r="L591" s="76">
        <f t="shared" si="3711"/>
        <v>0.2298206332</v>
      </c>
      <c r="N591" s="29">
        <v>1.0</v>
      </c>
      <c r="O591" s="27">
        <v>5.9</v>
      </c>
      <c r="P591" s="27">
        <v>3.4</v>
      </c>
      <c r="U591" s="27">
        <v>0.5225415710016512</v>
      </c>
      <c r="V591" s="27">
        <v>-0.10150347122557468</v>
      </c>
      <c r="W591" s="27">
        <v>0.8183455114997134</v>
      </c>
      <c r="Z591" s="17">
        <f t="shared" ref="Z591:AB591" si="3742">1/(1+EXP(-U591))</f>
        <v>0.6277418783</v>
      </c>
      <c r="AA591" s="17">
        <f t="shared" si="3742"/>
        <v>0.474645897</v>
      </c>
      <c r="AB591" s="17">
        <f t="shared" si="3742"/>
        <v>0.6938850253</v>
      </c>
      <c r="AE591" s="29">
        <v>1.0</v>
      </c>
      <c r="AF591" s="17">
        <f t="shared" ref="AF591:AH591" si="3743">Z591</f>
        <v>0.6277418783</v>
      </c>
      <c r="AG591" s="17">
        <f t="shared" si="3743"/>
        <v>0.474645897</v>
      </c>
      <c r="AH591" s="17">
        <f t="shared" si="3743"/>
        <v>0.6938850253</v>
      </c>
      <c r="AI591" s="2"/>
      <c r="AM591" s="27">
        <v>0.5062170874660704</v>
      </c>
      <c r="AN591" s="27">
        <v>0.8270402263180578</v>
      </c>
      <c r="AO591" s="27">
        <v>0.7212865342421535</v>
      </c>
      <c r="AQ591" s="17">
        <f t="shared" ref="AQ591:AS591" si="3744">EXP(AM591)/(EXP($AM591)+EXP($AN591)+EXP($AO591))</f>
        <v>0.2763797719</v>
      </c>
      <c r="AR591" s="17">
        <f t="shared" si="3744"/>
        <v>0.3809236815</v>
      </c>
      <c r="AS591" s="17">
        <f t="shared" si="3744"/>
        <v>0.3426965466</v>
      </c>
      <c r="AU591" s="40" t="str">
        <f t="shared" si="3727"/>
        <v>versicolor</v>
      </c>
      <c r="AW591" s="41">
        <v>0.0</v>
      </c>
      <c r="AX591" s="41">
        <v>1.0</v>
      </c>
      <c r="AY591" s="41">
        <v>0.0</v>
      </c>
      <c r="BB591" s="74">
        <f t="shared" ref="BB591:BD591" si="3745">AQ591-AW591</f>
        <v>0.2763797719</v>
      </c>
      <c r="BC591" s="74">
        <f t="shared" si="3745"/>
        <v>-0.6190763185</v>
      </c>
      <c r="BD591" s="74">
        <f t="shared" si="3745"/>
        <v>0.3426965466</v>
      </c>
      <c r="BF591" s="5">
        <v>1.0</v>
      </c>
      <c r="BG591" s="5">
        <v>1.0</v>
      </c>
      <c r="BH591" s="5">
        <v>1.0</v>
      </c>
      <c r="BJ591" s="34">
        <f t="shared" ref="BJ591:BL591" si="3746">BB591*BF591</f>
        <v>0.2763797719</v>
      </c>
      <c r="BK591" s="34">
        <f t="shared" si="3746"/>
        <v>-0.6190763185</v>
      </c>
      <c r="BL591" s="34">
        <f t="shared" si="3746"/>
        <v>0.3426965466</v>
      </c>
      <c r="BT591" s="5">
        <f t="shared" ref="BT591:BV591" si="3747">Z591*(1-Z591)</f>
        <v>0.2336820125</v>
      </c>
      <c r="BU591" s="5">
        <f t="shared" si="3747"/>
        <v>0.2493571695</v>
      </c>
      <c r="BV591" s="5">
        <f t="shared" si="3747"/>
        <v>0.212408597</v>
      </c>
      <c r="BY591" s="17">
        <v>-0.133605050655249</v>
      </c>
      <c r="BZ591" s="17">
        <v>0.3458649124682437</v>
      </c>
      <c r="CA591" s="17">
        <v>-0.33706264525550533</v>
      </c>
      <c r="CC591" s="34">
        <f t="shared" ref="CC591:CE591" si="3748">BY591*BT591</f>
        <v>-0.03122109712</v>
      </c>
      <c r="CD591" s="34">
        <f t="shared" si="3748"/>
        <v>0.08624389559</v>
      </c>
      <c r="CE591" s="34">
        <f t="shared" si="3748"/>
        <v>-0.07159500357</v>
      </c>
    </row>
    <row r="592" ht="18.0" customHeight="1">
      <c r="B592" s="6">
        <v>0.0</v>
      </c>
      <c r="C592" s="6">
        <v>1.0</v>
      </c>
      <c r="D592" s="6">
        <v>0.0</v>
      </c>
      <c r="E592" s="22" t="str">
        <f t="shared" si="3707"/>
        <v>versicolor</v>
      </c>
      <c r="F592" s="22">
        <f t="shared" ref="F592:H592" si="3749">AQ592</f>
        <v>0.2581776163</v>
      </c>
      <c r="G592" s="22">
        <f t="shared" si="3749"/>
        <v>0.4010627015</v>
      </c>
      <c r="H592" s="22">
        <f t="shared" si="3749"/>
        <v>0.3407596821</v>
      </c>
      <c r="I592" s="64" t="str">
        <f t="shared" si="3709"/>
        <v>versicolor</v>
      </c>
      <c r="K592" s="24" t="str">
        <f t="shared" si="3710"/>
        <v>OK</v>
      </c>
      <c r="L592" s="76">
        <f t="shared" si="3711"/>
        <v>0.2126907845</v>
      </c>
      <c r="N592" s="29">
        <v>1.0</v>
      </c>
      <c r="O592" s="27">
        <v>6.7</v>
      </c>
      <c r="P592" s="27">
        <v>3.2</v>
      </c>
      <c r="U592" s="27">
        <v>0.6537848454361834</v>
      </c>
      <c r="V592" s="27">
        <v>-0.3665581074087114</v>
      </c>
      <c r="W592" s="27">
        <v>1.2151953151771862</v>
      </c>
      <c r="Z592" s="17">
        <f t="shared" ref="Z592:AB592" si="3750">1/(1+EXP(-U592))</f>
        <v>0.6578628614</v>
      </c>
      <c r="AA592" s="17">
        <f t="shared" si="3750"/>
        <v>0.4093729652</v>
      </c>
      <c r="AB592" s="17">
        <f t="shared" si="3750"/>
        <v>0.7712169091</v>
      </c>
      <c r="AE592" s="29">
        <v>1.0</v>
      </c>
      <c r="AF592" s="17">
        <f t="shared" ref="AF592:AH592" si="3751">Z592</f>
        <v>0.6578628614</v>
      </c>
      <c r="AG592" s="17">
        <f t="shared" si="3751"/>
        <v>0.4093729652</v>
      </c>
      <c r="AH592" s="17">
        <f t="shared" si="3751"/>
        <v>0.7712169091</v>
      </c>
      <c r="AJ592" s="2"/>
      <c r="AK592" s="2"/>
      <c r="AM592" s="27">
        <v>0.46957473118530135</v>
      </c>
      <c r="AN592" s="27">
        <v>0.9100447257904472</v>
      </c>
      <c r="AO592" s="27">
        <v>0.7471044320833418</v>
      </c>
      <c r="AQ592" s="17">
        <f t="shared" ref="AQ592:AS592" si="3752">EXP(AM592)/(EXP($AM592)+EXP($AN592)+EXP($AO592))</f>
        <v>0.2581776163</v>
      </c>
      <c r="AR592" s="17">
        <f t="shared" si="3752"/>
        <v>0.4010627015</v>
      </c>
      <c r="AS592" s="17">
        <f t="shared" si="3752"/>
        <v>0.3407596821</v>
      </c>
      <c r="AU592" s="40" t="str">
        <f t="shared" si="3727"/>
        <v>versicolor</v>
      </c>
      <c r="AW592" s="41">
        <v>0.0</v>
      </c>
      <c r="AX592" s="41">
        <v>1.0</v>
      </c>
      <c r="AY592" s="41">
        <v>0.0</v>
      </c>
      <c r="BB592" s="74">
        <f t="shared" ref="BB592:BD592" si="3753">AQ592-AW592</f>
        <v>0.2581776163</v>
      </c>
      <c r="BC592" s="74">
        <f t="shared" si="3753"/>
        <v>-0.5989372985</v>
      </c>
      <c r="BD592" s="74">
        <f t="shared" si="3753"/>
        <v>0.3407596821</v>
      </c>
      <c r="BF592" s="5">
        <v>1.0</v>
      </c>
      <c r="BG592" s="5">
        <v>1.0</v>
      </c>
      <c r="BH592" s="5">
        <v>1.0</v>
      </c>
      <c r="BJ592" s="34">
        <f t="shared" ref="BJ592:BL592" si="3754">BB592*BF592</f>
        <v>0.2581776163</v>
      </c>
      <c r="BK592" s="34">
        <f t="shared" si="3754"/>
        <v>-0.5989372985</v>
      </c>
      <c r="BL592" s="34">
        <f t="shared" si="3754"/>
        <v>0.3407596821</v>
      </c>
      <c r="BT592" s="5">
        <f t="shared" ref="BT592:BV592" si="3755">Z592*(1-Z592)</f>
        <v>0.225079317</v>
      </c>
      <c r="BU592" s="5">
        <f t="shared" si="3755"/>
        <v>0.2417867406</v>
      </c>
      <c r="BV592" s="5">
        <f t="shared" si="3755"/>
        <v>0.1764413882</v>
      </c>
      <c r="BY592" s="17">
        <v>-0.12867504645520733</v>
      </c>
      <c r="BZ592" s="17">
        <v>0.33267878228392933</v>
      </c>
      <c r="CA592" s="17">
        <v>-0.3205183769522688</v>
      </c>
      <c r="CC592" s="34">
        <f t="shared" ref="CC592:CE592" si="3756">BY592*BT592</f>
        <v>-0.02896209157</v>
      </c>
      <c r="CD592" s="34">
        <f t="shared" si="3756"/>
        <v>0.08043731842</v>
      </c>
      <c r="CE592" s="34">
        <f t="shared" si="3756"/>
        <v>-0.05655270739</v>
      </c>
    </row>
    <row r="593" ht="18.0" customHeight="1">
      <c r="B593" s="6">
        <v>0.0</v>
      </c>
      <c r="C593" s="6">
        <v>0.0</v>
      </c>
      <c r="D593" s="6">
        <v>1.0</v>
      </c>
      <c r="E593" s="22" t="str">
        <f t="shared" si="3707"/>
        <v>virginica</v>
      </c>
      <c r="F593" s="22">
        <f t="shared" ref="F593:H593" si="3757">AQ593</f>
        <v>0.3141698526</v>
      </c>
      <c r="G593" s="22">
        <f t="shared" si="3757"/>
        <v>0.3409981509</v>
      </c>
      <c r="H593" s="22">
        <f t="shared" si="3757"/>
        <v>0.3448319965</v>
      </c>
      <c r="I593" s="64" t="str">
        <f t="shared" si="3709"/>
        <v>virginica</v>
      </c>
      <c r="K593" s="24" t="str">
        <f t="shared" si="3710"/>
        <v>OK</v>
      </c>
      <c r="L593" s="76">
        <f t="shared" si="3711"/>
        <v>0.1074912176</v>
      </c>
      <c r="N593" s="29">
        <v>1.0</v>
      </c>
      <c r="O593" s="27">
        <v>7.9</v>
      </c>
      <c r="P593" s="27">
        <v>6.3</v>
      </c>
      <c r="U593" s="27">
        <v>0.5027473372327963</v>
      </c>
      <c r="V593" s="27">
        <v>0.573782029735658</v>
      </c>
      <c r="W593" s="27">
        <v>0.20171918965071267</v>
      </c>
      <c r="Z593" s="17">
        <f t="shared" ref="Z593:AB593" si="3758">1/(1+EXP(-U593))</f>
        <v>0.6231047481</v>
      </c>
      <c r="AA593" s="17">
        <f t="shared" si="3758"/>
        <v>0.6396354</v>
      </c>
      <c r="AB593" s="17">
        <f t="shared" si="3758"/>
        <v>0.5502594887</v>
      </c>
      <c r="AE593" s="29">
        <v>1.0</v>
      </c>
      <c r="AF593" s="17">
        <f t="shared" ref="AF593:AH593" si="3759">Z593</f>
        <v>0.6231047481</v>
      </c>
      <c r="AG593" s="17">
        <f t="shared" si="3759"/>
        <v>0.6396354</v>
      </c>
      <c r="AH593" s="17">
        <f t="shared" si="3759"/>
        <v>0.5502594887</v>
      </c>
      <c r="AM593" s="27">
        <v>0.6230923872459212</v>
      </c>
      <c r="AN593" s="27">
        <v>0.7050356704955432</v>
      </c>
      <c r="AO593" s="27">
        <v>0.7162159473254897</v>
      </c>
      <c r="AQ593" s="17">
        <f t="shared" ref="AQ593:AS593" si="3760">EXP(AM593)/(EXP($AM593)+EXP($AN593)+EXP($AO593))</f>
        <v>0.3141698526</v>
      </c>
      <c r="AR593" s="17">
        <f t="shared" si="3760"/>
        <v>0.3409981509</v>
      </c>
      <c r="AS593" s="17">
        <f t="shared" si="3760"/>
        <v>0.3448319965</v>
      </c>
      <c r="AU593" s="40" t="str">
        <f t="shared" si="3727"/>
        <v>virginica</v>
      </c>
      <c r="AW593" s="41">
        <v>0.0</v>
      </c>
      <c r="AX593" s="41">
        <v>0.0</v>
      </c>
      <c r="AY593" s="41">
        <v>1.0</v>
      </c>
      <c r="BB593" s="74">
        <f t="shared" ref="BB593:BD593" si="3761">AQ593-AW593</f>
        <v>0.3141698526</v>
      </c>
      <c r="BC593" s="74">
        <f t="shared" si="3761"/>
        <v>0.3409981509</v>
      </c>
      <c r="BD593" s="74">
        <f t="shared" si="3761"/>
        <v>-0.6551680035</v>
      </c>
      <c r="BF593" s="5">
        <v>1.0</v>
      </c>
      <c r="BG593" s="5">
        <v>1.0</v>
      </c>
      <c r="BH593" s="5">
        <v>1.0</v>
      </c>
      <c r="BJ593" s="34">
        <f t="shared" ref="BJ593:BL593" si="3762">BB593*BF593</f>
        <v>0.3141698526</v>
      </c>
      <c r="BK593" s="34">
        <f t="shared" si="3762"/>
        <v>0.3409981509</v>
      </c>
      <c r="BL593" s="34">
        <f t="shared" si="3762"/>
        <v>-0.6551680035</v>
      </c>
      <c r="BT593" s="5">
        <f t="shared" ref="BT593:BV593" si="3763">Z593*(1-Z593)</f>
        <v>0.234845221</v>
      </c>
      <c r="BU593" s="5">
        <f t="shared" si="3763"/>
        <v>0.2305019551</v>
      </c>
      <c r="BV593" s="5">
        <f t="shared" si="3763"/>
        <v>0.2474739838</v>
      </c>
      <c r="BY593" s="17">
        <v>0.044035438805239746</v>
      </c>
      <c r="BZ593" s="17">
        <v>-0.092537795953093</v>
      </c>
      <c r="CA593" s="17">
        <v>-0.09684501396325773</v>
      </c>
      <c r="CC593" s="34">
        <f t="shared" ref="CC593:CE593" si="3764">BY593*BT593</f>
        <v>0.01034151236</v>
      </c>
      <c r="CD593" s="34">
        <f t="shared" si="3764"/>
        <v>-0.02133014289</v>
      </c>
      <c r="CE593" s="34">
        <f t="shared" si="3764"/>
        <v>-0.02396662142</v>
      </c>
    </row>
    <row r="594" ht="18.0" customHeight="1">
      <c r="B594" s="6">
        <v>0.0</v>
      </c>
      <c r="C594" s="6">
        <v>0.0</v>
      </c>
      <c r="D594" s="6">
        <v>1.0</v>
      </c>
      <c r="E594" s="22" t="str">
        <f t="shared" si="3707"/>
        <v>virginica</v>
      </c>
      <c r="F594" s="22">
        <f t="shared" ref="F594:H594" si="3765">AQ594</f>
        <v>0.2922393198</v>
      </c>
      <c r="G594" s="22">
        <f t="shared" si="3765"/>
        <v>0.3629148954</v>
      </c>
      <c r="H594" s="22">
        <f t="shared" si="3765"/>
        <v>0.3448457848</v>
      </c>
      <c r="I594" s="64" t="str">
        <f t="shared" si="3709"/>
        <v>versicolor</v>
      </c>
      <c r="K594" s="24" t="str">
        <f t="shared" si="3710"/>
        <v>NG</v>
      </c>
      <c r="L594" s="76">
        <f t="shared" si="3711"/>
        <v>0.1085555207</v>
      </c>
      <c r="N594" s="29">
        <v>1.0</v>
      </c>
      <c r="O594" s="27">
        <v>8.3</v>
      </c>
      <c r="P594" s="27">
        <v>5.8</v>
      </c>
      <c r="U594" s="27">
        <v>0.6092986709036139</v>
      </c>
      <c r="V594" s="27">
        <v>0.2838521126536102</v>
      </c>
      <c r="W594" s="27">
        <v>0.589408895141529</v>
      </c>
      <c r="Z594" s="17">
        <f t="shared" ref="Z594:AB594" si="3766">1/(1+EXP(-U594))</f>
        <v>0.6477808028</v>
      </c>
      <c r="AA594" s="17">
        <f t="shared" si="3766"/>
        <v>0.5704903666</v>
      </c>
      <c r="AB594" s="17">
        <f t="shared" si="3766"/>
        <v>0.6432295073</v>
      </c>
      <c r="AE594" s="29">
        <v>1.0</v>
      </c>
      <c r="AF594" s="17">
        <f t="shared" ref="AF594:AH594" si="3767">Z594</f>
        <v>0.6477808028</v>
      </c>
      <c r="AG594" s="17">
        <f t="shared" si="3767"/>
        <v>0.5704903666</v>
      </c>
      <c r="AH594" s="17">
        <f t="shared" si="3767"/>
        <v>0.6432295073</v>
      </c>
      <c r="AM594" s="27">
        <v>0.5783172433533661</v>
      </c>
      <c r="AN594" s="27">
        <v>0.7949125471498111</v>
      </c>
      <c r="AO594" s="27">
        <v>0.7438415046718913</v>
      </c>
      <c r="AQ594" s="17">
        <f t="shared" ref="AQ594:AS594" si="3768">EXP(AM594)/(EXP($AM594)+EXP($AN594)+EXP($AO594))</f>
        <v>0.2922393198</v>
      </c>
      <c r="AR594" s="17">
        <f t="shared" si="3768"/>
        <v>0.3629148954</v>
      </c>
      <c r="AS594" s="17">
        <f t="shared" si="3768"/>
        <v>0.3448457848</v>
      </c>
      <c r="AU594" s="40" t="str">
        <f t="shared" si="3727"/>
        <v>versicolor</v>
      </c>
      <c r="AW594" s="41">
        <v>0.0</v>
      </c>
      <c r="AX594" s="41">
        <v>0.0</v>
      </c>
      <c r="AY594" s="41">
        <v>1.0</v>
      </c>
      <c r="BB594" s="74">
        <f t="shared" ref="BB594:BD594" si="3769">AQ594-AW594</f>
        <v>0.2922393198</v>
      </c>
      <c r="BC594" s="74">
        <f t="shared" si="3769"/>
        <v>0.3629148954</v>
      </c>
      <c r="BD594" s="74">
        <f t="shared" si="3769"/>
        <v>-0.6551542152</v>
      </c>
      <c r="BF594" s="5">
        <v>1.0</v>
      </c>
      <c r="BG594" s="5">
        <v>1.0</v>
      </c>
      <c r="BH594" s="5">
        <v>1.0</v>
      </c>
      <c r="BJ594" s="34">
        <f t="shared" ref="BJ594:BL594" si="3770">BB594*BF594</f>
        <v>0.2922393198</v>
      </c>
      <c r="BK594" s="34">
        <f t="shared" si="3770"/>
        <v>0.3629148954</v>
      </c>
      <c r="BL594" s="34">
        <f t="shared" si="3770"/>
        <v>-0.6551542152</v>
      </c>
      <c r="BT594" s="5">
        <f t="shared" ref="BT594:BV594" si="3771">Z594*(1-Z594)</f>
        <v>0.2281608343</v>
      </c>
      <c r="BU594" s="5">
        <f t="shared" si="3771"/>
        <v>0.2450311082</v>
      </c>
      <c r="BV594" s="5">
        <f t="shared" si="3771"/>
        <v>0.2294853082</v>
      </c>
      <c r="BY594" s="17">
        <v>0.04953507717595157</v>
      </c>
      <c r="BZ594" s="17">
        <v>-0.10733355878815774</v>
      </c>
      <c r="CA594" s="17">
        <v>-0.07755525428044868</v>
      </c>
      <c r="CC594" s="34">
        <f t="shared" ref="CC594:CE594" si="3772">BY594*BT594</f>
        <v>0.01130196454</v>
      </c>
      <c r="CD594" s="34">
        <f t="shared" si="3772"/>
        <v>-0.02630006086</v>
      </c>
      <c r="CE594" s="34">
        <f t="shared" si="3772"/>
        <v>-0.01779779143</v>
      </c>
    </row>
    <row r="595" ht="18.0" customHeight="1">
      <c r="B595" s="6">
        <v>0.0</v>
      </c>
      <c r="C595" s="6">
        <v>0.0</v>
      </c>
      <c r="D595" s="6">
        <v>1.0</v>
      </c>
      <c r="E595" s="22" t="str">
        <f t="shared" si="3707"/>
        <v>virginica</v>
      </c>
      <c r="F595" s="22">
        <f t="shared" ref="F595:H595" si="3773">AQ595</f>
        <v>0.2882018354</v>
      </c>
      <c r="G595" s="22">
        <f t="shared" si="3773"/>
        <v>0.3674173413</v>
      </c>
      <c r="H595" s="22">
        <f t="shared" si="3773"/>
        <v>0.3443808233</v>
      </c>
      <c r="I595" s="64" t="str">
        <f t="shared" si="3709"/>
        <v>versicolor</v>
      </c>
      <c r="J595" s="30"/>
      <c r="K595" s="77" t="str">
        <f t="shared" si="3710"/>
        <v>NG</v>
      </c>
      <c r="L595" s="78">
        <f t="shared" si="3711"/>
        <v>0.1090279003</v>
      </c>
      <c r="N595" s="31">
        <v>1.0</v>
      </c>
      <c r="O595" s="27">
        <v>7.7</v>
      </c>
      <c r="P595" s="27">
        <v>5.2</v>
      </c>
      <c r="U595" s="27">
        <v>0.587609395928123</v>
      </c>
      <c r="V595" s="27">
        <v>0.18751321668381404</v>
      </c>
      <c r="W595" s="27">
        <v>0.6466430492310749</v>
      </c>
      <c r="Z595" s="17">
        <f t="shared" ref="Z595:AB595" si="3774">1/(1+EXP(-U595))</f>
        <v>0.6428164423</v>
      </c>
      <c r="AA595" s="17">
        <f t="shared" si="3774"/>
        <v>0.5467414273</v>
      </c>
      <c r="AB595" s="17">
        <f t="shared" si="3774"/>
        <v>0.6562535833</v>
      </c>
      <c r="AE595" s="31">
        <v>1.0</v>
      </c>
      <c r="AF595" s="17">
        <f t="shared" ref="AF595:AH595" si="3775">Z595</f>
        <v>0.6428164423</v>
      </c>
      <c r="AG595" s="17">
        <f t="shared" si="3775"/>
        <v>0.5467414273</v>
      </c>
      <c r="AH595" s="17">
        <f t="shared" si="3775"/>
        <v>0.6562535833</v>
      </c>
      <c r="AM595" s="27">
        <v>0.5603506920619775</v>
      </c>
      <c r="AN595" s="27">
        <v>0.8031880119824684</v>
      </c>
      <c r="AO595" s="27">
        <v>0.7384377297142042</v>
      </c>
      <c r="AQ595" s="17">
        <f t="shared" ref="AQ595:AS595" si="3776">EXP(AM595)/(EXP($AM595)+EXP($AN595)+EXP($AO595))</f>
        <v>0.2882018354</v>
      </c>
      <c r="AR595" s="17">
        <f t="shared" si="3776"/>
        <v>0.3674173413</v>
      </c>
      <c r="AS595" s="17">
        <f t="shared" si="3776"/>
        <v>0.3443808233</v>
      </c>
      <c r="AU595" s="40" t="str">
        <f t="shared" si="3727"/>
        <v>versicolor</v>
      </c>
      <c r="AW595" s="41">
        <v>0.0</v>
      </c>
      <c r="AX595" s="41">
        <v>0.0</v>
      </c>
      <c r="AY595" s="41">
        <v>1.0</v>
      </c>
      <c r="BB595" s="74">
        <f t="shared" ref="BB595:BD595" si="3777">AQ595-AW595</f>
        <v>0.2882018354</v>
      </c>
      <c r="BC595" s="74">
        <f t="shared" si="3777"/>
        <v>0.3674173413</v>
      </c>
      <c r="BD595" s="74">
        <f t="shared" si="3777"/>
        <v>-0.6556191767</v>
      </c>
      <c r="BF595" s="5">
        <v>1.0</v>
      </c>
      <c r="BG595" s="5">
        <v>1.0</v>
      </c>
      <c r="BH595" s="5">
        <v>1.0</v>
      </c>
      <c r="BJ595" s="34">
        <f t="shared" ref="BJ595:BL595" si="3778">BB595*BF595</f>
        <v>0.2882018354</v>
      </c>
      <c r="BK595" s="34">
        <f t="shared" si="3778"/>
        <v>0.3674173413</v>
      </c>
      <c r="BL595" s="34">
        <f t="shared" si="3778"/>
        <v>-0.6556191767</v>
      </c>
      <c r="BT595" s="5">
        <f t="shared" ref="BT595:BV595" si="3779">Z595*(1-Z595)</f>
        <v>0.2296034638</v>
      </c>
      <c r="BU595" s="5">
        <f t="shared" si="3779"/>
        <v>0.247815239</v>
      </c>
      <c r="BV595" s="5">
        <f t="shared" si="3779"/>
        <v>0.2255848177</v>
      </c>
      <c r="BY595" s="17">
        <v>0.050635245624846004</v>
      </c>
      <c r="BZ595" s="17">
        <v>-0.11027484997229503</v>
      </c>
      <c r="CA595" s="17">
        <v>-0.07387582711132401</v>
      </c>
      <c r="CC595" s="34">
        <f t="shared" ref="CC595:CE595" si="3780">BY595*BT595</f>
        <v>0.01162602779</v>
      </c>
      <c r="CD595" s="34">
        <f t="shared" si="3780"/>
        <v>-0.0273277883</v>
      </c>
      <c r="CE595" s="34">
        <f t="shared" si="3780"/>
        <v>-0.01666526499</v>
      </c>
    </row>
    <row r="596" ht="18.0" customHeight="1">
      <c r="K596" s="2"/>
      <c r="R596" s="9"/>
      <c r="AM596" s="7"/>
    </row>
    <row r="597" ht="18.0" customHeight="1">
      <c r="K597" s="2"/>
      <c r="R597" s="9"/>
      <c r="AM597" s="43" t="s">
        <v>388</v>
      </c>
      <c r="AN597" s="27"/>
      <c r="AO597" s="27"/>
    </row>
    <row r="598" ht="18.0" customHeight="1">
      <c r="B598" s="11" t="s">
        <v>11</v>
      </c>
      <c r="C598" s="12"/>
      <c r="D598" s="12"/>
      <c r="E598" s="13"/>
      <c r="G598" s="2"/>
      <c r="H598" s="2"/>
      <c r="I598" s="2"/>
      <c r="J598" s="9"/>
      <c r="K598" s="2"/>
      <c r="L598" s="9"/>
      <c r="Q598" s="7"/>
      <c r="U598" s="43" t="s">
        <v>12</v>
      </c>
      <c r="V598" s="27"/>
      <c r="W598" s="27"/>
      <c r="Z598" s="16" t="s">
        <v>389</v>
      </c>
      <c r="AA598" s="17"/>
      <c r="AF598" s="16" t="s">
        <v>390</v>
      </c>
      <c r="AI598" s="7"/>
      <c r="AM598" s="43" t="s">
        <v>391</v>
      </c>
      <c r="AQ598" s="10" t="s">
        <v>392</v>
      </c>
      <c r="AR598" s="17"/>
      <c r="AW598" s="1" t="s">
        <v>41</v>
      </c>
      <c r="BB598" s="36" t="s">
        <v>93</v>
      </c>
      <c r="BF598" s="4" t="s">
        <v>393</v>
      </c>
      <c r="BH598" s="9" t="s">
        <v>1218</v>
      </c>
      <c r="BJ598" s="33" t="s">
        <v>395</v>
      </c>
      <c r="BN598" s="33" t="s">
        <v>396</v>
      </c>
      <c r="BO598" s="34"/>
      <c r="BP598" s="34"/>
      <c r="BQ598" s="34"/>
      <c r="BT598" s="4" t="s">
        <v>397</v>
      </c>
      <c r="BX598" s="16" t="s">
        <v>398</v>
      </c>
      <c r="BY598" s="17"/>
      <c r="BZ598" s="17"/>
      <c r="CA598" s="17"/>
      <c r="CB598" s="17"/>
      <c r="CC598" s="33" t="s">
        <v>399</v>
      </c>
      <c r="CG598" s="4" t="s">
        <v>138</v>
      </c>
      <c r="CH598" s="5"/>
      <c r="CI598" s="5"/>
      <c r="CJ598" s="5"/>
    </row>
    <row r="599" ht="18.0" customHeight="1">
      <c r="B599" s="18" t="s">
        <v>14</v>
      </c>
      <c r="C599" s="18" t="s">
        <v>15</v>
      </c>
      <c r="D599" s="18" t="s">
        <v>16</v>
      </c>
      <c r="E599" s="19"/>
      <c r="F599" s="6" t="s">
        <v>14</v>
      </c>
      <c r="G599" s="6" t="s">
        <v>15</v>
      </c>
      <c r="H599" s="6" t="s">
        <v>16</v>
      </c>
      <c r="I599" s="19"/>
      <c r="J599" s="20" t="s">
        <v>18</v>
      </c>
      <c r="K599" s="18" t="s">
        <v>19</v>
      </c>
      <c r="L599" s="18" t="s">
        <v>1142</v>
      </c>
      <c r="N599" s="1" t="s">
        <v>21</v>
      </c>
      <c r="O599" s="1" t="s">
        <v>22</v>
      </c>
      <c r="P599" s="1" t="s">
        <v>514</v>
      </c>
      <c r="Q599" s="1" t="s">
        <v>1219</v>
      </c>
      <c r="U599" s="1" t="s">
        <v>1220</v>
      </c>
      <c r="AE599" s="1" t="s">
        <v>21</v>
      </c>
      <c r="AF599" s="2" t="s">
        <v>1221</v>
      </c>
      <c r="AI599" s="2" t="s">
        <v>1222</v>
      </c>
      <c r="AK599" s="2"/>
      <c r="AM599" s="2" t="s">
        <v>1223</v>
      </c>
      <c r="AO599" s="2"/>
      <c r="AQ599" s="2" t="s">
        <v>47</v>
      </c>
      <c r="AW599" s="6" t="s">
        <v>14</v>
      </c>
      <c r="AX599" s="6" t="s">
        <v>15</v>
      </c>
      <c r="AY599" s="6" t="s">
        <v>16</v>
      </c>
      <c r="BB599" s="2" t="s">
        <v>101</v>
      </c>
      <c r="BF599" s="1" t="s">
        <v>251</v>
      </c>
      <c r="BJ599" s="57" t="s">
        <v>1224</v>
      </c>
      <c r="BK599" s="58"/>
      <c r="BO599" s="2" t="s">
        <v>104</v>
      </c>
      <c r="BP599" s="2"/>
      <c r="BT599" s="1" t="s">
        <v>145</v>
      </c>
      <c r="BY599" s="2" t="s">
        <v>146</v>
      </c>
      <c r="CC599" s="2" t="s">
        <v>1225</v>
      </c>
      <c r="CH599" s="2" t="s">
        <v>148</v>
      </c>
    </row>
    <row r="600" ht="18.0" customHeight="1">
      <c r="A600" s="1">
        <f>A587+1</f>
        <v>46</v>
      </c>
      <c r="B600" s="6">
        <v>1.0</v>
      </c>
      <c r="C600" s="6">
        <v>0.0</v>
      </c>
      <c r="D600" s="6">
        <v>0.0</v>
      </c>
      <c r="E600" s="22" t="str">
        <f t="shared" ref="E600:E608" si="3791">IF(MAX(B600:D600)=B600,"setosa",IF(MAX(B600:D600)=C600,"versicolor","virginica"))</f>
        <v>setosa</v>
      </c>
      <c r="F600" s="22">
        <f t="shared" ref="F600:H600" si="3781">AQ600</f>
        <v>0.3920640049</v>
      </c>
      <c r="G600" s="22">
        <f t="shared" si="3781"/>
        <v>0.2722787273</v>
      </c>
      <c r="H600" s="22">
        <f t="shared" si="3781"/>
        <v>0.3356572679</v>
      </c>
      <c r="I600" s="64" t="str">
        <f t="shared" ref="I600:I608" si="3793">IF(MAX(F600:H600)=F600,"setosa",IF(MAX(F600:H600)=G600,"versicolor","virginica"))</f>
        <v>setosa</v>
      </c>
      <c r="J600" s="22">
        <f>COUNTIF(K600:K608,"OK")/9</f>
        <v>0.7777777778</v>
      </c>
      <c r="K600" s="24" t="str">
        <f t="shared" ref="K600:K608" si="3794">IF(E600=I600,"OK","NG")</f>
        <v>OK</v>
      </c>
      <c r="L600" s="76">
        <f t="shared" ref="L600:L608" si="3795">((AQ600-B600)^2+(AR600-C600)^2)/2</f>
        <v>0.2218609398</v>
      </c>
      <c r="M600" s="9" t="s">
        <v>26</v>
      </c>
      <c r="N600" s="25">
        <v>1.0</v>
      </c>
      <c r="O600" s="27">
        <v>5.1</v>
      </c>
      <c r="P600" s="27">
        <v>7.0</v>
      </c>
      <c r="Q600" s="72">
        <f t="shared" ref="Q600:S600" si="3782">Q587-$C$10*CH587</f>
        <v>0.0532645301</v>
      </c>
      <c r="R600" s="72">
        <f t="shared" si="3782"/>
        <v>-0.0664765651</v>
      </c>
      <c r="S600" s="72">
        <f t="shared" si="3782"/>
        <v>0.198893351</v>
      </c>
      <c r="T600" s="28" t="s">
        <v>27</v>
      </c>
      <c r="U600" s="27">
        <f t="array" ref="U600:W608">MMULT(N600:P608,Q600:S602)</f>
        <v>-0.01055078695</v>
      </c>
      <c r="V600" s="27">
        <v>1.5000428293795887</v>
      </c>
      <c r="W600" s="27">
        <v>-1.2083984230936955</v>
      </c>
      <c r="Y600" s="9" t="s">
        <v>1226</v>
      </c>
      <c r="Z600" s="17">
        <f t="shared" ref="Z600:AB600" si="3783">1/(1+EXP(-U600))</f>
        <v>0.4973623277</v>
      </c>
      <c r="AA600" s="17">
        <f t="shared" si="3783"/>
        <v>0.817580864</v>
      </c>
      <c r="AB600" s="17">
        <f t="shared" si="3783"/>
        <v>0.2299845542</v>
      </c>
      <c r="AD600" s="9" t="s">
        <v>1227</v>
      </c>
      <c r="AE600" s="25">
        <v>1.0</v>
      </c>
      <c r="AF600" s="17">
        <f t="shared" ref="AF600:AH600" si="3784">Z600</f>
        <v>0.4973623277</v>
      </c>
      <c r="AG600" s="17">
        <f t="shared" si="3784"/>
        <v>0.817580864</v>
      </c>
      <c r="AH600" s="17">
        <f t="shared" si="3784"/>
        <v>0.2299845542</v>
      </c>
      <c r="AI600" s="38">
        <f t="shared" ref="AI600:AK600" si="3785">AI587-$C$10*BO587</f>
        <v>0.09305231049</v>
      </c>
      <c r="AJ600" s="38">
        <f t="shared" si="3785"/>
        <v>-0.03709393872</v>
      </c>
      <c r="AK600" s="38">
        <f t="shared" si="3785"/>
        <v>-0.05595837176</v>
      </c>
      <c r="AL600" s="28" t="s">
        <v>27</v>
      </c>
      <c r="AM600" s="27">
        <f t="array" ref="AM600:AO608">MMULT(AE600:AH608,AI600:AK603)</f>
        <v>0.7323435895</v>
      </c>
      <c r="AN600" s="27">
        <v>0.367744759511608</v>
      </c>
      <c r="AO600" s="27">
        <v>0.5770090885222752</v>
      </c>
      <c r="AP600" s="9" t="s">
        <v>1228</v>
      </c>
      <c r="AQ600" s="17">
        <f t="shared" ref="AQ600:AS600" si="3786">EXP(AM600)/(EXP($AM600)+EXP($AN600)+EXP($AO600))</f>
        <v>0.3920640049</v>
      </c>
      <c r="AR600" s="17">
        <f t="shared" si="3786"/>
        <v>0.2722787273</v>
      </c>
      <c r="AS600" s="17">
        <f t="shared" si="3786"/>
        <v>0.3356572679</v>
      </c>
      <c r="AT600" s="39" t="s">
        <v>51</v>
      </c>
      <c r="AU600" s="40" t="str">
        <f>IF(MAX(B600:D600)=MAX(AQ600:AS600)=AQ600,"setosa",IF(MAX(AQ600:AS600)=AR600,"versicolor","virginica"))</f>
        <v>virginica</v>
      </c>
      <c r="AW600" s="41">
        <v>1.0</v>
      </c>
      <c r="AX600" s="41">
        <v>0.0</v>
      </c>
      <c r="AY600" s="41">
        <v>0.0</v>
      </c>
      <c r="BA600" s="59" t="s">
        <v>108</v>
      </c>
      <c r="BB600" s="74">
        <f t="shared" ref="BB600:BD600" si="3787">AQ600-AW600</f>
        <v>-0.6079359951</v>
      </c>
      <c r="BC600" s="74">
        <f t="shared" si="3787"/>
        <v>0.2722787273</v>
      </c>
      <c r="BD600" s="74">
        <f t="shared" si="3787"/>
        <v>0.3356572679</v>
      </c>
      <c r="BE600" s="9" t="s">
        <v>1229</v>
      </c>
      <c r="BF600" s="5">
        <v>1.0</v>
      </c>
      <c r="BG600" s="5">
        <v>1.0</v>
      </c>
      <c r="BH600" s="5">
        <v>1.0</v>
      </c>
      <c r="BI600" s="9" t="s">
        <v>1230</v>
      </c>
      <c r="BJ600" s="34">
        <f t="shared" ref="BJ600:BL600" si="3788">BB600*BF600</f>
        <v>-0.6079359951</v>
      </c>
      <c r="BK600" s="34">
        <f t="shared" si="3788"/>
        <v>0.2722787273</v>
      </c>
      <c r="BL600" s="34">
        <f t="shared" si="3788"/>
        <v>0.3356572679</v>
      </c>
      <c r="BN600" s="61" t="s">
        <v>1231</v>
      </c>
      <c r="BO600" s="62">
        <f t="array" ref="BO600:BQ603">MMULT(TRANSPOSE(AE600:AH608),BJ600:BL608)</f>
        <v>-0.121882307</v>
      </c>
      <c r="BP600" s="62">
        <v>0.05528071053707628</v>
      </c>
      <c r="BQ600" s="62">
        <v>0.06660159644497843</v>
      </c>
      <c r="BS600" s="75" t="s">
        <v>1232</v>
      </c>
      <c r="BT600" s="5">
        <f t="shared" ref="BT600:BV600" si="3789">Z600*(1-Z600)</f>
        <v>0.2499930427</v>
      </c>
      <c r="BU600" s="5">
        <f t="shared" si="3789"/>
        <v>0.1491423948</v>
      </c>
      <c r="BV600" s="5">
        <f t="shared" si="3789"/>
        <v>0.177091659</v>
      </c>
      <c r="BX600" s="9" t="s">
        <v>1233</v>
      </c>
      <c r="BY600" s="17">
        <f t="array" ref="BY600:CA608">MMULT(BJ600:BL608,TRANSPOSE(AI601:AK603))</f>
        <v>0.09271584984</v>
      </c>
      <c r="BZ600" s="17">
        <v>-0.26543650844013733</v>
      </c>
      <c r="CA600" s="17">
        <v>0.4563060913908042</v>
      </c>
      <c r="CB600" s="9"/>
      <c r="CC600" s="34">
        <f t="shared" ref="CC600:CE600" si="3790">BY600*BT600</f>
        <v>0.02317831741</v>
      </c>
      <c r="CD600" s="34">
        <f t="shared" si="3790"/>
        <v>-0.03958783655</v>
      </c>
      <c r="CE600" s="34">
        <f t="shared" si="3790"/>
        <v>0.08080800275</v>
      </c>
      <c r="CG600" s="61" t="s">
        <v>1234</v>
      </c>
      <c r="CH600" s="65">
        <f t="array" ref="CH600:CJ602">MMULT(TRANSPOSE(N600:P608),CC600:CE608)</f>
        <v>0.009593667255</v>
      </c>
      <c r="CI600" s="65">
        <v>0.07047902272142195</v>
      </c>
      <c r="CJ600" s="65">
        <v>-0.03213621258400951</v>
      </c>
    </row>
    <row r="601" ht="18.0" customHeight="1">
      <c r="B601" s="6">
        <v>1.0</v>
      </c>
      <c r="C601" s="6">
        <v>0.0</v>
      </c>
      <c r="D601" s="6">
        <v>0.0</v>
      </c>
      <c r="E601" s="22" t="str">
        <f t="shared" si="3791"/>
        <v>setosa</v>
      </c>
      <c r="F601" s="22">
        <f t="shared" ref="F601:H601" si="3792">AQ601</f>
        <v>0.4040194318</v>
      </c>
      <c r="G601" s="22">
        <f t="shared" si="3792"/>
        <v>0.2624173993</v>
      </c>
      <c r="H601" s="22">
        <f t="shared" si="3792"/>
        <v>0.3335631689</v>
      </c>
      <c r="I601" s="64" t="str">
        <f t="shared" si="3793"/>
        <v>setosa</v>
      </c>
      <c r="K601" s="24" t="str">
        <f t="shared" si="3794"/>
        <v>OK</v>
      </c>
      <c r="L601" s="76">
        <f t="shared" si="3795"/>
        <v>0.2120278645</v>
      </c>
      <c r="N601" s="29">
        <v>1.0</v>
      </c>
      <c r="O601" s="27">
        <v>5.4</v>
      </c>
      <c r="P601" s="27">
        <v>7.8</v>
      </c>
      <c r="Q601" s="72">
        <f t="shared" ref="Q601:S601" si="3796">Q588-$C$10*CH588</f>
        <v>0.1379174727</v>
      </c>
      <c r="R601" s="72">
        <f t="shared" si="3796"/>
        <v>-0.242170607</v>
      </c>
      <c r="S601" s="72">
        <f t="shared" si="3796"/>
        <v>0.3895137093</v>
      </c>
      <c r="U601" s="27">
        <v>-0.05685490833045226</v>
      </c>
      <c r="V601" s="27">
        <v>1.7475733033036216</v>
      </c>
      <c r="W601" s="27">
        <v>-1.4794085036262445</v>
      </c>
      <c r="Z601" s="17">
        <f t="shared" ref="Z601:AB601" si="3797">1/(1+EXP(-U601))</f>
        <v>0.4857901005</v>
      </c>
      <c r="AA601" s="17">
        <f t="shared" si="3797"/>
        <v>0.8516464631</v>
      </c>
      <c r="AB601" s="17">
        <f t="shared" si="3797"/>
        <v>0.1855167779</v>
      </c>
      <c r="AE601" s="29">
        <v>1.0</v>
      </c>
      <c r="AF601" s="17">
        <f t="shared" ref="AF601:AH601" si="3798">Z601</f>
        <v>0.4857901005</v>
      </c>
      <c r="AG601" s="17">
        <f t="shared" si="3798"/>
        <v>0.8516464631</v>
      </c>
      <c r="AH601" s="17">
        <f t="shared" si="3798"/>
        <v>0.1855167779</v>
      </c>
      <c r="AI601" s="38">
        <f t="shared" ref="AI601:AK601" si="3799">AI588-$C$10*BO588</f>
        <v>0.4918149773</v>
      </c>
      <c r="AJ601" s="38">
        <f t="shared" si="3799"/>
        <v>0.7477914871</v>
      </c>
      <c r="AK601" s="38">
        <f t="shared" si="3799"/>
        <v>0.5603935357</v>
      </c>
      <c r="AM601" s="27">
        <v>0.755533018665164</v>
      </c>
      <c r="AN601" s="27">
        <v>0.3240064064309198</v>
      </c>
      <c r="AO601" s="27">
        <v>0.5639023026815905</v>
      </c>
      <c r="AQ601" s="17">
        <f t="shared" ref="AQ601:AS601" si="3800">EXP(AM601)/(EXP($AM601)+EXP($AN601)+EXP($AO601))</f>
        <v>0.4040194318</v>
      </c>
      <c r="AR601" s="17">
        <f t="shared" si="3800"/>
        <v>0.2624173993</v>
      </c>
      <c r="AS601" s="17">
        <f t="shared" si="3800"/>
        <v>0.3335631689</v>
      </c>
      <c r="AU601" s="40" t="str">
        <f t="shared" ref="AU601:AU608" si="3811">IF(MAX(AQ601:AS601)=AQ601,"setosa",IF(MAX(AQ601:AS601)=AR601,"versicolor","virginica"))</f>
        <v>setosa</v>
      </c>
      <c r="AW601" s="41">
        <v>1.0</v>
      </c>
      <c r="AX601" s="41">
        <v>0.0</v>
      </c>
      <c r="AY601" s="41">
        <v>0.0</v>
      </c>
      <c r="BB601" s="74">
        <f t="shared" ref="BB601:BD601" si="3801">AQ601-AW601</f>
        <v>-0.5959805682</v>
      </c>
      <c r="BC601" s="74">
        <f t="shared" si="3801"/>
        <v>0.2624173993</v>
      </c>
      <c r="BD601" s="74">
        <f t="shared" si="3801"/>
        <v>0.3335631689</v>
      </c>
      <c r="BF601" s="5">
        <v>1.0</v>
      </c>
      <c r="BG601" s="5">
        <v>1.0</v>
      </c>
      <c r="BH601" s="5">
        <v>1.0</v>
      </c>
      <c r="BJ601" s="34">
        <f t="shared" ref="BJ601:BL601" si="3802">BB601*BF601</f>
        <v>-0.5959805682</v>
      </c>
      <c r="BK601" s="34">
        <f t="shared" si="3802"/>
        <v>0.2624173993</v>
      </c>
      <c r="BL601" s="34">
        <f t="shared" si="3802"/>
        <v>0.3335631689</v>
      </c>
      <c r="BN601" s="61" t="s">
        <v>1235</v>
      </c>
      <c r="BO601" s="34">
        <v>0.1776731095753115</v>
      </c>
      <c r="BP601" s="34">
        <v>-0.08949618967498002</v>
      </c>
      <c r="BQ601" s="34">
        <v>-0.08817691990033139</v>
      </c>
      <c r="BT601" s="5">
        <f t="shared" ref="BT601:BV601" si="3803">Z601*(1-Z601)</f>
        <v>0.2497980788</v>
      </c>
      <c r="BU601" s="5">
        <f t="shared" si="3803"/>
        <v>0.126344765</v>
      </c>
      <c r="BV601" s="5">
        <f t="shared" si="3803"/>
        <v>0.151100303</v>
      </c>
      <c r="BY601" s="17">
        <v>0.09004797123273123</v>
      </c>
      <c r="BZ601" s="17">
        <v>-0.25809166660560245</v>
      </c>
      <c r="CA601" s="17">
        <v>0.44607565079039324</v>
      </c>
      <c r="CC601" s="34">
        <f t="shared" ref="CC601:CE601" si="3804">BY601*BT601</f>
        <v>0.02249381021</v>
      </c>
      <c r="CD601" s="34">
        <f t="shared" si="3804"/>
        <v>-0.03260853096</v>
      </c>
      <c r="CE601" s="34">
        <f t="shared" si="3804"/>
        <v>0.06740216602</v>
      </c>
      <c r="CG601" s="61" t="s">
        <v>1236</v>
      </c>
      <c r="CH601" s="66">
        <v>0.025981718564515463</v>
      </c>
      <c r="CI601" s="66">
        <v>0.46739613313471895</v>
      </c>
      <c r="CJ601" s="66">
        <v>-0.5892685274022678</v>
      </c>
    </row>
    <row r="602" ht="18.0" customHeight="1">
      <c r="B602" s="6">
        <v>1.0</v>
      </c>
      <c r="C602" s="6">
        <v>0.0</v>
      </c>
      <c r="D602" s="6">
        <v>0.0</v>
      </c>
      <c r="E602" s="22" t="str">
        <f t="shared" si="3791"/>
        <v>setosa</v>
      </c>
      <c r="F602" s="22">
        <f t="shared" ref="F602:H602" si="3805">AQ602</f>
        <v>0.3961407958</v>
      </c>
      <c r="G602" s="22">
        <f t="shared" si="3805"/>
        <v>0.2689971974</v>
      </c>
      <c r="H602" s="22">
        <f t="shared" si="3805"/>
        <v>0.3348620068</v>
      </c>
      <c r="I602" s="64" t="str">
        <f t="shared" si="3793"/>
        <v>setosa</v>
      </c>
      <c r="K602" s="24" t="str">
        <f t="shared" si="3794"/>
        <v>OK</v>
      </c>
      <c r="L602" s="76">
        <f t="shared" si="3795"/>
        <v>0.2185027154</v>
      </c>
      <c r="N602" s="29">
        <v>1.0</v>
      </c>
      <c r="O602" s="27">
        <v>4.6</v>
      </c>
      <c r="P602" s="27">
        <v>6.8</v>
      </c>
      <c r="Q602" s="72">
        <f t="shared" ref="Q602:S602" si="3806">Q589-$C$10*CH589</f>
        <v>-0.109599204</v>
      </c>
      <c r="R602" s="72">
        <f t="shared" si="3806"/>
        <v>0.40022707</v>
      </c>
      <c r="S602" s="72">
        <f t="shared" si="3806"/>
        <v>-0.4848302417</v>
      </c>
      <c r="U602" s="27">
        <v>-0.057589682517769525</v>
      </c>
      <c r="V602" s="27">
        <v>1.5410827188791538</v>
      </c>
      <c r="W602" s="27">
        <v>-1.3061892294274609</v>
      </c>
      <c r="Z602" s="17">
        <f t="shared" ref="Z602:AB602" si="3807">1/(1+EXP(-U602))</f>
        <v>0.4856065572</v>
      </c>
      <c r="AA602" s="17">
        <f t="shared" si="3807"/>
        <v>0.8236220656</v>
      </c>
      <c r="AB602" s="17">
        <f t="shared" si="3807"/>
        <v>0.2131252226</v>
      </c>
      <c r="AE602" s="29">
        <v>1.0</v>
      </c>
      <c r="AF602" s="17">
        <f t="shared" ref="AF602:AH602" si="3808">Z602</f>
        <v>0.4856065572</v>
      </c>
      <c r="AG602" s="17">
        <f t="shared" si="3808"/>
        <v>0.8236220656</v>
      </c>
      <c r="AH602" s="17">
        <f t="shared" si="3808"/>
        <v>0.2131252226</v>
      </c>
      <c r="AI602" s="38">
        <f t="shared" ref="AI602:AK602" si="3809">AI589-$C$10*BO589</f>
        <v>0.5474637334</v>
      </c>
      <c r="AJ602" s="38">
        <f t="shared" si="3809"/>
        <v>-0.1494725052</v>
      </c>
      <c r="AK602" s="38">
        <f t="shared" si="3809"/>
        <v>0.3220087718</v>
      </c>
      <c r="AM602" s="27">
        <v>0.7337482584379983</v>
      </c>
      <c r="AN602" s="27">
        <v>0.3466795264179111</v>
      </c>
      <c r="AO602" s="27">
        <v>0.565697092335585</v>
      </c>
      <c r="AQ602" s="17">
        <f t="shared" ref="AQ602:AS602" si="3810">EXP(AM602)/(EXP($AM602)+EXP($AN602)+EXP($AO602))</f>
        <v>0.3961407958</v>
      </c>
      <c r="AR602" s="17">
        <f t="shared" si="3810"/>
        <v>0.2689971974</v>
      </c>
      <c r="AS602" s="17">
        <f t="shared" si="3810"/>
        <v>0.3348620068</v>
      </c>
      <c r="AU602" s="40" t="str">
        <f t="shared" si="3811"/>
        <v>setosa</v>
      </c>
      <c r="AW602" s="41">
        <v>1.0</v>
      </c>
      <c r="AX602" s="41">
        <v>0.0</v>
      </c>
      <c r="AY602" s="41">
        <v>0.0</v>
      </c>
      <c r="BB602" s="74">
        <f t="shared" ref="BB602:BD602" si="3812">AQ602-AW602</f>
        <v>-0.6038592042</v>
      </c>
      <c r="BC602" s="74">
        <f t="shared" si="3812"/>
        <v>0.2689971974</v>
      </c>
      <c r="BD602" s="74">
        <f t="shared" si="3812"/>
        <v>0.3348620068</v>
      </c>
      <c r="BF602" s="5">
        <v>1.0</v>
      </c>
      <c r="BG602" s="5">
        <v>1.0</v>
      </c>
      <c r="BH602" s="5">
        <v>1.0</v>
      </c>
      <c r="BJ602" s="34">
        <f t="shared" ref="BJ602:BL602" si="3813">BB602*BF602</f>
        <v>-0.6038592042</v>
      </c>
      <c r="BK602" s="34">
        <f t="shared" si="3813"/>
        <v>0.2689971974</v>
      </c>
      <c r="BL602" s="34">
        <f t="shared" si="3813"/>
        <v>0.3348620068</v>
      </c>
      <c r="BO602" s="34">
        <v>-0.6358649463486401</v>
      </c>
      <c r="BP602" s="34">
        <v>0.4821646635814668</v>
      </c>
      <c r="BQ602" s="34">
        <v>0.1537002827671734</v>
      </c>
      <c r="BT602" s="5">
        <f t="shared" ref="BT602:BV602" si="3814">Z602*(1-Z602)</f>
        <v>0.2497928288</v>
      </c>
      <c r="BU602" s="5">
        <f t="shared" si="3814"/>
        <v>0.1452687587</v>
      </c>
      <c r="BV602" s="5">
        <f t="shared" si="3814"/>
        <v>0.1677028621</v>
      </c>
      <c r="BY602" s="17">
        <v>0.09182131742170654</v>
      </c>
      <c r="BZ602" s="17">
        <v>-0.26297019580696496</v>
      </c>
      <c r="CA602" s="17">
        <v>0.4528401583909626</v>
      </c>
      <c r="CC602" s="34">
        <f t="shared" ref="CC602:CE602" si="3815">BY602*BT602</f>
        <v>0.02293630662</v>
      </c>
      <c r="CD602" s="34">
        <f t="shared" si="3815"/>
        <v>-0.03820135391</v>
      </c>
      <c r="CE602" s="34">
        <f t="shared" si="3815"/>
        <v>0.07594259063</v>
      </c>
      <c r="CH602" s="66">
        <v>0.3697012578951817</v>
      </c>
      <c r="CI602" s="66">
        <v>-0.3484002286950827</v>
      </c>
      <c r="CJ602" s="66">
        <v>0.5880810752844533</v>
      </c>
    </row>
    <row r="603" ht="18.0" customHeight="1">
      <c r="B603" s="6">
        <v>0.0</v>
      </c>
      <c r="C603" s="6">
        <v>1.0</v>
      </c>
      <c r="D603" s="6">
        <v>0.0</v>
      </c>
      <c r="E603" s="22" t="str">
        <f t="shared" si="3791"/>
        <v>versicolor</v>
      </c>
      <c r="F603" s="22">
        <f t="shared" ref="F603:H603" si="3816">AQ603</f>
        <v>0.2691736836</v>
      </c>
      <c r="G603" s="22">
        <f t="shared" si="3816"/>
        <v>0.3878820894</v>
      </c>
      <c r="H603" s="22">
        <f t="shared" si="3816"/>
        <v>0.342944227</v>
      </c>
      <c r="I603" s="64" t="str">
        <f t="shared" si="3793"/>
        <v>versicolor</v>
      </c>
      <c r="K603" s="24" t="str">
        <f t="shared" si="3794"/>
        <v>OK</v>
      </c>
      <c r="L603" s="76">
        <f t="shared" si="3795"/>
        <v>0.2235714042</v>
      </c>
      <c r="N603" s="29">
        <v>1.0</v>
      </c>
      <c r="O603" s="27">
        <v>6.4</v>
      </c>
      <c r="P603" s="27">
        <v>3.6</v>
      </c>
      <c r="U603" s="27">
        <v>0.5413792212021955</v>
      </c>
      <c r="V603" s="27">
        <v>-0.17555099785632056</v>
      </c>
      <c r="W603" s="27">
        <v>0.9463922207044044</v>
      </c>
      <c r="Z603" s="17">
        <f t="shared" ref="Z603:AB603" si="3817">1/(1+EXP(-U603))</f>
        <v>0.6321332014</v>
      </c>
      <c r="AA603" s="17">
        <f t="shared" si="3817"/>
        <v>0.4562246159</v>
      </c>
      <c r="AB603" s="17">
        <f t="shared" si="3817"/>
        <v>0.720389046</v>
      </c>
      <c r="AE603" s="29">
        <v>1.0</v>
      </c>
      <c r="AF603" s="17">
        <f t="shared" ref="AF603:AH603" si="3818">Z603</f>
        <v>0.6321332014</v>
      </c>
      <c r="AG603" s="17">
        <f t="shared" si="3818"/>
        <v>0.4562246159</v>
      </c>
      <c r="AH603" s="17">
        <f t="shared" si="3818"/>
        <v>0.720389046</v>
      </c>
      <c r="AI603" s="38">
        <f t="shared" ref="AI603:AK603" si="3819">AI590-$C$10*BO590</f>
        <v>-0.2300799514</v>
      </c>
      <c r="AJ603" s="38">
        <f t="shared" si="3819"/>
        <v>0.6744854845</v>
      </c>
      <c r="AK603" s="38">
        <f t="shared" si="3819"/>
        <v>0.3955944668</v>
      </c>
      <c r="AM603" s="27">
        <v>0.48796424135529315</v>
      </c>
      <c r="AN603" s="27">
        <v>0.853308806428714</v>
      </c>
      <c r="AO603" s="27">
        <v>0.7301752367431011</v>
      </c>
      <c r="AQ603" s="17">
        <f t="shared" ref="AQ603:AS603" si="3820">EXP(AM603)/(EXP($AM603)+EXP($AN603)+EXP($AO603))</f>
        <v>0.2691736836</v>
      </c>
      <c r="AR603" s="17">
        <f t="shared" si="3820"/>
        <v>0.3878820894</v>
      </c>
      <c r="AS603" s="17">
        <f t="shared" si="3820"/>
        <v>0.342944227</v>
      </c>
      <c r="AU603" s="40" t="str">
        <f t="shared" si="3811"/>
        <v>versicolor</v>
      </c>
      <c r="AW603" s="41">
        <v>0.0</v>
      </c>
      <c r="AX603" s="41">
        <v>1.0</v>
      </c>
      <c r="AY603" s="41">
        <v>0.0</v>
      </c>
      <c r="BB603" s="74">
        <f t="shared" ref="BB603:BD603" si="3821">AQ603-AW603</f>
        <v>0.2691736836</v>
      </c>
      <c r="BC603" s="74">
        <f t="shared" si="3821"/>
        <v>-0.6121179106</v>
      </c>
      <c r="BD603" s="74">
        <f t="shared" si="3821"/>
        <v>0.342944227</v>
      </c>
      <c r="BF603" s="5">
        <v>1.0</v>
      </c>
      <c r="BG603" s="5">
        <v>1.0</v>
      </c>
      <c r="BH603" s="5">
        <v>1.0</v>
      </c>
      <c r="BJ603" s="34">
        <f t="shared" ref="BJ603:BL603" si="3822">BB603*BF603</f>
        <v>0.2691736836</v>
      </c>
      <c r="BK603" s="34">
        <f t="shared" si="3822"/>
        <v>-0.6121179106</v>
      </c>
      <c r="BL603" s="34">
        <f t="shared" si="3822"/>
        <v>0.342944227</v>
      </c>
      <c r="BO603" s="34">
        <v>0.7562806744117089</v>
      </c>
      <c r="BP603" s="34">
        <v>-0.49600855325790993</v>
      </c>
      <c r="BQ603" s="34">
        <v>-0.26027212115379894</v>
      </c>
      <c r="BT603" s="5">
        <f t="shared" ref="BT603:BV603" si="3823">Z603*(1-Z603)</f>
        <v>0.2325408171</v>
      </c>
      <c r="BU603" s="5">
        <f t="shared" si="3823"/>
        <v>0.2480837157</v>
      </c>
      <c r="BV603" s="5">
        <f t="shared" si="3823"/>
        <v>0.2014286684</v>
      </c>
      <c r="BY603" s="17">
        <v>-0.1331691856428464</v>
      </c>
      <c r="BZ603" s="17">
        <v>0.3492886766149255</v>
      </c>
      <c r="CA603" s="17">
        <v>-0.3391292748813872</v>
      </c>
      <c r="CC603" s="34">
        <f t="shared" ref="CC603:CE603" si="3824">BY603*BT603</f>
        <v>-0.03096727124</v>
      </c>
      <c r="CD603" s="34">
        <f t="shared" si="3824"/>
        <v>0.08665283276</v>
      </c>
      <c r="CE603" s="34">
        <f t="shared" si="3824"/>
        <v>-0.06831035826</v>
      </c>
    </row>
    <row r="604" ht="18.0" customHeight="1">
      <c r="B604" s="6">
        <v>0.0</v>
      </c>
      <c r="C604" s="6">
        <v>1.0</v>
      </c>
      <c r="D604" s="6">
        <v>0.0</v>
      </c>
      <c r="E604" s="22" t="str">
        <f t="shared" si="3791"/>
        <v>versicolor</v>
      </c>
      <c r="F604" s="22">
        <f t="shared" ref="F604:H604" si="3825">AQ604</f>
        <v>0.2735719446</v>
      </c>
      <c r="G604" s="22">
        <f t="shared" si="3825"/>
        <v>0.3832889134</v>
      </c>
      <c r="H604" s="22">
        <f t="shared" si="3825"/>
        <v>0.343139142</v>
      </c>
      <c r="I604" s="64" t="str">
        <f t="shared" si="3793"/>
        <v>versicolor</v>
      </c>
      <c r="K604" s="24" t="str">
        <f t="shared" si="3794"/>
        <v>OK</v>
      </c>
      <c r="L604" s="76">
        <f t="shared" si="3795"/>
        <v>0.2275870866</v>
      </c>
      <c r="N604" s="29">
        <v>1.0</v>
      </c>
      <c r="O604" s="27">
        <v>5.9</v>
      </c>
      <c r="P604" s="27">
        <v>3.4</v>
      </c>
      <c r="U604" s="27">
        <v>0.4943403256352393</v>
      </c>
      <c r="V604" s="27">
        <v>-0.13451110835675562</v>
      </c>
      <c r="W604" s="27">
        <v>0.8486014143706389</v>
      </c>
      <c r="Z604" s="17">
        <f t="shared" ref="Z604:AB604" si="3826">1/(1+EXP(-U604))</f>
        <v>0.6211283678</v>
      </c>
      <c r="AA604" s="17">
        <f t="shared" si="3826"/>
        <v>0.4664228343</v>
      </c>
      <c r="AB604" s="17">
        <f t="shared" si="3826"/>
        <v>0.7002736749</v>
      </c>
      <c r="AE604" s="29">
        <v>1.0</v>
      </c>
      <c r="AF604" s="17">
        <f t="shared" ref="AF604:AH604" si="3827">Z604</f>
        <v>0.6211283678</v>
      </c>
      <c r="AG604" s="17">
        <f t="shared" si="3827"/>
        <v>0.4664228343</v>
      </c>
      <c r="AH604" s="17">
        <f t="shared" si="3827"/>
        <v>0.7002736749</v>
      </c>
      <c r="AI604" s="2"/>
      <c r="AM604" s="27">
        <v>0.49276319770343663</v>
      </c>
      <c r="AN604" s="27">
        <v>0.8299876065339105</v>
      </c>
      <c r="AO604" s="27">
        <v>0.7193345854559189</v>
      </c>
      <c r="AQ604" s="17">
        <f t="shared" ref="AQ604:AS604" si="3828">EXP(AM604)/(EXP($AM604)+EXP($AN604)+EXP($AO604))</f>
        <v>0.2735719446</v>
      </c>
      <c r="AR604" s="17">
        <f t="shared" si="3828"/>
        <v>0.3832889134</v>
      </c>
      <c r="AS604" s="17">
        <f t="shared" si="3828"/>
        <v>0.343139142</v>
      </c>
      <c r="AU604" s="40" t="str">
        <f t="shared" si="3811"/>
        <v>versicolor</v>
      </c>
      <c r="AW604" s="41">
        <v>0.0</v>
      </c>
      <c r="AX604" s="41">
        <v>1.0</v>
      </c>
      <c r="AY604" s="41">
        <v>0.0</v>
      </c>
      <c r="BB604" s="74">
        <f t="shared" ref="BB604:BD604" si="3829">AQ604-AW604</f>
        <v>0.2735719446</v>
      </c>
      <c r="BC604" s="74">
        <f t="shared" si="3829"/>
        <v>-0.6167110866</v>
      </c>
      <c r="BD604" s="74">
        <f t="shared" si="3829"/>
        <v>0.343139142</v>
      </c>
      <c r="BF604" s="5">
        <v>1.0</v>
      </c>
      <c r="BG604" s="5">
        <v>1.0</v>
      </c>
      <c r="BH604" s="5">
        <v>1.0</v>
      </c>
      <c r="BJ604" s="34">
        <f t="shared" ref="BJ604:BL604" si="3830">BB604*BF604</f>
        <v>0.2735719446</v>
      </c>
      <c r="BK604" s="34">
        <f t="shared" si="3830"/>
        <v>-0.6167110866</v>
      </c>
      <c r="BL604" s="34">
        <f t="shared" si="3830"/>
        <v>0.343139142</v>
      </c>
      <c r="BT604" s="5">
        <f t="shared" ref="BT604:BV604" si="3831">Z604*(1-Z604)</f>
        <v>0.2353279185</v>
      </c>
      <c r="BU604" s="5">
        <f t="shared" si="3831"/>
        <v>0.2488725739</v>
      </c>
      <c r="BV604" s="5">
        <f t="shared" si="3831"/>
        <v>0.2098904551</v>
      </c>
      <c r="BY604" s="17">
        <v>-0.1343315638279953</v>
      </c>
      <c r="BZ604" s="17">
        <v>0.35244588290264894</v>
      </c>
      <c r="CA604" s="17">
        <v>-0.34316214985555116</v>
      </c>
      <c r="CC604" s="34">
        <f t="shared" ref="CC604:CE604" si="3832">BY604*BT604</f>
        <v>-0.03161196731</v>
      </c>
      <c r="CD604" s="34">
        <f t="shared" si="3832"/>
        <v>0.08771411405</v>
      </c>
      <c r="CE604" s="34">
        <f t="shared" si="3832"/>
        <v>-0.07202645981</v>
      </c>
    </row>
    <row r="605" ht="18.0" customHeight="1">
      <c r="B605" s="6">
        <v>0.0</v>
      </c>
      <c r="C605" s="6">
        <v>1.0</v>
      </c>
      <c r="D605" s="6">
        <v>0.0</v>
      </c>
      <c r="E605" s="22" t="str">
        <f t="shared" si="3791"/>
        <v>versicolor</v>
      </c>
      <c r="F605" s="22">
        <f t="shared" ref="F605:H605" si="3833">AQ605</f>
        <v>0.2545595094</v>
      </c>
      <c r="G605" s="22">
        <f t="shared" si="3833"/>
        <v>0.4042976396</v>
      </c>
      <c r="H605" s="22">
        <f t="shared" si="3833"/>
        <v>0.3411428509</v>
      </c>
      <c r="I605" s="64" t="str">
        <f t="shared" si="3793"/>
        <v>versicolor</v>
      </c>
      <c r="K605" s="24" t="str">
        <f t="shared" si="3794"/>
        <v>OK</v>
      </c>
      <c r="L605" s="76">
        <f t="shared" si="3795"/>
        <v>0.209830923</v>
      </c>
      <c r="N605" s="29">
        <v>1.0</v>
      </c>
      <c r="O605" s="27">
        <v>6.7</v>
      </c>
      <c r="P605" s="27">
        <v>3.2</v>
      </c>
      <c r="U605" s="27">
        <v>0.6265941446222264</v>
      </c>
      <c r="V605" s="27">
        <v>-0.4082930079742384</v>
      </c>
      <c r="W605" s="27">
        <v>1.2571784301709292</v>
      </c>
      <c r="Z605" s="17">
        <f t="shared" ref="Z605:AB605" si="3834">1/(1+EXP(-U605))</f>
        <v>0.6517167943</v>
      </c>
      <c r="AA605" s="17">
        <f t="shared" si="3834"/>
        <v>0.3993214964</v>
      </c>
      <c r="AB605" s="17">
        <f t="shared" si="3834"/>
        <v>0.7785400079</v>
      </c>
      <c r="AE605" s="29">
        <v>1.0</v>
      </c>
      <c r="AF605" s="17">
        <f t="shared" ref="AF605:AH605" si="3835">Z605</f>
        <v>0.6517167943</v>
      </c>
      <c r="AG605" s="17">
        <f t="shared" si="3835"/>
        <v>0.3993214964</v>
      </c>
      <c r="AH605" s="17">
        <f t="shared" si="3835"/>
        <v>0.7785400079</v>
      </c>
      <c r="AJ605" s="2"/>
      <c r="AK605" s="2"/>
      <c r="AM605" s="27">
        <v>0.45306398092878886</v>
      </c>
      <c r="AN605" s="27">
        <v>0.9156806820164054</v>
      </c>
      <c r="AO605" s="27">
        <v>0.7458306507495845</v>
      </c>
      <c r="AQ605" s="17">
        <f t="shared" ref="AQ605:AS605" si="3836">EXP(AM605)/(EXP($AM605)+EXP($AN605)+EXP($AO605))</f>
        <v>0.2545595094</v>
      </c>
      <c r="AR605" s="17">
        <f t="shared" si="3836"/>
        <v>0.4042976396</v>
      </c>
      <c r="AS605" s="17">
        <f t="shared" si="3836"/>
        <v>0.3411428509</v>
      </c>
      <c r="AU605" s="40" t="str">
        <f t="shared" si="3811"/>
        <v>versicolor</v>
      </c>
      <c r="AW605" s="41">
        <v>0.0</v>
      </c>
      <c r="AX605" s="41">
        <v>1.0</v>
      </c>
      <c r="AY605" s="41">
        <v>0.0</v>
      </c>
      <c r="BB605" s="74">
        <f t="shared" ref="BB605:BD605" si="3837">AQ605-AW605</f>
        <v>0.2545595094</v>
      </c>
      <c r="BC605" s="74">
        <f t="shared" si="3837"/>
        <v>-0.5957023604</v>
      </c>
      <c r="BD605" s="74">
        <f t="shared" si="3837"/>
        <v>0.3411428509</v>
      </c>
      <c r="BF605" s="5">
        <v>1.0</v>
      </c>
      <c r="BG605" s="5">
        <v>1.0</v>
      </c>
      <c r="BH605" s="5">
        <v>1.0</v>
      </c>
      <c r="BJ605" s="34">
        <f t="shared" ref="BJ605:BL605" si="3838">BB605*BF605</f>
        <v>0.2545595094</v>
      </c>
      <c r="BK605" s="34">
        <f t="shared" si="3838"/>
        <v>-0.5957023604</v>
      </c>
      <c r="BL605" s="34">
        <f t="shared" si="3838"/>
        <v>0.3411428509</v>
      </c>
      <c r="BT605" s="5">
        <f t="shared" ref="BT605:BV605" si="3839">Z605*(1-Z605)</f>
        <v>0.2269820143</v>
      </c>
      <c r="BU605" s="5">
        <f t="shared" si="3839"/>
        <v>0.2398638389</v>
      </c>
      <c r="BV605" s="5">
        <f t="shared" si="3839"/>
        <v>0.172415464</v>
      </c>
      <c r="BY605" s="17">
        <v>-0.12909072616170184</v>
      </c>
      <c r="BZ605" s="17">
        <v>0.338254213955259</v>
      </c>
      <c r="CA605" s="17">
        <v>-0.3254074104594241</v>
      </c>
      <c r="CC605" s="34">
        <f t="shared" ref="CC605:CE605" si="3840">BY605*BT605</f>
        <v>-0.02930127306</v>
      </c>
      <c r="CD605" s="34">
        <f t="shared" si="3840"/>
        <v>0.08113495428</v>
      </c>
      <c r="CE605" s="34">
        <f t="shared" si="3840"/>
        <v>-0.05610526967</v>
      </c>
    </row>
    <row r="606" ht="18.0" customHeight="1">
      <c r="B606" s="6">
        <v>0.0</v>
      </c>
      <c r="C606" s="6">
        <v>0.0</v>
      </c>
      <c r="D606" s="6">
        <v>1.0</v>
      </c>
      <c r="E606" s="22" t="str">
        <f t="shared" si="3791"/>
        <v>virginica</v>
      </c>
      <c r="F606" s="22">
        <f t="shared" ref="F606:H606" si="3841">AQ606</f>
        <v>0.3130367526</v>
      </c>
      <c r="G606" s="22">
        <f t="shared" si="3841"/>
        <v>0.3417899785</v>
      </c>
      <c r="H606" s="22">
        <f t="shared" si="3841"/>
        <v>0.3451732689</v>
      </c>
      <c r="I606" s="64" t="str">
        <f t="shared" si="3793"/>
        <v>virginica</v>
      </c>
      <c r="K606" s="24" t="str">
        <f t="shared" si="3794"/>
        <v>OK</v>
      </c>
      <c r="L606" s="76">
        <f t="shared" si="3795"/>
        <v>0.1074061989</v>
      </c>
      <c r="N606" s="29">
        <v>1.0</v>
      </c>
      <c r="O606" s="27">
        <v>7.9</v>
      </c>
      <c r="P606" s="27">
        <v>6.3</v>
      </c>
      <c r="U606" s="27">
        <v>0.4523375795036422</v>
      </c>
      <c r="V606" s="27">
        <v>0.5418061807183978</v>
      </c>
      <c r="W606" s="27">
        <v>0.22162113220732005</v>
      </c>
      <c r="Z606" s="17">
        <f t="shared" ref="Z606:AB606" si="3842">1/(1+EXP(-U606))</f>
        <v>0.6111948705</v>
      </c>
      <c r="AA606" s="17">
        <f t="shared" si="3842"/>
        <v>0.6322324813</v>
      </c>
      <c r="AB606" s="17">
        <f t="shared" si="3842"/>
        <v>0.5551796179</v>
      </c>
      <c r="AE606" s="29">
        <v>1.0</v>
      </c>
      <c r="AF606" s="17">
        <f t="shared" ref="AF606:AH606" si="3843">Z606</f>
        <v>0.6111948705</v>
      </c>
      <c r="AG606" s="17">
        <f t="shared" si="3843"/>
        <v>0.6322324813</v>
      </c>
      <c r="AH606" s="17">
        <f t="shared" si="3843"/>
        <v>0.5551796179</v>
      </c>
      <c r="AM606" s="27">
        <v>0.6120357568970167</v>
      </c>
      <c r="AN606" s="27">
        <v>0.699911603089035</v>
      </c>
      <c r="AO606" s="27">
        <v>0.709761672392494</v>
      </c>
      <c r="AQ606" s="17">
        <f t="shared" ref="AQ606:AS606" si="3844">EXP(AM606)/(EXP($AM606)+EXP($AN606)+EXP($AO606))</f>
        <v>0.3130367526</v>
      </c>
      <c r="AR606" s="17">
        <f t="shared" si="3844"/>
        <v>0.3417899785</v>
      </c>
      <c r="AS606" s="17">
        <f t="shared" si="3844"/>
        <v>0.3451732689</v>
      </c>
      <c r="AU606" s="40" t="str">
        <f t="shared" si="3811"/>
        <v>virginica</v>
      </c>
      <c r="AW606" s="41">
        <v>0.0</v>
      </c>
      <c r="AX606" s="41">
        <v>0.0</v>
      </c>
      <c r="AY606" s="41">
        <v>1.0</v>
      </c>
      <c r="BB606" s="74">
        <f t="shared" ref="BB606:BD606" si="3845">AQ606-AW606</f>
        <v>0.3130367526</v>
      </c>
      <c r="BC606" s="74">
        <f t="shared" si="3845"/>
        <v>0.3417899785</v>
      </c>
      <c r="BD606" s="74">
        <f t="shared" si="3845"/>
        <v>-0.6548267311</v>
      </c>
      <c r="BF606" s="5">
        <v>1.0</v>
      </c>
      <c r="BG606" s="5">
        <v>1.0</v>
      </c>
      <c r="BH606" s="5">
        <v>1.0</v>
      </c>
      <c r="BJ606" s="34">
        <f t="shared" ref="BJ606:BL606" si="3846">BB606*BF606</f>
        <v>0.3130367526</v>
      </c>
      <c r="BK606" s="34">
        <f t="shared" si="3846"/>
        <v>0.3417899785</v>
      </c>
      <c r="BL606" s="34">
        <f t="shared" si="3846"/>
        <v>-0.6548267311</v>
      </c>
      <c r="BT606" s="5">
        <f t="shared" ref="BT606:BV606" si="3847">Z606*(1-Z606)</f>
        <v>0.2376357008</v>
      </c>
      <c r="BU606" s="5">
        <f t="shared" si="3847"/>
        <v>0.2325145709</v>
      </c>
      <c r="BV606" s="5">
        <f t="shared" si="3847"/>
        <v>0.2469552098</v>
      </c>
      <c r="BY606" s="17">
        <v>0.04258313256217083</v>
      </c>
      <c r="BZ606" s="17">
        <v>-0.09057188646312155</v>
      </c>
      <c r="CA606" s="17">
        <v>-0.100536933147781</v>
      </c>
      <c r="CC606" s="34">
        <f t="shared" ref="CC606:CE606" si="3848">BY606*BT606</f>
        <v>0.01011927255</v>
      </c>
      <c r="CD606" s="34">
        <f t="shared" si="3848"/>
        <v>-0.02105928332</v>
      </c>
      <c r="CE606" s="34">
        <f t="shared" si="3848"/>
        <v>-0.02482811942</v>
      </c>
    </row>
    <row r="607" ht="18.0" customHeight="1">
      <c r="B607" s="6">
        <v>0.0</v>
      </c>
      <c r="C607" s="6">
        <v>0.0</v>
      </c>
      <c r="D607" s="6">
        <v>1.0</v>
      </c>
      <c r="E607" s="22" t="str">
        <f t="shared" si="3791"/>
        <v>virginica</v>
      </c>
      <c r="F607" s="22">
        <f t="shared" ref="F607:H607" si="3849">AQ607</f>
        <v>0.2898528677</v>
      </c>
      <c r="G607" s="22">
        <f t="shared" si="3849"/>
        <v>0.3648550364</v>
      </c>
      <c r="H607" s="22">
        <f t="shared" si="3849"/>
        <v>0.3452920959</v>
      </c>
      <c r="I607" s="64" t="str">
        <f t="shared" si="3793"/>
        <v>versicolor</v>
      </c>
      <c r="K607" s="24" t="str">
        <f t="shared" si="3794"/>
        <v>NG</v>
      </c>
      <c r="L607" s="76">
        <f t="shared" si="3795"/>
        <v>0.1085669412</v>
      </c>
      <c r="N607" s="29">
        <v>1.0</v>
      </c>
      <c r="O607" s="27">
        <v>8.3</v>
      </c>
      <c r="P607" s="27">
        <v>5.8</v>
      </c>
      <c r="U607" s="27">
        <v>0.5623041705970259</v>
      </c>
      <c r="V607" s="27">
        <v>0.2448244028956732</v>
      </c>
      <c r="W607" s="27">
        <v>0.6198417367738234</v>
      </c>
      <c r="Z607" s="17">
        <f t="shared" ref="Z607:AB607" si="3850">1/(1+EXP(-U607))</f>
        <v>0.6369855131</v>
      </c>
      <c r="AA607" s="17">
        <f t="shared" si="3850"/>
        <v>0.5609022028</v>
      </c>
      <c r="AB607" s="17">
        <f t="shared" si="3850"/>
        <v>0.6501825532</v>
      </c>
      <c r="AE607" s="29">
        <v>1.0</v>
      </c>
      <c r="AF607" s="17">
        <f t="shared" ref="AF607:AH607" si="3851">Z607</f>
        <v>0.6369855131</v>
      </c>
      <c r="AG607" s="17">
        <f t="shared" si="3851"/>
        <v>0.5609022028</v>
      </c>
      <c r="AH607" s="17">
        <f t="shared" si="3851"/>
        <v>0.6501825532</v>
      </c>
      <c r="AM607" s="27">
        <v>0.5638109699204664</v>
      </c>
      <c r="AN607" s="27">
        <v>0.7939376423780309</v>
      </c>
      <c r="AO607" s="27">
        <v>0.7388282419920398</v>
      </c>
      <c r="AQ607" s="17">
        <f t="shared" ref="AQ607:AS607" si="3852">EXP(AM607)/(EXP($AM607)+EXP($AN607)+EXP($AO607))</f>
        <v>0.2898528677</v>
      </c>
      <c r="AR607" s="17">
        <f t="shared" si="3852"/>
        <v>0.3648550364</v>
      </c>
      <c r="AS607" s="17">
        <f t="shared" si="3852"/>
        <v>0.3452920959</v>
      </c>
      <c r="AU607" s="40" t="str">
        <f t="shared" si="3811"/>
        <v>versicolor</v>
      </c>
      <c r="AW607" s="41">
        <v>0.0</v>
      </c>
      <c r="AX607" s="41">
        <v>0.0</v>
      </c>
      <c r="AY607" s="41">
        <v>1.0</v>
      </c>
      <c r="BB607" s="74">
        <f t="shared" ref="BB607:BD607" si="3853">AQ607-AW607</f>
        <v>0.2898528677</v>
      </c>
      <c r="BC607" s="74">
        <f t="shared" si="3853"/>
        <v>0.3648550364</v>
      </c>
      <c r="BD607" s="74">
        <f t="shared" si="3853"/>
        <v>-0.6547079041</v>
      </c>
      <c r="BF607" s="5">
        <v>1.0</v>
      </c>
      <c r="BG607" s="5">
        <v>1.0</v>
      </c>
      <c r="BH607" s="5">
        <v>1.0</v>
      </c>
      <c r="BJ607" s="34">
        <f t="shared" ref="BJ607:BL607" si="3854">BB607*BF607</f>
        <v>0.2898528677</v>
      </c>
      <c r="BK607" s="34">
        <f t="shared" si="3854"/>
        <v>0.3648550364</v>
      </c>
      <c r="BL607" s="34">
        <f t="shared" si="3854"/>
        <v>-0.6547079041</v>
      </c>
      <c r="BT607" s="5">
        <f t="shared" ref="BT607:BV607" si="3855">Z607*(1-Z607)</f>
        <v>0.2312349692</v>
      </c>
      <c r="BU607" s="5">
        <f t="shared" si="3855"/>
        <v>0.2462909217</v>
      </c>
      <c r="BV607" s="5">
        <f t="shared" si="3855"/>
        <v>0.2274452007</v>
      </c>
      <c r="BY607" s="17">
        <v>0.04849539456461571</v>
      </c>
      <c r="BZ607" s="17">
        <v>-0.10667355129019844</v>
      </c>
      <c r="CA607" s="17">
        <v>-0.0795987319841086</v>
      </c>
      <c r="CC607" s="34">
        <f t="shared" ref="CC607:CE607" si="3856">BY607*BT607</f>
        <v>0.01121383107</v>
      </c>
      <c r="CD607" s="34">
        <f t="shared" si="3856"/>
        <v>-0.02627272727</v>
      </c>
      <c r="CE607" s="34">
        <f t="shared" si="3856"/>
        <v>-0.01810434957</v>
      </c>
    </row>
    <row r="608" ht="18.0" customHeight="1">
      <c r="B608" s="6">
        <v>0.0</v>
      </c>
      <c r="C608" s="6">
        <v>0.0</v>
      </c>
      <c r="D608" s="6">
        <v>1.0</v>
      </c>
      <c r="E608" s="22" t="str">
        <f t="shared" si="3791"/>
        <v>virginica</v>
      </c>
      <c r="F608" s="22">
        <f t="shared" ref="F608:H608" si="3857">AQ608</f>
        <v>0.2856987025</v>
      </c>
      <c r="G608" s="22">
        <f t="shared" si="3857"/>
        <v>0.3694737293</v>
      </c>
      <c r="H608" s="22">
        <f t="shared" si="3857"/>
        <v>0.3448275681</v>
      </c>
      <c r="I608" s="64" t="str">
        <f t="shared" si="3793"/>
        <v>versicolor</v>
      </c>
      <c r="J608" s="30"/>
      <c r="K608" s="77" t="str">
        <f t="shared" si="3794"/>
        <v>NG</v>
      </c>
      <c r="L608" s="78">
        <f t="shared" si="3795"/>
        <v>0.1090672926</v>
      </c>
      <c r="N608" s="31">
        <v>1.0</v>
      </c>
      <c r="O608" s="27">
        <v>7.7</v>
      </c>
      <c r="P608" s="27">
        <v>5.2</v>
      </c>
      <c r="U608" s="27">
        <v>0.5453132093565791</v>
      </c>
      <c r="V608" s="27">
        <v>0.14999052508256616</v>
      </c>
      <c r="W608" s="27">
        <v>0.677031656173027</v>
      </c>
      <c r="Z608" s="17">
        <f t="shared" ref="Z608:AB608" si="3858">1/(1+EXP(-U608))</f>
        <v>0.6330475377</v>
      </c>
      <c r="AA608" s="17">
        <f t="shared" si="3858"/>
        <v>0.5374274899</v>
      </c>
      <c r="AB608" s="17">
        <f t="shared" si="3858"/>
        <v>0.6630758721</v>
      </c>
      <c r="AE608" s="31">
        <v>1.0</v>
      </c>
      <c r="AF608" s="17">
        <f t="shared" ref="AF608:AH608" si="3859">Z608</f>
        <v>0.6330475377</v>
      </c>
      <c r="AG608" s="17">
        <f t="shared" si="3859"/>
        <v>0.5374274899</v>
      </c>
      <c r="AH608" s="17">
        <f t="shared" si="3859"/>
        <v>0.6630758721</v>
      </c>
      <c r="AM608" s="27">
        <v>0.5460561664874999</v>
      </c>
      <c r="AN608" s="27">
        <v>0.8031980385428452</v>
      </c>
      <c r="AO608" s="27">
        <v>0.73416288820736</v>
      </c>
      <c r="AQ608" s="17">
        <f t="shared" ref="AQ608:AS608" si="3860">EXP(AM608)/(EXP($AM608)+EXP($AN608)+EXP($AO608))</f>
        <v>0.2856987025</v>
      </c>
      <c r="AR608" s="17">
        <f t="shared" si="3860"/>
        <v>0.3694737293</v>
      </c>
      <c r="AS608" s="17">
        <f t="shared" si="3860"/>
        <v>0.3448275681</v>
      </c>
      <c r="AU608" s="40" t="str">
        <f t="shared" si="3811"/>
        <v>versicolor</v>
      </c>
      <c r="AW608" s="41">
        <v>0.0</v>
      </c>
      <c r="AX608" s="41">
        <v>0.0</v>
      </c>
      <c r="AY608" s="41">
        <v>1.0</v>
      </c>
      <c r="BB608" s="74">
        <f t="shared" ref="BB608:BD608" si="3861">AQ608-AW608</f>
        <v>0.2856987025</v>
      </c>
      <c r="BC608" s="74">
        <f t="shared" si="3861"/>
        <v>0.3694737293</v>
      </c>
      <c r="BD608" s="74">
        <f t="shared" si="3861"/>
        <v>-0.6551724319</v>
      </c>
      <c r="BF608" s="5">
        <v>1.0</v>
      </c>
      <c r="BG608" s="5">
        <v>1.0</v>
      </c>
      <c r="BH608" s="5">
        <v>1.0</v>
      </c>
      <c r="BJ608" s="34">
        <f t="shared" ref="BJ608:BL608" si="3862">BB608*BF608</f>
        <v>0.2856987025</v>
      </c>
      <c r="BK608" s="34">
        <f t="shared" si="3862"/>
        <v>0.3694737293</v>
      </c>
      <c r="BL608" s="34">
        <f t="shared" si="3862"/>
        <v>-0.6551724319</v>
      </c>
      <c r="BT608" s="5">
        <f t="shared" ref="BT608:BV608" si="3863">Z608*(1-Z608)</f>
        <v>0.2322983527</v>
      </c>
      <c r="BU608" s="5">
        <f t="shared" si="3863"/>
        <v>0.248599183</v>
      </c>
      <c r="BV608" s="5">
        <f t="shared" si="3863"/>
        <v>0.2234062599</v>
      </c>
      <c r="BY608" s="17">
        <v>0.0496458148236007</v>
      </c>
      <c r="BZ608" s="17">
        <v>-0.10978775569819324</v>
      </c>
      <c r="CA608" s="17">
        <v>-0.07571146511599619</v>
      </c>
      <c r="CC608" s="34">
        <f t="shared" ref="CC608:CE608" si="3864">BY608*BT608</f>
        <v>0.011532641</v>
      </c>
      <c r="CD608" s="34">
        <f t="shared" si="3864"/>
        <v>-0.02729314637</v>
      </c>
      <c r="CE608" s="34">
        <f t="shared" si="3864"/>
        <v>-0.01691441525</v>
      </c>
    </row>
    <row r="609" ht="18.0" customHeight="1">
      <c r="K609" s="2"/>
      <c r="R609" s="9"/>
      <c r="AM609" s="7"/>
    </row>
    <row r="610" ht="18.0" customHeight="1">
      <c r="K610" s="2"/>
      <c r="R610" s="9"/>
      <c r="AM610" s="43" t="s">
        <v>388</v>
      </c>
      <c r="AN610" s="27"/>
      <c r="AO610" s="27"/>
    </row>
    <row r="611" ht="18.0" customHeight="1">
      <c r="B611" s="11" t="s">
        <v>11</v>
      </c>
      <c r="C611" s="12"/>
      <c r="D611" s="12"/>
      <c r="E611" s="13"/>
      <c r="G611" s="2"/>
      <c r="H611" s="2"/>
      <c r="I611" s="2"/>
      <c r="J611" s="9"/>
      <c r="K611" s="2"/>
      <c r="L611" s="9"/>
      <c r="Q611" s="7"/>
      <c r="U611" s="43" t="s">
        <v>12</v>
      </c>
      <c r="V611" s="27"/>
      <c r="W611" s="27"/>
      <c r="Z611" s="16" t="s">
        <v>389</v>
      </c>
      <c r="AA611" s="17"/>
      <c r="AF611" s="16" t="s">
        <v>390</v>
      </c>
      <c r="AI611" s="7"/>
      <c r="AM611" s="43" t="s">
        <v>391</v>
      </c>
      <c r="AQ611" s="10" t="s">
        <v>392</v>
      </c>
      <c r="AR611" s="17"/>
      <c r="AW611" s="1" t="s">
        <v>41</v>
      </c>
      <c r="BB611" s="36" t="s">
        <v>93</v>
      </c>
      <c r="BF611" s="4" t="s">
        <v>393</v>
      </c>
      <c r="BH611" s="9" t="s">
        <v>1237</v>
      </c>
      <c r="BJ611" s="33" t="s">
        <v>395</v>
      </c>
      <c r="BN611" s="33" t="s">
        <v>396</v>
      </c>
      <c r="BO611" s="34"/>
      <c r="BP611" s="34"/>
      <c r="BQ611" s="34"/>
      <c r="BT611" s="4" t="s">
        <v>397</v>
      </c>
      <c r="BX611" s="16" t="s">
        <v>398</v>
      </c>
      <c r="BY611" s="17"/>
      <c r="BZ611" s="17"/>
      <c r="CA611" s="17"/>
      <c r="CB611" s="17"/>
      <c r="CC611" s="33" t="s">
        <v>399</v>
      </c>
      <c r="CG611" s="4" t="s">
        <v>138</v>
      </c>
      <c r="CH611" s="5"/>
      <c r="CI611" s="5"/>
      <c r="CJ611" s="5"/>
    </row>
    <row r="612" ht="18.0" customHeight="1">
      <c r="B612" s="18" t="s">
        <v>14</v>
      </c>
      <c r="C612" s="18" t="s">
        <v>15</v>
      </c>
      <c r="D612" s="18" t="s">
        <v>16</v>
      </c>
      <c r="E612" s="19"/>
      <c r="F612" s="6" t="s">
        <v>14</v>
      </c>
      <c r="G612" s="6" t="s">
        <v>15</v>
      </c>
      <c r="H612" s="6" t="s">
        <v>16</v>
      </c>
      <c r="I612" s="19"/>
      <c r="J612" s="20" t="s">
        <v>18</v>
      </c>
      <c r="K612" s="18" t="s">
        <v>19</v>
      </c>
      <c r="L612" s="18" t="s">
        <v>1142</v>
      </c>
      <c r="N612" s="1" t="s">
        <v>21</v>
      </c>
      <c r="O612" s="1" t="s">
        <v>22</v>
      </c>
      <c r="P612" s="1" t="s">
        <v>514</v>
      </c>
      <c r="Q612" s="1" t="s">
        <v>1238</v>
      </c>
      <c r="U612" s="1" t="s">
        <v>1239</v>
      </c>
      <c r="AE612" s="1" t="s">
        <v>21</v>
      </c>
      <c r="AF612" s="2" t="s">
        <v>1240</v>
      </c>
      <c r="AI612" s="2" t="s">
        <v>1241</v>
      </c>
      <c r="AK612" s="2"/>
      <c r="AM612" s="2" t="s">
        <v>1242</v>
      </c>
      <c r="AO612" s="2"/>
      <c r="AQ612" s="2" t="s">
        <v>47</v>
      </c>
      <c r="AW612" s="6" t="s">
        <v>14</v>
      </c>
      <c r="AX612" s="6" t="s">
        <v>15</v>
      </c>
      <c r="AY612" s="6" t="s">
        <v>16</v>
      </c>
      <c r="BB612" s="2" t="s">
        <v>101</v>
      </c>
      <c r="BF612" s="1" t="s">
        <v>251</v>
      </c>
      <c r="BJ612" s="57" t="s">
        <v>1243</v>
      </c>
      <c r="BK612" s="58"/>
      <c r="BO612" s="2" t="s">
        <v>104</v>
      </c>
      <c r="BP612" s="2"/>
      <c r="BT612" s="1" t="s">
        <v>145</v>
      </c>
      <c r="BY612" s="2" t="s">
        <v>146</v>
      </c>
      <c r="CC612" s="2" t="s">
        <v>1244</v>
      </c>
      <c r="CH612" s="2" t="s">
        <v>148</v>
      </c>
    </row>
    <row r="613" ht="18.0" customHeight="1">
      <c r="A613" s="1">
        <f>A600+1</f>
        <v>47</v>
      </c>
      <c r="B613" s="6">
        <v>1.0</v>
      </c>
      <c r="C613" s="6">
        <v>0.0</v>
      </c>
      <c r="D613" s="6">
        <v>0.0</v>
      </c>
      <c r="E613" s="22" t="str">
        <f t="shared" ref="E613:E621" si="3875">IF(MAX(B613:D613)=B613,"setosa",IF(MAX(B613:D613)=C613,"versicolor","virginica"))</f>
        <v>setosa</v>
      </c>
      <c r="F613" s="22">
        <f t="shared" ref="F613:H613" si="3865">AQ613</f>
        <v>0.395940435</v>
      </c>
      <c r="G613" s="22">
        <f t="shared" si="3865"/>
        <v>0.269398826</v>
      </c>
      <c r="H613" s="22">
        <f t="shared" si="3865"/>
        <v>0.3346607391</v>
      </c>
      <c r="I613" s="64" t="str">
        <f t="shared" ref="I613:I621" si="3877">IF(MAX(F613:H613)=F613,"setosa",IF(MAX(F613:H613)=G613,"versicolor","virginica"))</f>
        <v>setosa</v>
      </c>
      <c r="J613" s="22">
        <f>COUNTIF(K613:K621,"OK")/9</f>
        <v>0.7777777778</v>
      </c>
      <c r="K613" s="24" t="str">
        <f t="shared" ref="K613:K621" si="3878">IF(E613=I613,"OK","NG")</f>
        <v>OK</v>
      </c>
      <c r="L613" s="76">
        <f t="shared" ref="L613:L621" si="3879">((AQ613-B613)^2+(AR613-C613)^2)/2</f>
        <v>0.2187318428</v>
      </c>
      <c r="M613" s="9" t="s">
        <v>26</v>
      </c>
      <c r="N613" s="25">
        <v>1.0</v>
      </c>
      <c r="O613" s="27">
        <v>5.1</v>
      </c>
      <c r="P613" s="27">
        <v>7.0</v>
      </c>
      <c r="Q613" s="72">
        <f t="shared" ref="Q613:S613" si="3866">Q600-$C$10*CH600</f>
        <v>0.05307265676</v>
      </c>
      <c r="R613" s="72">
        <f t="shared" si="3866"/>
        <v>-0.06788614555</v>
      </c>
      <c r="S613" s="72">
        <f t="shared" si="3866"/>
        <v>0.1995360752</v>
      </c>
      <c r="T613" s="28" t="s">
        <v>27</v>
      </c>
      <c r="U613" s="27">
        <f t="array" ref="U613:W621">MMULT(N613:P621,Q613:S615)</f>
        <v>-0.06515097169</v>
      </c>
      <c r="V613" s="27">
        <v>1.4997348753627306</v>
      </c>
      <c r="W613" s="27">
        <v>-1.2299816595868074</v>
      </c>
      <c r="Y613" s="9" t="s">
        <v>1245</v>
      </c>
      <c r="Z613" s="17">
        <f t="shared" ref="Z613:AB613" si="3867">1/(1+EXP(-U613))</f>
        <v>0.4837180159</v>
      </c>
      <c r="AA613" s="17">
        <f t="shared" si="3867"/>
        <v>0.8175349305</v>
      </c>
      <c r="AB613" s="17">
        <f t="shared" si="3867"/>
        <v>0.2261846357</v>
      </c>
      <c r="AD613" s="9" t="s">
        <v>1246</v>
      </c>
      <c r="AE613" s="25">
        <v>1.0</v>
      </c>
      <c r="AF613" s="17">
        <f t="shared" ref="AF613:AH613" si="3868">Z613</f>
        <v>0.4837180159</v>
      </c>
      <c r="AG613" s="17">
        <f t="shared" si="3868"/>
        <v>0.8175349305</v>
      </c>
      <c r="AH613" s="17">
        <f t="shared" si="3868"/>
        <v>0.2261846357</v>
      </c>
      <c r="AI613" s="38">
        <f t="shared" ref="AI613:AK613" si="3869">AI600-$C$10*BO600</f>
        <v>0.09548995663</v>
      </c>
      <c r="AJ613" s="38">
        <f t="shared" si="3869"/>
        <v>-0.03819955293</v>
      </c>
      <c r="AK613" s="38">
        <f t="shared" si="3869"/>
        <v>-0.05729040369</v>
      </c>
      <c r="AL613" s="28" t="s">
        <v>27</v>
      </c>
      <c r="AM613" s="27">
        <f t="array" ref="AM613:AO621">MMULT(AE613:AH621,AI613:AK616)</f>
        <v>0.7341766779</v>
      </c>
      <c r="AN613" s="27">
        <v>0.34910580062466595</v>
      </c>
      <c r="AO613" s="27">
        <v>0.5660301941610283</v>
      </c>
      <c r="AP613" s="9" t="s">
        <v>1247</v>
      </c>
      <c r="AQ613" s="17">
        <f t="shared" ref="AQ613:AS613" si="3870">EXP(AM613)/(EXP($AM613)+EXP($AN613)+EXP($AO613))</f>
        <v>0.395940435</v>
      </c>
      <c r="AR613" s="17">
        <f t="shared" si="3870"/>
        <v>0.269398826</v>
      </c>
      <c r="AS613" s="17">
        <f t="shared" si="3870"/>
        <v>0.3346607391</v>
      </c>
      <c r="AT613" s="39" t="s">
        <v>51</v>
      </c>
      <c r="AU613" s="40" t="str">
        <f>IF(MAX(B613:D613)=MAX(AQ613:AS613)=AQ613,"setosa",IF(MAX(AQ613:AS613)=AR613,"versicolor","virginica"))</f>
        <v>virginica</v>
      </c>
      <c r="AW613" s="41">
        <v>1.0</v>
      </c>
      <c r="AX613" s="41">
        <v>0.0</v>
      </c>
      <c r="AY613" s="41">
        <v>0.0</v>
      </c>
      <c r="BA613" s="59" t="s">
        <v>108</v>
      </c>
      <c r="BB613" s="74">
        <f t="shared" ref="BB613:BD613" si="3871">AQ613-AW613</f>
        <v>-0.604059565</v>
      </c>
      <c r="BC613" s="74">
        <f t="shared" si="3871"/>
        <v>0.269398826</v>
      </c>
      <c r="BD613" s="74">
        <f t="shared" si="3871"/>
        <v>0.3346607391</v>
      </c>
      <c r="BE613" s="9" t="s">
        <v>1248</v>
      </c>
      <c r="BF613" s="5">
        <v>1.0</v>
      </c>
      <c r="BG613" s="5">
        <v>1.0</v>
      </c>
      <c r="BH613" s="5">
        <v>1.0</v>
      </c>
      <c r="BI613" s="9" t="s">
        <v>1249</v>
      </c>
      <c r="BJ613" s="34">
        <f t="shared" ref="BJ613:BL613" si="3872">BB613*BF613</f>
        <v>-0.604059565</v>
      </c>
      <c r="BK613" s="34">
        <f t="shared" si="3872"/>
        <v>0.269398826</v>
      </c>
      <c r="BL613" s="34">
        <f t="shared" si="3872"/>
        <v>0.3346607391</v>
      </c>
      <c r="BN613" s="61" t="s">
        <v>1250</v>
      </c>
      <c r="BO613" s="62">
        <f t="array" ref="BO613:BQ616">MMULT(TRANSPOSE(AE613:AH621),BJ613:BL621)</f>
        <v>-0.1253161152</v>
      </c>
      <c r="BP613" s="62">
        <v>0.0594099549455277</v>
      </c>
      <c r="BQ613" s="62">
        <v>0.06590616024679363</v>
      </c>
      <c r="BS613" s="75" t="s">
        <v>1251</v>
      </c>
      <c r="BT613" s="5">
        <f t="shared" ref="BT613:BV613" si="3873">Z613*(1-Z613)</f>
        <v>0.249734897</v>
      </c>
      <c r="BU613" s="5">
        <f t="shared" si="3873"/>
        <v>0.1491715679</v>
      </c>
      <c r="BV613" s="5">
        <f t="shared" si="3873"/>
        <v>0.1750251463</v>
      </c>
      <c r="BX613" s="9" t="s">
        <v>1252</v>
      </c>
      <c r="BY613" s="17">
        <f t="array" ref="BY613:CA621">MMULT(BJ613:BL621,TRANSPOSE(AI614:AK616))</f>
        <v>0.0951292155</v>
      </c>
      <c r="BZ613" s="17">
        <v>-0.2745133754356549</v>
      </c>
      <c r="CA613" s="17">
        <v>0.4666288407795789</v>
      </c>
      <c r="CB613" s="9"/>
      <c r="CC613" s="34">
        <f t="shared" ref="CC613:CE613" si="3874">BY613*BT613</f>
        <v>0.02375708483</v>
      </c>
      <c r="CD613" s="34">
        <f t="shared" si="3874"/>
        <v>-0.04094959063</v>
      </c>
      <c r="CE613" s="34">
        <f t="shared" si="3874"/>
        <v>0.08167178113</v>
      </c>
      <c r="CG613" s="61" t="s">
        <v>1253</v>
      </c>
      <c r="CH613" s="65">
        <f t="array" ref="CH613:CJ615">MMULT(TRANSPOSE(N613:P621),CC613:CE621)</f>
        <v>0.009633750196</v>
      </c>
      <c r="CI613" s="65">
        <v>0.07051740944223805</v>
      </c>
      <c r="CJ613" s="65">
        <v>-0.03175067208624452</v>
      </c>
    </row>
    <row r="614" ht="18.0" customHeight="1">
      <c r="B614" s="6">
        <v>1.0</v>
      </c>
      <c r="C614" s="6">
        <v>0.0</v>
      </c>
      <c r="D614" s="6">
        <v>0.0</v>
      </c>
      <c r="E614" s="22" t="str">
        <f t="shared" si="3875"/>
        <v>setosa</v>
      </c>
      <c r="F614" s="22">
        <f t="shared" ref="F614:H614" si="3876">AQ614</f>
        <v>0.4084833128</v>
      </c>
      <c r="G614" s="22">
        <f t="shared" si="3876"/>
        <v>0.2591940977</v>
      </c>
      <c r="H614" s="22">
        <f t="shared" si="3876"/>
        <v>0.3323225895</v>
      </c>
      <c r="I614" s="64" t="str">
        <f t="shared" si="3877"/>
        <v>setosa</v>
      </c>
      <c r="K614" s="24" t="str">
        <f t="shared" si="3878"/>
        <v>OK</v>
      </c>
      <c r="L614" s="76">
        <f t="shared" si="3879"/>
        <v>0.2085367857</v>
      </c>
      <c r="N614" s="29">
        <v>1.0</v>
      </c>
      <c r="O614" s="27">
        <v>5.4</v>
      </c>
      <c r="P614" s="27">
        <v>7.8</v>
      </c>
      <c r="Q614" s="72">
        <f t="shared" ref="Q614:S614" si="3880">Q601-$C$10*CH601</f>
        <v>0.1373978384</v>
      </c>
      <c r="R614" s="72">
        <f t="shared" si="3880"/>
        <v>-0.2515185297</v>
      </c>
      <c r="S614" s="72">
        <f t="shared" si="3880"/>
        <v>0.4012990799</v>
      </c>
      <c r="U614" s="27">
        <v>-0.11752620351217336</v>
      </c>
      <c r="V614" s="27">
        <v>1.7500353761470768</v>
      </c>
      <c r="W614" s="27">
        <v>-1.5068654261594943</v>
      </c>
      <c r="Z614" s="17">
        <f t="shared" ref="Z614:AB614" si="3881">1/(1+EXP(-U614))</f>
        <v>0.4706522216</v>
      </c>
      <c r="AA614" s="17">
        <f t="shared" si="3881"/>
        <v>0.8519572639</v>
      </c>
      <c r="AB614" s="17">
        <f t="shared" si="3881"/>
        <v>0.1814038015</v>
      </c>
      <c r="AE614" s="29">
        <v>1.0</v>
      </c>
      <c r="AF614" s="17">
        <f t="shared" ref="AF614:AH614" si="3882">Z614</f>
        <v>0.4706522216</v>
      </c>
      <c r="AG614" s="17">
        <f t="shared" si="3882"/>
        <v>0.8519572639</v>
      </c>
      <c r="AH614" s="17">
        <f t="shared" si="3882"/>
        <v>0.1814038015</v>
      </c>
      <c r="AI614" s="38">
        <f t="shared" ref="AI614:AK614" si="3883">AI601-$C$10*BO601</f>
        <v>0.4882615151</v>
      </c>
      <c r="AJ614" s="38">
        <f t="shared" si="3883"/>
        <v>0.7495814109</v>
      </c>
      <c r="AK614" s="38">
        <f t="shared" si="3883"/>
        <v>0.5621570741</v>
      </c>
      <c r="AM614" s="27">
        <v>0.7580604013735117</v>
      </c>
      <c r="AN614" s="27">
        <v>0.3031865308175111</v>
      </c>
      <c r="AO614" s="27">
        <v>0.551715490022793</v>
      </c>
      <c r="AQ614" s="17">
        <f t="shared" ref="AQ614:AS614" si="3884">EXP(AM614)/(EXP($AM614)+EXP($AN614)+EXP($AO614))</f>
        <v>0.4084833128</v>
      </c>
      <c r="AR614" s="17">
        <f t="shared" si="3884"/>
        <v>0.2591940977</v>
      </c>
      <c r="AS614" s="17">
        <f t="shared" si="3884"/>
        <v>0.3323225895</v>
      </c>
      <c r="AU614" s="40" t="str">
        <f t="shared" ref="AU614:AU621" si="3895">IF(MAX(AQ614:AS614)=AQ614,"setosa",IF(MAX(AQ614:AS614)=AR614,"versicolor","virginica"))</f>
        <v>setosa</v>
      </c>
      <c r="AW614" s="41">
        <v>1.0</v>
      </c>
      <c r="AX614" s="41">
        <v>0.0</v>
      </c>
      <c r="AY614" s="41">
        <v>0.0</v>
      </c>
      <c r="BB614" s="74">
        <f t="shared" ref="BB614:BD614" si="3885">AQ614-AW614</f>
        <v>-0.5915166872</v>
      </c>
      <c r="BC614" s="74">
        <f t="shared" si="3885"/>
        <v>0.2591940977</v>
      </c>
      <c r="BD614" s="74">
        <f t="shared" si="3885"/>
        <v>0.3323225895</v>
      </c>
      <c r="BF614" s="5">
        <v>1.0</v>
      </c>
      <c r="BG614" s="5">
        <v>1.0</v>
      </c>
      <c r="BH614" s="5">
        <v>1.0</v>
      </c>
      <c r="BJ614" s="34">
        <f t="shared" ref="BJ614:BL614" si="3886">BB614*BF614</f>
        <v>-0.5915166872</v>
      </c>
      <c r="BK614" s="34">
        <f t="shared" si="3886"/>
        <v>0.2591940977</v>
      </c>
      <c r="BL614" s="34">
        <f t="shared" si="3886"/>
        <v>0.3323225895</v>
      </c>
      <c r="BN614" s="61" t="s">
        <v>1254</v>
      </c>
      <c r="BO614" s="34">
        <v>0.18376914853688417</v>
      </c>
      <c r="BP614" s="34">
        <v>-0.09647209481122987</v>
      </c>
      <c r="BQ614" s="34">
        <v>-0.08729705372565427</v>
      </c>
      <c r="BT614" s="5">
        <f t="shared" ref="BT614:BV614" si="3887">Z614*(1-Z614)</f>
        <v>0.2491387079</v>
      </c>
      <c r="BU614" s="5">
        <f t="shared" si="3887"/>
        <v>0.1261260844</v>
      </c>
      <c r="BV614" s="5">
        <f t="shared" si="3887"/>
        <v>0.1484964623</v>
      </c>
      <c r="BY614" s="17">
        <v>0.09228973810861305</v>
      </c>
      <c r="BZ614" s="17">
        <v>-0.2666090768888389</v>
      </c>
      <c r="CA614" s="17">
        <v>0.45563195346114027</v>
      </c>
      <c r="CC614" s="34">
        <f t="shared" ref="CC614:CE614" si="3888">BY614*BT614</f>
        <v>0.02299294611</v>
      </c>
      <c r="CD614" s="34">
        <f t="shared" si="3888"/>
        <v>-0.03362635893</v>
      </c>
      <c r="CE614" s="34">
        <f t="shared" si="3888"/>
        <v>0.0676597332</v>
      </c>
      <c r="CG614" s="61" t="s">
        <v>1255</v>
      </c>
      <c r="CH614" s="66">
        <v>0.023489166856185933</v>
      </c>
      <c r="CI614" s="66">
        <v>0.47268971525023146</v>
      </c>
      <c r="CJ614" s="66">
        <v>-0.5910171280553412</v>
      </c>
    </row>
    <row r="615" ht="18.0" customHeight="1">
      <c r="B615" s="6">
        <v>1.0</v>
      </c>
      <c r="C615" s="6">
        <v>0.0</v>
      </c>
      <c r="D615" s="6">
        <v>0.0</v>
      </c>
      <c r="E615" s="22" t="str">
        <f t="shared" si="3875"/>
        <v>setosa</v>
      </c>
      <c r="F615" s="22">
        <f t="shared" ref="F615:H615" si="3889">AQ615</f>
        <v>0.4002652896</v>
      </c>
      <c r="G615" s="22">
        <f t="shared" si="3889"/>
        <v>0.2659705542</v>
      </c>
      <c r="H615" s="22">
        <f t="shared" si="3889"/>
        <v>0.3337641562</v>
      </c>
      <c r="I615" s="64" t="str">
        <f t="shared" si="3877"/>
        <v>setosa</v>
      </c>
      <c r="K615" s="24" t="str">
        <f t="shared" si="3878"/>
        <v>OK</v>
      </c>
      <c r="L615" s="76">
        <f t="shared" si="3879"/>
        <v>0.2152110293</v>
      </c>
      <c r="N615" s="29">
        <v>1.0</v>
      </c>
      <c r="O615" s="27">
        <v>4.6</v>
      </c>
      <c r="P615" s="27">
        <v>6.8</v>
      </c>
      <c r="Q615" s="72">
        <f t="shared" ref="Q615:S615" si="3890">Q602-$C$10*CH602</f>
        <v>-0.1169932292</v>
      </c>
      <c r="R615" s="72">
        <f t="shared" si="3890"/>
        <v>0.4071950746</v>
      </c>
      <c r="S615" s="72">
        <f t="shared" si="3890"/>
        <v>-0.4965918632</v>
      </c>
      <c r="U615" s="27">
        <v>-0.11045124504455461</v>
      </c>
      <c r="V615" s="27">
        <v>1.544055125278863</v>
      </c>
      <c r="W615" s="27">
        <v>-1.3313128268934573</v>
      </c>
      <c r="Z615" s="17">
        <f t="shared" ref="Z615:AB615" si="3891">1/(1+EXP(-U615))</f>
        <v>0.4724152264</v>
      </c>
      <c r="AA615" s="17">
        <f t="shared" si="3891"/>
        <v>0.8240534481</v>
      </c>
      <c r="AB615" s="17">
        <f t="shared" si="3891"/>
        <v>0.2089422912</v>
      </c>
      <c r="AE615" s="29">
        <v>1.0</v>
      </c>
      <c r="AF615" s="17">
        <f t="shared" ref="AF615:AH615" si="3892">Z615</f>
        <v>0.4724152264</v>
      </c>
      <c r="AG615" s="17">
        <f t="shared" si="3892"/>
        <v>0.8240534481</v>
      </c>
      <c r="AH615" s="17">
        <f t="shared" si="3892"/>
        <v>0.2089422912</v>
      </c>
      <c r="AI615" s="38">
        <f t="shared" ref="AI615:AK615" si="3893">AI602-$C$10*BO602</f>
        <v>0.5601810323</v>
      </c>
      <c r="AJ615" s="38">
        <f t="shared" si="3893"/>
        <v>-0.1591157984</v>
      </c>
      <c r="AK615" s="38">
        <f t="shared" si="3893"/>
        <v>0.3189347661</v>
      </c>
      <c r="AM615" s="27">
        <v>0.7365374294733764</v>
      </c>
      <c r="AN615" s="27">
        <v>0.32779548237902983</v>
      </c>
      <c r="AO615" s="27">
        <v>0.5548445027828917</v>
      </c>
      <c r="AQ615" s="17">
        <f t="shared" ref="AQ615:AS615" si="3894">EXP(AM615)/(EXP($AM615)+EXP($AN615)+EXP($AO615))</f>
        <v>0.4002652896</v>
      </c>
      <c r="AR615" s="17">
        <f t="shared" si="3894"/>
        <v>0.2659705542</v>
      </c>
      <c r="AS615" s="17">
        <f t="shared" si="3894"/>
        <v>0.3337641562</v>
      </c>
      <c r="AU615" s="40" t="str">
        <f t="shared" si="3895"/>
        <v>setosa</v>
      </c>
      <c r="AW615" s="41">
        <v>1.0</v>
      </c>
      <c r="AX615" s="41">
        <v>0.0</v>
      </c>
      <c r="AY615" s="41">
        <v>0.0</v>
      </c>
      <c r="BB615" s="74">
        <f t="shared" ref="BB615:BD615" si="3896">AQ615-AW615</f>
        <v>-0.5997347104</v>
      </c>
      <c r="BC615" s="74">
        <f t="shared" si="3896"/>
        <v>0.2659705542</v>
      </c>
      <c r="BD615" s="74">
        <f t="shared" si="3896"/>
        <v>0.3337641562</v>
      </c>
      <c r="BF615" s="5">
        <v>1.0</v>
      </c>
      <c r="BG615" s="5">
        <v>1.0</v>
      </c>
      <c r="BH615" s="5">
        <v>1.0</v>
      </c>
      <c r="BJ615" s="34">
        <f t="shared" ref="BJ615:BL615" si="3897">BB615*BF615</f>
        <v>-0.5997347104</v>
      </c>
      <c r="BK615" s="34">
        <f t="shared" si="3897"/>
        <v>0.2659705542</v>
      </c>
      <c r="BL615" s="34">
        <f t="shared" si="3897"/>
        <v>0.3337641562</v>
      </c>
      <c r="BO615" s="34">
        <v>-0.6483899281554092</v>
      </c>
      <c r="BP615" s="34">
        <v>0.48810528475080994</v>
      </c>
      <c r="BQ615" s="34">
        <v>0.1602846434045992</v>
      </c>
      <c r="BT615" s="5">
        <f t="shared" ref="BT615:BV615" si="3898">Z615*(1-Z615)</f>
        <v>0.2492390803</v>
      </c>
      <c r="BU615" s="5">
        <f t="shared" si="3898"/>
        <v>0.1449893628</v>
      </c>
      <c r="BV615" s="5">
        <f t="shared" si="3898"/>
        <v>0.1652854101</v>
      </c>
      <c r="BY615" s="17">
        <v>0.09416708639228566</v>
      </c>
      <c r="BZ615" s="17">
        <v>-0.2718311331595039</v>
      </c>
      <c r="CA615" s="17">
        <v>0.462862683461994</v>
      </c>
      <c r="CC615" s="34">
        <f t="shared" ref="CC615:CE615" si="3899">BY615*BT615</f>
        <v>0.023470118</v>
      </c>
      <c r="CD615" s="34">
        <f t="shared" si="3899"/>
        <v>-0.03941262278</v>
      </c>
      <c r="CE615" s="34">
        <f t="shared" si="3899"/>
        <v>0.07650444847</v>
      </c>
      <c r="CH615" s="66">
        <v>0.3748726869895478</v>
      </c>
      <c r="CI615" s="66">
        <v>-0.3605601129003405</v>
      </c>
      <c r="CJ615" s="66">
        <v>0.5917845239504027</v>
      </c>
    </row>
    <row r="616" ht="18.0" customHeight="1">
      <c r="B616" s="6">
        <v>0.0</v>
      </c>
      <c r="C616" s="6">
        <v>1.0</v>
      </c>
      <c r="D616" s="6">
        <v>0.0</v>
      </c>
      <c r="E616" s="22" t="str">
        <f t="shared" si="3875"/>
        <v>versicolor</v>
      </c>
      <c r="F616" s="22">
        <f t="shared" ref="F616:H616" si="3900">AQ616</f>
        <v>0.266045462</v>
      </c>
      <c r="G616" s="22">
        <f t="shared" si="3900"/>
        <v>0.3905505704</v>
      </c>
      <c r="H616" s="22">
        <f t="shared" si="3900"/>
        <v>0.3434039677</v>
      </c>
      <c r="I616" s="64" t="str">
        <f t="shared" si="3877"/>
        <v>versicolor</v>
      </c>
      <c r="K616" s="24" t="str">
        <f t="shared" si="3878"/>
        <v>OK</v>
      </c>
      <c r="L616" s="76">
        <f t="shared" si="3879"/>
        <v>0.2211043976</v>
      </c>
      <c r="N616" s="29">
        <v>1.0</v>
      </c>
      <c r="O616" s="27">
        <v>6.4</v>
      </c>
      <c r="P616" s="27">
        <v>3.6</v>
      </c>
      <c r="U616" s="27">
        <v>0.5112431973123794</v>
      </c>
      <c r="V616" s="27">
        <v>-0.21170246688594707</v>
      </c>
      <c r="W616" s="27">
        <v>0.9801194790430938</v>
      </c>
      <c r="Z616" s="17">
        <f t="shared" ref="Z616:AB616" si="3901">1/(1+EXP(-U616))</f>
        <v>0.6250978637</v>
      </c>
      <c r="AA616" s="17">
        <f t="shared" si="3901"/>
        <v>0.4472711694</v>
      </c>
      <c r="AB616" s="17">
        <f t="shared" si="3901"/>
        <v>0.727131923</v>
      </c>
      <c r="AE616" s="29">
        <v>1.0</v>
      </c>
      <c r="AF616" s="17">
        <f t="shared" ref="AF616:AH616" si="3902">Z616</f>
        <v>0.6250978637</v>
      </c>
      <c r="AG616" s="17">
        <f t="shared" si="3902"/>
        <v>0.4472711694</v>
      </c>
      <c r="AH616" s="17">
        <f t="shared" si="3902"/>
        <v>0.727131923</v>
      </c>
      <c r="AI616" s="38">
        <f t="shared" ref="AI616:AK616" si="3903">AI603-$C$10*BO603</f>
        <v>-0.2452055648</v>
      </c>
      <c r="AJ616" s="38">
        <f t="shared" si="3903"/>
        <v>0.6844056556</v>
      </c>
      <c r="AK616" s="38">
        <f t="shared" si="3903"/>
        <v>0.4007999093</v>
      </c>
      <c r="AM616" s="27">
        <v>0.47295721815585545</v>
      </c>
      <c r="AN616" s="27">
        <v>0.8568474768384392</v>
      </c>
      <c r="AO616" s="27">
        <v>0.7281975169238665</v>
      </c>
      <c r="AQ616" s="17">
        <f t="shared" ref="AQ616:AS616" si="3904">EXP(AM616)/(EXP($AM616)+EXP($AN616)+EXP($AO616))</f>
        <v>0.266045462</v>
      </c>
      <c r="AR616" s="17">
        <f t="shared" si="3904"/>
        <v>0.3905505704</v>
      </c>
      <c r="AS616" s="17">
        <f t="shared" si="3904"/>
        <v>0.3434039677</v>
      </c>
      <c r="AU616" s="40" t="str">
        <f t="shared" si="3895"/>
        <v>versicolor</v>
      </c>
      <c r="AW616" s="41">
        <v>0.0</v>
      </c>
      <c r="AX616" s="41">
        <v>1.0</v>
      </c>
      <c r="AY616" s="41">
        <v>0.0</v>
      </c>
      <c r="BB616" s="74">
        <f t="shared" ref="BB616:BD616" si="3905">AQ616-AW616</f>
        <v>0.266045462</v>
      </c>
      <c r="BC616" s="74">
        <f t="shared" si="3905"/>
        <v>-0.6094494296</v>
      </c>
      <c r="BD616" s="74">
        <f t="shared" si="3905"/>
        <v>0.3434039677</v>
      </c>
      <c r="BF616" s="5">
        <v>1.0</v>
      </c>
      <c r="BG616" s="5">
        <v>1.0</v>
      </c>
      <c r="BH616" s="5">
        <v>1.0</v>
      </c>
      <c r="BJ616" s="34">
        <f t="shared" ref="BJ616:BL616" si="3906">BB616*BF616</f>
        <v>0.266045462</v>
      </c>
      <c r="BK616" s="34">
        <f t="shared" si="3906"/>
        <v>-0.6094494296</v>
      </c>
      <c r="BL616" s="34">
        <f t="shared" si="3906"/>
        <v>0.3434039677</v>
      </c>
      <c r="BO616" s="34">
        <v>0.765693938780053</v>
      </c>
      <c r="BP616" s="34">
        <v>-0.49735963805499683</v>
      </c>
      <c r="BQ616" s="34">
        <v>-0.26833430072505615</v>
      </c>
      <c r="BT616" s="5">
        <f t="shared" ref="BT616:BV616" si="3907">Z616*(1-Z616)</f>
        <v>0.2343505245</v>
      </c>
      <c r="BU616" s="5">
        <f t="shared" si="3907"/>
        <v>0.2472196704</v>
      </c>
      <c r="BV616" s="5">
        <f t="shared" si="3907"/>
        <v>0.1984110896</v>
      </c>
      <c r="BY616" s="17">
        <v>-0.13388523329327787</v>
      </c>
      <c r="BZ616" s="17">
        <v>0.35553011823858294</v>
      </c>
      <c r="CA616" s="17">
        <v>-0.34471018511417323</v>
      </c>
      <c r="CC616" s="34">
        <f t="shared" ref="CC616:CE616" si="3908">BY616*BT616</f>
        <v>-0.03137607465</v>
      </c>
      <c r="CD616" s="34">
        <f t="shared" si="3908"/>
        <v>0.08789403866</v>
      </c>
      <c r="CE616" s="34">
        <f t="shared" si="3908"/>
        <v>-0.06839432342</v>
      </c>
    </row>
    <row r="617" ht="18.0" customHeight="1">
      <c r="B617" s="6">
        <v>0.0</v>
      </c>
      <c r="C617" s="6">
        <v>1.0</v>
      </c>
      <c r="D617" s="6">
        <v>0.0</v>
      </c>
      <c r="E617" s="22" t="str">
        <f t="shared" si="3875"/>
        <v>versicolor</v>
      </c>
      <c r="F617" s="22">
        <f t="shared" ref="F617:H617" si="3909">AQ617</f>
        <v>0.270690887</v>
      </c>
      <c r="G617" s="22">
        <f t="shared" si="3909"/>
        <v>0.3857024677</v>
      </c>
      <c r="H617" s="22">
        <f t="shared" si="3909"/>
        <v>0.3436066453</v>
      </c>
      <c r="I617" s="64" t="str">
        <f t="shared" si="3877"/>
        <v>versicolor</v>
      </c>
      <c r="K617" s="24" t="str">
        <f t="shared" si="3878"/>
        <v>OK</v>
      </c>
      <c r="L617" s="76">
        <f t="shared" si="3879"/>
        <v>0.2253175073</v>
      </c>
      <c r="N617" s="29">
        <v>1.0</v>
      </c>
      <c r="O617" s="27">
        <v>5.9</v>
      </c>
      <c r="P617" s="27">
        <v>3.4</v>
      </c>
      <c r="U617" s="27">
        <v>0.465942923962649</v>
      </c>
      <c r="V617" s="27">
        <v>-0.16738221696981492</v>
      </c>
      <c r="W617" s="27">
        <v>0.8787883117364439</v>
      </c>
      <c r="Z617" s="17">
        <f t="shared" ref="Z617:AB617" si="3910">1/(1+EXP(-U617))</f>
        <v>0.6144230525</v>
      </c>
      <c r="AA617" s="17">
        <f t="shared" si="3910"/>
        <v>0.458251871</v>
      </c>
      <c r="AB617" s="17">
        <f t="shared" si="3910"/>
        <v>0.7065710666</v>
      </c>
      <c r="AE617" s="29">
        <v>1.0</v>
      </c>
      <c r="AF617" s="17">
        <f t="shared" ref="AF617:AH617" si="3911">Z617</f>
        <v>0.6144230525</v>
      </c>
      <c r="AG617" s="17">
        <f t="shared" si="3911"/>
        <v>0.458251871</v>
      </c>
      <c r="AH617" s="17">
        <f t="shared" si="3911"/>
        <v>0.7065710666</v>
      </c>
      <c r="AI617" s="2"/>
      <c r="AM617" s="27">
        <v>0.47893793582365385</v>
      </c>
      <c r="AN617" s="27">
        <v>0.8330266673328384</v>
      </c>
      <c r="AO617" s="27">
        <v>0.7174579344378558</v>
      </c>
      <c r="AQ617" s="17">
        <f t="shared" ref="AQ617:AS617" si="3912">EXP(AM617)/(EXP($AM617)+EXP($AN617)+EXP($AO617))</f>
        <v>0.270690887</v>
      </c>
      <c r="AR617" s="17">
        <f t="shared" si="3912"/>
        <v>0.3857024677</v>
      </c>
      <c r="AS617" s="17">
        <f t="shared" si="3912"/>
        <v>0.3436066453</v>
      </c>
      <c r="AU617" s="40" t="str">
        <f t="shared" si="3895"/>
        <v>versicolor</v>
      </c>
      <c r="AW617" s="41">
        <v>0.0</v>
      </c>
      <c r="AX617" s="41">
        <v>1.0</v>
      </c>
      <c r="AY617" s="41">
        <v>0.0</v>
      </c>
      <c r="BB617" s="74">
        <f t="shared" ref="BB617:BD617" si="3913">AQ617-AW617</f>
        <v>0.270690887</v>
      </c>
      <c r="BC617" s="74">
        <f t="shared" si="3913"/>
        <v>-0.6142975323</v>
      </c>
      <c r="BD617" s="74">
        <f t="shared" si="3913"/>
        <v>0.3436066453</v>
      </c>
      <c r="BF617" s="5">
        <v>1.0</v>
      </c>
      <c r="BG617" s="5">
        <v>1.0</v>
      </c>
      <c r="BH617" s="5">
        <v>1.0</v>
      </c>
      <c r="BJ617" s="34">
        <f t="shared" ref="BJ617:BL617" si="3914">BB617*BF617</f>
        <v>0.270690887</v>
      </c>
      <c r="BK617" s="34">
        <f t="shared" si="3914"/>
        <v>-0.6142975323</v>
      </c>
      <c r="BL617" s="34">
        <f t="shared" si="3914"/>
        <v>0.3436066453</v>
      </c>
      <c r="BT617" s="5">
        <f t="shared" ref="BT617:BV617" si="3915">Z617*(1-Z617)</f>
        <v>0.2369073651</v>
      </c>
      <c r="BU617" s="5">
        <f t="shared" si="3915"/>
        <v>0.2482570937</v>
      </c>
      <c r="BV617" s="5">
        <f t="shared" si="3915"/>
        <v>0.2073283944</v>
      </c>
      <c r="BY617" s="17">
        <v>-0.1351371620079092</v>
      </c>
      <c r="BZ617" s="17">
        <v>0.3589684479220211</v>
      </c>
      <c r="CA617" s="17">
        <v>-0.34908610492340886</v>
      </c>
      <c r="CC617" s="34">
        <f t="shared" ref="CC617:CE617" si="3916">BY617*BT617</f>
        <v>-0.03201498897</v>
      </c>
      <c r="CD617" s="34">
        <f t="shared" si="3916"/>
        <v>0.08911646362</v>
      </c>
      <c r="CE617" s="34">
        <f t="shared" si="3916"/>
        <v>-0.07237546166</v>
      </c>
    </row>
    <row r="618" ht="18.0" customHeight="1">
      <c r="B618" s="6">
        <v>0.0</v>
      </c>
      <c r="C618" s="6">
        <v>1.0</v>
      </c>
      <c r="D618" s="6">
        <v>0.0</v>
      </c>
      <c r="E618" s="22" t="str">
        <f t="shared" si="3875"/>
        <v>versicolor</v>
      </c>
      <c r="F618" s="22">
        <f t="shared" ref="F618:H618" si="3917">AQ618</f>
        <v>0.2508693862</v>
      </c>
      <c r="G618" s="22">
        <f t="shared" si="3917"/>
        <v>0.4075848254</v>
      </c>
      <c r="H618" s="22">
        <f t="shared" si="3917"/>
        <v>0.3415457884</v>
      </c>
      <c r="I618" s="64" t="str">
        <f t="shared" si="3877"/>
        <v>versicolor</v>
      </c>
      <c r="K618" s="24" t="str">
        <f t="shared" si="3878"/>
        <v>OK</v>
      </c>
      <c r="L618" s="76">
        <f t="shared" si="3879"/>
        <v>0.206945594</v>
      </c>
      <c r="N618" s="29">
        <v>1.0</v>
      </c>
      <c r="O618" s="27">
        <v>6.7</v>
      </c>
      <c r="P618" s="27">
        <v>3.2</v>
      </c>
      <c r="U618" s="27">
        <v>0.5992598404841847</v>
      </c>
      <c r="V618" s="27">
        <v>-0.4500360556322336</v>
      </c>
      <c r="W618" s="27">
        <v>1.2991459482763077</v>
      </c>
      <c r="Z618" s="17">
        <f t="shared" ref="Z618:AB618" si="3918">1/(1+EXP(-U618))</f>
        <v>0.6454869511</v>
      </c>
      <c r="AA618" s="17">
        <f t="shared" si="3918"/>
        <v>0.3893521935</v>
      </c>
      <c r="AB618" s="17">
        <f t="shared" si="3918"/>
        <v>0.7856912124</v>
      </c>
      <c r="AE618" s="29">
        <v>1.0</v>
      </c>
      <c r="AF618" s="17">
        <f t="shared" ref="AF618:AH618" si="3919">Z618</f>
        <v>0.6454869511</v>
      </c>
      <c r="AG618" s="17">
        <f t="shared" si="3919"/>
        <v>0.3893521935</v>
      </c>
      <c r="AH618" s="17">
        <f t="shared" si="3919"/>
        <v>0.7856912124</v>
      </c>
      <c r="AJ618" s="2"/>
      <c r="AK618" s="2"/>
      <c r="AM618" s="27">
        <v>0.43610824951809757</v>
      </c>
      <c r="AN618" s="27">
        <v>0.921424890790224</v>
      </c>
      <c r="AO618" s="27">
        <v>0.7446575695504771</v>
      </c>
      <c r="AQ618" s="17">
        <f t="shared" ref="AQ618:AS618" si="3920">EXP(AM618)/(EXP($AM618)+EXP($AN618)+EXP($AO618))</f>
        <v>0.2508693862</v>
      </c>
      <c r="AR618" s="17">
        <f t="shared" si="3920"/>
        <v>0.4075848254</v>
      </c>
      <c r="AS618" s="17">
        <f t="shared" si="3920"/>
        <v>0.3415457884</v>
      </c>
      <c r="AU618" s="40" t="str">
        <f t="shared" si="3895"/>
        <v>versicolor</v>
      </c>
      <c r="AW618" s="41">
        <v>0.0</v>
      </c>
      <c r="AX618" s="41">
        <v>1.0</v>
      </c>
      <c r="AY618" s="41">
        <v>0.0</v>
      </c>
      <c r="BB618" s="74">
        <f t="shared" ref="BB618:BD618" si="3921">AQ618-AW618</f>
        <v>0.2508693862</v>
      </c>
      <c r="BC618" s="74">
        <f t="shared" si="3921"/>
        <v>-0.5924151746</v>
      </c>
      <c r="BD618" s="74">
        <f t="shared" si="3921"/>
        <v>0.3415457884</v>
      </c>
      <c r="BF618" s="5">
        <v>1.0</v>
      </c>
      <c r="BG618" s="5">
        <v>1.0</v>
      </c>
      <c r="BH618" s="5">
        <v>1.0</v>
      </c>
      <c r="BJ618" s="34">
        <f t="shared" ref="BJ618:BL618" si="3922">BB618*BF618</f>
        <v>0.2508693862</v>
      </c>
      <c r="BK618" s="34">
        <f t="shared" si="3922"/>
        <v>-0.5924151746</v>
      </c>
      <c r="BL618" s="34">
        <f t="shared" si="3922"/>
        <v>0.3415457884</v>
      </c>
      <c r="BT618" s="5">
        <f t="shared" ref="BT618:BV618" si="3923">Z618*(1-Z618)</f>
        <v>0.228833547</v>
      </c>
      <c r="BU618" s="5">
        <f t="shared" si="3923"/>
        <v>0.2377570629</v>
      </c>
      <c r="BV618" s="5">
        <f t="shared" si="3923"/>
        <v>0.1683805311</v>
      </c>
      <c r="BY618" s="17">
        <v>-0.12957115474682143</v>
      </c>
      <c r="BZ618" s="17">
        <v>0.34372571141309316</v>
      </c>
      <c r="CA618" s="17">
        <v>-0.33007534452718174</v>
      </c>
      <c r="CC618" s="34">
        <f t="shared" ref="CC618:CE618" si="3924">BY618*BT618</f>
        <v>-0.02965022694</v>
      </c>
      <c r="CD618" s="34">
        <f t="shared" si="3924"/>
        <v>0.0817232156</v>
      </c>
      <c r="CE618" s="34">
        <f t="shared" si="3924"/>
        <v>-0.05557826182</v>
      </c>
    </row>
    <row r="619" ht="18.0" customHeight="1">
      <c r="B619" s="6">
        <v>0.0</v>
      </c>
      <c r="C619" s="6">
        <v>0.0</v>
      </c>
      <c r="D619" s="6">
        <v>1.0</v>
      </c>
      <c r="E619" s="22" t="str">
        <f t="shared" si="3875"/>
        <v>virginica</v>
      </c>
      <c r="F619" s="22">
        <f t="shared" ref="F619:H619" si="3925">AQ619</f>
        <v>0.3118699918</v>
      </c>
      <c r="G619" s="22">
        <f t="shared" si="3925"/>
        <v>0.3425946158</v>
      </c>
      <c r="H619" s="22">
        <f t="shared" si="3925"/>
        <v>0.3455353923</v>
      </c>
      <c r="I619" s="64" t="str">
        <f t="shared" si="3877"/>
        <v>virginica</v>
      </c>
      <c r="K619" s="24" t="str">
        <f t="shared" si="3878"/>
        <v>OK</v>
      </c>
      <c r="L619" s="76">
        <f t="shared" si="3879"/>
        <v>0.1073169813</v>
      </c>
      <c r="N619" s="29">
        <v>1.0</v>
      </c>
      <c r="O619" s="27">
        <v>7.9</v>
      </c>
      <c r="P619" s="27">
        <v>6.3</v>
      </c>
      <c r="U619" s="27">
        <v>0.40145823613055076</v>
      </c>
      <c r="V619" s="27">
        <v>0.5104464400442645</v>
      </c>
      <c r="W619" s="27">
        <v>0.24127006830271736</v>
      </c>
      <c r="Z619" s="17">
        <f t="shared" ref="Z619:AB619" si="3926">1/(1+EXP(-U619))</f>
        <v>0.5990379665</v>
      </c>
      <c r="AA619" s="17">
        <f t="shared" si="3926"/>
        <v>0.6249111246</v>
      </c>
      <c r="AB619" s="17">
        <f t="shared" si="3926"/>
        <v>0.5600266139</v>
      </c>
      <c r="AE619" s="29">
        <v>1.0</v>
      </c>
      <c r="AF619" s="17">
        <f t="shared" ref="AF619:AH619" si="3927">Z619</f>
        <v>0.5990379665</v>
      </c>
      <c r="AG619" s="17">
        <f t="shared" si="3927"/>
        <v>0.6249111246</v>
      </c>
      <c r="AH619" s="17">
        <f t="shared" si="3927"/>
        <v>0.5600266139</v>
      </c>
      <c r="AM619" s="27">
        <v>0.6007188584533706</v>
      </c>
      <c r="AN619" s="27">
        <v>0.6946803204443521</v>
      </c>
      <c r="AO619" s="27">
        <v>0.7032275262257875</v>
      </c>
      <c r="AQ619" s="17">
        <f t="shared" ref="AQ619:AS619" si="3928">EXP(AM619)/(EXP($AM619)+EXP($AN619)+EXP($AO619))</f>
        <v>0.3118699918</v>
      </c>
      <c r="AR619" s="17">
        <f t="shared" si="3928"/>
        <v>0.3425946158</v>
      </c>
      <c r="AS619" s="17">
        <f t="shared" si="3928"/>
        <v>0.3455353923</v>
      </c>
      <c r="AU619" s="40" t="str">
        <f t="shared" si="3895"/>
        <v>virginica</v>
      </c>
      <c r="AW619" s="41">
        <v>0.0</v>
      </c>
      <c r="AX619" s="41">
        <v>0.0</v>
      </c>
      <c r="AY619" s="41">
        <v>1.0</v>
      </c>
      <c r="BB619" s="74">
        <f t="shared" ref="BB619:BD619" si="3929">AQ619-AW619</f>
        <v>0.3118699918</v>
      </c>
      <c r="BC619" s="74">
        <f t="shared" si="3929"/>
        <v>0.3425946158</v>
      </c>
      <c r="BD619" s="74">
        <f t="shared" si="3929"/>
        <v>-0.6544646077</v>
      </c>
      <c r="BF619" s="5">
        <v>1.0</v>
      </c>
      <c r="BG619" s="5">
        <v>1.0</v>
      </c>
      <c r="BH619" s="5">
        <v>1.0</v>
      </c>
      <c r="BJ619" s="34">
        <f t="shared" ref="BJ619:BL619" si="3930">BB619*BF619</f>
        <v>0.3118699918</v>
      </c>
      <c r="BK619" s="34">
        <f t="shared" si="3930"/>
        <v>0.3425946158</v>
      </c>
      <c r="BL619" s="34">
        <f t="shared" si="3930"/>
        <v>-0.6544646077</v>
      </c>
      <c r="BT619" s="5">
        <f t="shared" ref="BT619:BV619" si="3931">Z619*(1-Z619)</f>
        <v>0.2401914812</v>
      </c>
      <c r="BU619" s="5">
        <f t="shared" si="3931"/>
        <v>0.234397211</v>
      </c>
      <c r="BV619" s="5">
        <f t="shared" si="3931"/>
        <v>0.2463968056</v>
      </c>
      <c r="BY619" s="17">
        <v>0.04116476129273755</v>
      </c>
      <c r="BZ619" s="17">
        <v>-0.08854007845951864</v>
      </c>
      <c r="CA619" s="17">
        <v>-0.10430792023409532</v>
      </c>
      <c r="CC619" s="34">
        <f t="shared" ref="CC619:CE619" si="3932">BY619*BT619</f>
        <v>0.009887424987</v>
      </c>
      <c r="CD619" s="34">
        <f t="shared" si="3932"/>
        <v>-0.02075354745</v>
      </c>
      <c r="CE619" s="34">
        <f t="shared" si="3932"/>
        <v>-0.02570113835</v>
      </c>
    </row>
    <row r="620" ht="18.0" customHeight="1">
      <c r="B620" s="6">
        <v>0.0</v>
      </c>
      <c r="C620" s="6">
        <v>0.0</v>
      </c>
      <c r="D620" s="6">
        <v>1.0</v>
      </c>
      <c r="E620" s="22" t="str">
        <f t="shared" si="3875"/>
        <v>virginica</v>
      </c>
      <c r="F620" s="22">
        <f t="shared" ref="F620:H620" si="3933">AQ620</f>
        <v>0.2873955071</v>
      </c>
      <c r="G620" s="22">
        <f t="shared" si="3933"/>
        <v>0.3668388127</v>
      </c>
      <c r="H620" s="22">
        <f t="shared" si="3933"/>
        <v>0.3457656802</v>
      </c>
      <c r="I620" s="64" t="str">
        <f t="shared" si="3877"/>
        <v>versicolor</v>
      </c>
      <c r="K620" s="24" t="str">
        <f t="shared" si="3878"/>
        <v>NG</v>
      </c>
      <c r="L620" s="76">
        <f t="shared" si="3879"/>
        <v>0.108583446</v>
      </c>
      <c r="N620" s="29">
        <v>1.0</v>
      </c>
      <c r="O620" s="27">
        <v>8.3</v>
      </c>
      <c r="P620" s="27">
        <v>5.8</v>
      </c>
      <c r="U620" s="27">
        <v>0.51491398605437</v>
      </c>
      <c r="V620" s="27">
        <v>0.2062414908695107</v>
      </c>
      <c r="W620" s="27">
        <v>0.6500856318412835</v>
      </c>
      <c r="Z620" s="17">
        <f t="shared" ref="Z620:AB620" si="3934">1/(1+EXP(-U620))</f>
        <v>0.6259577191</v>
      </c>
      <c r="AA620" s="17">
        <f t="shared" si="3934"/>
        <v>0.5513783844</v>
      </c>
      <c r="AB620" s="17">
        <f t="shared" si="3934"/>
        <v>0.6570297594</v>
      </c>
      <c r="AE620" s="29">
        <v>1.0</v>
      </c>
      <c r="AF620" s="17">
        <f t="shared" ref="AF620:AH620" si="3935">Z620</f>
        <v>0.6259577191</v>
      </c>
      <c r="AG620" s="17">
        <f t="shared" si="3935"/>
        <v>0.5513783844</v>
      </c>
      <c r="AH620" s="17">
        <f t="shared" si="3935"/>
        <v>0.6570297594</v>
      </c>
      <c r="AM620" s="27">
        <v>0.5488853802268981</v>
      </c>
      <c r="AN620" s="27">
        <v>0.7929485886397258</v>
      </c>
      <c r="AO620" s="27">
        <v>0.7337873601835267</v>
      </c>
      <c r="AQ620" s="17">
        <f t="shared" ref="AQ620:AS620" si="3936">EXP(AM620)/(EXP($AM620)+EXP($AN620)+EXP($AO620))</f>
        <v>0.2873955071</v>
      </c>
      <c r="AR620" s="17">
        <f t="shared" si="3936"/>
        <v>0.3668388127</v>
      </c>
      <c r="AS620" s="17">
        <f t="shared" si="3936"/>
        <v>0.3457656802</v>
      </c>
      <c r="AU620" s="40" t="str">
        <f t="shared" si="3895"/>
        <v>versicolor</v>
      </c>
      <c r="AW620" s="41">
        <v>0.0</v>
      </c>
      <c r="AX620" s="41">
        <v>0.0</v>
      </c>
      <c r="AY620" s="41">
        <v>1.0</v>
      </c>
      <c r="BB620" s="74">
        <f t="shared" ref="BB620:BD620" si="3937">AQ620-AW620</f>
        <v>0.2873955071</v>
      </c>
      <c r="BC620" s="74">
        <f t="shared" si="3937"/>
        <v>0.3668388127</v>
      </c>
      <c r="BD620" s="74">
        <f t="shared" si="3937"/>
        <v>-0.6542343198</v>
      </c>
      <c r="BF620" s="5">
        <v>1.0</v>
      </c>
      <c r="BG620" s="5">
        <v>1.0</v>
      </c>
      <c r="BH620" s="5">
        <v>1.0</v>
      </c>
      <c r="BJ620" s="34">
        <f t="shared" ref="BJ620:BL620" si="3938">BB620*BF620</f>
        <v>0.2873955071</v>
      </c>
      <c r="BK620" s="34">
        <f t="shared" si="3938"/>
        <v>0.3668388127</v>
      </c>
      <c r="BL620" s="34">
        <f t="shared" si="3938"/>
        <v>-0.6542343198</v>
      </c>
      <c r="BT620" s="5">
        <f t="shared" ref="BT620:BV620" si="3939">Z620*(1-Z620)</f>
        <v>0.234134653</v>
      </c>
      <c r="BU620" s="5">
        <f t="shared" si="3939"/>
        <v>0.2473602616</v>
      </c>
      <c r="BV620" s="5">
        <f t="shared" si="3939"/>
        <v>0.2253416547</v>
      </c>
      <c r="BY620" s="17">
        <v>0.047517269541192675</v>
      </c>
      <c r="BZ620" s="17">
        <v>-0.10603440851409845</v>
      </c>
      <c r="CA620" s="17">
        <v>-0.0816214755863095</v>
      </c>
      <c r="CC620" s="34">
        <f t="shared" ref="CC620:CE620" si="3940">BY620*BT620</f>
        <v>0.01112543942</v>
      </c>
      <c r="CD620" s="34">
        <f t="shared" si="3940"/>
        <v>-0.02622869903</v>
      </c>
      <c r="CE620" s="34">
        <f t="shared" si="3940"/>
        <v>-0.01839271837</v>
      </c>
    </row>
    <row r="621" ht="18.0" customHeight="1">
      <c r="B621" s="6">
        <v>0.0</v>
      </c>
      <c r="C621" s="6">
        <v>0.0</v>
      </c>
      <c r="D621" s="6">
        <v>1.0</v>
      </c>
      <c r="E621" s="22" t="str">
        <f t="shared" si="3875"/>
        <v>virginica</v>
      </c>
      <c r="F621" s="22">
        <f t="shared" ref="F621:H621" si="3941">AQ621</f>
        <v>0.2831236132</v>
      </c>
      <c r="G621" s="22">
        <f t="shared" si="3941"/>
        <v>0.3715751852</v>
      </c>
      <c r="H621" s="22">
        <f t="shared" si="3941"/>
        <v>0.3453012016</v>
      </c>
      <c r="I621" s="64" t="str">
        <f t="shared" si="3877"/>
        <v>versicolor</v>
      </c>
      <c r="J621" s="30"/>
      <c r="K621" s="77" t="str">
        <f t="shared" si="3878"/>
        <v>NG</v>
      </c>
      <c r="L621" s="78">
        <f t="shared" si="3879"/>
        <v>0.1091135493</v>
      </c>
      <c r="N621" s="31">
        <v>1.0</v>
      </c>
      <c r="O621" s="27">
        <v>7.7</v>
      </c>
      <c r="P621" s="27">
        <v>5.2</v>
      </c>
      <c r="U621" s="27">
        <v>0.5026712205314396</v>
      </c>
      <c r="V621" s="27">
        <v>0.11283556390967941</v>
      </c>
      <c r="W621" s="27">
        <v>0.7072613018150733</v>
      </c>
      <c r="Z621" s="17">
        <f t="shared" ref="Z621:AB621" si="3942">1/(1+EXP(-U621))</f>
        <v>0.6230868723</v>
      </c>
      <c r="AA621" s="17">
        <f t="shared" si="3942"/>
        <v>0.5281789997</v>
      </c>
      <c r="AB621" s="17">
        <f t="shared" si="3942"/>
        <v>0.6697957255</v>
      </c>
      <c r="AE621" s="31">
        <v>1.0</v>
      </c>
      <c r="AF621" s="17">
        <f t="shared" ref="AF621:AH621" si="3943">Z621</f>
        <v>0.6230868723</v>
      </c>
      <c r="AG621" s="17">
        <f t="shared" si="3943"/>
        <v>0.5281789997</v>
      </c>
      <c r="AH621" s="17">
        <f t="shared" si="3943"/>
        <v>0.6697957255</v>
      </c>
      <c r="AM621" s="27">
        <v>0.5313575150267169</v>
      </c>
      <c r="AN621" s="27">
        <v>0.8032251432213091</v>
      </c>
      <c r="AO621" s="27">
        <v>0.7298910010599035</v>
      </c>
      <c r="AQ621" s="17">
        <f t="shared" ref="AQ621:AS621" si="3944">EXP(AM621)/(EXP($AM621)+EXP($AN621)+EXP($AO621))</f>
        <v>0.2831236132</v>
      </c>
      <c r="AR621" s="17">
        <f t="shared" si="3944"/>
        <v>0.3715751852</v>
      </c>
      <c r="AS621" s="17">
        <f t="shared" si="3944"/>
        <v>0.3453012016</v>
      </c>
      <c r="AU621" s="40" t="str">
        <f t="shared" si="3895"/>
        <v>versicolor</v>
      </c>
      <c r="AW621" s="41">
        <v>0.0</v>
      </c>
      <c r="AX621" s="41">
        <v>0.0</v>
      </c>
      <c r="AY621" s="41">
        <v>1.0</v>
      </c>
      <c r="BB621" s="74">
        <f t="shared" ref="BB621:BD621" si="3945">AQ621-AW621</f>
        <v>0.2831236132</v>
      </c>
      <c r="BC621" s="74">
        <f t="shared" si="3945"/>
        <v>0.3715751852</v>
      </c>
      <c r="BD621" s="74">
        <f t="shared" si="3945"/>
        <v>-0.6546987984</v>
      </c>
      <c r="BF621" s="5">
        <v>1.0</v>
      </c>
      <c r="BG621" s="5">
        <v>1.0</v>
      </c>
      <c r="BH621" s="5">
        <v>1.0</v>
      </c>
      <c r="BJ621" s="34">
        <f t="shared" ref="BJ621:BL621" si="3946">BB621*BF621</f>
        <v>0.2831236132</v>
      </c>
      <c r="BK621" s="34">
        <f t="shared" si="3946"/>
        <v>0.3715751852</v>
      </c>
      <c r="BL621" s="34">
        <f t="shared" si="3946"/>
        <v>-0.6546987984</v>
      </c>
      <c r="BT621" s="5">
        <f t="shared" ref="BT621:BV621" si="3947">Z621*(1-Z621)</f>
        <v>0.2348496219</v>
      </c>
      <c r="BU621" s="5">
        <f t="shared" si="3947"/>
        <v>0.249205944</v>
      </c>
      <c r="BV621" s="5">
        <f t="shared" si="3947"/>
        <v>0.2211694116</v>
      </c>
      <c r="BY621" s="17">
        <v>0.04872065499703293</v>
      </c>
      <c r="BZ621" s="17">
        <v>-0.1093292124974733</v>
      </c>
      <c r="CA621" s="17">
        <v>-0.07751854629944221</v>
      </c>
      <c r="CC621" s="34">
        <f t="shared" ref="CC621:CE621" si="3948">BY621*BT621</f>
        <v>0.0114420274</v>
      </c>
      <c r="CD621" s="34">
        <f t="shared" si="3948"/>
        <v>-0.0272454896</v>
      </c>
      <c r="CE621" s="34">
        <f t="shared" si="3948"/>
        <v>-0.01714473127</v>
      </c>
    </row>
    <row r="622" ht="18.0" customHeight="1">
      <c r="K622" s="2"/>
      <c r="R622" s="9"/>
      <c r="AM622" s="7"/>
    </row>
    <row r="623" ht="18.0" customHeight="1">
      <c r="K623" s="2"/>
      <c r="R623" s="9"/>
      <c r="AM623" s="43" t="s">
        <v>388</v>
      </c>
      <c r="AN623" s="27"/>
      <c r="AO623" s="27"/>
    </row>
    <row r="624" ht="18.0" customHeight="1">
      <c r="B624" s="11" t="s">
        <v>11</v>
      </c>
      <c r="C624" s="12"/>
      <c r="D624" s="12"/>
      <c r="E624" s="13"/>
      <c r="G624" s="2"/>
      <c r="H624" s="2"/>
      <c r="I624" s="2"/>
      <c r="J624" s="9"/>
      <c r="K624" s="2"/>
      <c r="L624" s="9"/>
      <c r="Q624" s="7"/>
      <c r="U624" s="43" t="s">
        <v>12</v>
      </c>
      <c r="V624" s="27"/>
      <c r="W624" s="27"/>
      <c r="Z624" s="16" t="s">
        <v>389</v>
      </c>
      <c r="AA624" s="17"/>
      <c r="AF624" s="16" t="s">
        <v>390</v>
      </c>
      <c r="AI624" s="7"/>
      <c r="AM624" s="43" t="s">
        <v>391</v>
      </c>
      <c r="AQ624" s="10" t="s">
        <v>392</v>
      </c>
      <c r="AR624" s="17"/>
      <c r="AW624" s="1" t="s">
        <v>41</v>
      </c>
      <c r="BB624" s="36" t="s">
        <v>93</v>
      </c>
      <c r="BF624" s="4" t="s">
        <v>393</v>
      </c>
      <c r="BH624" s="9" t="s">
        <v>1256</v>
      </c>
      <c r="BJ624" s="33" t="s">
        <v>395</v>
      </c>
      <c r="BN624" s="33" t="s">
        <v>396</v>
      </c>
      <c r="BO624" s="34"/>
      <c r="BP624" s="34"/>
      <c r="BQ624" s="34"/>
      <c r="BT624" s="4" t="s">
        <v>397</v>
      </c>
      <c r="BX624" s="16" t="s">
        <v>398</v>
      </c>
      <c r="BY624" s="17"/>
      <c r="BZ624" s="17"/>
      <c r="CA624" s="17"/>
      <c r="CB624" s="17"/>
      <c r="CC624" s="33" t="s">
        <v>399</v>
      </c>
      <c r="CG624" s="4" t="s">
        <v>138</v>
      </c>
      <c r="CH624" s="5"/>
      <c r="CI624" s="5"/>
      <c r="CJ624" s="5"/>
    </row>
    <row r="625" ht="18.0" customHeight="1">
      <c r="B625" s="18" t="s">
        <v>14</v>
      </c>
      <c r="C625" s="18" t="s">
        <v>15</v>
      </c>
      <c r="D625" s="18" t="s">
        <v>16</v>
      </c>
      <c r="E625" s="19"/>
      <c r="F625" s="6" t="s">
        <v>14</v>
      </c>
      <c r="G625" s="6" t="s">
        <v>15</v>
      </c>
      <c r="H625" s="6" t="s">
        <v>16</v>
      </c>
      <c r="I625" s="19"/>
      <c r="J625" s="20" t="s">
        <v>18</v>
      </c>
      <c r="K625" s="18" t="s">
        <v>19</v>
      </c>
      <c r="L625" s="18" t="s">
        <v>1142</v>
      </c>
      <c r="N625" s="1" t="s">
        <v>21</v>
      </c>
      <c r="O625" s="1" t="s">
        <v>22</v>
      </c>
      <c r="P625" s="1" t="s">
        <v>514</v>
      </c>
      <c r="Q625" s="1" t="s">
        <v>1257</v>
      </c>
      <c r="U625" s="1" t="s">
        <v>1258</v>
      </c>
      <c r="AE625" s="1" t="s">
        <v>21</v>
      </c>
      <c r="AF625" s="2" t="s">
        <v>1259</v>
      </c>
      <c r="AI625" s="2" t="s">
        <v>1260</v>
      </c>
      <c r="AK625" s="2"/>
      <c r="AM625" s="2" t="s">
        <v>1261</v>
      </c>
      <c r="AO625" s="2"/>
      <c r="AQ625" s="2" t="s">
        <v>47</v>
      </c>
      <c r="AW625" s="6" t="s">
        <v>14</v>
      </c>
      <c r="AX625" s="6" t="s">
        <v>15</v>
      </c>
      <c r="AY625" s="6" t="s">
        <v>16</v>
      </c>
      <c r="BB625" s="2" t="s">
        <v>101</v>
      </c>
      <c r="BF625" s="1" t="s">
        <v>251</v>
      </c>
      <c r="BJ625" s="57" t="s">
        <v>1262</v>
      </c>
      <c r="BK625" s="58"/>
      <c r="BO625" s="2" t="s">
        <v>104</v>
      </c>
      <c r="BP625" s="2"/>
      <c r="BT625" s="1" t="s">
        <v>145</v>
      </c>
      <c r="BY625" s="2" t="s">
        <v>146</v>
      </c>
      <c r="CC625" s="2" t="s">
        <v>1263</v>
      </c>
      <c r="CH625" s="2" t="s">
        <v>148</v>
      </c>
    </row>
    <row r="626" ht="18.0" customHeight="1">
      <c r="A626" s="1">
        <f>A613+1</f>
        <v>48</v>
      </c>
      <c r="B626" s="6">
        <v>1.0</v>
      </c>
      <c r="C626" s="6">
        <v>0.0</v>
      </c>
      <c r="D626" s="6">
        <v>0.0</v>
      </c>
      <c r="E626" s="22" t="str">
        <f t="shared" ref="E626:E634" si="3959">IF(MAX(B626:D626)=B626,"setosa",IF(MAX(B626:D626)=C626,"versicolor","virginica"))</f>
        <v>setosa</v>
      </c>
      <c r="F626" s="22">
        <f t="shared" ref="F626:H626" si="3949">AQ626</f>
        <v>0.3999902967</v>
      </c>
      <c r="G626" s="22">
        <f t="shared" si="3949"/>
        <v>0.2664303027</v>
      </c>
      <c r="H626" s="22">
        <f t="shared" si="3949"/>
        <v>0.3335794006</v>
      </c>
      <c r="I626" s="64" t="str">
        <f t="shared" ref="I626:I634" si="3961">IF(MAX(F626:H626)=F626,"setosa",IF(MAX(F626:H626)=G626,"versicolor","virginica"))</f>
        <v>setosa</v>
      </c>
      <c r="J626" s="22">
        <f>COUNTIF(K626:K634,"OK")/9</f>
        <v>0.7777777778</v>
      </c>
      <c r="K626" s="24" t="str">
        <f t="shared" ref="K626:K634" si="3962">IF(E626=I626,"OK","NG")</f>
        <v>OK</v>
      </c>
      <c r="L626" s="76">
        <f t="shared" ref="L626:L634" si="3963">((AQ626-B626)^2+(AR626-C626)^2)/2</f>
        <v>0.2154983751</v>
      </c>
      <c r="M626" s="9" t="s">
        <v>26</v>
      </c>
      <c r="N626" s="25">
        <v>1.0</v>
      </c>
      <c r="O626" s="27">
        <v>5.1</v>
      </c>
      <c r="P626" s="27">
        <v>7.0</v>
      </c>
      <c r="Q626" s="72">
        <f t="shared" ref="Q626:S626" si="3950">Q613-$C$10*CH613</f>
        <v>0.05287998176</v>
      </c>
      <c r="R626" s="72">
        <f t="shared" si="3950"/>
        <v>-0.06929649374</v>
      </c>
      <c r="S626" s="72">
        <f t="shared" si="3950"/>
        <v>0.2001710887</v>
      </c>
      <c r="T626" s="28" t="s">
        <v>27</v>
      </c>
      <c r="U626" s="27">
        <f t="array" ref="U626:W634">MMULT(N626:P634,Q626:S628)</f>
        <v>-0.1202217179</v>
      </c>
      <c r="V626" s="27">
        <v>1.50058859202441</v>
      </c>
      <c r="W626" s="27">
        <v>-1.2519127324364945</v>
      </c>
      <c r="Y626" s="9" t="s">
        <v>1264</v>
      </c>
      <c r="Z626" s="17">
        <f t="shared" ref="Z626:AB626" si="3951">1/(1+EXP(-U626))</f>
        <v>0.4699807182</v>
      </c>
      <c r="AA626" s="17">
        <f t="shared" si="3951"/>
        <v>0.8176622462</v>
      </c>
      <c r="AB626" s="17">
        <f t="shared" si="3951"/>
        <v>0.2223692113</v>
      </c>
      <c r="AD626" s="9" t="s">
        <v>1265</v>
      </c>
      <c r="AE626" s="25">
        <v>1.0</v>
      </c>
      <c r="AF626" s="17">
        <f t="shared" ref="AF626:AH626" si="3952">Z626</f>
        <v>0.4699807182</v>
      </c>
      <c r="AG626" s="17">
        <f t="shared" si="3952"/>
        <v>0.8176622462</v>
      </c>
      <c r="AH626" s="17">
        <f t="shared" si="3952"/>
        <v>0.2223692113</v>
      </c>
      <c r="AI626" s="38">
        <f t="shared" ref="AI626:AK626" si="3953">AI613-$C$10*BO613</f>
        <v>0.09799627893</v>
      </c>
      <c r="AJ626" s="38">
        <f t="shared" si="3953"/>
        <v>-0.03938775203</v>
      </c>
      <c r="AK626" s="38">
        <f t="shared" si="3953"/>
        <v>-0.0586085269</v>
      </c>
      <c r="AL626" s="28" t="s">
        <v>27</v>
      </c>
      <c r="AM626" s="27">
        <f t="array" ref="AM626:AO634">MMULT(AE626:AH634,AI626:AK629)</f>
        <v>0.7364530746</v>
      </c>
      <c r="AN626" s="27">
        <v>0.3301254671166787</v>
      </c>
      <c r="AO626" s="27">
        <v>0.5548937058383826</v>
      </c>
      <c r="AP626" s="9" t="s">
        <v>1266</v>
      </c>
      <c r="AQ626" s="17">
        <f t="shared" ref="AQ626:AS626" si="3954">EXP(AM626)/(EXP($AM626)+EXP($AN626)+EXP($AO626))</f>
        <v>0.3999902967</v>
      </c>
      <c r="AR626" s="17">
        <f t="shared" si="3954"/>
        <v>0.2664303027</v>
      </c>
      <c r="AS626" s="17">
        <f t="shared" si="3954"/>
        <v>0.3335794006</v>
      </c>
      <c r="AT626" s="39" t="s">
        <v>51</v>
      </c>
      <c r="AU626" s="40" t="str">
        <f>IF(MAX(B626:D626)=MAX(AQ626:AS626)=AQ626,"setosa",IF(MAX(AQ626:AS626)=AR626,"versicolor","virginica"))</f>
        <v>virginica</v>
      </c>
      <c r="AW626" s="41">
        <v>1.0</v>
      </c>
      <c r="AX626" s="41">
        <v>0.0</v>
      </c>
      <c r="AY626" s="41">
        <v>0.0</v>
      </c>
      <c r="BA626" s="59" t="s">
        <v>108</v>
      </c>
      <c r="BB626" s="74">
        <f t="shared" ref="BB626:BD626" si="3955">AQ626-AW626</f>
        <v>-0.6000097033</v>
      </c>
      <c r="BC626" s="74">
        <f t="shared" si="3955"/>
        <v>0.2664303027</v>
      </c>
      <c r="BD626" s="74">
        <f t="shared" si="3955"/>
        <v>0.3335794006</v>
      </c>
      <c r="BE626" s="9" t="s">
        <v>1267</v>
      </c>
      <c r="BF626" s="5">
        <v>1.0</v>
      </c>
      <c r="BG626" s="5">
        <v>1.0</v>
      </c>
      <c r="BH626" s="5">
        <v>1.0</v>
      </c>
      <c r="BI626" s="9" t="s">
        <v>1268</v>
      </c>
      <c r="BJ626" s="34">
        <f t="shared" ref="BJ626:BL626" si="3956">BB626*BF626</f>
        <v>-0.6000097033</v>
      </c>
      <c r="BK626" s="34">
        <f t="shared" si="3956"/>
        <v>0.2664303027</v>
      </c>
      <c r="BL626" s="34">
        <f t="shared" si="3956"/>
        <v>0.3335794006</v>
      </c>
      <c r="BN626" s="61" t="s">
        <v>1269</v>
      </c>
      <c r="BO626" s="62">
        <f t="array" ref="BO626:BQ629">MMULT(TRANSPOSE(AE626:AH634),BJ626:BL634)</f>
        <v>-0.1285888476</v>
      </c>
      <c r="BP626" s="62">
        <v>0.0635067964703338</v>
      </c>
      <c r="BQ626" s="62">
        <v>0.06508205115293719</v>
      </c>
      <c r="BS626" s="75" t="s">
        <v>1270</v>
      </c>
      <c r="BT626" s="5">
        <f t="shared" ref="BT626:BV626" si="3957">Z626*(1-Z626)</f>
        <v>0.2490988427</v>
      </c>
      <c r="BU626" s="5">
        <f t="shared" si="3957"/>
        <v>0.1490906973</v>
      </c>
      <c r="BV626" s="5">
        <f t="shared" si="3957"/>
        <v>0.1729211452</v>
      </c>
      <c r="BX626" s="9" t="s">
        <v>1271</v>
      </c>
      <c r="BY626" s="17">
        <f t="array" ref="BY626:CA634">MMULT(BJ626:BL634,TRANSPOSE(AI627:AK629))</f>
        <v>0.09757531242</v>
      </c>
      <c r="BZ626" s="17">
        <v>-0.2835683360538117</v>
      </c>
      <c r="CA626" s="17">
        <v>0.47679964303642625</v>
      </c>
      <c r="CB626" s="9"/>
      <c r="CC626" s="34">
        <f t="shared" ref="CC626:CE626" si="3958">BY626*BT626</f>
        <v>0.0243058974</v>
      </c>
      <c r="CD626" s="34">
        <f t="shared" si="3958"/>
        <v>-0.04227740097</v>
      </c>
      <c r="CE626" s="34">
        <f t="shared" si="3958"/>
        <v>0.08244874029</v>
      </c>
      <c r="CG626" s="61" t="s">
        <v>1272</v>
      </c>
      <c r="CH626" s="65">
        <f t="array" ref="CH626:CJ628">MMULT(TRANSPOSE(N626:P634),CC626:CE634)</f>
        <v>0.00954097801</v>
      </c>
      <c r="CI626" s="65">
        <v>0.07046587860929454</v>
      </c>
      <c r="CJ626" s="65">
        <v>-0.03135592914836531</v>
      </c>
    </row>
    <row r="627" ht="18.0" customHeight="1">
      <c r="B627" s="6">
        <v>1.0</v>
      </c>
      <c r="C627" s="6">
        <v>0.0</v>
      </c>
      <c r="D627" s="6">
        <v>0.0</v>
      </c>
      <c r="E627" s="22" t="str">
        <f t="shared" si="3959"/>
        <v>setosa</v>
      </c>
      <c r="F627" s="22">
        <f t="shared" ref="F627:H627" si="3960">AQ627</f>
        <v>0.4131335604</v>
      </c>
      <c r="G627" s="22">
        <f t="shared" si="3960"/>
        <v>0.2558848772</v>
      </c>
      <c r="H627" s="22">
        <f t="shared" si="3960"/>
        <v>0.3309815624</v>
      </c>
      <c r="I627" s="64" t="str">
        <f t="shared" si="3961"/>
        <v>setosa</v>
      </c>
      <c r="K627" s="24" t="str">
        <f t="shared" si="3962"/>
        <v>OK</v>
      </c>
      <c r="L627" s="76">
        <f t="shared" si="3963"/>
        <v>0.2049446442</v>
      </c>
      <c r="N627" s="29">
        <v>1.0</v>
      </c>
      <c r="O627" s="27">
        <v>5.4</v>
      </c>
      <c r="P627" s="27">
        <v>7.8</v>
      </c>
      <c r="Q627" s="72">
        <f t="shared" ref="Q627:S627" si="3964">Q614-$C$10*CH614</f>
        <v>0.136928055</v>
      </c>
      <c r="R627" s="72">
        <f t="shared" si="3964"/>
        <v>-0.260972324</v>
      </c>
      <c r="S627" s="72">
        <f t="shared" si="3964"/>
        <v>0.4131194224</v>
      </c>
      <c r="U627" s="27">
        <v>-0.17873584770692696</v>
      </c>
      <c r="V627" s="27">
        <v>1.7538219163236601</v>
      </c>
      <c r="W627" s="27">
        <v>-1.5347189486240556</v>
      </c>
      <c r="Z627" s="17">
        <f t="shared" ref="Z627:AB627" si="3965">1/(1+EXP(-U627))</f>
        <v>0.4554346173</v>
      </c>
      <c r="AA627" s="17">
        <f t="shared" si="3965"/>
        <v>0.8524342092</v>
      </c>
      <c r="AB627" s="17">
        <f t="shared" si="3965"/>
        <v>0.1773042961</v>
      </c>
      <c r="AE627" s="29">
        <v>1.0</v>
      </c>
      <c r="AF627" s="17">
        <f t="shared" ref="AF627:AH627" si="3966">Z627</f>
        <v>0.4554346173</v>
      </c>
      <c r="AG627" s="17">
        <f t="shared" si="3966"/>
        <v>0.8524342092</v>
      </c>
      <c r="AH627" s="17">
        <f t="shared" si="3966"/>
        <v>0.1773042961</v>
      </c>
      <c r="AI627" s="38">
        <f t="shared" ref="AI627:AK627" si="3967">AI614-$C$10*BO614</f>
        <v>0.4845861321</v>
      </c>
      <c r="AJ627" s="38">
        <f t="shared" si="3967"/>
        <v>0.7515108528</v>
      </c>
      <c r="AK627" s="38">
        <f t="shared" si="3967"/>
        <v>0.5639030151</v>
      </c>
      <c r="AM627" s="27">
        <v>0.7610740323447055</v>
      </c>
      <c r="AN627" s="27">
        <v>0.2820307459718664</v>
      </c>
      <c r="AO627" s="27">
        <v>0.5393657721574143</v>
      </c>
      <c r="AQ627" s="17">
        <f t="shared" ref="AQ627:AS627" si="3968">EXP(AM627)/(EXP($AM627)+EXP($AN627)+EXP($AO627))</f>
        <v>0.4131335604</v>
      </c>
      <c r="AR627" s="17">
        <f t="shared" si="3968"/>
        <v>0.2558848772</v>
      </c>
      <c r="AS627" s="17">
        <f t="shared" si="3968"/>
        <v>0.3309815624</v>
      </c>
      <c r="AU627" s="40" t="str">
        <f t="shared" ref="AU627:AU634" si="3979">IF(MAX(AQ627:AS627)=AQ627,"setosa",IF(MAX(AQ627:AS627)=AR627,"versicolor","virginica"))</f>
        <v>setosa</v>
      </c>
      <c r="AW627" s="41">
        <v>1.0</v>
      </c>
      <c r="AX627" s="41">
        <v>0.0</v>
      </c>
      <c r="AY627" s="41">
        <v>0.0</v>
      </c>
      <c r="BB627" s="74">
        <f t="shared" ref="BB627:BD627" si="3969">AQ627-AW627</f>
        <v>-0.5868664396</v>
      </c>
      <c r="BC627" s="74">
        <f t="shared" si="3969"/>
        <v>0.2558848772</v>
      </c>
      <c r="BD627" s="74">
        <f t="shared" si="3969"/>
        <v>0.3309815624</v>
      </c>
      <c r="BF627" s="5">
        <v>1.0</v>
      </c>
      <c r="BG627" s="5">
        <v>1.0</v>
      </c>
      <c r="BH627" s="5">
        <v>1.0</v>
      </c>
      <c r="BJ627" s="34">
        <f t="shared" ref="BJ627:BL627" si="3970">BB627*BF627</f>
        <v>-0.5868664396</v>
      </c>
      <c r="BK627" s="34">
        <f t="shared" si="3970"/>
        <v>0.2558848772</v>
      </c>
      <c r="BL627" s="34">
        <f t="shared" si="3970"/>
        <v>0.3309815624</v>
      </c>
      <c r="BN627" s="61" t="s">
        <v>1273</v>
      </c>
      <c r="BO627" s="34">
        <v>0.1897511145831854</v>
      </c>
      <c r="BP627" s="34">
        <v>-0.10353083584531567</v>
      </c>
      <c r="BQ627" s="34">
        <v>-0.08622027873786992</v>
      </c>
      <c r="BT627" s="5">
        <f t="shared" ref="BT627:BV627" si="3971">Z627*(1-Z627)</f>
        <v>0.2480139267</v>
      </c>
      <c r="BU627" s="5">
        <f t="shared" si="3971"/>
        <v>0.1257901282</v>
      </c>
      <c r="BV627" s="5">
        <f t="shared" si="3971"/>
        <v>0.1458674827</v>
      </c>
      <c r="BY627" s="17">
        <v>0.09455442523978763</v>
      </c>
      <c r="BZ627" s="17">
        <v>-0.2750746135400716</v>
      </c>
      <c r="CA627" s="17">
        <v>0.4649981659889425</v>
      </c>
      <c r="CC627" s="34">
        <f t="shared" ref="CC627:CE627" si="3972">BY627*BT627</f>
        <v>0.02345081429</v>
      </c>
      <c r="CD627" s="34">
        <f t="shared" si="3972"/>
        <v>-0.0346016709</v>
      </c>
      <c r="CE627" s="34">
        <f t="shared" si="3972"/>
        <v>0.06782811193</v>
      </c>
      <c r="CG627" s="61" t="s">
        <v>1274</v>
      </c>
      <c r="CH627" s="66">
        <v>0.020277331671734553</v>
      </c>
      <c r="CI627" s="66">
        <v>0.4773427800231217</v>
      </c>
      <c r="CJ627" s="66">
        <v>-0.5923102147362778</v>
      </c>
    </row>
    <row r="628" ht="18.0" customHeight="1">
      <c r="B628" s="6">
        <v>1.0</v>
      </c>
      <c r="C628" s="6">
        <v>0.0</v>
      </c>
      <c r="D628" s="6">
        <v>0.0</v>
      </c>
      <c r="E628" s="22" t="str">
        <f t="shared" si="3959"/>
        <v>setosa</v>
      </c>
      <c r="F628" s="22">
        <f t="shared" ref="F628:H628" si="3973">AQ628</f>
        <v>0.4045692072</v>
      </c>
      <c r="G628" s="22">
        <f t="shared" si="3973"/>
        <v>0.2628553734</v>
      </c>
      <c r="H628" s="22">
        <f t="shared" si="3973"/>
        <v>0.3325754195</v>
      </c>
      <c r="I628" s="64" t="str">
        <f t="shared" si="3961"/>
        <v>setosa</v>
      </c>
      <c r="K628" s="24" t="str">
        <f t="shared" si="3962"/>
        <v>OK</v>
      </c>
      <c r="L628" s="76">
        <f t="shared" si="3963"/>
        <v>0.2118153882</v>
      </c>
      <c r="N628" s="29">
        <v>1.0</v>
      </c>
      <c r="O628" s="27">
        <v>4.6</v>
      </c>
      <c r="P628" s="27">
        <v>6.8</v>
      </c>
      <c r="Q628" s="72">
        <f t="shared" ref="Q628:S628" si="3974">Q615-$C$10*CH615</f>
        <v>-0.1244906829</v>
      </c>
      <c r="R628" s="72">
        <f t="shared" si="3974"/>
        <v>0.4144062769</v>
      </c>
      <c r="S628" s="72">
        <f t="shared" si="3974"/>
        <v>-0.5084275537</v>
      </c>
      <c r="U628" s="27">
        <v>-0.16378760882981847</v>
      </c>
      <c r="V628" s="27">
        <v>1.548193498641443</v>
      </c>
      <c r="W628" s="27">
        <v>-1.3567869329278959</v>
      </c>
      <c r="Z628" s="17">
        <f t="shared" ref="Z628:AB628" si="3975">1/(1+EXP(-U628))</f>
        <v>0.459144391</v>
      </c>
      <c r="AA628" s="17">
        <f t="shared" si="3975"/>
        <v>0.8246526638</v>
      </c>
      <c r="AB628" s="17">
        <f t="shared" si="3975"/>
        <v>0.2047630061</v>
      </c>
      <c r="AE628" s="29">
        <v>1.0</v>
      </c>
      <c r="AF628" s="17">
        <f t="shared" ref="AF628:AH628" si="3976">Z628</f>
        <v>0.459144391</v>
      </c>
      <c r="AG628" s="17">
        <f t="shared" si="3976"/>
        <v>0.8246526638</v>
      </c>
      <c r="AH628" s="17">
        <f t="shared" si="3976"/>
        <v>0.2047630061</v>
      </c>
      <c r="AI628" s="38">
        <f t="shared" ref="AI628:AK628" si="3977">AI615-$C$10*BO615</f>
        <v>0.5731488309</v>
      </c>
      <c r="AJ628" s="38">
        <f t="shared" si="3977"/>
        <v>-0.1688779041</v>
      </c>
      <c r="AK628" s="38">
        <f t="shared" si="3977"/>
        <v>0.3157290733</v>
      </c>
      <c r="AM628" s="27">
        <v>0.7397952490979116</v>
      </c>
      <c r="AN628" s="27">
        <v>0.3085764038478398</v>
      </c>
      <c r="AO628" s="27">
        <v>0.5438390939038564</v>
      </c>
      <c r="AQ628" s="17">
        <f t="shared" ref="AQ628:AS628" si="3978">EXP(AM628)/(EXP($AM628)+EXP($AN628)+EXP($AO628))</f>
        <v>0.4045692072</v>
      </c>
      <c r="AR628" s="17">
        <f t="shared" si="3978"/>
        <v>0.2628553734</v>
      </c>
      <c r="AS628" s="17">
        <f t="shared" si="3978"/>
        <v>0.3325754195</v>
      </c>
      <c r="AU628" s="40" t="str">
        <f t="shared" si="3979"/>
        <v>setosa</v>
      </c>
      <c r="AW628" s="41">
        <v>1.0</v>
      </c>
      <c r="AX628" s="41">
        <v>0.0</v>
      </c>
      <c r="AY628" s="41">
        <v>0.0</v>
      </c>
      <c r="BB628" s="74">
        <f t="shared" ref="BB628:BD628" si="3980">AQ628-AW628</f>
        <v>-0.5954307928</v>
      </c>
      <c r="BC628" s="74">
        <f t="shared" si="3980"/>
        <v>0.2628553734</v>
      </c>
      <c r="BD628" s="74">
        <f t="shared" si="3980"/>
        <v>0.3325754195</v>
      </c>
      <c r="BF628" s="5">
        <v>1.0</v>
      </c>
      <c r="BG628" s="5">
        <v>1.0</v>
      </c>
      <c r="BH628" s="5">
        <v>1.0</v>
      </c>
      <c r="BJ628" s="34">
        <f t="shared" ref="BJ628:BL628" si="3981">BB628*BF628</f>
        <v>-0.5954307928</v>
      </c>
      <c r="BK628" s="34">
        <f t="shared" si="3981"/>
        <v>0.2628553734</v>
      </c>
      <c r="BL628" s="34">
        <f t="shared" si="3981"/>
        <v>0.3325754195</v>
      </c>
      <c r="BO628" s="34">
        <v>-0.6605014469812133</v>
      </c>
      <c r="BP628" s="34">
        <v>0.49377108889147453</v>
      </c>
      <c r="BQ628" s="34">
        <v>0.16673035808973863</v>
      </c>
      <c r="BT628" s="5">
        <f t="shared" ref="BT628:BV628" si="3982">Z628*(1-Z628)</f>
        <v>0.2483308192</v>
      </c>
      <c r="BU628" s="5">
        <f t="shared" si="3982"/>
        <v>0.1446006479</v>
      </c>
      <c r="BV628" s="5">
        <f t="shared" si="3982"/>
        <v>0.1628351175</v>
      </c>
      <c r="BY628" s="17">
        <v>0.09654144274675774</v>
      </c>
      <c r="BZ628" s="17">
        <v>-0.2806571983236198</v>
      </c>
      <c r="CA628" s="17">
        <v>0.4727167018475108</v>
      </c>
      <c r="CC628" s="34">
        <f t="shared" ref="CC628:CE628" si="3983">BY628*BT628</f>
        <v>0.02397421557</v>
      </c>
      <c r="CD628" s="34">
        <f t="shared" si="3983"/>
        <v>-0.04058321272</v>
      </c>
      <c r="CE628" s="34">
        <f t="shared" si="3983"/>
        <v>0.07697487967</v>
      </c>
      <c r="CH628" s="66">
        <v>0.3791870335903534</v>
      </c>
      <c r="CI628" s="66">
        <v>-0.3724212332491954</v>
      </c>
      <c r="CJ628" s="66">
        <v>0.5945606901249934</v>
      </c>
    </row>
    <row r="629" ht="18.0" customHeight="1">
      <c r="B629" s="6">
        <v>0.0</v>
      </c>
      <c r="C629" s="6">
        <v>1.0</v>
      </c>
      <c r="D629" s="6">
        <v>0.0</v>
      </c>
      <c r="E629" s="22" t="str">
        <f t="shared" si="3959"/>
        <v>versicolor</v>
      </c>
      <c r="F629" s="22">
        <f t="shared" ref="F629:H629" si="3984">AQ629</f>
        <v>0.2628457566</v>
      </c>
      <c r="G629" s="22">
        <f t="shared" si="3984"/>
        <v>0.393266119</v>
      </c>
      <c r="H629" s="22">
        <f t="shared" si="3984"/>
        <v>0.3438881244</v>
      </c>
      <c r="I629" s="64" t="str">
        <f t="shared" si="3961"/>
        <v>versicolor</v>
      </c>
      <c r="K629" s="24" t="str">
        <f t="shared" si="3962"/>
        <v>OK</v>
      </c>
      <c r="L629" s="76">
        <f t="shared" si="3963"/>
        <v>0.2186069471</v>
      </c>
      <c r="N629" s="29">
        <v>1.0</v>
      </c>
      <c r="O629" s="27">
        <v>6.4</v>
      </c>
      <c r="P629" s="27">
        <v>3.6</v>
      </c>
      <c r="U629" s="27">
        <v>0.48105307548762405</v>
      </c>
      <c r="V629" s="27">
        <v>-0.24765677049799706</v>
      </c>
      <c r="W629" s="27">
        <v>1.0137961991514737</v>
      </c>
      <c r="Z629" s="17">
        <f t="shared" ref="Z629:AB629" si="3985">1/(1+EXP(-U629))</f>
        <v>0.6179965124</v>
      </c>
      <c r="AA629" s="17">
        <f t="shared" si="3985"/>
        <v>0.4384003315</v>
      </c>
      <c r="AB629" s="17">
        <f t="shared" si="3985"/>
        <v>0.733762414</v>
      </c>
      <c r="AE629" s="29">
        <v>1.0</v>
      </c>
      <c r="AF629" s="17">
        <f t="shared" ref="AF629:AH629" si="3986">Z629</f>
        <v>0.6179965124</v>
      </c>
      <c r="AG629" s="17">
        <f t="shared" si="3986"/>
        <v>0.4384003315</v>
      </c>
      <c r="AH629" s="17">
        <f t="shared" si="3986"/>
        <v>0.733762414</v>
      </c>
      <c r="AI629" s="38">
        <f t="shared" ref="AI629:AK629" si="3987">AI616-$C$10*BO616</f>
        <v>-0.2605194436</v>
      </c>
      <c r="AJ629" s="38">
        <f t="shared" si="3987"/>
        <v>0.6943528483</v>
      </c>
      <c r="AK629" s="38">
        <f t="shared" si="3987"/>
        <v>0.4061665953</v>
      </c>
      <c r="AM629" s="27">
        <v>0.45757808012698997</v>
      </c>
      <c r="AN629" s="27">
        <v>0.8604972270020691</v>
      </c>
      <c r="AO629" s="27">
        <v>0.7263270816071437</v>
      </c>
      <c r="AQ629" s="17">
        <f t="shared" ref="AQ629:AS629" si="3988">EXP(AM629)/(EXP($AM629)+EXP($AN629)+EXP($AO629))</f>
        <v>0.2628457566</v>
      </c>
      <c r="AR629" s="17">
        <f t="shared" si="3988"/>
        <v>0.393266119</v>
      </c>
      <c r="AS629" s="17">
        <f t="shared" si="3988"/>
        <v>0.3438881244</v>
      </c>
      <c r="AU629" s="40" t="str">
        <f t="shared" si="3979"/>
        <v>versicolor</v>
      </c>
      <c r="AW629" s="41">
        <v>0.0</v>
      </c>
      <c r="AX629" s="41">
        <v>1.0</v>
      </c>
      <c r="AY629" s="41">
        <v>0.0</v>
      </c>
      <c r="BB629" s="74">
        <f t="shared" ref="BB629:BD629" si="3989">AQ629-AW629</f>
        <v>0.2628457566</v>
      </c>
      <c r="BC629" s="74">
        <f t="shared" si="3989"/>
        <v>-0.606733881</v>
      </c>
      <c r="BD629" s="74">
        <f t="shared" si="3989"/>
        <v>0.3438881244</v>
      </c>
      <c r="BF629" s="5">
        <v>1.0</v>
      </c>
      <c r="BG629" s="5">
        <v>1.0</v>
      </c>
      <c r="BH629" s="5">
        <v>1.0</v>
      </c>
      <c r="BJ629" s="34">
        <f t="shared" ref="BJ629:BL629" si="3990">BB629*BF629</f>
        <v>0.2628457566</v>
      </c>
      <c r="BK629" s="34">
        <f t="shared" si="3990"/>
        <v>-0.606733881</v>
      </c>
      <c r="BL629" s="34">
        <f t="shared" si="3990"/>
        <v>0.3438881244</v>
      </c>
      <c r="BO629" s="34">
        <v>0.7744688663887401</v>
      </c>
      <c r="BP629" s="34">
        <v>-0.49821824270618237</v>
      </c>
      <c r="BQ629" s="34">
        <v>-0.27625062368255804</v>
      </c>
      <c r="BT629" s="5">
        <f t="shared" ref="BT629:BV629" si="3991">Z629*(1-Z629)</f>
        <v>0.2360768231</v>
      </c>
      <c r="BU629" s="5">
        <f t="shared" si="3991"/>
        <v>0.2462054808</v>
      </c>
      <c r="BV629" s="5">
        <f t="shared" si="3991"/>
        <v>0.1953551338</v>
      </c>
      <c r="BY629" s="17">
        <v>-0.1346761375670691</v>
      </c>
      <c r="BZ629" s="17">
        <v>0.36168916311698807</v>
      </c>
      <c r="CA629" s="17">
        <v>-0.35008796008723925</v>
      </c>
      <c r="CC629" s="34">
        <f t="shared" ref="CC629:CE629" si="3992">BY629*BT629</f>
        <v>-0.0317939147</v>
      </c>
      <c r="CD629" s="34">
        <f t="shared" si="3992"/>
        <v>0.08904985432</v>
      </c>
      <c r="CE629" s="34">
        <f t="shared" si="3992"/>
        <v>-0.06839148028</v>
      </c>
    </row>
    <row r="630" ht="18.0" customHeight="1">
      <c r="B630" s="6">
        <v>0.0</v>
      </c>
      <c r="C630" s="6">
        <v>1.0</v>
      </c>
      <c r="D630" s="6">
        <v>0.0</v>
      </c>
      <c r="E630" s="22" t="str">
        <f t="shared" si="3959"/>
        <v>versicolor</v>
      </c>
      <c r="F630" s="22">
        <f t="shared" ref="F630:H630" si="3993">AQ630</f>
        <v>0.2677399104</v>
      </c>
      <c r="G630" s="22">
        <f t="shared" si="3993"/>
        <v>0.3881606232</v>
      </c>
      <c r="H630" s="22">
        <f t="shared" si="3993"/>
        <v>0.3440994664</v>
      </c>
      <c r="I630" s="64" t="str">
        <f t="shared" si="3961"/>
        <v>versicolor</v>
      </c>
      <c r="K630" s="24" t="str">
        <f t="shared" si="3962"/>
        <v>OK</v>
      </c>
      <c r="L630" s="76">
        <f t="shared" si="3963"/>
        <v>0.2230160413</v>
      </c>
      <c r="N630" s="29">
        <v>1.0</v>
      </c>
      <c r="O630" s="27">
        <v>5.9</v>
      </c>
      <c r="P630" s="27">
        <v>3.4</v>
      </c>
      <c r="U630" s="27">
        <v>0.43748718455441366</v>
      </c>
      <c r="V630" s="27">
        <v>-0.20005186388096408</v>
      </c>
      <c r="W630" s="27">
        <v>0.9089219986600716</v>
      </c>
      <c r="Z630" s="17">
        <f t="shared" ref="Z630:AB630" si="3994">1/(1+EXP(-U630))</f>
        <v>0.6076601145</v>
      </c>
      <c r="AA630" s="17">
        <f t="shared" si="3994"/>
        <v>0.4501531656</v>
      </c>
      <c r="AB630" s="17">
        <f t="shared" si="3994"/>
        <v>0.7127795197</v>
      </c>
      <c r="AE630" s="29">
        <v>1.0</v>
      </c>
      <c r="AF630" s="17">
        <f t="shared" ref="AF630:AH630" si="3995">Z630</f>
        <v>0.6076601145</v>
      </c>
      <c r="AG630" s="17">
        <f t="shared" si="3995"/>
        <v>0.4501531656</v>
      </c>
      <c r="AH630" s="17">
        <f t="shared" si="3995"/>
        <v>0.7127795197</v>
      </c>
      <c r="AI630" s="2"/>
      <c r="AM630" s="27">
        <v>0.4647717801107715</v>
      </c>
      <c r="AN630" s="27">
        <v>0.8361749854186401</v>
      </c>
      <c r="AO630" s="27">
        <v>0.7156865163377306</v>
      </c>
      <c r="AQ630" s="17">
        <f t="shared" ref="AQ630:AS630" si="3996">EXP(AM630)/(EXP($AM630)+EXP($AN630)+EXP($AO630))</f>
        <v>0.2677399104</v>
      </c>
      <c r="AR630" s="17">
        <f t="shared" si="3996"/>
        <v>0.3881606232</v>
      </c>
      <c r="AS630" s="17">
        <f t="shared" si="3996"/>
        <v>0.3440994664</v>
      </c>
      <c r="AU630" s="40" t="str">
        <f t="shared" si="3979"/>
        <v>versicolor</v>
      </c>
      <c r="AW630" s="41">
        <v>0.0</v>
      </c>
      <c r="AX630" s="41">
        <v>1.0</v>
      </c>
      <c r="AY630" s="41">
        <v>0.0</v>
      </c>
      <c r="BB630" s="74">
        <f t="shared" ref="BB630:BD630" si="3997">AQ630-AW630</f>
        <v>0.2677399104</v>
      </c>
      <c r="BC630" s="74">
        <f t="shared" si="3997"/>
        <v>-0.6118393768</v>
      </c>
      <c r="BD630" s="74">
        <f t="shared" si="3997"/>
        <v>0.3440994664</v>
      </c>
      <c r="BF630" s="5">
        <v>1.0</v>
      </c>
      <c r="BG630" s="5">
        <v>1.0</v>
      </c>
      <c r="BH630" s="5">
        <v>1.0</v>
      </c>
      <c r="BJ630" s="34">
        <f t="shared" ref="BJ630:BL630" si="3998">BB630*BF630</f>
        <v>0.2677399104</v>
      </c>
      <c r="BK630" s="34">
        <f t="shared" si="3998"/>
        <v>-0.6118393768</v>
      </c>
      <c r="BL630" s="34">
        <f t="shared" si="3998"/>
        <v>0.3440994664</v>
      </c>
      <c r="BT630" s="5">
        <f t="shared" ref="BT630:BV630" si="3999">Z630*(1-Z630)</f>
        <v>0.2384092997</v>
      </c>
      <c r="BU630" s="5">
        <f t="shared" si="3999"/>
        <v>0.2475152931</v>
      </c>
      <c r="BV630" s="5">
        <f t="shared" si="3999"/>
        <v>0.204724876</v>
      </c>
      <c r="BY630" s="17">
        <v>-0.1360221576232992</v>
      </c>
      <c r="BZ630" s="17">
        <v>0.3654231739038904</v>
      </c>
      <c r="CA630" s="17">
        <v>-0.3548221578324839</v>
      </c>
      <c r="CC630" s="34">
        <f t="shared" ref="CC630:CE630" si="4000">BY630*BT630</f>
        <v>-0.03242894735</v>
      </c>
      <c r="CD630" s="34">
        <f t="shared" si="4000"/>
        <v>0.09044782399</v>
      </c>
      <c r="CE630" s="34">
        <f t="shared" si="4000"/>
        <v>-0.07264092226</v>
      </c>
    </row>
    <row r="631" ht="18.0" customHeight="1">
      <c r="B631" s="6">
        <v>0.0</v>
      </c>
      <c r="C631" s="6">
        <v>1.0</v>
      </c>
      <c r="D631" s="6">
        <v>0.0</v>
      </c>
      <c r="E631" s="22" t="str">
        <f t="shared" si="3959"/>
        <v>versicolor</v>
      </c>
      <c r="F631" s="22">
        <f t="shared" ref="F631:H631" si="4001">AQ631</f>
        <v>0.2471137957</v>
      </c>
      <c r="G631" s="22">
        <f t="shared" si="4001"/>
        <v>0.4109177094</v>
      </c>
      <c r="H631" s="22">
        <f t="shared" si="4001"/>
        <v>0.3419684948</v>
      </c>
      <c r="I631" s="64" t="str">
        <f t="shared" si="3961"/>
        <v>versicolor</v>
      </c>
      <c r="K631" s="24" t="str">
        <f t="shared" si="3962"/>
        <v>OK</v>
      </c>
      <c r="L631" s="76">
        <f t="shared" si="3963"/>
        <v>0.2040415866</v>
      </c>
      <c r="N631" s="29">
        <v>1.0</v>
      </c>
      <c r="O631" s="27">
        <v>6.7</v>
      </c>
      <c r="P631" s="27">
        <v>3.2</v>
      </c>
      <c r="U631" s="27">
        <v>0.5719277651542085</v>
      </c>
      <c r="V631" s="27">
        <v>-0.4917109784389877</v>
      </c>
      <c r="W631" s="27">
        <v>1.3411030473446224</v>
      </c>
      <c r="Z631" s="17">
        <f t="shared" ref="Z631:AB631" si="4002">1/(1+EXP(-U631))</f>
        <v>0.6392078778</v>
      </c>
      <c r="AA631" s="17">
        <f t="shared" si="4002"/>
        <v>0.3794905878</v>
      </c>
      <c r="AB631" s="17">
        <f t="shared" si="4002"/>
        <v>0.7926712786</v>
      </c>
      <c r="AE631" s="29">
        <v>1.0</v>
      </c>
      <c r="AF631" s="17">
        <f t="shared" ref="AF631:AH631" si="4003">Z631</f>
        <v>0.6392078778</v>
      </c>
      <c r="AG631" s="17">
        <f t="shared" si="4003"/>
        <v>0.3794905878</v>
      </c>
      <c r="AH631" s="17">
        <f t="shared" si="4003"/>
        <v>0.7926712786</v>
      </c>
      <c r="AJ631" s="2"/>
      <c r="AK631" s="2"/>
      <c r="AM631" s="27">
        <v>0.41874585826592137</v>
      </c>
      <c r="AN631" s="27">
        <v>0.9272898903327891</v>
      </c>
      <c r="AO631" s="27">
        <v>0.7436155287033659</v>
      </c>
      <c r="AQ631" s="17">
        <f t="shared" ref="AQ631:AS631" si="4004">EXP(AM631)/(EXP($AM631)+EXP($AN631)+EXP($AO631))</f>
        <v>0.2471137957</v>
      </c>
      <c r="AR631" s="17">
        <f t="shared" si="4004"/>
        <v>0.4109177094</v>
      </c>
      <c r="AS631" s="17">
        <f t="shared" si="4004"/>
        <v>0.3419684948</v>
      </c>
      <c r="AU631" s="40" t="str">
        <f t="shared" si="3979"/>
        <v>versicolor</v>
      </c>
      <c r="AW631" s="41">
        <v>0.0</v>
      </c>
      <c r="AX631" s="41">
        <v>1.0</v>
      </c>
      <c r="AY631" s="41">
        <v>0.0</v>
      </c>
      <c r="BB631" s="74">
        <f t="shared" ref="BB631:BD631" si="4005">AQ631-AW631</f>
        <v>0.2471137957</v>
      </c>
      <c r="BC631" s="74">
        <f t="shared" si="4005"/>
        <v>-0.5890822906</v>
      </c>
      <c r="BD631" s="74">
        <f t="shared" si="4005"/>
        <v>0.3419684948</v>
      </c>
      <c r="BF631" s="5">
        <v>1.0</v>
      </c>
      <c r="BG631" s="5">
        <v>1.0</v>
      </c>
      <c r="BH631" s="5">
        <v>1.0</v>
      </c>
      <c r="BJ631" s="34">
        <f t="shared" ref="BJ631:BL631" si="4006">BB631*BF631</f>
        <v>0.2471137957</v>
      </c>
      <c r="BK631" s="34">
        <f t="shared" si="4006"/>
        <v>-0.5890822906</v>
      </c>
      <c r="BL631" s="34">
        <f t="shared" si="4006"/>
        <v>0.3419684948</v>
      </c>
      <c r="BT631" s="5">
        <f t="shared" ref="BT631:BV631" si="4007">Z631*(1-Z631)</f>
        <v>0.2306211668</v>
      </c>
      <c r="BU631" s="5">
        <f t="shared" si="4007"/>
        <v>0.2354774816</v>
      </c>
      <c r="BV631" s="5">
        <f t="shared" si="4007"/>
        <v>0.1643435227</v>
      </c>
      <c r="BY631" s="17">
        <v>-0.13011675074993806</v>
      </c>
      <c r="BZ631" s="17">
        <v>0.3490853616643114</v>
      </c>
      <c r="CA631" s="17">
        <v>-0.3345127356984189</v>
      </c>
      <c r="CC631" s="34">
        <f t="shared" ref="CC631:CE631" si="4008">BY631*BT631</f>
        <v>-0.03000767687</v>
      </c>
      <c r="CD631" s="34">
        <f t="shared" si="4008"/>
        <v>0.08220174182</v>
      </c>
      <c r="CE631" s="34">
        <f t="shared" si="4008"/>
        <v>-0.05497500136</v>
      </c>
    </row>
    <row r="632" ht="18.0" customHeight="1">
      <c r="B632" s="6">
        <v>0.0</v>
      </c>
      <c r="C632" s="6">
        <v>0.0</v>
      </c>
      <c r="D632" s="6">
        <v>1.0</v>
      </c>
      <c r="E632" s="22" t="str">
        <f t="shared" si="3959"/>
        <v>virginica</v>
      </c>
      <c r="F632" s="22">
        <f t="shared" ref="F632:H632" si="4009">AQ632</f>
        <v>0.3106696802</v>
      </c>
      <c r="G632" s="22">
        <f t="shared" si="4009"/>
        <v>0.3434107467</v>
      </c>
      <c r="H632" s="22">
        <f t="shared" si="4009"/>
        <v>0.3459195731</v>
      </c>
      <c r="I632" s="64" t="str">
        <f t="shared" si="3961"/>
        <v>virginica</v>
      </c>
      <c r="K632" s="24" t="str">
        <f t="shared" si="3962"/>
        <v>OK</v>
      </c>
      <c r="L632" s="76">
        <f t="shared" si="3963"/>
        <v>0.1072232956</v>
      </c>
      <c r="N632" s="29">
        <v>1.0</v>
      </c>
      <c r="O632" s="27">
        <v>7.9</v>
      </c>
      <c r="P632" s="27">
        <v>6.3</v>
      </c>
      <c r="U632" s="27">
        <v>0.3503203142026742</v>
      </c>
      <c r="V632" s="27">
        <v>0.47978169107132596</v>
      </c>
      <c r="W632" s="27">
        <v>0.2607209379594355</v>
      </c>
      <c r="Z632" s="17">
        <f t="shared" ref="Z632:AB632" si="4010">1/(1+EXP(-U632))</f>
        <v>0.5866952521</v>
      </c>
      <c r="AA632" s="17">
        <f t="shared" si="4010"/>
        <v>0.617696323</v>
      </c>
      <c r="AB632" s="17">
        <f t="shared" si="4010"/>
        <v>0.5648135061</v>
      </c>
      <c r="AE632" s="29">
        <v>1.0</v>
      </c>
      <c r="AF632" s="17">
        <f t="shared" ref="AF632:AH632" si="4011">Z632</f>
        <v>0.5866952521</v>
      </c>
      <c r="AG632" s="17">
        <f t="shared" si="4011"/>
        <v>0.617696323</v>
      </c>
      <c r="AH632" s="17">
        <f t="shared" si="4011"/>
        <v>0.5648135061</v>
      </c>
      <c r="AM632" s="27">
        <v>0.5891876868716344</v>
      </c>
      <c r="AN632" s="27">
        <v>0.6893847035014571</v>
      </c>
      <c r="AO632" s="27">
        <v>0.6966637610710456</v>
      </c>
      <c r="AQ632" s="17">
        <f t="shared" ref="AQ632:AS632" si="4012">EXP(AM632)/(EXP($AM632)+EXP($AN632)+EXP($AO632))</f>
        <v>0.3106696802</v>
      </c>
      <c r="AR632" s="17">
        <f t="shared" si="4012"/>
        <v>0.3434107467</v>
      </c>
      <c r="AS632" s="17">
        <f t="shared" si="4012"/>
        <v>0.3459195731</v>
      </c>
      <c r="AU632" s="40" t="str">
        <f t="shared" si="3979"/>
        <v>virginica</v>
      </c>
      <c r="AW632" s="41">
        <v>0.0</v>
      </c>
      <c r="AX632" s="41">
        <v>0.0</v>
      </c>
      <c r="AY632" s="41">
        <v>1.0</v>
      </c>
      <c r="BB632" s="74">
        <f t="shared" ref="BB632:BD632" si="4013">AQ632-AW632</f>
        <v>0.3106696802</v>
      </c>
      <c r="BC632" s="74">
        <f t="shared" si="4013"/>
        <v>0.3434107467</v>
      </c>
      <c r="BD632" s="74">
        <f t="shared" si="4013"/>
        <v>-0.6540804269</v>
      </c>
      <c r="BF632" s="5">
        <v>1.0</v>
      </c>
      <c r="BG632" s="5">
        <v>1.0</v>
      </c>
      <c r="BH632" s="5">
        <v>1.0</v>
      </c>
      <c r="BJ632" s="34">
        <f t="shared" ref="BJ632:BL632" si="4014">BB632*BF632</f>
        <v>0.3106696802</v>
      </c>
      <c r="BK632" s="34">
        <f t="shared" si="4014"/>
        <v>0.3434107467</v>
      </c>
      <c r="BL632" s="34">
        <f t="shared" si="4014"/>
        <v>-0.6540804269</v>
      </c>
      <c r="BT632" s="5">
        <f t="shared" ref="BT632:BV632" si="4015">Z632*(1-Z632)</f>
        <v>0.2424839333</v>
      </c>
      <c r="BU632" s="5">
        <f t="shared" si="4015"/>
        <v>0.2361475756</v>
      </c>
      <c r="BV632" s="5">
        <f t="shared" si="4015"/>
        <v>0.2457992094</v>
      </c>
      <c r="BY632" s="17">
        <v>0.03978519691803262</v>
      </c>
      <c r="BZ632" s="17">
        <v>-0.08644673017658416</v>
      </c>
      <c r="CA632" s="17">
        <v>-0.10815288216320407</v>
      </c>
      <c r="CC632" s="34">
        <f t="shared" ref="CC632:CE632" si="4016">BY632*BT632</f>
        <v>0.009647271034</v>
      </c>
      <c r="CD632" s="34">
        <f t="shared" si="4016"/>
        <v>-0.02041418575</v>
      </c>
      <c r="CE632" s="34">
        <f t="shared" si="4016"/>
        <v>-0.02658389293</v>
      </c>
    </row>
    <row r="633" ht="18.0" customHeight="1">
      <c r="B633" s="6">
        <v>0.0</v>
      </c>
      <c r="C633" s="6">
        <v>0.0</v>
      </c>
      <c r="D633" s="6">
        <v>1.0</v>
      </c>
      <c r="E633" s="22" t="str">
        <f t="shared" si="3959"/>
        <v>virginica</v>
      </c>
      <c r="F633" s="22">
        <f t="shared" ref="F633:H633" si="4017">AQ633</f>
        <v>0.284869681</v>
      </c>
      <c r="G633" s="22">
        <f t="shared" si="4017"/>
        <v>0.3688628433</v>
      </c>
      <c r="H633" s="22">
        <f t="shared" si="4017"/>
        <v>0.3462674757</v>
      </c>
      <c r="I633" s="64" t="str">
        <f t="shared" si="3961"/>
        <v>versicolor</v>
      </c>
      <c r="K633" s="24" t="str">
        <f t="shared" si="3962"/>
        <v>NG</v>
      </c>
      <c r="L633" s="76">
        <f t="shared" si="3963"/>
        <v>0.1086052662</v>
      </c>
      <c r="N633" s="29">
        <v>1.0</v>
      </c>
      <c r="O633" s="27">
        <v>8.3</v>
      </c>
      <c r="P633" s="27">
        <v>5.8</v>
      </c>
      <c r="U633" s="27">
        <v>0.46733687766153964</v>
      </c>
      <c r="V633" s="27">
        <v>0.16818962304556662</v>
      </c>
      <c r="W633" s="27">
        <v>0.6801824837619481</v>
      </c>
      <c r="Z633" s="17">
        <f t="shared" ref="Z633:AB633" si="4018">1/(1+EXP(-U633))</f>
        <v>0.6147532377</v>
      </c>
      <c r="AA633" s="17">
        <f t="shared" si="4018"/>
        <v>0.5419485665</v>
      </c>
      <c r="AB633" s="17">
        <f t="shared" si="4018"/>
        <v>0.6637794247</v>
      </c>
      <c r="AE633" s="29">
        <v>1.0</v>
      </c>
      <c r="AF633" s="17">
        <f t="shared" ref="AF633:AH633" si="4019">Z633</f>
        <v>0.6147532377</v>
      </c>
      <c r="AG633" s="17">
        <f t="shared" si="4019"/>
        <v>0.5419485665</v>
      </c>
      <c r="AH633" s="17">
        <f t="shared" si="4019"/>
        <v>0.6637794247</v>
      </c>
      <c r="AM633" s="27">
        <v>0.5335869134359097</v>
      </c>
      <c r="AN633" s="27">
        <v>0.7919799739905342</v>
      </c>
      <c r="AO633" s="27">
        <v>0.7287666249751963</v>
      </c>
      <c r="AQ633" s="17">
        <f t="shared" ref="AQ633:AS633" si="4020">EXP(AM633)/(EXP($AM633)+EXP($AN633)+EXP($AO633))</f>
        <v>0.284869681</v>
      </c>
      <c r="AR633" s="17">
        <f t="shared" si="4020"/>
        <v>0.3688628433</v>
      </c>
      <c r="AS633" s="17">
        <f t="shared" si="4020"/>
        <v>0.3462674757</v>
      </c>
      <c r="AU633" s="40" t="str">
        <f t="shared" si="3979"/>
        <v>versicolor</v>
      </c>
      <c r="AW633" s="41">
        <v>0.0</v>
      </c>
      <c r="AX633" s="41">
        <v>0.0</v>
      </c>
      <c r="AY633" s="41">
        <v>1.0</v>
      </c>
      <c r="BB633" s="74">
        <f t="shared" ref="BB633:BD633" si="4021">AQ633-AW633</f>
        <v>0.284869681</v>
      </c>
      <c r="BC633" s="74">
        <f t="shared" si="4021"/>
        <v>0.3688628433</v>
      </c>
      <c r="BD633" s="74">
        <f t="shared" si="4021"/>
        <v>-0.6537325243</v>
      </c>
      <c r="BF633" s="5">
        <v>1.0</v>
      </c>
      <c r="BG633" s="5">
        <v>1.0</v>
      </c>
      <c r="BH633" s="5">
        <v>1.0</v>
      </c>
      <c r="BJ633" s="34">
        <f t="shared" ref="BJ633:BL633" si="4022">BB633*BF633</f>
        <v>0.284869681</v>
      </c>
      <c r="BK633" s="34">
        <f t="shared" si="4022"/>
        <v>0.3688628433</v>
      </c>
      <c r="BL633" s="34">
        <f t="shared" si="4022"/>
        <v>-0.6537325243</v>
      </c>
      <c r="BT633" s="5">
        <f t="shared" ref="BT633:BV633" si="4023">Z633*(1-Z633)</f>
        <v>0.2368316944</v>
      </c>
      <c r="BU633" s="5">
        <f t="shared" si="4023"/>
        <v>0.2482403178</v>
      </c>
      <c r="BV633" s="5">
        <f t="shared" si="4023"/>
        <v>0.2231763001</v>
      </c>
      <c r="BY633" s="17">
        <v>0.046606585252090216</v>
      </c>
      <c r="BZ633" s="17">
        <v>-0.10542242334292595</v>
      </c>
      <c r="CA633" s="17">
        <v>-0.08361743851772224</v>
      </c>
      <c r="CC633" s="34">
        <f t="shared" ref="CC633:CE633" si="4024">BY633*BT633</f>
        <v>0.01103791656</v>
      </c>
      <c r="CD633" s="34">
        <f t="shared" si="4024"/>
        <v>-0.02617009587</v>
      </c>
      <c r="CE633" s="34">
        <f t="shared" si="4024"/>
        <v>-0.01866143055</v>
      </c>
    </row>
    <row r="634" ht="18.0" customHeight="1">
      <c r="B634" s="6">
        <v>0.0</v>
      </c>
      <c r="C634" s="6">
        <v>0.0</v>
      </c>
      <c r="D634" s="6">
        <v>1.0</v>
      </c>
      <c r="E634" s="22" t="str">
        <f t="shared" si="3959"/>
        <v>virginica</v>
      </c>
      <c r="F634" s="22">
        <f t="shared" ref="F634:H634" si="4025">AQ634</f>
        <v>0.2804792642</v>
      </c>
      <c r="G634" s="22">
        <f t="shared" si="4025"/>
        <v>0.3737182017</v>
      </c>
      <c r="H634" s="22">
        <f t="shared" si="4025"/>
        <v>0.3458025342</v>
      </c>
      <c r="I634" s="64" t="str">
        <f t="shared" si="3961"/>
        <v>versicolor</v>
      </c>
      <c r="J634" s="30"/>
      <c r="K634" s="77" t="str">
        <f t="shared" si="3962"/>
        <v>NG</v>
      </c>
      <c r="L634" s="78">
        <f t="shared" si="3963"/>
        <v>0.1091669559</v>
      </c>
      <c r="N634" s="31">
        <v>1.0</v>
      </c>
      <c r="O634" s="27">
        <v>7.7</v>
      </c>
      <c r="P634" s="27">
        <v>5.2</v>
      </c>
      <c r="U634" s="27">
        <v>0.45987445438475805</v>
      </c>
      <c r="V634" s="27">
        <v>0.07612925131393444</v>
      </c>
      <c r="W634" s="27">
        <v>0.7373673624864785</v>
      </c>
      <c r="Z634" s="17">
        <f t="shared" ref="Z634:AB634" si="4026">1/(1+EXP(-U634))</f>
        <v>0.6129843928</v>
      </c>
      <c r="AA634" s="17">
        <f t="shared" si="4026"/>
        <v>0.5190231261</v>
      </c>
      <c r="AB634" s="17">
        <f t="shared" si="4026"/>
        <v>0.6764199029</v>
      </c>
      <c r="AE634" s="31">
        <v>1.0</v>
      </c>
      <c r="AF634" s="17">
        <f t="shared" ref="AF634:AH634" si="4027">Z634</f>
        <v>0.6129843928</v>
      </c>
      <c r="AG634" s="17">
        <f t="shared" si="4027"/>
        <v>0.5190231261</v>
      </c>
      <c r="AH634" s="17">
        <f t="shared" si="4027"/>
        <v>0.6764199029</v>
      </c>
      <c r="AM634" s="27">
        <v>0.5162969760410429</v>
      </c>
      <c r="AN634" s="27">
        <v>0.8032992202317031</v>
      </c>
      <c r="AO634" s="27">
        <v>0.7256650799579603</v>
      </c>
      <c r="AQ634" s="17">
        <f t="shared" ref="AQ634:AS634" si="4028">EXP(AM634)/(EXP($AM634)+EXP($AN634)+EXP($AO634))</f>
        <v>0.2804792642</v>
      </c>
      <c r="AR634" s="17">
        <f t="shared" si="4028"/>
        <v>0.3737182017</v>
      </c>
      <c r="AS634" s="17">
        <f t="shared" si="4028"/>
        <v>0.3458025342</v>
      </c>
      <c r="AU634" s="40" t="str">
        <f t="shared" si="3979"/>
        <v>versicolor</v>
      </c>
      <c r="AW634" s="41">
        <v>0.0</v>
      </c>
      <c r="AX634" s="41">
        <v>0.0</v>
      </c>
      <c r="AY634" s="41">
        <v>1.0</v>
      </c>
      <c r="BB634" s="74">
        <f t="shared" ref="BB634:BD634" si="4029">AQ634-AW634</f>
        <v>0.2804792642</v>
      </c>
      <c r="BC634" s="74">
        <f t="shared" si="4029"/>
        <v>0.3737182017</v>
      </c>
      <c r="BD634" s="74">
        <f t="shared" si="4029"/>
        <v>-0.6541974658</v>
      </c>
      <c r="BF634" s="5">
        <v>1.0</v>
      </c>
      <c r="BG634" s="5">
        <v>1.0</v>
      </c>
      <c r="BH634" s="5">
        <v>1.0</v>
      </c>
      <c r="BJ634" s="34">
        <f t="shared" ref="BJ634:BL634" si="4030">BB634*BF634</f>
        <v>0.2804792642</v>
      </c>
      <c r="BK634" s="34">
        <f t="shared" si="4030"/>
        <v>0.3737182017</v>
      </c>
      <c r="BL634" s="34">
        <f t="shared" si="4030"/>
        <v>-0.6541974658</v>
      </c>
      <c r="BT634" s="5">
        <f t="shared" ref="BT634:BV634" si="4031">Z634*(1-Z634)</f>
        <v>0.237234527</v>
      </c>
      <c r="BU634" s="5">
        <f t="shared" si="4031"/>
        <v>0.2496381207</v>
      </c>
      <c r="BV634" s="5">
        <f t="shared" si="4031"/>
        <v>0.2188760179</v>
      </c>
      <c r="BY634" s="17">
        <v>0.04786572271119577</v>
      </c>
      <c r="BZ634" s="17">
        <v>-0.1089055439126844</v>
      </c>
      <c r="CA634" s="17">
        <v>-0.07929116138763165</v>
      </c>
      <c r="CC634" s="34">
        <f t="shared" ref="CC634:CE634" si="4032">BY634*BT634</f>
        <v>0.01135540209</v>
      </c>
      <c r="CD634" s="34">
        <f t="shared" si="4032"/>
        <v>-0.02718697531</v>
      </c>
      <c r="CE634" s="34">
        <f t="shared" si="4032"/>
        <v>-0.01735493366</v>
      </c>
    </row>
    <row r="635" ht="18.0" customHeight="1">
      <c r="K635" s="2"/>
      <c r="R635" s="9"/>
      <c r="AM635" s="7"/>
    </row>
    <row r="636" ht="18.0" customHeight="1">
      <c r="K636" s="2"/>
      <c r="R636" s="9"/>
      <c r="AM636" s="43" t="s">
        <v>388</v>
      </c>
      <c r="AN636" s="27"/>
      <c r="AO636" s="27"/>
    </row>
    <row r="637" ht="18.0" customHeight="1">
      <c r="B637" s="11" t="s">
        <v>11</v>
      </c>
      <c r="C637" s="12"/>
      <c r="D637" s="12"/>
      <c r="E637" s="13"/>
      <c r="G637" s="2"/>
      <c r="H637" s="2"/>
      <c r="I637" s="2"/>
      <c r="J637" s="9"/>
      <c r="K637" s="2"/>
      <c r="L637" s="9"/>
      <c r="Q637" s="7"/>
      <c r="U637" s="43" t="s">
        <v>12</v>
      </c>
      <c r="V637" s="27"/>
      <c r="W637" s="27"/>
      <c r="Z637" s="16" t="s">
        <v>389</v>
      </c>
      <c r="AA637" s="17"/>
      <c r="AF637" s="16" t="s">
        <v>390</v>
      </c>
      <c r="AI637" s="7"/>
      <c r="AM637" s="43" t="s">
        <v>391</v>
      </c>
      <c r="AQ637" s="10" t="s">
        <v>392</v>
      </c>
      <c r="AR637" s="17"/>
      <c r="AW637" s="1" t="s">
        <v>41</v>
      </c>
      <c r="BB637" s="36" t="s">
        <v>93</v>
      </c>
      <c r="BF637" s="4" t="s">
        <v>393</v>
      </c>
      <c r="BH637" s="9" t="s">
        <v>1275</v>
      </c>
      <c r="BJ637" s="33" t="s">
        <v>395</v>
      </c>
      <c r="BN637" s="33" t="s">
        <v>396</v>
      </c>
      <c r="BO637" s="34"/>
      <c r="BP637" s="34"/>
      <c r="BQ637" s="34"/>
      <c r="BT637" s="4" t="s">
        <v>397</v>
      </c>
      <c r="BX637" s="16" t="s">
        <v>398</v>
      </c>
      <c r="BY637" s="17"/>
      <c r="BZ637" s="17"/>
      <c r="CA637" s="17"/>
      <c r="CB637" s="17"/>
      <c r="CC637" s="33" t="s">
        <v>399</v>
      </c>
      <c r="CG637" s="4" t="s">
        <v>138</v>
      </c>
      <c r="CH637" s="5"/>
      <c r="CI637" s="5"/>
      <c r="CJ637" s="5"/>
    </row>
    <row r="638" ht="18.0" customHeight="1">
      <c r="B638" s="18" t="s">
        <v>14</v>
      </c>
      <c r="C638" s="18" t="s">
        <v>15</v>
      </c>
      <c r="D638" s="18" t="s">
        <v>16</v>
      </c>
      <c r="E638" s="19"/>
      <c r="F638" s="6" t="s">
        <v>14</v>
      </c>
      <c r="G638" s="6" t="s">
        <v>15</v>
      </c>
      <c r="H638" s="6" t="s">
        <v>16</v>
      </c>
      <c r="I638" s="19"/>
      <c r="J638" s="20" t="s">
        <v>18</v>
      </c>
      <c r="K638" s="18" t="s">
        <v>19</v>
      </c>
      <c r="L638" s="18" t="s">
        <v>1142</v>
      </c>
      <c r="N638" s="1" t="s">
        <v>21</v>
      </c>
      <c r="O638" s="1" t="s">
        <v>22</v>
      </c>
      <c r="P638" s="1" t="s">
        <v>514</v>
      </c>
      <c r="Q638" s="1" t="s">
        <v>1276</v>
      </c>
      <c r="U638" s="1" t="s">
        <v>1277</v>
      </c>
      <c r="AE638" s="1" t="s">
        <v>21</v>
      </c>
      <c r="AF638" s="2" t="s">
        <v>1278</v>
      </c>
      <c r="AI638" s="2" t="s">
        <v>1279</v>
      </c>
      <c r="AK638" s="2"/>
      <c r="AM638" s="2" t="s">
        <v>1280</v>
      </c>
      <c r="AO638" s="2"/>
      <c r="AQ638" s="2" t="s">
        <v>47</v>
      </c>
      <c r="AW638" s="6" t="s">
        <v>14</v>
      </c>
      <c r="AX638" s="6" t="s">
        <v>15</v>
      </c>
      <c r="AY638" s="6" t="s">
        <v>16</v>
      </c>
      <c r="BB638" s="2" t="s">
        <v>101</v>
      </c>
      <c r="BF638" s="1" t="s">
        <v>251</v>
      </c>
      <c r="BJ638" s="57" t="s">
        <v>1281</v>
      </c>
      <c r="BK638" s="58"/>
      <c r="BO638" s="2" t="s">
        <v>104</v>
      </c>
      <c r="BP638" s="2"/>
      <c r="BT638" s="1" t="s">
        <v>145</v>
      </c>
      <c r="BY638" s="2" t="s">
        <v>146</v>
      </c>
      <c r="CC638" s="2" t="s">
        <v>1282</v>
      </c>
      <c r="CH638" s="2" t="s">
        <v>148</v>
      </c>
    </row>
    <row r="639" ht="18.0" customHeight="1">
      <c r="A639" s="1">
        <f>A626+1</f>
        <v>49</v>
      </c>
      <c r="B639" s="6">
        <v>1.0</v>
      </c>
      <c r="C639" s="6">
        <v>0.0</v>
      </c>
      <c r="D639" s="6">
        <v>0.0</v>
      </c>
      <c r="E639" s="22" t="str">
        <f t="shared" ref="E639:E647" si="4043">IF(MAX(B639:D639)=B639,"setosa",IF(MAX(B639:D639)=C639,"versicolor","virginica"))</f>
        <v>setosa</v>
      </c>
      <c r="F639" s="22">
        <f t="shared" ref="F639:H639" si="4033">AQ639</f>
        <v>0.4042121804</v>
      </c>
      <c r="G639" s="22">
        <f t="shared" si="4033"/>
        <v>0.2633767534</v>
      </c>
      <c r="H639" s="22">
        <f t="shared" si="4033"/>
        <v>0.3324110661</v>
      </c>
      <c r="I639" s="64" t="str">
        <f t="shared" ref="I639:I647" si="4045">IF(MAX(F639:H639)=F639,"setosa",IF(MAX(F639:H639)=G639,"versicolor","virginica"))</f>
        <v>setosa</v>
      </c>
      <c r="J639" s="22">
        <f>COUNTIF(K639:K647,"OK")/9</f>
        <v>0.7777777778</v>
      </c>
      <c r="K639" s="24" t="str">
        <f t="shared" ref="K639:K647" si="4046">IF(E639=I639,"OK","NG")</f>
        <v>OK</v>
      </c>
      <c r="L639" s="76">
        <f t="shared" ref="L639:L647" si="4047">((AQ639-B639)^2+(AR639-C639)^2)/2</f>
        <v>0.2121652201</v>
      </c>
      <c r="M639" s="9" t="s">
        <v>26</v>
      </c>
      <c r="N639" s="25">
        <v>1.0</v>
      </c>
      <c r="O639" s="27">
        <v>5.1</v>
      </c>
      <c r="P639" s="27">
        <v>7.0</v>
      </c>
      <c r="Q639" s="72">
        <f t="shared" ref="Q639:S639" si="4034">Q626-$C$10*CH626</f>
        <v>0.0526891622</v>
      </c>
      <c r="R639" s="72">
        <f t="shared" si="4034"/>
        <v>-0.07070581131</v>
      </c>
      <c r="S639" s="72">
        <f t="shared" si="4034"/>
        <v>0.2007982072</v>
      </c>
      <c r="T639" s="28" t="s">
        <v>27</v>
      </c>
      <c r="U639" s="27">
        <f t="array" ref="U639:W647">MMULT(N639:P647,Q639:S641)</f>
        <v>-0.17556701</v>
      </c>
      <c r="V639" s="27">
        <v>1.5026292835447534</v>
      </c>
      <c r="W639" s="27">
        <v>-1.2741084685679263</v>
      </c>
      <c r="Y639" s="9" t="s">
        <v>1283</v>
      </c>
      <c r="Z639" s="17">
        <f t="shared" ref="Z639:AB639" si="4035">1/(1+EXP(-U639))</f>
        <v>0.4562206435</v>
      </c>
      <c r="AA639" s="17">
        <f t="shared" si="4035"/>
        <v>0.8179662971</v>
      </c>
      <c r="AB639" s="17">
        <f t="shared" si="4035"/>
        <v>0.2185547613</v>
      </c>
      <c r="AD639" s="9" t="s">
        <v>1284</v>
      </c>
      <c r="AE639" s="25">
        <v>1.0</v>
      </c>
      <c r="AF639" s="17">
        <f t="shared" ref="AF639:AH639" si="4036">Z639</f>
        <v>0.4562206435</v>
      </c>
      <c r="AG639" s="17">
        <f t="shared" si="4036"/>
        <v>0.8179662971</v>
      </c>
      <c r="AH639" s="17">
        <f t="shared" si="4036"/>
        <v>0.2185547613</v>
      </c>
      <c r="AI639" s="38">
        <f t="shared" ref="AI639:AK639" si="4037">AI626-$C$10*BO626</f>
        <v>0.1005680559</v>
      </c>
      <c r="AJ639" s="38">
        <f t="shared" si="4037"/>
        <v>-0.04065788796</v>
      </c>
      <c r="AK639" s="38">
        <f t="shared" si="4037"/>
        <v>-0.05991016792</v>
      </c>
      <c r="AL639" s="28" t="s">
        <v>27</v>
      </c>
      <c r="AM639" s="27">
        <f t="array" ref="AM639:AO647">MMULT(AE639:AH647,AI639:AK642)</f>
        <v>0.7392136288</v>
      </c>
      <c r="AN639" s="27">
        <v>0.31085921930096194</v>
      </c>
      <c r="AO639" s="27">
        <v>0.5436460436825309</v>
      </c>
      <c r="AP639" s="9" t="s">
        <v>1285</v>
      </c>
      <c r="AQ639" s="17">
        <f t="shared" ref="AQ639:AS639" si="4038">EXP(AM639)/(EXP($AM639)+EXP($AN639)+EXP($AO639))</f>
        <v>0.4042121804</v>
      </c>
      <c r="AR639" s="17">
        <f t="shared" si="4038"/>
        <v>0.2633767534</v>
      </c>
      <c r="AS639" s="17">
        <f t="shared" si="4038"/>
        <v>0.3324110661</v>
      </c>
      <c r="AT639" s="39" t="s">
        <v>51</v>
      </c>
      <c r="AU639" s="40" t="str">
        <f>IF(MAX(B639:D639)=MAX(AQ639:AS639)=AQ639,"setosa",IF(MAX(AQ639:AS639)=AR639,"versicolor","virginica"))</f>
        <v>virginica</v>
      </c>
      <c r="AW639" s="41">
        <v>1.0</v>
      </c>
      <c r="AX639" s="41">
        <v>0.0</v>
      </c>
      <c r="AY639" s="41">
        <v>0.0</v>
      </c>
      <c r="BA639" s="59" t="s">
        <v>108</v>
      </c>
      <c r="BB639" s="74">
        <f t="shared" ref="BB639:BD639" si="4039">AQ639-AW639</f>
        <v>-0.5957878196</v>
      </c>
      <c r="BC639" s="74">
        <f t="shared" si="4039"/>
        <v>0.2633767534</v>
      </c>
      <c r="BD639" s="74">
        <f t="shared" si="4039"/>
        <v>0.3324110661</v>
      </c>
      <c r="BE639" s="9" t="s">
        <v>1286</v>
      </c>
      <c r="BF639" s="5">
        <v>1.0</v>
      </c>
      <c r="BG639" s="5">
        <v>1.0</v>
      </c>
      <c r="BH639" s="5">
        <v>1.0</v>
      </c>
      <c r="BI639" s="9" t="s">
        <v>1287</v>
      </c>
      <c r="BJ639" s="34">
        <f t="shared" ref="BJ639:BL639" si="4040">BB639*BF639</f>
        <v>-0.5957878196</v>
      </c>
      <c r="BK639" s="34">
        <f t="shared" si="4040"/>
        <v>0.2633767534</v>
      </c>
      <c r="BL639" s="34">
        <f t="shared" si="4040"/>
        <v>0.3324110661</v>
      </c>
      <c r="BN639" s="61" t="s">
        <v>1288</v>
      </c>
      <c r="BO639" s="62">
        <f t="array" ref="BO639:BQ642">MMULT(TRANSPOSE(AE639:AH647),BJ639:BL647)</f>
        <v>-0.1316860018</v>
      </c>
      <c r="BP639" s="62">
        <v>0.06755983586382625</v>
      </c>
      <c r="BQ639" s="62">
        <v>0.06412616591812315</v>
      </c>
      <c r="BS639" s="75" t="s">
        <v>1289</v>
      </c>
      <c r="BT639" s="5">
        <f t="shared" ref="BT639:BV639" si="4041">Z639*(1-Z639)</f>
        <v>0.2480833679</v>
      </c>
      <c r="BU639" s="5">
        <f t="shared" si="4041"/>
        <v>0.1488974339</v>
      </c>
      <c r="BV639" s="5">
        <f t="shared" si="4041"/>
        <v>0.1707885776</v>
      </c>
      <c r="BX639" s="9" t="s">
        <v>1290</v>
      </c>
      <c r="BY639" s="17">
        <f t="array" ref="BY639:CA647">MMULT(BJ639:BL647,TRANSPOSE(AI640:AK642))</f>
        <v>0.1000471678</v>
      </c>
      <c r="BZ639" s="17">
        <v>-0.2925815596760374</v>
      </c>
      <c r="CA639" s="17">
        <v>0.48679432087188085</v>
      </c>
      <c r="CB639" s="9"/>
      <c r="CC639" s="34">
        <f t="shared" ref="CC639:CE639" si="4042">BY639*BT639</f>
        <v>0.02482003835</v>
      </c>
      <c r="CD639" s="34">
        <f t="shared" si="4042"/>
        <v>-0.04356464344</v>
      </c>
      <c r="CE639" s="34">
        <f t="shared" si="4042"/>
        <v>0.08313890965</v>
      </c>
      <c r="CG639" s="61" t="s">
        <v>1291</v>
      </c>
      <c r="CH639" s="65">
        <f t="array" ref="CH639:CJ641">MMULT(TRANSPOSE(N639:P647),CC639:CE647)</f>
        <v>0.009310149044</v>
      </c>
      <c r="CI639" s="65">
        <v>0.0703327167812387</v>
      </c>
      <c r="CJ639" s="65">
        <v>-0.0309479599552305</v>
      </c>
    </row>
    <row r="640" ht="18.0" customHeight="1">
      <c r="B640" s="6">
        <v>1.0</v>
      </c>
      <c r="C640" s="6">
        <v>0.0</v>
      </c>
      <c r="D640" s="6">
        <v>0.0</v>
      </c>
      <c r="E640" s="22" t="str">
        <f t="shared" si="4043"/>
        <v>setosa</v>
      </c>
      <c r="F640" s="22">
        <f t="shared" ref="F640:H640" si="4044">AQ640</f>
        <v>0.4179672684</v>
      </c>
      <c r="G640" s="22">
        <f t="shared" si="4044"/>
        <v>0.2524946883</v>
      </c>
      <c r="H640" s="22">
        <f t="shared" si="4044"/>
        <v>0.3295380433</v>
      </c>
      <c r="I640" s="64" t="str">
        <f t="shared" si="4045"/>
        <v>setosa</v>
      </c>
      <c r="K640" s="24" t="str">
        <f t="shared" si="4046"/>
        <v>OK</v>
      </c>
      <c r="L640" s="76">
        <f t="shared" si="4047"/>
        <v>0.2012578341</v>
      </c>
      <c r="N640" s="29">
        <v>1.0</v>
      </c>
      <c r="O640" s="27">
        <v>5.4</v>
      </c>
      <c r="P640" s="27">
        <v>7.8</v>
      </c>
      <c r="Q640" s="72">
        <f t="shared" ref="Q640:S640" si="4048">Q627-$C$10*CH627</f>
        <v>0.1365225084</v>
      </c>
      <c r="R640" s="72">
        <f t="shared" si="4048"/>
        <v>-0.2705191796</v>
      </c>
      <c r="S640" s="72">
        <f t="shared" si="4048"/>
        <v>0.4249656267</v>
      </c>
      <c r="U640" s="27">
        <v>-0.24026979632776746</v>
      </c>
      <c r="V640" s="27">
        <v>1.7589572908958517</v>
      </c>
      <c r="W640" s="27">
        <v>-1.5628737945090698</v>
      </c>
      <c r="Z640" s="17">
        <f t="shared" ref="Z640:AB640" si="4049">1/(1+EXP(-U640))</f>
        <v>0.4402198647</v>
      </c>
      <c r="AA640" s="17">
        <f t="shared" si="4049"/>
        <v>0.8530790201</v>
      </c>
      <c r="AB640" s="17">
        <f t="shared" si="4049"/>
        <v>0.1732346629</v>
      </c>
      <c r="AE640" s="29">
        <v>1.0</v>
      </c>
      <c r="AF640" s="17">
        <f t="shared" ref="AF640:AH640" si="4050">Z640</f>
        <v>0.4402198647</v>
      </c>
      <c r="AG640" s="17">
        <f t="shared" si="4050"/>
        <v>0.8530790201</v>
      </c>
      <c r="AH640" s="17">
        <f t="shared" si="4050"/>
        <v>0.1732346629</v>
      </c>
      <c r="AI640" s="38">
        <f t="shared" ref="AI640:AK640" si="4051">AI627-$C$10*BO627</f>
        <v>0.4807911098</v>
      </c>
      <c r="AJ640" s="38">
        <f t="shared" si="4051"/>
        <v>0.7535814695</v>
      </c>
      <c r="AK640" s="38">
        <f t="shared" si="4051"/>
        <v>0.5656274207</v>
      </c>
      <c r="AM640" s="27">
        <v>0.7646179997309167</v>
      </c>
      <c r="AN640" s="27">
        <v>0.2606050874893746</v>
      </c>
      <c r="AO640" s="27">
        <v>0.526906680646284</v>
      </c>
      <c r="AQ640" s="17">
        <f t="shared" ref="AQ640:AS640" si="4052">EXP(AM640)/(EXP($AM640)+EXP($AN640)+EXP($AO640))</f>
        <v>0.4179672684</v>
      </c>
      <c r="AR640" s="17">
        <f t="shared" si="4052"/>
        <v>0.2524946883</v>
      </c>
      <c r="AS640" s="17">
        <f t="shared" si="4052"/>
        <v>0.3295380433</v>
      </c>
      <c r="AU640" s="40" t="str">
        <f t="shared" ref="AU640:AU647" si="4063">IF(MAX(AQ640:AS640)=AQ640,"setosa",IF(MAX(AQ640:AS640)=AR640,"versicolor","virginica"))</f>
        <v>setosa</v>
      </c>
      <c r="AW640" s="41">
        <v>1.0</v>
      </c>
      <c r="AX640" s="41">
        <v>0.0</v>
      </c>
      <c r="AY640" s="41">
        <v>0.0</v>
      </c>
      <c r="BB640" s="74">
        <f t="shared" ref="BB640:BD640" si="4053">AQ640-AW640</f>
        <v>-0.5820327316</v>
      </c>
      <c r="BC640" s="74">
        <f t="shared" si="4053"/>
        <v>0.2524946883</v>
      </c>
      <c r="BD640" s="74">
        <f t="shared" si="4053"/>
        <v>0.3295380433</v>
      </c>
      <c r="BF640" s="5">
        <v>1.0</v>
      </c>
      <c r="BG640" s="5">
        <v>1.0</v>
      </c>
      <c r="BH640" s="5">
        <v>1.0</v>
      </c>
      <c r="BJ640" s="34">
        <f t="shared" ref="BJ640:BL640" si="4054">BB640*BF640</f>
        <v>-0.5820327316</v>
      </c>
      <c r="BK640" s="34">
        <f t="shared" si="4054"/>
        <v>0.2524946883</v>
      </c>
      <c r="BL640" s="34">
        <f t="shared" si="4054"/>
        <v>0.3295380433</v>
      </c>
      <c r="BN640" s="61" t="s">
        <v>1292</v>
      </c>
      <c r="BO640" s="34">
        <v>0.1955717157927139</v>
      </c>
      <c r="BP640" s="34">
        <v>-0.11062280167403254</v>
      </c>
      <c r="BQ640" s="34">
        <v>-0.08494891411868116</v>
      </c>
      <c r="BT640" s="5">
        <f t="shared" ref="BT640:BV640" si="4055">Z640*(1-Z640)</f>
        <v>0.2464263354</v>
      </c>
      <c r="BU640" s="5">
        <f t="shared" si="4055"/>
        <v>0.1253352055</v>
      </c>
      <c r="BV640" s="5">
        <f t="shared" si="4055"/>
        <v>0.1432244145</v>
      </c>
      <c r="BY640" s="17">
        <v>0.09683490871785111</v>
      </c>
      <c r="BZ640" s="17">
        <v>-0.28346845305672785</v>
      </c>
      <c r="CA640" s="17">
        <v>0.4741505700673908</v>
      </c>
      <c r="CC640" s="34">
        <f t="shared" ref="CC640:CE640" si="4056">BY640*BT640</f>
        <v>0.0238626717</v>
      </c>
      <c r="CD640" s="34">
        <f t="shared" si="4056"/>
        <v>-0.03552857683</v>
      </c>
      <c r="CE640" s="34">
        <f t="shared" si="4056"/>
        <v>0.06790993777</v>
      </c>
      <c r="CG640" s="61" t="s">
        <v>1293</v>
      </c>
      <c r="CH640" s="66">
        <v>0.016338138301880106</v>
      </c>
      <c r="CI640" s="66">
        <v>0.4813738328814902</v>
      </c>
      <c r="CJ640" s="66">
        <v>-0.5931214742735228</v>
      </c>
    </row>
    <row r="641" ht="18.0" customHeight="1">
      <c r="B641" s="6">
        <v>1.0</v>
      </c>
      <c r="C641" s="6">
        <v>0.0</v>
      </c>
      <c r="D641" s="6">
        <v>0.0</v>
      </c>
      <c r="E641" s="22" t="str">
        <f t="shared" si="4043"/>
        <v>setosa</v>
      </c>
      <c r="F641" s="22">
        <f t="shared" ref="F641:H641" si="4057">AQ641</f>
        <v>0.40905073</v>
      </c>
      <c r="G641" s="22">
        <f t="shared" si="4057"/>
        <v>0.2596556509</v>
      </c>
      <c r="H641" s="22">
        <f t="shared" si="4057"/>
        <v>0.3312936192</v>
      </c>
      <c r="I641" s="64" t="str">
        <f t="shared" si="4045"/>
        <v>setosa</v>
      </c>
      <c r="K641" s="24" t="str">
        <f t="shared" si="4046"/>
        <v>OK</v>
      </c>
      <c r="L641" s="76">
        <f t="shared" si="4047"/>
        <v>0.2083210484</v>
      </c>
      <c r="N641" s="29">
        <v>1.0</v>
      </c>
      <c r="O641" s="27">
        <v>4.6</v>
      </c>
      <c r="P641" s="27">
        <v>6.8</v>
      </c>
      <c r="Q641" s="72">
        <f t="shared" ref="Q641:S641" si="4058">Q628-$C$10*CH628</f>
        <v>-0.1320744236</v>
      </c>
      <c r="R641" s="72">
        <f t="shared" si="4058"/>
        <v>0.4218547015</v>
      </c>
      <c r="S641" s="72">
        <f t="shared" si="4058"/>
        <v>-0.5203187675</v>
      </c>
      <c r="U641" s="27">
        <v>-0.21741337947210415</v>
      </c>
      <c r="V641" s="27">
        <v>1.5535179330290207</v>
      </c>
      <c r="W641" s="27">
        <v>-1.3825275284461904</v>
      </c>
      <c r="Z641" s="17">
        <f t="shared" ref="Z641:AB641" si="4059">1/(1+EXP(-U641))</f>
        <v>0.4458597484</v>
      </c>
      <c r="AA641" s="17">
        <f t="shared" si="4059"/>
        <v>0.82542125</v>
      </c>
      <c r="AB641" s="17">
        <f t="shared" si="4059"/>
        <v>0.2006033744</v>
      </c>
      <c r="AE641" s="29">
        <v>1.0</v>
      </c>
      <c r="AF641" s="17">
        <f t="shared" ref="AF641:AH641" si="4060">Z641</f>
        <v>0.4458597484</v>
      </c>
      <c r="AG641" s="17">
        <f t="shared" si="4060"/>
        <v>0.82542125</v>
      </c>
      <c r="AH641" s="17">
        <f t="shared" si="4060"/>
        <v>0.2006033744</v>
      </c>
      <c r="AI641" s="38">
        <f t="shared" ref="AI641:AK641" si="4061">AI628-$C$10*BO628</f>
        <v>0.5863588598</v>
      </c>
      <c r="AJ641" s="38">
        <f t="shared" si="4061"/>
        <v>-0.1787533259</v>
      </c>
      <c r="AK641" s="38">
        <f t="shared" si="4061"/>
        <v>0.3123944661</v>
      </c>
      <c r="AM641" s="27">
        <v>0.7435582213052864</v>
      </c>
      <c r="AN641" s="27">
        <v>0.2890753722666421</v>
      </c>
      <c r="AO641" s="27">
        <v>0.5327240879716255</v>
      </c>
      <c r="AQ641" s="17">
        <f t="shared" ref="AQ641:AS641" si="4062">EXP(AM641)/(EXP($AM641)+EXP($AN641)+EXP($AO641))</f>
        <v>0.40905073</v>
      </c>
      <c r="AR641" s="17">
        <f t="shared" si="4062"/>
        <v>0.2596556509</v>
      </c>
      <c r="AS641" s="17">
        <f t="shared" si="4062"/>
        <v>0.3312936192</v>
      </c>
      <c r="AU641" s="40" t="str">
        <f t="shared" si="4063"/>
        <v>setosa</v>
      </c>
      <c r="AW641" s="41">
        <v>1.0</v>
      </c>
      <c r="AX641" s="41">
        <v>0.0</v>
      </c>
      <c r="AY641" s="41">
        <v>0.0</v>
      </c>
      <c r="BB641" s="74">
        <f t="shared" ref="BB641:BD641" si="4064">AQ641-AW641</f>
        <v>-0.59094927</v>
      </c>
      <c r="BC641" s="74">
        <f t="shared" si="4064"/>
        <v>0.2596556509</v>
      </c>
      <c r="BD641" s="74">
        <f t="shared" si="4064"/>
        <v>0.3312936192</v>
      </c>
      <c r="BF641" s="5">
        <v>1.0</v>
      </c>
      <c r="BG641" s="5">
        <v>1.0</v>
      </c>
      <c r="BH641" s="5">
        <v>1.0</v>
      </c>
      <c r="BJ641" s="34">
        <f t="shared" ref="BJ641:BL641" si="4065">BB641*BF641</f>
        <v>-0.59094927</v>
      </c>
      <c r="BK641" s="34">
        <f t="shared" si="4065"/>
        <v>0.2596556509</v>
      </c>
      <c r="BL641" s="34">
        <f t="shared" si="4065"/>
        <v>0.3312936192</v>
      </c>
      <c r="BO641" s="34">
        <v>-0.6721503387487608</v>
      </c>
      <c r="BP641" s="34">
        <v>0.4991459317934841</v>
      </c>
      <c r="BQ641" s="34">
        <v>0.17300440695527664</v>
      </c>
      <c r="BT641" s="5">
        <f t="shared" ref="BT641:BV641" si="4066">Z641*(1-Z641)</f>
        <v>0.2470688332</v>
      </c>
      <c r="BU641" s="5">
        <f t="shared" si="4066"/>
        <v>0.14410101</v>
      </c>
      <c r="BV641" s="5">
        <f t="shared" si="4066"/>
        <v>0.1603616606</v>
      </c>
      <c r="BY641" s="17">
        <v>0.0989372868574479</v>
      </c>
      <c r="BZ641" s="17">
        <v>-0.28942835806972245</v>
      </c>
      <c r="CA641" s="17">
        <v>0.4823779583816077</v>
      </c>
      <c r="CC641" s="34">
        <f t="shared" ref="CC641:CE641" si="4067">BY641*BT641</f>
        <v>0.02444432002</v>
      </c>
      <c r="CD641" s="34">
        <f t="shared" si="4067"/>
        <v>-0.04170691873</v>
      </c>
      <c r="CE641" s="34">
        <f t="shared" si="4067"/>
        <v>0.07735493042</v>
      </c>
      <c r="CH641" s="66">
        <v>0.3825848051469569</v>
      </c>
      <c r="CI641" s="66">
        <v>-0.3839001691428371</v>
      </c>
      <c r="CJ641" s="66">
        <v>0.5964494826246811</v>
      </c>
    </row>
    <row r="642" ht="18.0" customHeight="1">
      <c r="B642" s="6">
        <v>0.0</v>
      </c>
      <c r="C642" s="6">
        <v>1.0</v>
      </c>
      <c r="D642" s="6">
        <v>0.0</v>
      </c>
      <c r="E642" s="22" t="str">
        <f t="shared" si="4043"/>
        <v>versicolor</v>
      </c>
      <c r="F642" s="22">
        <f t="shared" ref="F642:H642" si="4068">AQ642</f>
        <v>0.2595791059</v>
      </c>
      <c r="G642" s="22">
        <f t="shared" si="4068"/>
        <v>0.3960239564</v>
      </c>
      <c r="H642" s="22">
        <f t="shared" si="4068"/>
        <v>0.3443969377</v>
      </c>
      <c r="I642" s="64" t="str">
        <f t="shared" si="4045"/>
        <v>versicolor</v>
      </c>
      <c r="K642" s="24" t="str">
        <f t="shared" si="4046"/>
        <v>OK</v>
      </c>
      <c r="L642" s="76">
        <f t="shared" si="4047"/>
        <v>0.2160841867</v>
      </c>
      <c r="N642" s="29">
        <v>1.0</v>
      </c>
      <c r="O642" s="27">
        <v>6.4</v>
      </c>
      <c r="P642" s="27">
        <v>3.6</v>
      </c>
      <c r="U642" s="27">
        <v>0.45096529105493843</v>
      </c>
      <c r="V642" s="27">
        <v>-0.28335163511920025</v>
      </c>
      <c r="W642" s="27">
        <v>1.0474306555316846</v>
      </c>
      <c r="Z642" s="17">
        <f t="shared" ref="Z642:AB642" si="4069">1/(1+EXP(-U642))</f>
        <v>0.610868716</v>
      </c>
      <c r="AA642" s="17">
        <f t="shared" si="4069"/>
        <v>0.4296322703</v>
      </c>
      <c r="AB642" s="17">
        <f t="shared" si="4069"/>
        <v>0.7402812094</v>
      </c>
      <c r="AE642" s="29">
        <v>1.0</v>
      </c>
      <c r="AF642" s="17">
        <f t="shared" ref="AF642:AH642" si="4070">Z642</f>
        <v>0.610868716</v>
      </c>
      <c r="AG642" s="17">
        <f t="shared" si="4070"/>
        <v>0.4296322703</v>
      </c>
      <c r="AH642" s="17">
        <f t="shared" si="4070"/>
        <v>0.7402812094</v>
      </c>
      <c r="AI642" s="38">
        <f t="shared" ref="AI642:AK642" si="4071">AI629-$C$10*BO629</f>
        <v>-0.2760088209</v>
      </c>
      <c r="AJ642" s="38">
        <f t="shared" si="4071"/>
        <v>0.7043172132</v>
      </c>
      <c r="AK642" s="38">
        <f t="shared" si="4071"/>
        <v>0.4116916078</v>
      </c>
      <c r="AM642" s="27">
        <v>0.4418628481968994</v>
      </c>
      <c r="AN642" s="27">
        <v>0.8642760578492454</v>
      </c>
      <c r="AO642" s="27">
        <v>0.7245962332958207</v>
      </c>
      <c r="AQ642" s="17">
        <f t="shared" ref="AQ642:AS642" si="4072">EXP(AM642)/(EXP($AM642)+EXP($AN642)+EXP($AO642))</f>
        <v>0.2595791059</v>
      </c>
      <c r="AR642" s="17">
        <f t="shared" si="4072"/>
        <v>0.3960239564</v>
      </c>
      <c r="AS642" s="17">
        <f t="shared" si="4072"/>
        <v>0.3443969377</v>
      </c>
      <c r="AU642" s="40" t="str">
        <f t="shared" si="4063"/>
        <v>versicolor</v>
      </c>
      <c r="AW642" s="41">
        <v>0.0</v>
      </c>
      <c r="AX642" s="41">
        <v>1.0</v>
      </c>
      <c r="AY642" s="41">
        <v>0.0</v>
      </c>
      <c r="BB642" s="74">
        <f t="shared" ref="BB642:BD642" si="4073">AQ642-AW642</f>
        <v>0.2595791059</v>
      </c>
      <c r="BC642" s="74">
        <f t="shared" si="4073"/>
        <v>-0.6039760436</v>
      </c>
      <c r="BD642" s="74">
        <f t="shared" si="4073"/>
        <v>0.3443969377</v>
      </c>
      <c r="BF642" s="5">
        <v>1.0</v>
      </c>
      <c r="BG642" s="5">
        <v>1.0</v>
      </c>
      <c r="BH642" s="5">
        <v>1.0</v>
      </c>
      <c r="BJ642" s="34">
        <f t="shared" ref="BJ642:BL642" si="4074">BB642*BF642</f>
        <v>0.2595791059</v>
      </c>
      <c r="BK642" s="34">
        <f t="shared" si="4074"/>
        <v>-0.6039760436</v>
      </c>
      <c r="BL642" s="34">
        <f t="shared" si="4074"/>
        <v>0.3443969377</v>
      </c>
      <c r="BO642" s="34">
        <v>0.7825889339549829</v>
      </c>
      <c r="BP642" s="34">
        <v>-0.49857701368813684</v>
      </c>
      <c r="BQ642" s="34">
        <v>-0.2840119202668461</v>
      </c>
      <c r="BT642" s="5">
        <f t="shared" ref="BT642:BV642" si="4075">Z642*(1-Z642)</f>
        <v>0.2377081278</v>
      </c>
      <c r="BU642" s="5">
        <f t="shared" si="4075"/>
        <v>0.2450483826</v>
      </c>
      <c r="BV642" s="5">
        <f t="shared" si="4075"/>
        <v>0.1922649404</v>
      </c>
      <c r="BY642" s="17">
        <v>-0.13554147648079115</v>
      </c>
      <c r="BZ642" s="17">
        <v>0.3677569325917722</v>
      </c>
      <c r="CA642" s="17">
        <v>-0.3552515178187814</v>
      </c>
      <c r="CC642" s="34">
        <f t="shared" ref="CC642:CE642" si="4076">BY642*BT642</f>
        <v>-0.03221931061</v>
      </c>
      <c r="CD642" s="34">
        <f t="shared" si="4076"/>
        <v>0.09011824153</v>
      </c>
      <c r="CE642" s="34">
        <f t="shared" si="4076"/>
        <v>-0.06830241191</v>
      </c>
    </row>
    <row r="643" ht="18.0" customHeight="1">
      <c r="B643" s="6">
        <v>0.0</v>
      </c>
      <c r="C643" s="6">
        <v>1.0</v>
      </c>
      <c r="D643" s="6">
        <v>0.0</v>
      </c>
      <c r="E643" s="22" t="str">
        <f t="shared" si="4043"/>
        <v>versicolor</v>
      </c>
      <c r="F643" s="22">
        <f t="shared" ref="F643:H643" si="4077">AQ643</f>
        <v>0.2647226218</v>
      </c>
      <c r="G643" s="22">
        <f t="shared" si="4077"/>
        <v>0.3906594175</v>
      </c>
      <c r="H643" s="22">
        <f t="shared" si="4077"/>
        <v>0.3446179607</v>
      </c>
      <c r="I643" s="64" t="str">
        <f t="shared" si="4045"/>
        <v>versicolor</v>
      </c>
      <c r="K643" s="24" t="str">
        <f t="shared" si="4046"/>
        <v>OK</v>
      </c>
      <c r="L643" s="76">
        <f t="shared" si="4047"/>
        <v>0.220687006</v>
      </c>
      <c r="N643" s="29">
        <v>1.0</v>
      </c>
      <c r="O643" s="27">
        <v>5.9</v>
      </c>
      <c r="P643" s="27">
        <v>3.4</v>
      </c>
      <c r="U643" s="27">
        <v>0.4091189215728068</v>
      </c>
      <c r="V643" s="27">
        <v>-0.23246298563493295</v>
      </c>
      <c r="W643" s="27">
        <v>0.9390115956534197</v>
      </c>
      <c r="Z643" s="17">
        <f t="shared" ref="Z643:AB643" si="4078">1/(1+EXP(-U643))</f>
        <v>0.600876594</v>
      </c>
      <c r="AA643" s="17">
        <f t="shared" si="4078"/>
        <v>0.442144557</v>
      </c>
      <c r="AB643" s="17">
        <f t="shared" si="4078"/>
        <v>0.7188999611</v>
      </c>
      <c r="AE643" s="29">
        <v>1.0</v>
      </c>
      <c r="AF643" s="17">
        <f t="shared" ref="AF643:AH643" si="4079">Z643</f>
        <v>0.600876594</v>
      </c>
      <c r="AG643" s="17">
        <f t="shared" si="4079"/>
        <v>0.442144557</v>
      </c>
      <c r="AH643" s="17">
        <f t="shared" si="4079"/>
        <v>0.7188999611</v>
      </c>
      <c r="AI643" s="2"/>
      <c r="AM643" s="27">
        <v>0.4502968279958883</v>
      </c>
      <c r="AN643" s="27">
        <v>0.8394503857837882</v>
      </c>
      <c r="AO643" s="27">
        <v>0.7140507037010838</v>
      </c>
      <c r="AQ643" s="17">
        <f t="shared" ref="AQ643:AS643" si="4080">EXP(AM643)/(EXP($AM643)+EXP($AN643)+EXP($AO643))</f>
        <v>0.2647226218</v>
      </c>
      <c r="AR643" s="17">
        <f t="shared" si="4080"/>
        <v>0.3906594175</v>
      </c>
      <c r="AS643" s="17">
        <f t="shared" si="4080"/>
        <v>0.3446179607</v>
      </c>
      <c r="AU643" s="40" t="str">
        <f t="shared" si="4063"/>
        <v>versicolor</v>
      </c>
      <c r="AW643" s="41">
        <v>0.0</v>
      </c>
      <c r="AX643" s="41">
        <v>1.0</v>
      </c>
      <c r="AY643" s="41">
        <v>0.0</v>
      </c>
      <c r="BB643" s="74">
        <f t="shared" ref="BB643:BD643" si="4081">AQ643-AW643</f>
        <v>0.2647226218</v>
      </c>
      <c r="BC643" s="74">
        <f t="shared" si="4081"/>
        <v>-0.6093405825</v>
      </c>
      <c r="BD643" s="74">
        <f t="shared" si="4081"/>
        <v>0.3446179607</v>
      </c>
      <c r="BF643" s="5">
        <v>1.0</v>
      </c>
      <c r="BG643" s="5">
        <v>1.0</v>
      </c>
      <c r="BH643" s="5">
        <v>1.0</v>
      </c>
      <c r="BJ643" s="34">
        <f t="shared" ref="BJ643:BL643" si="4082">BB643*BF643</f>
        <v>0.2647226218</v>
      </c>
      <c r="BK643" s="34">
        <f t="shared" si="4082"/>
        <v>-0.6093405825</v>
      </c>
      <c r="BL643" s="34">
        <f t="shared" si="4082"/>
        <v>0.3446179607</v>
      </c>
      <c r="BT643" s="5">
        <f t="shared" ref="BT643:BV643" si="4083">Z643*(1-Z643)</f>
        <v>0.2398239128</v>
      </c>
      <c r="BU643" s="5">
        <f t="shared" si="4083"/>
        <v>0.2466527477</v>
      </c>
      <c r="BV643" s="5">
        <f t="shared" si="4083"/>
        <v>0.202082807</v>
      </c>
      <c r="BY643" s="17">
        <v>-0.13698612020764314</v>
      </c>
      <c r="BZ643" s="17">
        <v>0.3718008542610153</v>
      </c>
      <c r="CA643" s="17">
        <v>-0.36035851736755853</v>
      </c>
      <c r="CC643" s="34">
        <f t="shared" ref="CC643:CE643" si="4084">BY643*BT643</f>
        <v>-0.03285254735</v>
      </c>
      <c r="CD643" s="34">
        <f t="shared" si="4084"/>
        <v>0.0917057023</v>
      </c>
      <c r="CE643" s="34">
        <f t="shared" si="4084"/>
        <v>-0.07282226072</v>
      </c>
    </row>
    <row r="644" ht="18.0" customHeight="1">
      <c r="B644" s="6">
        <v>0.0</v>
      </c>
      <c r="C644" s="6">
        <v>1.0</v>
      </c>
      <c r="D644" s="6">
        <v>0.0</v>
      </c>
      <c r="E644" s="22" t="str">
        <f t="shared" si="4043"/>
        <v>versicolor</v>
      </c>
      <c r="F644" s="22">
        <f t="shared" ref="F644:H644" si="4085">AQ644</f>
        <v>0.2432995833</v>
      </c>
      <c r="G644" s="22">
        <f t="shared" si="4085"/>
        <v>0.4142894951</v>
      </c>
      <c r="H644" s="22">
        <f t="shared" si="4085"/>
        <v>0.3424109215</v>
      </c>
      <c r="I644" s="64" t="str">
        <f t="shared" si="4045"/>
        <v>versicolor</v>
      </c>
      <c r="K644" s="24" t="str">
        <f t="shared" si="4046"/>
        <v>OK</v>
      </c>
      <c r="L644" s="76">
        <f t="shared" si="4047"/>
        <v>0.2011257414</v>
      </c>
      <c r="N644" s="29">
        <v>1.0</v>
      </c>
      <c r="O644" s="27">
        <v>6.7</v>
      </c>
      <c r="P644" s="27">
        <v>3.2</v>
      </c>
      <c r="U644" s="27">
        <v>0.5447518130002154</v>
      </c>
      <c r="V644" s="27">
        <v>-0.5332492696063234</v>
      </c>
      <c r="W644" s="27">
        <v>1.3830478505342514</v>
      </c>
      <c r="Z644" s="17">
        <f t="shared" ref="Z644:AB644" si="4086">1/(1+EXP(-U644))</f>
        <v>0.6329171165</v>
      </c>
      <c r="AA644" s="17">
        <f t="shared" si="4086"/>
        <v>0.3697593669</v>
      </c>
      <c r="AB644" s="17">
        <f t="shared" si="4086"/>
        <v>0.7994800524</v>
      </c>
      <c r="AE644" s="29">
        <v>1.0</v>
      </c>
      <c r="AF644" s="17">
        <f t="shared" ref="AF644:AH644" si="4087">Z644</f>
        <v>0.6329171165</v>
      </c>
      <c r="AG644" s="17">
        <f t="shared" si="4087"/>
        <v>0.3697593669</v>
      </c>
      <c r="AH644" s="17">
        <f t="shared" si="4087"/>
        <v>0.7994800524</v>
      </c>
      <c r="AJ644" s="2"/>
      <c r="AK644" s="2"/>
      <c r="AM644" s="27">
        <v>0.4010171128987027</v>
      </c>
      <c r="AN644" s="27">
        <v>0.9332885686499356</v>
      </c>
      <c r="AO644" s="27">
        <v>0.7427351163471196</v>
      </c>
      <c r="AQ644" s="17">
        <f t="shared" ref="AQ644:AS644" si="4088">EXP(AM644)/(EXP($AM644)+EXP($AN644)+EXP($AO644))</f>
        <v>0.2432995833</v>
      </c>
      <c r="AR644" s="17">
        <f t="shared" si="4088"/>
        <v>0.4142894951</v>
      </c>
      <c r="AS644" s="17">
        <f t="shared" si="4088"/>
        <v>0.3424109215</v>
      </c>
      <c r="AU644" s="40" t="str">
        <f t="shared" si="4063"/>
        <v>versicolor</v>
      </c>
      <c r="AW644" s="41">
        <v>0.0</v>
      </c>
      <c r="AX644" s="41">
        <v>1.0</v>
      </c>
      <c r="AY644" s="41">
        <v>0.0</v>
      </c>
      <c r="BB644" s="74">
        <f t="shared" ref="BB644:BD644" si="4089">AQ644-AW644</f>
        <v>0.2432995833</v>
      </c>
      <c r="BC644" s="74">
        <f t="shared" si="4089"/>
        <v>-0.5857105049</v>
      </c>
      <c r="BD644" s="74">
        <f t="shared" si="4089"/>
        <v>0.3424109215</v>
      </c>
      <c r="BF644" s="5">
        <v>1.0</v>
      </c>
      <c r="BG644" s="5">
        <v>1.0</v>
      </c>
      <c r="BH644" s="5">
        <v>1.0</v>
      </c>
      <c r="BJ644" s="34">
        <f t="shared" ref="BJ644:BL644" si="4090">BB644*BF644</f>
        <v>0.2432995833</v>
      </c>
      <c r="BK644" s="34">
        <f t="shared" si="4090"/>
        <v>-0.5857105049</v>
      </c>
      <c r="BL644" s="34">
        <f t="shared" si="4090"/>
        <v>0.3424109215</v>
      </c>
      <c r="BT644" s="5">
        <f t="shared" ref="BT644:BV644" si="4091">Z644*(1-Z644)</f>
        <v>0.2323330401</v>
      </c>
      <c r="BU644" s="5">
        <f t="shared" si="4091"/>
        <v>0.2330373775</v>
      </c>
      <c r="BV644" s="5">
        <f t="shared" si="4091"/>
        <v>0.1603116982</v>
      </c>
      <c r="BY644" s="17">
        <v>-0.13072729989197168</v>
      </c>
      <c r="BZ644" s="17">
        <v>0.3543258440630137</v>
      </c>
      <c r="CA644" s="17">
        <v>-0.3387111188719994</v>
      </c>
      <c r="CC644" s="34">
        <f t="shared" ref="CC644:CE644" si="4092">BY644*BT644</f>
        <v>-0.03037227101</v>
      </c>
      <c r="CD644" s="34">
        <f t="shared" si="4092"/>
        <v>0.08257116547</v>
      </c>
      <c r="CE644" s="34">
        <f t="shared" si="4092"/>
        <v>-0.05429935468</v>
      </c>
    </row>
    <row r="645" ht="18.0" customHeight="1">
      <c r="B645" s="6">
        <v>0.0</v>
      </c>
      <c r="C645" s="6">
        <v>0.0</v>
      </c>
      <c r="D645" s="6">
        <v>1.0</v>
      </c>
      <c r="E645" s="22" t="str">
        <f t="shared" si="4043"/>
        <v>virginica</v>
      </c>
      <c r="F645" s="22">
        <f t="shared" ref="F645:H645" si="4093">AQ645</f>
        <v>0.3094358724</v>
      </c>
      <c r="G645" s="22">
        <f t="shared" si="4093"/>
        <v>0.3442371193</v>
      </c>
      <c r="H645" s="22">
        <f t="shared" si="4093"/>
        <v>0.3463270082</v>
      </c>
      <c r="I645" s="64" t="str">
        <f t="shared" si="4045"/>
        <v>virginica</v>
      </c>
      <c r="K645" s="24" t="str">
        <f t="shared" si="4046"/>
        <v>OK</v>
      </c>
      <c r="L645" s="76">
        <f t="shared" si="4047"/>
        <v>0.1071248767</v>
      </c>
      <c r="N645" s="29">
        <v>1.0</v>
      </c>
      <c r="O645" s="27">
        <v>7.9</v>
      </c>
      <c r="P645" s="27">
        <v>6.3</v>
      </c>
      <c r="U645" s="27">
        <v>0.2991481100059572</v>
      </c>
      <c r="V645" s="27">
        <v>0.4498772896448857</v>
      </c>
      <c r="W645" s="27">
        <v>0.28001842351498496</v>
      </c>
      <c r="Z645" s="17">
        <f t="shared" ref="Z645:AB645" si="4094">1/(1+EXP(-U645))</f>
        <v>0.574234252</v>
      </c>
      <c r="AA645" s="17">
        <f t="shared" si="4094"/>
        <v>0.6106100581</v>
      </c>
      <c r="AB645" s="17">
        <f t="shared" si="4094"/>
        <v>0.5695507407</v>
      </c>
      <c r="AE645" s="29">
        <v>1.0</v>
      </c>
      <c r="AF645" s="17">
        <f t="shared" ref="AF645:AH645" si="4095">Z645</f>
        <v>0.574234252</v>
      </c>
      <c r="AG645" s="17">
        <f t="shared" si="4095"/>
        <v>0.6106100581</v>
      </c>
      <c r="AH645" s="17">
        <f t="shared" si="4095"/>
        <v>0.5695507407</v>
      </c>
      <c r="AM645" s="27">
        <v>0.5774903682280619</v>
      </c>
      <c r="AN645" s="27">
        <v>0.6840702152601004</v>
      </c>
      <c r="AO645" s="27">
        <v>0.69012293415964</v>
      </c>
      <c r="AQ645" s="17">
        <f t="shared" ref="AQ645:AS645" si="4096">EXP(AM645)/(EXP($AM645)+EXP($AN645)+EXP($AO645))</f>
        <v>0.3094358724</v>
      </c>
      <c r="AR645" s="17">
        <f t="shared" si="4096"/>
        <v>0.3442371193</v>
      </c>
      <c r="AS645" s="17">
        <f t="shared" si="4096"/>
        <v>0.3463270082</v>
      </c>
      <c r="AU645" s="40" t="str">
        <f t="shared" si="4063"/>
        <v>virginica</v>
      </c>
      <c r="AW645" s="41">
        <v>0.0</v>
      </c>
      <c r="AX645" s="41">
        <v>0.0</v>
      </c>
      <c r="AY645" s="41">
        <v>1.0</v>
      </c>
      <c r="BB645" s="74">
        <f t="shared" ref="BB645:BD645" si="4097">AQ645-AW645</f>
        <v>0.3094358724</v>
      </c>
      <c r="BC645" s="74">
        <f t="shared" si="4097"/>
        <v>0.3442371193</v>
      </c>
      <c r="BD645" s="74">
        <f t="shared" si="4097"/>
        <v>-0.6536729918</v>
      </c>
      <c r="BF645" s="5">
        <v>1.0</v>
      </c>
      <c r="BG645" s="5">
        <v>1.0</v>
      </c>
      <c r="BH645" s="5">
        <v>1.0</v>
      </c>
      <c r="BJ645" s="34">
        <f t="shared" ref="BJ645:BL645" si="4098">BB645*BF645</f>
        <v>0.3094358724</v>
      </c>
      <c r="BK645" s="34">
        <f t="shared" si="4098"/>
        <v>0.3442371193</v>
      </c>
      <c r="BL645" s="34">
        <f t="shared" si="4098"/>
        <v>-0.6536729918</v>
      </c>
      <c r="BT645" s="5">
        <f t="shared" ref="BT645:BV645" si="4099">Z645*(1-Z645)</f>
        <v>0.2444892758</v>
      </c>
      <c r="BU645" s="5">
        <f t="shared" si="4099"/>
        <v>0.2377654151</v>
      </c>
      <c r="BV645" s="5">
        <f t="shared" si="4099"/>
        <v>0.2451626945</v>
      </c>
      <c r="BY645" s="17">
        <v>0.038449362447583846</v>
      </c>
      <c r="BZ645" s="17">
        <v>-0.08429688992305638</v>
      </c>
      <c r="CA645" s="17">
        <v>-0.11206658665209199</v>
      </c>
      <c r="CC645" s="34">
        <f t="shared" ref="CC645:CE645" si="4100">BY645*BT645</f>
        <v>0.009400456781</v>
      </c>
      <c r="CD645" s="34">
        <f t="shared" si="4100"/>
        <v>-0.02004288502</v>
      </c>
      <c r="CE645" s="34">
        <f t="shared" si="4100"/>
        <v>-0.02747454634</v>
      </c>
    </row>
    <row r="646" ht="18.0" customHeight="1">
      <c r="B646" s="6">
        <v>0.0</v>
      </c>
      <c r="C646" s="6">
        <v>0.0</v>
      </c>
      <c r="D646" s="6">
        <v>1.0</v>
      </c>
      <c r="E646" s="22" t="str">
        <f t="shared" si="4043"/>
        <v>virginica</v>
      </c>
      <c r="F646" s="22">
        <f t="shared" ref="F646:H646" si="4101">AQ646</f>
        <v>0.282278046</v>
      </c>
      <c r="G646" s="22">
        <f t="shared" si="4101"/>
        <v>0.370923632</v>
      </c>
      <c r="H646" s="22">
        <f t="shared" si="4101"/>
        <v>0.3467983221</v>
      </c>
      <c r="I646" s="64" t="str">
        <f t="shared" si="4045"/>
        <v>versicolor</v>
      </c>
      <c r="K646" s="24" t="str">
        <f t="shared" si="4046"/>
        <v>NG</v>
      </c>
      <c r="L646" s="76">
        <f t="shared" si="4047"/>
        <v>0.108632618</v>
      </c>
      <c r="N646" s="29">
        <v>1.0</v>
      </c>
      <c r="O646" s="27">
        <v>8.3</v>
      </c>
      <c r="P646" s="27">
        <v>5.8</v>
      </c>
      <c r="U646" s="27">
        <v>0.41979432514735227</v>
      </c>
      <c r="V646" s="27">
        <v>0.13074226704644953</v>
      </c>
      <c r="W646" s="27">
        <v>0.710164057936638</v>
      </c>
      <c r="Z646" s="17">
        <f t="shared" ref="Z646:AB646" si="4102">1/(1+EXP(-U646))</f>
        <v>0.6034340326</v>
      </c>
      <c r="AA646" s="17">
        <f t="shared" si="4102"/>
        <v>0.5326390869</v>
      </c>
      <c r="AB646" s="17">
        <f t="shared" si="4102"/>
        <v>0.6704374096</v>
      </c>
      <c r="AE646" s="29">
        <v>1.0</v>
      </c>
      <c r="AF646" s="17">
        <f t="shared" ref="AF646:AH646" si="4103">Z646</f>
        <v>0.6034340326</v>
      </c>
      <c r="AG646" s="17">
        <f t="shared" si="4103"/>
        <v>0.5326390869</v>
      </c>
      <c r="AH646" s="17">
        <f t="shared" si="4103"/>
        <v>0.6704374096</v>
      </c>
      <c r="AM646" s="27">
        <v>0.5179647828535516</v>
      </c>
      <c r="AN646" s="27">
        <v>0.7910684167480674</v>
      </c>
      <c r="AO646" s="27">
        <v>0.723815625749344</v>
      </c>
      <c r="AQ646" s="17">
        <f t="shared" ref="AQ646:AS646" si="4104">EXP(AM646)/(EXP($AM646)+EXP($AN646)+EXP($AO646))</f>
        <v>0.282278046</v>
      </c>
      <c r="AR646" s="17">
        <f t="shared" si="4104"/>
        <v>0.370923632</v>
      </c>
      <c r="AS646" s="17">
        <f t="shared" si="4104"/>
        <v>0.3467983221</v>
      </c>
      <c r="AU646" s="40" t="str">
        <f t="shared" si="4063"/>
        <v>versicolor</v>
      </c>
      <c r="AW646" s="41">
        <v>0.0</v>
      </c>
      <c r="AX646" s="41">
        <v>0.0</v>
      </c>
      <c r="AY646" s="41">
        <v>1.0</v>
      </c>
      <c r="BB646" s="74">
        <f t="shared" ref="BB646:BD646" si="4105">AQ646-AW646</f>
        <v>0.282278046</v>
      </c>
      <c r="BC646" s="74">
        <f t="shared" si="4105"/>
        <v>0.370923632</v>
      </c>
      <c r="BD646" s="74">
        <f t="shared" si="4105"/>
        <v>-0.6532016779</v>
      </c>
      <c r="BF646" s="5">
        <v>1.0</v>
      </c>
      <c r="BG646" s="5">
        <v>1.0</v>
      </c>
      <c r="BH646" s="5">
        <v>1.0</v>
      </c>
      <c r="BJ646" s="34">
        <f t="shared" ref="BJ646:BL646" si="4106">BB646*BF646</f>
        <v>0.282278046</v>
      </c>
      <c r="BK646" s="34">
        <f t="shared" si="4106"/>
        <v>0.370923632</v>
      </c>
      <c r="BL646" s="34">
        <f t="shared" si="4106"/>
        <v>-0.6532016779</v>
      </c>
      <c r="BT646" s="5">
        <f t="shared" ref="BT646:BV646" si="4107">Z646*(1-Z646)</f>
        <v>0.2393014009</v>
      </c>
      <c r="BU646" s="5">
        <f t="shared" si="4107"/>
        <v>0.24893469</v>
      </c>
      <c r="BV646" s="5">
        <f t="shared" si="4107"/>
        <v>0.2209510894</v>
      </c>
      <c r="BY646" s="17">
        <v>0.0457691703495276</v>
      </c>
      <c r="BZ646" s="17">
        <v>-0.10484418912997558</v>
      </c>
      <c r="CA646" s="17">
        <v>-0.08558098083940452</v>
      </c>
      <c r="CC646" s="34">
        <f t="shared" ref="CC646:CE646" si="4108">BY646*BT646</f>
        <v>0.01095262658</v>
      </c>
      <c r="CD646" s="34">
        <f t="shared" si="4108"/>
        <v>-0.02609935572</v>
      </c>
      <c r="CE646" s="34">
        <f t="shared" si="4108"/>
        <v>-0.01890921095</v>
      </c>
    </row>
    <row r="647" ht="18.0" customHeight="1">
      <c r="B647" s="6">
        <v>0.0</v>
      </c>
      <c r="C647" s="6">
        <v>0.0</v>
      </c>
      <c r="D647" s="6">
        <v>1.0</v>
      </c>
      <c r="E647" s="22" t="str">
        <f t="shared" si="4043"/>
        <v>virginica</v>
      </c>
      <c r="F647" s="22">
        <f t="shared" ref="F647:H647" si="4109">AQ647</f>
        <v>0.2777685901</v>
      </c>
      <c r="G647" s="22">
        <f t="shared" si="4109"/>
        <v>0.375899123</v>
      </c>
      <c r="H647" s="22">
        <f t="shared" si="4109"/>
        <v>0.346332287</v>
      </c>
      <c r="I647" s="64" t="str">
        <f t="shared" si="4045"/>
        <v>versicolor</v>
      </c>
      <c r="J647" s="30"/>
      <c r="K647" s="77" t="str">
        <f t="shared" si="4046"/>
        <v>NG</v>
      </c>
      <c r="L647" s="78">
        <f t="shared" si="4047"/>
        <v>0.1092277701</v>
      </c>
      <c r="N647" s="31">
        <v>1.0</v>
      </c>
      <c r="O647" s="27">
        <v>7.7</v>
      </c>
      <c r="P647" s="27">
        <v>5.2</v>
      </c>
      <c r="U647" s="27">
        <v>0.4171254742537157</v>
      </c>
      <c r="V647" s="27">
        <v>0.03994095387610441</v>
      </c>
      <c r="W647" s="27">
        <v>0.7673759423658328</v>
      </c>
      <c r="Z647" s="17">
        <f t="shared" ref="Z647:AB647" si="4110">1/(1+EXP(-U647))</f>
        <v>0.6027951969</v>
      </c>
      <c r="AA647" s="17">
        <f t="shared" si="4110"/>
        <v>0.5099839112</v>
      </c>
      <c r="AB647" s="17">
        <f t="shared" si="4110"/>
        <v>0.6829529842</v>
      </c>
      <c r="AE647" s="31">
        <v>1.0</v>
      </c>
      <c r="AF647" s="17">
        <f t="shared" ref="AF647:AH647" si="4111">Z647</f>
        <v>0.6027951969</v>
      </c>
      <c r="AG647" s="17">
        <f t="shared" si="4111"/>
        <v>0.5099839112</v>
      </c>
      <c r="AH647" s="17">
        <f t="shared" si="4111"/>
        <v>0.6829529842</v>
      </c>
      <c r="AM647" s="27">
        <v>0.5009191643722952</v>
      </c>
      <c r="AN647" s="27">
        <v>0.8034516246045288</v>
      </c>
      <c r="AO647" s="27">
        <v>0.7215294882817413</v>
      </c>
      <c r="AQ647" s="17">
        <f t="shared" ref="AQ647:AS647" si="4112">EXP(AM647)/(EXP($AM647)+EXP($AN647)+EXP($AO647))</f>
        <v>0.2777685901</v>
      </c>
      <c r="AR647" s="17">
        <f t="shared" si="4112"/>
        <v>0.375899123</v>
      </c>
      <c r="AS647" s="17">
        <f t="shared" si="4112"/>
        <v>0.346332287</v>
      </c>
      <c r="AU647" s="40" t="str">
        <f t="shared" si="4063"/>
        <v>versicolor</v>
      </c>
      <c r="AW647" s="41">
        <v>0.0</v>
      </c>
      <c r="AX647" s="41">
        <v>0.0</v>
      </c>
      <c r="AY647" s="41">
        <v>1.0</v>
      </c>
      <c r="BB647" s="74">
        <f t="shared" ref="BB647:BD647" si="4113">AQ647-AW647</f>
        <v>0.2777685901</v>
      </c>
      <c r="BC647" s="74">
        <f t="shared" si="4113"/>
        <v>0.375899123</v>
      </c>
      <c r="BD647" s="74">
        <f t="shared" si="4113"/>
        <v>-0.653667713</v>
      </c>
      <c r="BF647" s="5">
        <v>1.0</v>
      </c>
      <c r="BG647" s="5">
        <v>1.0</v>
      </c>
      <c r="BH647" s="5">
        <v>1.0</v>
      </c>
      <c r="BJ647" s="34">
        <f t="shared" ref="BJ647:BL647" si="4114">BB647*BF647</f>
        <v>0.2777685901</v>
      </c>
      <c r="BK647" s="34">
        <f t="shared" si="4114"/>
        <v>0.375899123</v>
      </c>
      <c r="BL647" s="34">
        <f t="shared" si="4114"/>
        <v>-0.653667713</v>
      </c>
      <c r="BT647" s="5">
        <f t="shared" ref="BT647:BV647" si="4115">Z647*(1-Z647)</f>
        <v>0.2394331475</v>
      </c>
      <c r="BU647" s="5">
        <f t="shared" si="4115"/>
        <v>0.2499003215</v>
      </c>
      <c r="BV647" s="5">
        <f t="shared" si="4115"/>
        <v>0.2165282056</v>
      </c>
      <c r="BY647" s="17">
        <v>0.0470868996335857</v>
      </c>
      <c r="BZ647" s="17">
        <v>-0.10852332090826368</v>
      </c>
      <c r="CA647" s="17">
        <v>-0.08102387001966</v>
      </c>
      <c r="CC647" s="34">
        <f t="shared" ref="CC647:CE647" si="4116">BY647*BT647</f>
        <v>0.01127416458</v>
      </c>
      <c r="CD647" s="34">
        <f t="shared" si="4116"/>
        <v>-0.02712001279</v>
      </c>
      <c r="CE647" s="34">
        <f t="shared" si="4116"/>
        <v>-0.01754395318</v>
      </c>
    </row>
    <row r="648" ht="18.0" customHeight="1">
      <c r="K648" s="2"/>
      <c r="R648" s="9"/>
      <c r="AM648" s="7"/>
    </row>
    <row r="649" ht="18.0" customHeight="1">
      <c r="K649" s="2"/>
      <c r="R649" s="9"/>
      <c r="AM649" s="43" t="s">
        <v>388</v>
      </c>
      <c r="AN649" s="27"/>
      <c r="AO649" s="27"/>
    </row>
    <row r="650" ht="18.0" customHeight="1">
      <c r="B650" s="11" t="s">
        <v>11</v>
      </c>
      <c r="C650" s="12"/>
      <c r="D650" s="12"/>
      <c r="E650" s="13"/>
      <c r="G650" s="2"/>
      <c r="H650" s="2"/>
      <c r="I650" s="2"/>
      <c r="J650" s="9"/>
      <c r="K650" s="2"/>
      <c r="L650" s="9"/>
      <c r="Q650" s="7"/>
      <c r="U650" s="43" t="s">
        <v>12</v>
      </c>
      <c r="V650" s="27"/>
      <c r="W650" s="27"/>
      <c r="Z650" s="16" t="s">
        <v>389</v>
      </c>
      <c r="AA650" s="17"/>
      <c r="AF650" s="16" t="s">
        <v>390</v>
      </c>
      <c r="AI650" s="7"/>
      <c r="AM650" s="43" t="s">
        <v>391</v>
      </c>
      <c r="AQ650" s="10" t="s">
        <v>392</v>
      </c>
      <c r="AR650" s="17"/>
      <c r="AW650" s="1" t="s">
        <v>41</v>
      </c>
      <c r="BB650" s="36" t="s">
        <v>93</v>
      </c>
      <c r="BF650" s="4" t="s">
        <v>393</v>
      </c>
      <c r="BH650" s="9" t="s">
        <v>1294</v>
      </c>
      <c r="BJ650" s="33" t="s">
        <v>395</v>
      </c>
      <c r="BN650" s="33" t="s">
        <v>396</v>
      </c>
      <c r="BO650" s="34"/>
      <c r="BP650" s="34"/>
      <c r="BQ650" s="34"/>
      <c r="BT650" s="4" t="s">
        <v>397</v>
      </c>
      <c r="BX650" s="16" t="s">
        <v>398</v>
      </c>
      <c r="BY650" s="17"/>
      <c r="BZ650" s="17"/>
      <c r="CA650" s="17"/>
      <c r="CB650" s="17"/>
      <c r="CC650" s="33" t="s">
        <v>399</v>
      </c>
      <c r="CG650" s="4" t="s">
        <v>138</v>
      </c>
      <c r="CH650" s="5"/>
      <c r="CI650" s="5"/>
      <c r="CJ650" s="5"/>
    </row>
    <row r="651" ht="18.0" customHeight="1">
      <c r="B651" s="18" t="s">
        <v>14</v>
      </c>
      <c r="C651" s="18" t="s">
        <v>15</v>
      </c>
      <c r="D651" s="18" t="s">
        <v>16</v>
      </c>
      <c r="E651" s="19"/>
      <c r="F651" s="6" t="s">
        <v>14</v>
      </c>
      <c r="G651" s="6" t="s">
        <v>15</v>
      </c>
      <c r="H651" s="6" t="s">
        <v>16</v>
      </c>
      <c r="I651" s="19"/>
      <c r="J651" s="20" t="s">
        <v>18</v>
      </c>
      <c r="K651" s="18" t="s">
        <v>19</v>
      </c>
      <c r="L651" s="18" t="s">
        <v>1142</v>
      </c>
      <c r="N651" s="1" t="s">
        <v>21</v>
      </c>
      <c r="O651" s="1" t="s">
        <v>22</v>
      </c>
      <c r="P651" s="1" t="s">
        <v>514</v>
      </c>
      <c r="Q651" s="1" t="s">
        <v>1295</v>
      </c>
      <c r="U651" s="1" t="s">
        <v>1296</v>
      </c>
      <c r="AE651" s="1" t="s">
        <v>21</v>
      </c>
      <c r="AF651" s="2" t="s">
        <v>1297</v>
      </c>
      <c r="AI651" s="2" t="s">
        <v>1298</v>
      </c>
      <c r="AK651" s="2"/>
      <c r="AM651" s="2" t="s">
        <v>1299</v>
      </c>
      <c r="AO651" s="2"/>
      <c r="AQ651" s="2" t="s">
        <v>47</v>
      </c>
      <c r="AW651" s="6" t="s">
        <v>14</v>
      </c>
      <c r="AX651" s="6" t="s">
        <v>15</v>
      </c>
      <c r="AY651" s="6" t="s">
        <v>16</v>
      </c>
      <c r="BB651" s="2" t="s">
        <v>101</v>
      </c>
      <c r="BF651" s="1" t="s">
        <v>251</v>
      </c>
      <c r="BJ651" s="57" t="s">
        <v>1300</v>
      </c>
      <c r="BK651" s="58"/>
      <c r="BO651" s="2" t="s">
        <v>104</v>
      </c>
      <c r="BP651" s="2"/>
      <c r="BT651" s="1" t="s">
        <v>145</v>
      </c>
      <c r="BY651" s="2" t="s">
        <v>146</v>
      </c>
      <c r="CC651" s="2" t="s">
        <v>1301</v>
      </c>
      <c r="CH651" s="2" t="s">
        <v>148</v>
      </c>
    </row>
    <row r="652" ht="18.0" customHeight="1">
      <c r="A652" s="1">
        <f>A639+1</f>
        <v>50</v>
      </c>
      <c r="B652" s="6">
        <v>1.0</v>
      </c>
      <c r="C652" s="6">
        <v>0.0</v>
      </c>
      <c r="D652" s="6">
        <v>0.0</v>
      </c>
      <c r="E652" s="22" t="str">
        <f t="shared" ref="E652:E660" si="4127">IF(MAX(B652:D652)=B652,"setosa",IF(MAX(B652:D652)=C652,"versicolor","virginica"))</f>
        <v>setosa</v>
      </c>
      <c r="F652" s="22">
        <f t="shared" ref="F652:H652" si="4117">AQ652</f>
        <v>0.4086036989</v>
      </c>
      <c r="G652" s="22">
        <f t="shared" si="4117"/>
        <v>0.2602422676</v>
      </c>
      <c r="H652" s="22">
        <f t="shared" si="4117"/>
        <v>0.3311540335</v>
      </c>
      <c r="I652" s="64" t="str">
        <f t="shared" ref="I652:I660" si="4129">IF(MAX(F652:H652)=F652,"setosa",IF(MAX(F652:H652)=G652,"versicolor","virginica"))</f>
        <v>setosa</v>
      </c>
      <c r="J652" s="22">
        <f>COUNTIF(K652:K660,"OK")/9</f>
        <v>0.7777777778</v>
      </c>
      <c r="K652" s="24" t="str">
        <f t="shared" ref="K652:K660" si="4130">IF(E652=I652,"OK","NG")</f>
        <v>OK</v>
      </c>
      <c r="L652" s="76">
        <f t="shared" ref="L652:L660" si="4131">((AQ652-B652)^2+(AR652-C652)^2)/2</f>
        <v>0.2087378114</v>
      </c>
      <c r="M652" s="9" t="s">
        <v>26</v>
      </c>
      <c r="N652" s="25">
        <v>1.0</v>
      </c>
      <c r="O652" s="27">
        <v>5.1</v>
      </c>
      <c r="P652" s="27">
        <v>7.0</v>
      </c>
      <c r="Q652" s="72">
        <f t="shared" ref="Q652:S652" si="4118">Q639-$C$10*CH639</f>
        <v>0.05250295921</v>
      </c>
      <c r="R652" s="72">
        <f t="shared" si="4118"/>
        <v>-0.07211246565</v>
      </c>
      <c r="S652" s="72">
        <f t="shared" si="4118"/>
        <v>0.2014171664</v>
      </c>
      <c r="T652" s="28" t="s">
        <v>27</v>
      </c>
      <c r="U652" s="27">
        <f t="array" ref="U652:W660">MMULT(N652:P660,Q652:S654)</f>
        <v>-0.2309815758</v>
      </c>
      <c r="V652" s="27">
        <v>1.5058685219352135</v>
      </c>
      <c r="W652" s="27">
        <v>-1.2964940465603778</v>
      </c>
      <c r="Y652" s="9" t="s">
        <v>1302</v>
      </c>
      <c r="Z652" s="17">
        <f t="shared" ref="Z652:AB652" si="4119">1/(1+EXP(-U652))</f>
        <v>0.442509982</v>
      </c>
      <c r="AA652" s="17">
        <f t="shared" si="4119"/>
        <v>0.8184481147</v>
      </c>
      <c r="AB652" s="17">
        <f t="shared" si="4119"/>
        <v>0.2147556545</v>
      </c>
      <c r="AD652" s="9" t="s">
        <v>1303</v>
      </c>
      <c r="AE652" s="25">
        <v>1.0</v>
      </c>
      <c r="AF652" s="17">
        <f t="shared" ref="AF652:AH652" si="4120">Z652</f>
        <v>0.442509982</v>
      </c>
      <c r="AG652" s="17">
        <f t="shared" si="4120"/>
        <v>0.8184481147</v>
      </c>
      <c r="AH652" s="17">
        <f t="shared" si="4120"/>
        <v>0.2147556545</v>
      </c>
      <c r="AI652" s="38">
        <f t="shared" ref="AI652:AK652" si="4121">AI639-$C$10*BO639</f>
        <v>0.1032017759</v>
      </c>
      <c r="AJ652" s="38">
        <f t="shared" si="4121"/>
        <v>-0.04200908468</v>
      </c>
      <c r="AK652" s="38">
        <f t="shared" si="4121"/>
        <v>-0.06119269124</v>
      </c>
      <c r="AL652" s="28" t="s">
        <v>27</v>
      </c>
      <c r="AM652" s="27">
        <f t="array" ref="AM652:AO660">MMULT(AE652:AH660,AI652:AK655)</f>
        <v>0.7424967365</v>
      </c>
      <c r="AN652" s="27">
        <v>0.29136399691348414</v>
      </c>
      <c r="AO652" s="27">
        <v>0.5323346265711708</v>
      </c>
      <c r="AP652" s="9" t="s">
        <v>1304</v>
      </c>
      <c r="AQ652" s="17">
        <f t="shared" ref="AQ652:AS652" si="4122">EXP(AM652)/(EXP($AM652)+EXP($AN652)+EXP($AO652))</f>
        <v>0.4086036989</v>
      </c>
      <c r="AR652" s="17">
        <f t="shared" si="4122"/>
        <v>0.2602422676</v>
      </c>
      <c r="AS652" s="17">
        <f t="shared" si="4122"/>
        <v>0.3311540335</v>
      </c>
      <c r="AT652" s="39" t="s">
        <v>51</v>
      </c>
      <c r="AU652" s="40" t="str">
        <f>IF(MAX(B652:D652)=MAX(AQ652:AS652)=AQ652,"setosa",IF(MAX(AQ652:AS652)=AR652,"versicolor","virginica"))</f>
        <v>virginica</v>
      </c>
      <c r="AW652" s="41">
        <v>1.0</v>
      </c>
      <c r="AX652" s="41">
        <v>0.0</v>
      </c>
      <c r="AY652" s="41">
        <v>0.0</v>
      </c>
      <c r="BA652" s="59" t="s">
        <v>108</v>
      </c>
      <c r="BB652" s="74">
        <f t="shared" ref="BB652:BD652" si="4123">AQ652-AW652</f>
        <v>-0.5913963011</v>
      </c>
      <c r="BC652" s="74">
        <f t="shared" si="4123"/>
        <v>0.2602422676</v>
      </c>
      <c r="BD652" s="74">
        <f t="shared" si="4123"/>
        <v>0.3311540335</v>
      </c>
      <c r="BE652" s="9" t="s">
        <v>1305</v>
      </c>
      <c r="BF652" s="5">
        <v>1.0</v>
      </c>
      <c r="BG652" s="5">
        <v>1.0</v>
      </c>
      <c r="BH652" s="5">
        <v>1.0</v>
      </c>
      <c r="BI652" s="9" t="s">
        <v>1306</v>
      </c>
      <c r="BJ652" s="34">
        <f t="shared" ref="BJ652:BL652" si="4124">BB652*BF652</f>
        <v>-0.5913963011</v>
      </c>
      <c r="BK652" s="34">
        <f t="shared" si="4124"/>
        <v>0.2602422676</v>
      </c>
      <c r="BL652" s="34">
        <f t="shared" si="4124"/>
        <v>0.3311540335</v>
      </c>
      <c r="BN652" s="61" t="s">
        <v>1307</v>
      </c>
      <c r="BO652" s="62">
        <f t="array" ref="BO652:BQ655">MMULT(TRANSPOSE(AE652:AH660),BJ652:BL660)</f>
        <v>-0.1345953417</v>
      </c>
      <c r="BP652" s="62">
        <v>0.07155856269727129</v>
      </c>
      <c r="BQ652" s="62">
        <v>0.06303677901895632</v>
      </c>
      <c r="BS652" s="75" t="s">
        <v>1308</v>
      </c>
      <c r="BT652" s="5">
        <f t="shared" ref="BT652:BV652" si="4125">Z652*(1-Z652)</f>
        <v>0.2466948978</v>
      </c>
      <c r="BU652" s="5">
        <f t="shared" si="4125"/>
        <v>0.1485907982</v>
      </c>
      <c r="BV652" s="5">
        <f t="shared" si="4125"/>
        <v>0.1686356633</v>
      </c>
      <c r="BX652" s="9" t="s">
        <v>1309</v>
      </c>
      <c r="BY652" s="17">
        <f t="array" ref="BY652:CA660">MMULT(BJ652:BL660,TRANSPOSE(AI653:AK655))</f>
        <v>0.1025370742</v>
      </c>
      <c r="BZ652" s="17">
        <v>-0.3015328881565227</v>
      </c>
      <c r="CA652" s="17">
        <v>0.4965894950010386</v>
      </c>
      <c r="CB652" s="9"/>
      <c r="CC652" s="34">
        <f t="shared" ref="CC652:CE652" si="4126">BY652*BT652</f>
        <v>0.02529537304</v>
      </c>
      <c r="CD652" s="34">
        <f t="shared" si="4126"/>
        <v>-0.04480501254</v>
      </c>
      <c r="CE652" s="34">
        <f t="shared" si="4126"/>
        <v>0.0837426989</v>
      </c>
      <c r="CG652" s="61" t="s">
        <v>1310</v>
      </c>
      <c r="CH652" s="65">
        <f t="array" ref="CH652:CJ654">MMULT(TRANSPOSE(N652:P660),CC652:CE660)</f>
        <v>0.00893886651</v>
      </c>
      <c r="CI652" s="65">
        <v>0.07012645851857094</v>
      </c>
      <c r="CJ652" s="65">
        <v>-0.030523523741039466</v>
      </c>
    </row>
    <row r="653" ht="18.0" customHeight="1">
      <c r="B653" s="6">
        <v>1.0</v>
      </c>
      <c r="C653" s="6">
        <v>0.0</v>
      </c>
      <c r="D653" s="6">
        <v>0.0</v>
      </c>
      <c r="E653" s="22" t="str">
        <f t="shared" si="4127"/>
        <v>setosa</v>
      </c>
      <c r="F653" s="22">
        <f t="shared" ref="F653:H653" si="4128">AQ653</f>
        <v>0.4229803875</v>
      </c>
      <c r="G653" s="22">
        <f t="shared" si="4128"/>
        <v>0.2490289776</v>
      </c>
      <c r="H653" s="22">
        <f t="shared" si="4128"/>
        <v>0.3279906349</v>
      </c>
      <c r="I653" s="64" t="str">
        <f t="shared" si="4129"/>
        <v>setosa</v>
      </c>
      <c r="K653" s="24" t="str">
        <f t="shared" si="4130"/>
        <v>OK</v>
      </c>
      <c r="L653" s="76">
        <f t="shared" si="4131"/>
        <v>0.1974835325</v>
      </c>
      <c r="N653" s="29">
        <v>1.0</v>
      </c>
      <c r="O653" s="27">
        <v>5.4</v>
      </c>
      <c r="P653" s="27">
        <v>7.8</v>
      </c>
      <c r="Q653" s="72">
        <f t="shared" ref="Q653:S653" si="4132">Q640-$C$10*CH640</f>
        <v>0.1361957456</v>
      </c>
      <c r="R653" s="72">
        <f t="shared" si="4132"/>
        <v>-0.2801466562</v>
      </c>
      <c r="S653" s="72">
        <f t="shared" si="4132"/>
        <v>0.4368280562</v>
      </c>
      <c r="U653" s="27">
        <v>-0.3019037478481844</v>
      </c>
      <c r="V653" s="27">
        <v>1.7654506889953085</v>
      </c>
      <c r="W653" s="27">
        <v>-1.5912438353778753</v>
      </c>
      <c r="Z653" s="17">
        <f t="shared" ref="Z653:AB653" si="4133">1/(1+EXP(-U653))</f>
        <v>0.4250921623</v>
      </c>
      <c r="AA653" s="17">
        <f t="shared" si="4133"/>
        <v>0.8538910071</v>
      </c>
      <c r="AB653" s="17">
        <f t="shared" si="4133"/>
        <v>0.16920897</v>
      </c>
      <c r="AE653" s="29">
        <v>1.0</v>
      </c>
      <c r="AF653" s="17">
        <f t="shared" ref="AF653:AH653" si="4134">Z653</f>
        <v>0.4250921623</v>
      </c>
      <c r="AG653" s="17">
        <f t="shared" si="4134"/>
        <v>0.8538910071</v>
      </c>
      <c r="AH653" s="17">
        <f t="shared" si="4134"/>
        <v>0.16920897</v>
      </c>
      <c r="AI653" s="38">
        <f t="shared" ref="AI653:AK653" si="4135">AI640-$C$10*BO640</f>
        <v>0.4768796755</v>
      </c>
      <c r="AJ653" s="38">
        <f t="shared" si="4135"/>
        <v>0.7557939255</v>
      </c>
      <c r="AK653" s="38">
        <f t="shared" si="4135"/>
        <v>0.567326399</v>
      </c>
      <c r="AM653" s="27">
        <v>0.7687334185608039</v>
      </c>
      <c r="AN653" s="27">
        <v>0.23897687168173998</v>
      </c>
      <c r="AO653" s="27">
        <v>0.5143926617301244</v>
      </c>
      <c r="AQ653" s="17">
        <f t="shared" ref="AQ653:AS653" si="4136">EXP(AM653)/(EXP($AM653)+EXP($AN653)+EXP($AO653))</f>
        <v>0.4229803875</v>
      </c>
      <c r="AR653" s="17">
        <f t="shared" si="4136"/>
        <v>0.2490289776</v>
      </c>
      <c r="AS653" s="17">
        <f t="shared" si="4136"/>
        <v>0.3279906349</v>
      </c>
      <c r="AU653" s="40" t="str">
        <f t="shared" ref="AU653:AU660" si="4147">IF(MAX(AQ653:AS653)=AQ653,"setosa",IF(MAX(AQ653:AS653)=AR653,"versicolor","virginica"))</f>
        <v>setosa</v>
      </c>
      <c r="AW653" s="41">
        <v>1.0</v>
      </c>
      <c r="AX653" s="41">
        <v>0.0</v>
      </c>
      <c r="AY653" s="41">
        <v>0.0</v>
      </c>
      <c r="BB653" s="74">
        <f t="shared" ref="BB653:BD653" si="4137">AQ653-AW653</f>
        <v>-0.5770196125</v>
      </c>
      <c r="BC653" s="74">
        <f t="shared" si="4137"/>
        <v>0.2490289776</v>
      </c>
      <c r="BD653" s="74">
        <f t="shared" si="4137"/>
        <v>0.3279906349</v>
      </c>
      <c r="BF653" s="5">
        <v>1.0</v>
      </c>
      <c r="BG653" s="5">
        <v>1.0</v>
      </c>
      <c r="BH653" s="5">
        <v>1.0</v>
      </c>
      <c r="BJ653" s="34">
        <f t="shared" ref="BJ653:BL653" si="4138">BB653*BF653</f>
        <v>-0.5770196125</v>
      </c>
      <c r="BK653" s="34">
        <f t="shared" si="4138"/>
        <v>0.2490289776</v>
      </c>
      <c r="BL653" s="34">
        <f t="shared" si="4138"/>
        <v>0.3279906349</v>
      </c>
      <c r="BN653" s="61" t="s">
        <v>1311</v>
      </c>
      <c r="BO653" s="34">
        <v>0.20118591737496694</v>
      </c>
      <c r="BP653" s="34">
        <v>-0.11769611333125415</v>
      </c>
      <c r="BQ653" s="34">
        <v>-0.08348980404371281</v>
      </c>
      <c r="BT653" s="5">
        <f t="shared" ref="BT653:BV653" si="4139">Z653*(1-Z653)</f>
        <v>0.2443888158</v>
      </c>
      <c r="BU653" s="5">
        <f t="shared" si="4139"/>
        <v>0.1247611551</v>
      </c>
      <c r="BV653" s="5">
        <f t="shared" si="4139"/>
        <v>0.1405772945</v>
      </c>
      <c r="BY653" s="17">
        <v>0.09912340878843434</v>
      </c>
      <c r="BZ653" s="17">
        <v>-0.2917706518947854</v>
      </c>
      <c r="CA653" s="17">
        <v>0.483066541007389</v>
      </c>
      <c r="CC653" s="34">
        <f t="shared" ref="CC653:CE653" si="4140">BY653*BT653</f>
        <v>0.0242246525</v>
      </c>
      <c r="CD653" s="34">
        <f t="shared" si="4140"/>
        <v>-0.03640164356</v>
      </c>
      <c r="CE653" s="34">
        <f t="shared" si="4140"/>
        <v>0.06790818738</v>
      </c>
      <c r="CG653" s="61" t="s">
        <v>1312</v>
      </c>
      <c r="CH653" s="66">
        <v>0.011679917281992552</v>
      </c>
      <c r="CI653" s="66">
        <v>0.4848031583535555</v>
      </c>
      <c r="CJ653" s="66">
        <v>-0.5934316069472185</v>
      </c>
    </row>
    <row r="654" ht="18.0" customHeight="1">
      <c r="B654" s="6">
        <v>1.0</v>
      </c>
      <c r="C654" s="6">
        <v>0.0</v>
      </c>
      <c r="D654" s="6">
        <v>0.0</v>
      </c>
      <c r="E654" s="22" t="str">
        <f t="shared" si="4127"/>
        <v>setosa</v>
      </c>
      <c r="F654" s="22">
        <f t="shared" ref="F654:H654" si="4141">AQ654</f>
        <v>0.4137070274</v>
      </c>
      <c r="G654" s="22">
        <f t="shared" si="4141"/>
        <v>0.2563758691</v>
      </c>
      <c r="H654" s="22">
        <f t="shared" si="4141"/>
        <v>0.3299171036</v>
      </c>
      <c r="I654" s="64" t="str">
        <f t="shared" si="4129"/>
        <v>setosa</v>
      </c>
      <c r="K654" s="24" t="str">
        <f t="shared" si="4130"/>
        <v>OK</v>
      </c>
      <c r="L654" s="76">
        <f t="shared" si="4131"/>
        <v>0.204734018</v>
      </c>
      <c r="N654" s="29">
        <v>1.0</v>
      </c>
      <c r="O654" s="27">
        <v>4.6</v>
      </c>
      <c r="P654" s="27">
        <v>6.8</v>
      </c>
      <c r="Q654" s="72">
        <f t="shared" ref="Q654:S654" si="4142">Q641-$C$10*CH641</f>
        <v>-0.1397261197</v>
      </c>
      <c r="R654" s="72">
        <f t="shared" si="4142"/>
        <v>0.4295327049</v>
      </c>
      <c r="S654" s="72">
        <f t="shared" si="4142"/>
        <v>-0.5322477571</v>
      </c>
      <c r="U654" s="27">
        <v>-0.27113422467675163</v>
      </c>
      <c r="V654" s="27">
        <v>1.5600353090717245</v>
      </c>
      <c r="W654" s="27">
        <v>-1.408458523250879</v>
      </c>
      <c r="Z654" s="17">
        <f t="shared" ref="Z654:AB654" si="4143">1/(1+EXP(-U654))</f>
        <v>0.4326286657</v>
      </c>
      <c r="AA654" s="17">
        <f t="shared" si="4143"/>
        <v>0.8263584195</v>
      </c>
      <c r="AB654" s="17">
        <f t="shared" si="4143"/>
        <v>0.1964773016</v>
      </c>
      <c r="AE654" s="29">
        <v>1.0</v>
      </c>
      <c r="AF654" s="17">
        <f t="shared" ref="AF654:AH654" si="4144">Z654</f>
        <v>0.4326286657</v>
      </c>
      <c r="AG654" s="17">
        <f t="shared" si="4144"/>
        <v>0.8263584195</v>
      </c>
      <c r="AH654" s="17">
        <f t="shared" si="4144"/>
        <v>0.1964773016</v>
      </c>
      <c r="AI654" s="38">
        <f t="shared" ref="AI654:AK654" si="4145">AI641-$C$10*BO641</f>
        <v>0.5998018666</v>
      </c>
      <c r="AJ654" s="38">
        <f t="shared" si="4145"/>
        <v>-0.1887362445</v>
      </c>
      <c r="AK654" s="38">
        <f t="shared" si="4145"/>
        <v>0.308934378</v>
      </c>
      <c r="AM654" s="27">
        <v>0.7478602285630547</v>
      </c>
      <c r="AN654" s="27">
        <v>0.2693467749680718</v>
      </c>
      <c r="AO654" s="27">
        <v>0.5215435902026178</v>
      </c>
      <c r="AQ654" s="17">
        <f t="shared" ref="AQ654:AS654" si="4146">EXP(AM654)/(EXP($AM654)+EXP($AN654)+EXP($AO654))</f>
        <v>0.4137070274</v>
      </c>
      <c r="AR654" s="17">
        <f t="shared" si="4146"/>
        <v>0.2563758691</v>
      </c>
      <c r="AS654" s="17">
        <f t="shared" si="4146"/>
        <v>0.3299171036</v>
      </c>
      <c r="AU654" s="40" t="str">
        <f t="shared" si="4147"/>
        <v>setosa</v>
      </c>
      <c r="AW654" s="41">
        <v>1.0</v>
      </c>
      <c r="AX654" s="41">
        <v>0.0</v>
      </c>
      <c r="AY654" s="41">
        <v>0.0</v>
      </c>
      <c r="BB654" s="74">
        <f t="shared" ref="BB654:BD654" si="4148">AQ654-AW654</f>
        <v>-0.5862929726</v>
      </c>
      <c r="BC654" s="74">
        <f t="shared" si="4148"/>
        <v>0.2563758691</v>
      </c>
      <c r="BD654" s="74">
        <f t="shared" si="4148"/>
        <v>0.3299171036</v>
      </c>
      <c r="BF654" s="5">
        <v>1.0</v>
      </c>
      <c r="BG654" s="5">
        <v>1.0</v>
      </c>
      <c r="BH654" s="5">
        <v>1.0</v>
      </c>
      <c r="BJ654" s="34">
        <f t="shared" ref="BJ654:BL654" si="4149">BB654*BF654</f>
        <v>-0.5862929726</v>
      </c>
      <c r="BK654" s="34">
        <f t="shared" si="4149"/>
        <v>0.2563758691</v>
      </c>
      <c r="BL654" s="34">
        <f t="shared" si="4149"/>
        <v>0.3299171036</v>
      </c>
      <c r="BO654" s="34">
        <v>-0.683292195516329</v>
      </c>
      <c r="BP654" s="34">
        <v>0.504215788914832</v>
      </c>
      <c r="BQ654" s="34">
        <v>0.17907640660149715</v>
      </c>
      <c r="BT654" s="5">
        <f t="shared" ref="BT654:BV654" si="4150">Z654*(1-Z654)</f>
        <v>0.2454611033</v>
      </c>
      <c r="BU654" s="5">
        <f t="shared" si="4150"/>
        <v>0.143490182</v>
      </c>
      <c r="BV654" s="5">
        <f t="shared" si="4150"/>
        <v>0.1578739715</v>
      </c>
      <c r="BY654" s="17">
        <v>0.1013468042860185</v>
      </c>
      <c r="BZ654" s="17">
        <v>-0.2981243029044236</v>
      </c>
      <c r="CA654" s="17">
        <v>0.4918230704982419</v>
      </c>
      <c r="CC654" s="34">
        <f t="shared" ref="CC654:CE654" si="4151">BY654*BT654</f>
        <v>0.0248766984</v>
      </c>
      <c r="CD654" s="34">
        <f t="shared" si="4151"/>
        <v>-0.04277791048</v>
      </c>
      <c r="CE654" s="34">
        <f t="shared" si="4151"/>
        <v>0.07764606143</v>
      </c>
      <c r="CH654" s="66">
        <v>0.3850255604605309</v>
      </c>
      <c r="CI654" s="66">
        <v>-0.3949192200427968</v>
      </c>
      <c r="CJ654" s="66">
        <v>0.5974917649249163</v>
      </c>
    </row>
    <row r="655" ht="18.0" customHeight="1">
      <c r="B655" s="6">
        <v>0.0</v>
      </c>
      <c r="C655" s="6">
        <v>1.0</v>
      </c>
      <c r="D655" s="6">
        <v>0.0</v>
      </c>
      <c r="E655" s="22" t="str">
        <f t="shared" si="4127"/>
        <v>versicolor</v>
      </c>
      <c r="F655" s="22">
        <f t="shared" ref="F655:H655" si="4152">AQ655</f>
        <v>0.2562502934</v>
      </c>
      <c r="G655" s="22">
        <f t="shared" si="4152"/>
        <v>0.3988191105</v>
      </c>
      <c r="H655" s="22">
        <f t="shared" si="4152"/>
        <v>0.3449305961</v>
      </c>
      <c r="I655" s="64" t="str">
        <f t="shared" si="4129"/>
        <v>versicolor</v>
      </c>
      <c r="K655" s="24" t="str">
        <f t="shared" si="4130"/>
        <v>OK</v>
      </c>
      <c r="L655" s="76">
        <f t="shared" si="4131"/>
        <v>0.2135413374</v>
      </c>
      <c r="N655" s="29">
        <v>1.0</v>
      </c>
      <c r="O655" s="27">
        <v>6.4</v>
      </c>
      <c r="P655" s="27">
        <v>3.6</v>
      </c>
      <c r="U655" s="27">
        <v>0.42114170040082854</v>
      </c>
      <c r="V655" s="27">
        <v>-0.31873332788537145</v>
      </c>
      <c r="W655" s="27">
        <v>1.081024800688823</v>
      </c>
      <c r="Z655" s="17">
        <f t="shared" ref="Z655:AB655" si="4153">1/(1+EXP(-U655))</f>
        <v>0.6037564164</v>
      </c>
      <c r="AA655" s="17">
        <f t="shared" si="4153"/>
        <v>0.4209844765</v>
      </c>
      <c r="AB655" s="17">
        <f t="shared" si="4153"/>
        <v>0.7466878684</v>
      </c>
      <c r="AE655" s="29">
        <v>1.0</v>
      </c>
      <c r="AF655" s="17">
        <f t="shared" ref="AF655:AH655" si="4154">Z655</f>
        <v>0.6037564164</v>
      </c>
      <c r="AG655" s="17">
        <f t="shared" si="4154"/>
        <v>0.4209844765</v>
      </c>
      <c r="AH655" s="17">
        <f t="shared" si="4154"/>
        <v>0.7466878684</v>
      </c>
      <c r="AI655" s="38">
        <f t="shared" ref="AI655:AK655" si="4155">AI642-$C$10*BO642</f>
        <v>-0.2916605996</v>
      </c>
      <c r="AJ655" s="38">
        <f t="shared" si="4155"/>
        <v>0.7142887535</v>
      </c>
      <c r="AK655" s="38">
        <f t="shared" si="4155"/>
        <v>0.4173718462</v>
      </c>
      <c r="AM655" s="27">
        <v>0.4258487832761335</v>
      </c>
      <c r="AN655" s="27">
        <v>0.868202064963858</v>
      </c>
      <c r="AO655" s="27">
        <v>0.7230373338764382</v>
      </c>
      <c r="AQ655" s="17">
        <f t="shared" ref="AQ655:AS655" si="4156">EXP(AM655)/(EXP($AM655)+EXP($AN655)+EXP($AO655))</f>
        <v>0.2562502934</v>
      </c>
      <c r="AR655" s="17">
        <f t="shared" si="4156"/>
        <v>0.3988191105</v>
      </c>
      <c r="AS655" s="17">
        <f t="shared" si="4156"/>
        <v>0.3449305961</v>
      </c>
      <c r="AU655" s="40" t="str">
        <f t="shared" si="4147"/>
        <v>versicolor</v>
      </c>
      <c r="AW655" s="41">
        <v>0.0</v>
      </c>
      <c r="AX655" s="41">
        <v>1.0</v>
      </c>
      <c r="AY655" s="41">
        <v>0.0</v>
      </c>
      <c r="BB655" s="74">
        <f t="shared" ref="BB655:BD655" si="4157">AQ655-AW655</f>
        <v>0.2562502934</v>
      </c>
      <c r="BC655" s="74">
        <f t="shared" si="4157"/>
        <v>-0.6011808895</v>
      </c>
      <c r="BD655" s="74">
        <f t="shared" si="4157"/>
        <v>0.3449305961</v>
      </c>
      <c r="BF655" s="5">
        <v>1.0</v>
      </c>
      <c r="BG655" s="5">
        <v>1.0</v>
      </c>
      <c r="BH655" s="5">
        <v>1.0</v>
      </c>
      <c r="BJ655" s="34">
        <f t="shared" ref="BJ655:BL655" si="4158">BB655*BF655</f>
        <v>0.2562502934</v>
      </c>
      <c r="BK655" s="34">
        <f t="shared" si="4158"/>
        <v>-0.6011808895</v>
      </c>
      <c r="BL655" s="34">
        <f t="shared" si="4158"/>
        <v>0.3449305961</v>
      </c>
      <c r="BO655" s="34">
        <v>0.7900405338793816</v>
      </c>
      <c r="BP655" s="34">
        <v>-0.4984324528632203</v>
      </c>
      <c r="BQ655" s="34">
        <v>-0.2916080810161612</v>
      </c>
      <c r="BT655" s="5">
        <f t="shared" ref="BT655:BV655" si="4159">Z655*(1-Z655)</f>
        <v>0.239234606</v>
      </c>
      <c r="BU655" s="5">
        <f t="shared" si="4159"/>
        <v>0.2437565471</v>
      </c>
      <c r="BV655" s="5">
        <f t="shared" si="4159"/>
        <v>0.1891450956</v>
      </c>
      <c r="BY655" s="17">
        <v>-0.1364800746581493</v>
      </c>
      <c r="BZ655" s="17">
        <v>0.3737249467846908</v>
      </c>
      <c r="CA655" s="17">
        <v>-0.3601905426812231</v>
      </c>
      <c r="CC655" s="34">
        <f t="shared" ref="CC655:CE655" si="4160">BY655*BT655</f>
        <v>-0.03265075689</v>
      </c>
      <c r="CD655" s="34">
        <f t="shared" si="4160"/>
        <v>0.09109790258</v>
      </c>
      <c r="CE655" s="34">
        <f t="shared" si="4160"/>
        <v>-0.06812827463</v>
      </c>
    </row>
    <row r="656" ht="18.0" customHeight="1">
      <c r="B656" s="6">
        <v>0.0</v>
      </c>
      <c r="C656" s="6">
        <v>1.0</v>
      </c>
      <c r="D656" s="6">
        <v>0.0</v>
      </c>
      <c r="E656" s="22" t="str">
        <f t="shared" si="4127"/>
        <v>versicolor</v>
      </c>
      <c r="F656" s="22">
        <f t="shared" ref="F656:H656" si="4161">AQ656</f>
        <v>0.2616428674</v>
      </c>
      <c r="G656" s="22">
        <f t="shared" si="4161"/>
        <v>0.3931946921</v>
      </c>
      <c r="H656" s="22">
        <f t="shared" si="4161"/>
        <v>0.3451624405</v>
      </c>
      <c r="I656" s="64" t="str">
        <f t="shared" si="4129"/>
        <v>versicolor</v>
      </c>
      <c r="K656" s="24" t="str">
        <f t="shared" si="4130"/>
        <v>OK</v>
      </c>
      <c r="L656" s="76">
        <f t="shared" si="4131"/>
        <v>0.2183348358</v>
      </c>
      <c r="N656" s="29">
        <v>1.0</v>
      </c>
      <c r="O656" s="27">
        <v>5.9</v>
      </c>
      <c r="P656" s="27">
        <v>3.4</v>
      </c>
      <c r="U656" s="27">
        <v>0.38098905152230356</v>
      </c>
      <c r="V656" s="27">
        <v>-0.26456654074886066</v>
      </c>
      <c r="W656" s="27">
        <v>0.9690603239983218</v>
      </c>
      <c r="Z656" s="17">
        <f t="shared" ref="Z656:AB656" si="4162">1/(1+EXP(-U656))</f>
        <v>0.594111628</v>
      </c>
      <c r="AA656" s="17">
        <f t="shared" si="4162"/>
        <v>0.4342414845</v>
      </c>
      <c r="AB656" s="17">
        <f t="shared" si="4162"/>
        <v>0.7249321608</v>
      </c>
      <c r="AE656" s="29">
        <v>1.0</v>
      </c>
      <c r="AF656" s="17">
        <f t="shared" ref="AF656:AH656" si="4163">Z656</f>
        <v>0.594111628</v>
      </c>
      <c r="AG656" s="17">
        <f t="shared" si="4163"/>
        <v>0.4342414845</v>
      </c>
      <c r="AH656" s="17">
        <f t="shared" si="4163"/>
        <v>0.7249321608</v>
      </c>
      <c r="AI656" s="2"/>
      <c r="AM656" s="27">
        <v>0.4355462405269005</v>
      </c>
      <c r="AN656" s="27">
        <v>0.8428706572999958</v>
      </c>
      <c r="AO656" s="27">
        <v>0.7125809164600919</v>
      </c>
      <c r="AQ656" s="17">
        <f t="shared" ref="AQ656:AS656" si="4164">EXP(AM656)/(EXP($AM656)+EXP($AN656)+EXP($AO656))</f>
        <v>0.2616428674</v>
      </c>
      <c r="AR656" s="17">
        <f t="shared" si="4164"/>
        <v>0.3931946921</v>
      </c>
      <c r="AS656" s="17">
        <f t="shared" si="4164"/>
        <v>0.3451624405</v>
      </c>
      <c r="AU656" s="40" t="str">
        <f t="shared" si="4147"/>
        <v>versicolor</v>
      </c>
      <c r="AW656" s="41">
        <v>0.0</v>
      </c>
      <c r="AX656" s="41">
        <v>1.0</v>
      </c>
      <c r="AY656" s="41">
        <v>0.0</v>
      </c>
      <c r="BB656" s="74">
        <f t="shared" ref="BB656:BD656" si="4165">AQ656-AW656</f>
        <v>0.2616428674</v>
      </c>
      <c r="BC656" s="74">
        <f t="shared" si="4165"/>
        <v>-0.6068053079</v>
      </c>
      <c r="BD656" s="74">
        <f t="shared" si="4165"/>
        <v>0.3451624405</v>
      </c>
      <c r="BF656" s="5">
        <v>1.0</v>
      </c>
      <c r="BG656" s="5">
        <v>1.0</v>
      </c>
      <c r="BH656" s="5">
        <v>1.0</v>
      </c>
      <c r="BJ656" s="34">
        <f t="shared" ref="BJ656:BL656" si="4166">BB656*BF656</f>
        <v>0.2616428674</v>
      </c>
      <c r="BK656" s="34">
        <f t="shared" si="4166"/>
        <v>-0.6068053079</v>
      </c>
      <c r="BL656" s="34">
        <f t="shared" si="4166"/>
        <v>0.3451624405</v>
      </c>
      <c r="BT656" s="5">
        <f t="shared" ref="BT656:BV656" si="4167">Z656*(1-Z656)</f>
        <v>0.2411430015</v>
      </c>
      <c r="BU656" s="5">
        <f t="shared" si="4167"/>
        <v>0.2456758176</v>
      </c>
      <c r="BV656" s="5">
        <f t="shared" si="4167"/>
        <v>0.199405523</v>
      </c>
      <c r="BY656" s="17">
        <v>-0.13802783553165876</v>
      </c>
      <c r="BZ656" s="17">
        <v>0.37809257904714066</v>
      </c>
      <c r="CA656" s="17">
        <v>-0.36568403752393575</v>
      </c>
      <c r="CC656" s="34">
        <f t="shared" ref="CC656:CE656" si="4168">BY656*BT656</f>
        <v>-0.03328444655</v>
      </c>
      <c r="CD656" s="34">
        <f t="shared" si="4168"/>
        <v>0.0928882035</v>
      </c>
      <c r="CE656" s="34">
        <f t="shared" si="4168"/>
        <v>-0.07291941677</v>
      </c>
    </row>
    <row r="657" ht="18.0" customHeight="1">
      <c r="B657" s="6">
        <v>0.0</v>
      </c>
      <c r="C657" s="6">
        <v>1.0</v>
      </c>
      <c r="D657" s="6">
        <v>0.0</v>
      </c>
      <c r="E657" s="22" t="str">
        <f t="shared" si="4127"/>
        <v>versicolor</v>
      </c>
      <c r="F657" s="22">
        <f t="shared" ref="F657:H657" si="4169">AQ657</f>
        <v>0.239433793</v>
      </c>
      <c r="G657" s="22">
        <f t="shared" si="4169"/>
        <v>0.417693219</v>
      </c>
      <c r="H657" s="22">
        <f t="shared" si="4169"/>
        <v>0.3428729881</v>
      </c>
      <c r="I657" s="64" t="str">
        <f t="shared" si="4129"/>
        <v>versicolor</v>
      </c>
      <c r="K657" s="24" t="str">
        <f t="shared" si="4130"/>
        <v>OK</v>
      </c>
      <c r="L657" s="76">
        <f t="shared" si="4131"/>
        <v>0.1982048642</v>
      </c>
      <c r="N657" s="29">
        <v>1.0</v>
      </c>
      <c r="O657" s="27">
        <v>6.7</v>
      </c>
      <c r="P657" s="27">
        <v>3.2</v>
      </c>
      <c r="U657" s="27">
        <v>0.5178908719574697</v>
      </c>
      <c r="V657" s="27">
        <v>-0.5745904067229264</v>
      </c>
      <c r="W657" s="27">
        <v>1.4249723203980282</v>
      </c>
      <c r="Z657" s="17">
        <f t="shared" ref="Z657:AB657" si="4170">1/(1+EXP(-U657))</f>
        <v>0.6266544495</v>
      </c>
      <c r="AA657" s="17">
        <f t="shared" si="4170"/>
        <v>0.3601782886</v>
      </c>
      <c r="AB657" s="17">
        <f t="shared" si="4170"/>
        <v>0.8061167361</v>
      </c>
      <c r="AE657" s="29">
        <v>1.0</v>
      </c>
      <c r="AF657" s="17">
        <f t="shared" ref="AF657:AH657" si="4171">Z657</f>
        <v>0.6266544495</v>
      </c>
      <c r="AG657" s="17">
        <f t="shared" si="4171"/>
        <v>0.3601782886</v>
      </c>
      <c r="AH657" s="17">
        <f t="shared" si="4171"/>
        <v>0.8061167361</v>
      </c>
      <c r="AJ657" s="2"/>
      <c r="AK657" s="2"/>
      <c r="AM657" s="27">
        <v>0.3829636656332325</v>
      </c>
      <c r="AN657" s="27">
        <v>0.9394339626906572</v>
      </c>
      <c r="AO657" s="27">
        <v>0.7420468069221687</v>
      </c>
      <c r="AQ657" s="17">
        <f t="shared" ref="AQ657:AS657" si="4172">EXP(AM657)/(EXP($AM657)+EXP($AN657)+EXP($AO657))</f>
        <v>0.239433793</v>
      </c>
      <c r="AR657" s="17">
        <f t="shared" si="4172"/>
        <v>0.417693219</v>
      </c>
      <c r="AS657" s="17">
        <f t="shared" si="4172"/>
        <v>0.3428729881</v>
      </c>
      <c r="AU657" s="40" t="str">
        <f t="shared" si="4147"/>
        <v>versicolor</v>
      </c>
      <c r="AW657" s="41">
        <v>0.0</v>
      </c>
      <c r="AX657" s="41">
        <v>1.0</v>
      </c>
      <c r="AY657" s="41">
        <v>0.0</v>
      </c>
      <c r="BB657" s="74">
        <f t="shared" ref="BB657:BD657" si="4173">AQ657-AW657</f>
        <v>0.239433793</v>
      </c>
      <c r="BC657" s="74">
        <f t="shared" si="4173"/>
        <v>-0.582306781</v>
      </c>
      <c r="BD657" s="74">
        <f t="shared" si="4173"/>
        <v>0.3428729881</v>
      </c>
      <c r="BF657" s="5">
        <v>1.0</v>
      </c>
      <c r="BG657" s="5">
        <v>1.0</v>
      </c>
      <c r="BH657" s="5">
        <v>1.0</v>
      </c>
      <c r="BJ657" s="34">
        <f t="shared" ref="BJ657:BL657" si="4174">BB657*BF657</f>
        <v>0.239433793</v>
      </c>
      <c r="BK657" s="34">
        <f t="shared" si="4174"/>
        <v>-0.582306781</v>
      </c>
      <c r="BL657" s="34">
        <f t="shared" si="4174"/>
        <v>0.3428729881</v>
      </c>
      <c r="BT657" s="5">
        <f t="shared" ref="BT657:BV657" si="4175">Z657*(1-Z657)</f>
        <v>0.2339586504</v>
      </c>
      <c r="BU657" s="5">
        <f t="shared" si="4175"/>
        <v>0.230449889</v>
      </c>
      <c r="BV657" s="5">
        <f t="shared" si="4175"/>
        <v>0.1562925439</v>
      </c>
      <c r="BY657" s="17">
        <v>-0.13140192076516277</v>
      </c>
      <c r="BZ657" s="17">
        <v>0.3594404842533895</v>
      </c>
      <c r="CA657" s="17">
        <v>-0.34266305636069205</v>
      </c>
      <c r="CC657" s="34">
        <f t="shared" ref="CC657:CE657" si="4176">BY657*BT657</f>
        <v>-0.03074261604</v>
      </c>
      <c r="CD657" s="34">
        <f t="shared" si="4176"/>
        <v>0.0828330197</v>
      </c>
      <c r="CE657" s="34">
        <f t="shared" si="4176"/>
        <v>-0.05355568077</v>
      </c>
    </row>
    <row r="658" ht="18.0" customHeight="1">
      <c r="B658" s="6">
        <v>0.0</v>
      </c>
      <c r="C658" s="6">
        <v>0.0</v>
      </c>
      <c r="D658" s="6">
        <v>1.0</v>
      </c>
      <c r="E658" s="22" t="str">
        <f t="shared" si="4127"/>
        <v>virginica</v>
      </c>
      <c r="F658" s="22">
        <f t="shared" ref="F658:H658" si="4177">AQ658</f>
        <v>0.3081685116</v>
      </c>
      <c r="G658" s="22">
        <f t="shared" si="4177"/>
        <v>0.3450725864</v>
      </c>
      <c r="H658" s="22">
        <f t="shared" si="4177"/>
        <v>0.346758902</v>
      </c>
      <c r="I658" s="64" t="str">
        <f t="shared" si="4129"/>
        <v>virginica</v>
      </c>
      <c r="K658" s="24" t="str">
        <f t="shared" si="4130"/>
        <v>OK</v>
      </c>
      <c r="L658" s="76">
        <f t="shared" si="4131"/>
        <v>0.1070214607</v>
      </c>
      <c r="N658" s="29">
        <v>1.0</v>
      </c>
      <c r="O658" s="27">
        <v>7.9</v>
      </c>
      <c r="P658" s="27">
        <v>6.3</v>
      </c>
      <c r="U658" s="27">
        <v>0.24817479572485535</v>
      </c>
      <c r="V658" s="27">
        <v>0.4207849910259829</v>
      </c>
      <c r="W658" s="27">
        <v>0.2991979408385963</v>
      </c>
      <c r="Z658" s="17">
        <f t="shared" ref="Z658:AB658" si="4178">1/(1+EXP(-U658))</f>
        <v>0.561727205</v>
      </c>
      <c r="AA658" s="17">
        <f t="shared" si="4178"/>
        <v>0.6036710761</v>
      </c>
      <c r="AB658" s="17">
        <f t="shared" si="4178"/>
        <v>0.5742464351</v>
      </c>
      <c r="AE658" s="29">
        <v>1.0</v>
      </c>
      <c r="AF658" s="17">
        <f t="shared" ref="AF658:AH658" si="4179">Z658</f>
        <v>0.561727205</v>
      </c>
      <c r="AG658" s="17">
        <f t="shared" si="4179"/>
        <v>0.6036710761</v>
      </c>
      <c r="AH658" s="17">
        <f t="shared" si="4179"/>
        <v>0.5742464351</v>
      </c>
      <c r="AM658" s="27">
        <v>0.5656760418029517</v>
      </c>
      <c r="AN658" s="27">
        <v>0.678784083155021</v>
      </c>
      <c r="AO658" s="27">
        <v>0.6836590243501715</v>
      </c>
      <c r="AQ658" s="17">
        <f t="shared" ref="AQ658:AS658" si="4180">EXP(AM658)/(EXP($AM658)+EXP($AN658)+EXP($AO658))</f>
        <v>0.3081685116</v>
      </c>
      <c r="AR658" s="17">
        <f t="shared" si="4180"/>
        <v>0.3450725864</v>
      </c>
      <c r="AS658" s="17">
        <f t="shared" si="4180"/>
        <v>0.346758902</v>
      </c>
      <c r="AU658" s="40" t="str">
        <f t="shared" si="4147"/>
        <v>virginica</v>
      </c>
      <c r="AW658" s="41">
        <v>0.0</v>
      </c>
      <c r="AX658" s="41">
        <v>0.0</v>
      </c>
      <c r="AY658" s="41">
        <v>1.0</v>
      </c>
      <c r="BB658" s="74">
        <f t="shared" ref="BB658:BD658" si="4181">AQ658-AW658</f>
        <v>0.3081685116</v>
      </c>
      <c r="BC658" s="74">
        <f t="shared" si="4181"/>
        <v>0.3450725864</v>
      </c>
      <c r="BD658" s="74">
        <f t="shared" si="4181"/>
        <v>-0.653241098</v>
      </c>
      <c r="BF658" s="5">
        <v>1.0</v>
      </c>
      <c r="BG658" s="5">
        <v>1.0</v>
      </c>
      <c r="BH658" s="5">
        <v>1.0</v>
      </c>
      <c r="BJ658" s="34">
        <f t="shared" ref="BJ658:BL658" si="4182">BB658*BF658</f>
        <v>0.3081685116</v>
      </c>
      <c r="BK658" s="34">
        <f t="shared" si="4182"/>
        <v>0.3450725864</v>
      </c>
      <c r="BL658" s="34">
        <f t="shared" si="4182"/>
        <v>-0.653241098</v>
      </c>
      <c r="BT658" s="5">
        <f t="shared" ref="BT658:BV658" si="4183">Z658*(1-Z658)</f>
        <v>0.2461897522</v>
      </c>
      <c r="BU658" s="5">
        <f t="shared" si="4183"/>
        <v>0.239252308</v>
      </c>
      <c r="BV658" s="5">
        <f t="shared" si="4183"/>
        <v>0.2444874669</v>
      </c>
      <c r="BY658" s="17">
        <v>0.037162144677908626</v>
      </c>
      <c r="BZ658" s="17">
        <v>-0.08209628785634146</v>
      </c>
      <c r="CA658" s="17">
        <v>-0.11604358833740802</v>
      </c>
      <c r="CC658" s="34">
        <f t="shared" ref="CC658:CE658" si="4184">BY658*BT658</f>
        <v>0.009148939188</v>
      </c>
      <c r="CD658" s="34">
        <f t="shared" si="4184"/>
        <v>-0.01964172635</v>
      </c>
      <c r="CE658" s="34">
        <f t="shared" si="4184"/>
        <v>-0.02837120296</v>
      </c>
    </row>
    <row r="659" ht="18.0" customHeight="1">
      <c r="B659" s="6">
        <v>0.0</v>
      </c>
      <c r="C659" s="6">
        <v>0.0</v>
      </c>
      <c r="D659" s="6">
        <v>1.0</v>
      </c>
      <c r="E659" s="22" t="str">
        <f t="shared" si="4127"/>
        <v>virginica</v>
      </c>
      <c r="F659" s="22">
        <f t="shared" ref="F659:H659" si="4185">AQ659</f>
        <v>0.2796233906</v>
      </c>
      <c r="G659" s="22">
        <f t="shared" si="4185"/>
        <v>0.3730176341</v>
      </c>
      <c r="H659" s="22">
        <f t="shared" si="4185"/>
        <v>0.3473589752</v>
      </c>
      <c r="I659" s="64" t="str">
        <f t="shared" si="4129"/>
        <v>versicolor</v>
      </c>
      <c r="K659" s="24" t="str">
        <f t="shared" si="4130"/>
        <v>NG</v>
      </c>
      <c r="L659" s="76">
        <f t="shared" si="4131"/>
        <v>0.108665698</v>
      </c>
      <c r="N659" s="29">
        <v>1.0</v>
      </c>
      <c r="O659" s="27">
        <v>8.3</v>
      </c>
      <c r="P659" s="27">
        <v>5.8</v>
      </c>
      <c r="U659" s="27">
        <v>0.3725161538113049</v>
      </c>
      <c r="V659" s="27">
        <v>0.09395997607306628</v>
      </c>
      <c r="W659" s="27">
        <v>0.7400530418806843</v>
      </c>
      <c r="Z659" s="17">
        <f t="shared" ref="Z659:AB659" si="4186">1/(1+EXP(-U659))</f>
        <v>0.5920668297</v>
      </c>
      <c r="AA659" s="17">
        <f t="shared" si="4186"/>
        <v>0.5234727275</v>
      </c>
      <c r="AB659" s="17">
        <f t="shared" si="4186"/>
        <v>0.6770074549</v>
      </c>
      <c r="AE659" s="29">
        <v>1.0</v>
      </c>
      <c r="AF659" s="17">
        <f t="shared" ref="AF659:AH659" si="4187">Z659</f>
        <v>0.5920668297</v>
      </c>
      <c r="AG659" s="17">
        <f t="shared" si="4187"/>
        <v>0.5234727275</v>
      </c>
      <c r="AH659" s="17">
        <f t="shared" si="4187"/>
        <v>0.6770074549</v>
      </c>
      <c r="AM659" s="27">
        <v>0.5020699323534699</v>
      </c>
      <c r="AN659" s="27">
        <v>0.7902519630610754</v>
      </c>
      <c r="AO659" s="27">
        <v>0.718985023999428</v>
      </c>
      <c r="AQ659" s="17">
        <f t="shared" ref="AQ659:AS659" si="4188">EXP(AM659)/(EXP($AM659)+EXP($AN659)+EXP($AO659))</f>
        <v>0.2796233906</v>
      </c>
      <c r="AR659" s="17">
        <f t="shared" si="4188"/>
        <v>0.3730176341</v>
      </c>
      <c r="AS659" s="17">
        <f t="shared" si="4188"/>
        <v>0.3473589752</v>
      </c>
      <c r="AU659" s="40" t="str">
        <f t="shared" si="4147"/>
        <v>versicolor</v>
      </c>
      <c r="AW659" s="41">
        <v>0.0</v>
      </c>
      <c r="AX659" s="41">
        <v>0.0</v>
      </c>
      <c r="AY659" s="41">
        <v>1.0</v>
      </c>
      <c r="BB659" s="74">
        <f t="shared" ref="BB659:BD659" si="4189">AQ659-AW659</f>
        <v>0.2796233906</v>
      </c>
      <c r="BC659" s="74">
        <f t="shared" si="4189"/>
        <v>0.3730176341</v>
      </c>
      <c r="BD659" s="74">
        <f t="shared" si="4189"/>
        <v>-0.6526410248</v>
      </c>
      <c r="BF659" s="5">
        <v>1.0</v>
      </c>
      <c r="BG659" s="5">
        <v>1.0</v>
      </c>
      <c r="BH659" s="5">
        <v>1.0</v>
      </c>
      <c r="BJ659" s="34">
        <f t="shared" ref="BJ659:BL659" si="4190">BB659*BF659</f>
        <v>0.2796233906</v>
      </c>
      <c r="BK659" s="34">
        <f t="shared" si="4190"/>
        <v>0.3730176341</v>
      </c>
      <c r="BL659" s="34">
        <f t="shared" si="4190"/>
        <v>-0.6526410248</v>
      </c>
      <c r="BT659" s="5">
        <f t="shared" ref="BT659:BV659" si="4191">Z659*(1-Z659)</f>
        <v>0.2415236989</v>
      </c>
      <c r="BU659" s="5">
        <f t="shared" si="4191"/>
        <v>0.2494490311</v>
      </c>
      <c r="BV659" s="5">
        <f t="shared" si="4191"/>
        <v>0.2186683609</v>
      </c>
      <c r="BY659" s="17">
        <v>0.04501069136466057</v>
      </c>
      <c r="BZ659" s="17">
        <v>-0.10430656480273019</v>
      </c>
      <c r="CA659" s="17">
        <v>-0.0875068142532861</v>
      </c>
      <c r="CC659" s="34">
        <f t="shared" ref="CC659:CE659" si="4192">BY659*BT659</f>
        <v>0.01087114867</v>
      </c>
      <c r="CD659" s="34">
        <f t="shared" si="4192"/>
        <v>-0.02601917152</v>
      </c>
      <c r="CE659" s="34">
        <f t="shared" si="4192"/>
        <v>-0.01913497164</v>
      </c>
    </row>
    <row r="660" ht="18.0" customHeight="1">
      <c r="B660" s="6">
        <v>0.0</v>
      </c>
      <c r="C660" s="6">
        <v>0.0</v>
      </c>
      <c r="D660" s="6">
        <v>1.0</v>
      </c>
      <c r="E660" s="22" t="str">
        <f t="shared" si="4127"/>
        <v>virginica</v>
      </c>
      <c r="F660" s="22">
        <f t="shared" ref="F660:H660" si="4193">AQ660</f>
        <v>0.2749946886</v>
      </c>
      <c r="G660" s="22">
        <f t="shared" si="4193"/>
        <v>0.3781142062</v>
      </c>
      <c r="H660" s="22">
        <f t="shared" si="4193"/>
        <v>0.3468911052</v>
      </c>
      <c r="I660" s="64" t="str">
        <f t="shared" si="4129"/>
        <v>versicolor</v>
      </c>
      <c r="J660" s="30"/>
      <c r="K660" s="77" t="str">
        <f t="shared" si="4130"/>
        <v>NG</v>
      </c>
      <c r="L660" s="78">
        <f t="shared" si="4131"/>
        <v>0.1092962158</v>
      </c>
      <c r="N660" s="31">
        <v>1.0</v>
      </c>
      <c r="O660" s="27">
        <v>7.7</v>
      </c>
      <c r="P660" s="27">
        <v>5.2</v>
      </c>
      <c r="U660" s="27">
        <v>0.3746343782390543</v>
      </c>
      <c r="V660" s="27">
        <v>0.004328346867584543</v>
      </c>
      <c r="W660" s="27">
        <v>0.7973048624100931</v>
      </c>
      <c r="Z660" s="17">
        <f t="shared" ref="Z660:AB660" si="4194">1/(1+EXP(-U660))</f>
        <v>0.5925783312</v>
      </c>
      <c r="AA660" s="17">
        <f t="shared" si="4194"/>
        <v>0.501082085</v>
      </c>
      <c r="AB660" s="17">
        <f t="shared" si="4194"/>
        <v>0.6893976701</v>
      </c>
      <c r="AE660" s="31">
        <v>1.0</v>
      </c>
      <c r="AF660" s="17">
        <f t="shared" ref="AF660:AH660" si="4195">Z660</f>
        <v>0.5925783312</v>
      </c>
      <c r="AG660" s="17">
        <f t="shared" si="4195"/>
        <v>0.501082085</v>
      </c>
      <c r="AH660" s="17">
        <f t="shared" si="4195"/>
        <v>0.6893976701</v>
      </c>
      <c r="AM660" s="27">
        <v>0.48527017025868224</v>
      </c>
      <c r="AN660" s="27">
        <v>0.803714669867917</v>
      </c>
      <c r="AO660" s="27">
        <v>0.7175293000393681</v>
      </c>
      <c r="AQ660" s="17">
        <f t="shared" ref="AQ660:AS660" si="4196">EXP(AM660)/(EXP($AM660)+EXP($AN660)+EXP($AO660))</f>
        <v>0.2749946886</v>
      </c>
      <c r="AR660" s="17">
        <f t="shared" si="4196"/>
        <v>0.3781142062</v>
      </c>
      <c r="AS660" s="17">
        <f t="shared" si="4196"/>
        <v>0.3468911052</v>
      </c>
      <c r="AU660" s="40" t="str">
        <f t="shared" si="4147"/>
        <v>versicolor</v>
      </c>
      <c r="AW660" s="41">
        <v>0.0</v>
      </c>
      <c r="AX660" s="41">
        <v>0.0</v>
      </c>
      <c r="AY660" s="41">
        <v>1.0</v>
      </c>
      <c r="BB660" s="74">
        <f t="shared" ref="BB660:BD660" si="4197">AQ660-AW660</f>
        <v>0.2749946886</v>
      </c>
      <c r="BC660" s="74">
        <f t="shared" si="4197"/>
        <v>0.3781142062</v>
      </c>
      <c r="BD660" s="74">
        <f t="shared" si="4197"/>
        <v>-0.6531088948</v>
      </c>
      <c r="BF660" s="5">
        <v>1.0</v>
      </c>
      <c r="BG660" s="5">
        <v>1.0</v>
      </c>
      <c r="BH660" s="5">
        <v>1.0</v>
      </c>
      <c r="BJ660" s="34">
        <f t="shared" ref="BJ660:BL660" si="4198">BB660*BF660</f>
        <v>0.2749946886</v>
      </c>
      <c r="BK660" s="34">
        <f t="shared" si="4198"/>
        <v>0.3781142062</v>
      </c>
      <c r="BL660" s="34">
        <f t="shared" si="4198"/>
        <v>-0.6531088948</v>
      </c>
      <c r="BT660" s="5">
        <f t="shared" ref="BT660:BV660" si="4199">Z660*(1-Z660)</f>
        <v>0.2414292526</v>
      </c>
      <c r="BU660" s="5">
        <f t="shared" si="4199"/>
        <v>0.2499988291</v>
      </c>
      <c r="BV660" s="5">
        <f t="shared" si="4199"/>
        <v>0.2141285226</v>
      </c>
      <c r="BY660" s="17">
        <v>0.04638988062963495</v>
      </c>
      <c r="BZ660" s="17">
        <v>-0.10818931793570563</v>
      </c>
      <c r="CA660" s="17">
        <v>-0.08271165589531632</v>
      </c>
      <c r="CC660" s="34">
        <f t="shared" ref="CC660:CE660" si="4200">BY660*BT660</f>
        <v>0.01119987421</v>
      </c>
      <c r="CD660" s="34">
        <f t="shared" si="4200"/>
        <v>-0.0270472028</v>
      </c>
      <c r="CE660" s="34">
        <f t="shared" si="4200"/>
        <v>-0.01771092468</v>
      </c>
    </row>
    <row r="661" ht="18.0" customHeight="1">
      <c r="K661" s="2"/>
      <c r="R661" s="9"/>
      <c r="AM661" s="7"/>
    </row>
    <row r="662" ht="18.0" customHeight="1">
      <c r="K662" s="2"/>
      <c r="R662" s="9"/>
      <c r="AM662" s="43" t="s">
        <v>388</v>
      </c>
      <c r="AN662" s="27"/>
      <c r="AO662" s="27"/>
    </row>
    <row r="663" ht="18.0" customHeight="1">
      <c r="B663" s="11" t="s">
        <v>11</v>
      </c>
      <c r="C663" s="12"/>
      <c r="D663" s="12"/>
      <c r="E663" s="13"/>
      <c r="G663" s="2"/>
      <c r="H663" s="2"/>
      <c r="I663" s="2"/>
      <c r="J663" s="9"/>
      <c r="K663" s="2"/>
      <c r="L663" s="9"/>
      <c r="Q663" s="7"/>
      <c r="U663" s="43" t="s">
        <v>12</v>
      </c>
      <c r="V663" s="27"/>
      <c r="W663" s="27"/>
      <c r="Z663" s="16" t="s">
        <v>389</v>
      </c>
      <c r="AA663" s="17"/>
      <c r="AF663" s="16" t="s">
        <v>390</v>
      </c>
      <c r="AI663" s="7"/>
      <c r="AM663" s="43" t="s">
        <v>391</v>
      </c>
      <c r="AQ663" s="10" t="s">
        <v>392</v>
      </c>
      <c r="AR663" s="17"/>
      <c r="AW663" s="1" t="s">
        <v>41</v>
      </c>
      <c r="BB663" s="36" t="s">
        <v>93</v>
      </c>
      <c r="BF663" s="4" t="s">
        <v>393</v>
      </c>
      <c r="BH663" s="9" t="s">
        <v>1313</v>
      </c>
      <c r="BJ663" s="33" t="s">
        <v>395</v>
      </c>
      <c r="BN663" s="33" t="s">
        <v>396</v>
      </c>
      <c r="BO663" s="34"/>
      <c r="BP663" s="34"/>
      <c r="BQ663" s="34"/>
      <c r="BT663" s="4" t="s">
        <v>397</v>
      </c>
      <c r="BX663" s="16" t="s">
        <v>398</v>
      </c>
      <c r="BY663" s="17"/>
      <c r="BZ663" s="17"/>
      <c r="CA663" s="17"/>
      <c r="CB663" s="17"/>
      <c r="CC663" s="33" t="s">
        <v>399</v>
      </c>
      <c r="CG663" s="4" t="s">
        <v>138</v>
      </c>
      <c r="CH663" s="5"/>
      <c r="CI663" s="5"/>
      <c r="CJ663" s="5"/>
    </row>
    <row r="664" ht="18.0" customHeight="1">
      <c r="B664" s="18" t="s">
        <v>14</v>
      </c>
      <c r="C664" s="18" t="s">
        <v>15</v>
      </c>
      <c r="D664" s="18" t="s">
        <v>16</v>
      </c>
      <c r="E664" s="19"/>
      <c r="F664" s="6" t="s">
        <v>14</v>
      </c>
      <c r="G664" s="6" t="s">
        <v>15</v>
      </c>
      <c r="H664" s="6" t="s">
        <v>16</v>
      </c>
      <c r="I664" s="19"/>
      <c r="J664" s="20" t="s">
        <v>18</v>
      </c>
      <c r="K664" s="18" t="s">
        <v>19</v>
      </c>
      <c r="L664" s="18" t="s">
        <v>1142</v>
      </c>
      <c r="N664" s="1" t="s">
        <v>21</v>
      </c>
      <c r="O664" s="1" t="s">
        <v>22</v>
      </c>
      <c r="P664" s="1" t="s">
        <v>514</v>
      </c>
      <c r="Q664" s="1" t="s">
        <v>1314</v>
      </c>
      <c r="U664" s="1" t="s">
        <v>1315</v>
      </c>
      <c r="AE664" s="1" t="s">
        <v>21</v>
      </c>
      <c r="AF664" s="2" t="s">
        <v>1316</v>
      </c>
      <c r="AI664" s="2" t="s">
        <v>1317</v>
      </c>
      <c r="AK664" s="2"/>
      <c r="AM664" s="2" t="s">
        <v>1318</v>
      </c>
      <c r="AO664" s="2"/>
      <c r="AQ664" s="2" t="s">
        <v>47</v>
      </c>
      <c r="AW664" s="6" t="s">
        <v>14</v>
      </c>
      <c r="AX664" s="6" t="s">
        <v>15</v>
      </c>
      <c r="AY664" s="6" t="s">
        <v>16</v>
      </c>
      <c r="BB664" s="2" t="s">
        <v>101</v>
      </c>
      <c r="BF664" s="1" t="s">
        <v>251</v>
      </c>
      <c r="BJ664" s="57" t="s">
        <v>1319</v>
      </c>
      <c r="BK664" s="58"/>
      <c r="BO664" s="2" t="s">
        <v>104</v>
      </c>
      <c r="BP664" s="2"/>
      <c r="BT664" s="1" t="s">
        <v>145</v>
      </c>
      <c r="BY664" s="2" t="s">
        <v>146</v>
      </c>
      <c r="CC664" s="2" t="s">
        <v>1320</v>
      </c>
      <c r="CH664" s="2" t="s">
        <v>148</v>
      </c>
    </row>
    <row r="665" ht="18.0" customHeight="1">
      <c r="A665" s="1">
        <f>A652+1</f>
        <v>51</v>
      </c>
      <c r="B665" s="6">
        <v>1.0</v>
      </c>
      <c r="C665" s="6">
        <v>0.0</v>
      </c>
      <c r="D665" s="6">
        <v>0.0</v>
      </c>
      <c r="E665" s="22" t="str">
        <f t="shared" ref="E665:E673" si="4211">IF(MAX(B665:D665)=B665,"setosa",IF(MAX(B665:D665)=C665,"versicolor","virginica"))</f>
        <v>setosa</v>
      </c>
      <c r="F665" s="22">
        <f t="shared" ref="F665:H665" si="4201">AQ665</f>
        <v>0.413161477</v>
      </c>
      <c r="G665" s="22">
        <f t="shared" si="4201"/>
        <v>0.2570313869</v>
      </c>
      <c r="H665" s="22">
        <f t="shared" si="4201"/>
        <v>0.329807136</v>
      </c>
      <c r="I665" s="64" t="str">
        <f t="shared" ref="I665:I673" si="4213">IF(MAX(F665:H665)=F665,"setosa",IF(MAX(F665:H665)=G665,"versicolor","virginica"))</f>
        <v>setosa</v>
      </c>
      <c r="J665" s="22">
        <f>COUNTIF(K665:K673,"OK")/9</f>
        <v>0.7777777778</v>
      </c>
      <c r="K665" s="24" t="str">
        <f t="shared" ref="K665:K673" si="4214">IF(E665=I665,"OK","NG")</f>
        <v>OK</v>
      </c>
      <c r="L665" s="76">
        <f t="shared" ref="L665:L673" si="4215">((AQ665-B665)^2+(AR665-C665)^2)/2</f>
        <v>0.2052222929</v>
      </c>
      <c r="M665" s="9" t="s">
        <v>26</v>
      </c>
      <c r="N665" s="25">
        <v>1.0</v>
      </c>
      <c r="O665" s="27">
        <v>5.1</v>
      </c>
      <c r="P665" s="27">
        <v>7.0</v>
      </c>
      <c r="Q665" s="72">
        <f t="shared" ref="Q665:S665" si="4202">Q652-$C$10*CH652</f>
        <v>0.05232418188</v>
      </c>
      <c r="R665" s="72">
        <f t="shared" si="4202"/>
        <v>-0.07351499482</v>
      </c>
      <c r="S665" s="72">
        <f t="shared" si="4202"/>
        <v>0.2020276369</v>
      </c>
      <c r="T665" s="28" t="s">
        <v>27</v>
      </c>
      <c r="U665" s="27">
        <f t="array" ref="U665:W673">MMULT(N665:P673,Q665:S667)</f>
        <v>-0.2862552832</v>
      </c>
      <c r="V665" s="27">
        <v>1.510304761418771</v>
      </c>
      <c r="W665" s="27">
        <v>-1.319002399266429</v>
      </c>
      <c r="Y665" s="9" t="s">
        <v>1321</v>
      </c>
      <c r="Z665" s="17">
        <f t="shared" ref="Z665:AB665" si="4203">1/(1+EXP(-U665))</f>
        <v>0.4289208819</v>
      </c>
      <c r="AA665" s="17">
        <f t="shared" si="4203"/>
        <v>0.8191063681</v>
      </c>
      <c r="AB665" s="17">
        <f t="shared" si="4203"/>
        <v>0.2109843161</v>
      </c>
      <c r="AD665" s="9" t="s">
        <v>1322</v>
      </c>
      <c r="AE665" s="25">
        <v>1.0</v>
      </c>
      <c r="AF665" s="17">
        <f t="shared" ref="AF665:AH665" si="4204">Z665</f>
        <v>0.4289208819</v>
      </c>
      <c r="AG665" s="17">
        <f t="shared" si="4204"/>
        <v>0.8191063681</v>
      </c>
      <c r="AH665" s="17">
        <f t="shared" si="4204"/>
        <v>0.2109843161</v>
      </c>
      <c r="AI665" s="38">
        <f t="shared" ref="AI665:AK665" si="4205">AI652-$C$10*BO652</f>
        <v>0.1058936828</v>
      </c>
      <c r="AJ665" s="38">
        <f t="shared" si="4205"/>
        <v>-0.04344025593</v>
      </c>
      <c r="AK665" s="38">
        <f t="shared" si="4205"/>
        <v>-0.06245342682</v>
      </c>
      <c r="AL665" s="28" t="s">
        <v>27</v>
      </c>
      <c r="AM665" s="27">
        <f t="array" ref="AM665:AO673">MMULT(AE665:AH673,AI665:AK668)</f>
        <v>0.7463372498</v>
      </c>
      <c r="AN665" s="27">
        <v>0.27169695326521326</v>
      </c>
      <c r="AO665" s="27">
        <v>0.5210067949501351</v>
      </c>
      <c r="AP665" s="9" t="s">
        <v>1323</v>
      </c>
      <c r="AQ665" s="17">
        <f t="shared" ref="AQ665:AS665" si="4206">EXP(AM665)/(EXP($AM665)+EXP($AN665)+EXP($AO665))</f>
        <v>0.413161477</v>
      </c>
      <c r="AR665" s="17">
        <f t="shared" si="4206"/>
        <v>0.2570313869</v>
      </c>
      <c r="AS665" s="17">
        <f t="shared" si="4206"/>
        <v>0.329807136</v>
      </c>
      <c r="AT665" s="39" t="s">
        <v>51</v>
      </c>
      <c r="AU665" s="40" t="str">
        <f>IF(MAX(B665:D665)=MAX(AQ665:AS665)=AQ665,"setosa",IF(MAX(AQ665:AS665)=AR665,"versicolor","virginica"))</f>
        <v>virginica</v>
      </c>
      <c r="AW665" s="41">
        <v>1.0</v>
      </c>
      <c r="AX665" s="41">
        <v>0.0</v>
      </c>
      <c r="AY665" s="41">
        <v>0.0</v>
      </c>
      <c r="BA665" s="59" t="s">
        <v>108</v>
      </c>
      <c r="BB665" s="74">
        <f t="shared" ref="BB665:BD665" si="4207">AQ665-AW665</f>
        <v>-0.586838523</v>
      </c>
      <c r="BC665" s="74">
        <f t="shared" si="4207"/>
        <v>0.2570313869</v>
      </c>
      <c r="BD665" s="74">
        <f t="shared" si="4207"/>
        <v>0.329807136</v>
      </c>
      <c r="BE665" s="9" t="s">
        <v>1324</v>
      </c>
      <c r="BF665" s="5">
        <v>1.0</v>
      </c>
      <c r="BG665" s="5">
        <v>1.0</v>
      </c>
      <c r="BH665" s="5">
        <v>1.0</v>
      </c>
      <c r="BI665" s="9" t="s">
        <v>1325</v>
      </c>
      <c r="BJ665" s="34">
        <f t="shared" ref="BJ665:BL665" si="4208">BB665*BF665</f>
        <v>-0.586838523</v>
      </c>
      <c r="BK665" s="34">
        <f t="shared" si="4208"/>
        <v>0.2570313869</v>
      </c>
      <c r="BL665" s="34">
        <f t="shared" si="4208"/>
        <v>0.329807136</v>
      </c>
      <c r="BN665" s="61" t="s">
        <v>1326</v>
      </c>
      <c r="BO665" s="62">
        <f t="array" ref="BO665:BQ668">MMULT(TRANSPOSE(AE665:AH673),BJ665:BL673)</f>
        <v>-0.1373072496</v>
      </c>
      <c r="BP665" s="62">
        <v>0.07549345773386906</v>
      </c>
      <c r="BQ665" s="62">
        <v>0.06181379189845004</v>
      </c>
      <c r="BS665" s="75" t="s">
        <v>1327</v>
      </c>
      <c r="BT665" s="5">
        <f t="shared" ref="BT665:BV665" si="4209">Z665*(1-Z665)</f>
        <v>0.244947759</v>
      </c>
      <c r="BU665" s="5">
        <f t="shared" si="4209"/>
        <v>0.1481711258</v>
      </c>
      <c r="BV665" s="5">
        <f t="shared" si="4209"/>
        <v>0.1664699345</v>
      </c>
      <c r="BX665" s="9" t="s">
        <v>1328</v>
      </c>
      <c r="BY665" s="17">
        <f t="array" ref="BY665:CA673">MMULT(BJ665:BL673,TRANSPOSE(AI666:AK668))</f>
        <v>0.1050367069</v>
      </c>
      <c r="BZ665" s="17">
        <v>-0.3104020605876293</v>
      </c>
      <c r="CA665" s="17">
        <v>0.5061627863102319</v>
      </c>
      <c r="CB665" s="9"/>
      <c r="CC665" s="34">
        <f t="shared" ref="CC665:CE665" si="4210">BY665*BT665</f>
        <v>0.02572850595</v>
      </c>
      <c r="CD665" s="34">
        <f t="shared" si="4210"/>
        <v>-0.04599262278</v>
      </c>
      <c r="CE665" s="34">
        <f t="shared" si="4210"/>
        <v>0.08426088587</v>
      </c>
      <c r="CG665" s="61" t="s">
        <v>1329</v>
      </c>
      <c r="CH665" s="65">
        <f t="array" ref="CH665:CJ667">MMULT(TRANSPOSE(N665:P673),CC665:CE673)</f>
        <v>0.008427752674</v>
      </c>
      <c r="CI665" s="65">
        <v>0.06985557774029688</v>
      </c>
      <c r="CJ665" s="65">
        <v>-0.03008014920679472</v>
      </c>
    </row>
    <row r="666" ht="18.0" customHeight="1">
      <c r="B666" s="6">
        <v>1.0</v>
      </c>
      <c r="C666" s="6">
        <v>0.0</v>
      </c>
      <c r="D666" s="6">
        <v>0.0</v>
      </c>
      <c r="E666" s="22" t="str">
        <f t="shared" si="4211"/>
        <v>setosa</v>
      </c>
      <c r="F666" s="22">
        <f t="shared" ref="F666:H666" si="4212">AQ666</f>
        <v>0.4281677334</v>
      </c>
      <c r="G666" s="22">
        <f t="shared" si="4212"/>
        <v>0.245493625</v>
      </c>
      <c r="H666" s="22">
        <f t="shared" si="4212"/>
        <v>0.3263386417</v>
      </c>
      <c r="I666" s="64" t="str">
        <f t="shared" si="4213"/>
        <v>setosa</v>
      </c>
      <c r="K666" s="24" t="str">
        <f t="shared" si="4214"/>
        <v>OK</v>
      </c>
      <c r="L666" s="76">
        <f t="shared" si="4215"/>
        <v>0.1936296305</v>
      </c>
      <c r="N666" s="29">
        <v>1.0</v>
      </c>
      <c r="O666" s="27">
        <v>5.4</v>
      </c>
      <c r="P666" s="27">
        <v>7.8</v>
      </c>
      <c r="Q666" s="72">
        <f t="shared" ref="Q666:S666" si="4216">Q653-$C$10*CH653</f>
        <v>0.1359621473</v>
      </c>
      <c r="R666" s="72">
        <f t="shared" si="4216"/>
        <v>-0.2898427194</v>
      </c>
      <c r="S666" s="72">
        <f t="shared" si="4216"/>
        <v>0.4486966884</v>
      </c>
      <c r="U666" s="27">
        <v>-0.36340794367668006</v>
      </c>
      <c r="V666" s="27">
        <v>1.7732968170494292</v>
      </c>
      <c r="W666" s="27">
        <v>-1.6197514666810418</v>
      </c>
      <c r="Z666" s="17">
        <f t="shared" ref="Z666:AB666" si="4217">1/(1+EXP(-U666))</f>
        <v>0.4101348499</v>
      </c>
      <c r="AA666" s="17">
        <f t="shared" si="4217"/>
        <v>0.8548671835</v>
      </c>
      <c r="AB666" s="17">
        <f t="shared" si="4217"/>
        <v>0.1652391488</v>
      </c>
      <c r="AE666" s="29">
        <v>1.0</v>
      </c>
      <c r="AF666" s="17">
        <f t="shared" ref="AF666:AH666" si="4218">Z666</f>
        <v>0.4101348499</v>
      </c>
      <c r="AG666" s="17">
        <f t="shared" si="4218"/>
        <v>0.8548671835</v>
      </c>
      <c r="AH666" s="17">
        <f t="shared" si="4218"/>
        <v>0.1652391488</v>
      </c>
      <c r="AI666" s="38">
        <f t="shared" ref="AI666:AK666" si="4219">AI653-$C$10*BO653</f>
        <v>0.4728559572</v>
      </c>
      <c r="AJ666" s="38">
        <f t="shared" si="4219"/>
        <v>0.7581478478</v>
      </c>
      <c r="AK666" s="38">
        <f t="shared" si="4219"/>
        <v>0.5689961951</v>
      </c>
      <c r="AM666" s="27">
        <v>0.7734571418809713</v>
      </c>
      <c r="AN666" s="27">
        <v>0.21721310214106848</v>
      </c>
      <c r="AO666" s="27">
        <v>0.5018777430004865</v>
      </c>
      <c r="AQ666" s="17">
        <f t="shared" ref="AQ666:AS666" si="4220">EXP(AM666)/(EXP($AM666)+EXP($AN666)+EXP($AO666))</f>
        <v>0.4281677334</v>
      </c>
      <c r="AR666" s="17">
        <f t="shared" si="4220"/>
        <v>0.245493625</v>
      </c>
      <c r="AS666" s="17">
        <f t="shared" si="4220"/>
        <v>0.3263386417</v>
      </c>
      <c r="AU666" s="40" t="str">
        <f t="shared" ref="AU666:AU673" si="4231">IF(MAX(AQ666:AS666)=AQ666,"setosa",IF(MAX(AQ666:AS666)=AR666,"versicolor","virginica"))</f>
        <v>setosa</v>
      </c>
      <c r="AW666" s="41">
        <v>1.0</v>
      </c>
      <c r="AX666" s="41">
        <v>0.0</v>
      </c>
      <c r="AY666" s="41">
        <v>0.0</v>
      </c>
      <c r="BB666" s="74">
        <f t="shared" ref="BB666:BD666" si="4221">AQ666-AW666</f>
        <v>-0.5718322666</v>
      </c>
      <c r="BC666" s="74">
        <f t="shared" si="4221"/>
        <v>0.245493625</v>
      </c>
      <c r="BD666" s="74">
        <f t="shared" si="4221"/>
        <v>0.3263386417</v>
      </c>
      <c r="BF666" s="5">
        <v>1.0</v>
      </c>
      <c r="BG666" s="5">
        <v>1.0</v>
      </c>
      <c r="BH666" s="5">
        <v>1.0</v>
      </c>
      <c r="BJ666" s="34">
        <f t="shared" ref="BJ666:BL666" si="4222">BB666*BF666</f>
        <v>-0.5718322666</v>
      </c>
      <c r="BK666" s="34">
        <f t="shared" si="4222"/>
        <v>0.245493625</v>
      </c>
      <c r="BL666" s="34">
        <f t="shared" si="4222"/>
        <v>0.3263386417</v>
      </c>
      <c r="BN666" s="61" t="s">
        <v>1330</v>
      </c>
      <c r="BO666" s="34">
        <v>0.20655252166059168</v>
      </c>
      <c r="BP666" s="34">
        <v>-0.12469838045152543</v>
      </c>
      <c r="BQ666" s="34">
        <v>-0.0818541412090662</v>
      </c>
      <c r="BT666" s="5">
        <f t="shared" ref="BT666:BV666" si="4223">Z666*(1-Z666)</f>
        <v>0.2419242548</v>
      </c>
      <c r="BU666" s="5">
        <f t="shared" si="4223"/>
        <v>0.1240692821</v>
      </c>
      <c r="BV666" s="5">
        <f t="shared" si="4223"/>
        <v>0.1379351725</v>
      </c>
      <c r="BY666" s="17">
        <v>0.10141161505706392</v>
      </c>
      <c r="BZ666" s="17">
        <v>-0.2999613772276648</v>
      </c>
      <c r="CA666" s="17">
        <v>0.4917247513668727</v>
      </c>
      <c r="CC666" s="34">
        <f t="shared" ref="CC666:CE666" si="4224">BY666*BT666</f>
        <v>0.0245339294</v>
      </c>
      <c r="CD666" s="34">
        <f t="shared" si="4224"/>
        <v>-0.03721599272</v>
      </c>
      <c r="CE666" s="34">
        <f t="shared" si="4224"/>
        <v>0.06782613841</v>
      </c>
      <c r="CG666" s="61" t="s">
        <v>1331</v>
      </c>
      <c r="CH666" s="66">
        <v>0.006327971780526229</v>
      </c>
      <c r="CI666" s="66">
        <v>0.48765153092782465</v>
      </c>
      <c r="CJ666" s="66">
        <v>-0.5932280941262421</v>
      </c>
    </row>
    <row r="667" ht="18.0" customHeight="1">
      <c r="B667" s="6">
        <v>1.0</v>
      </c>
      <c r="C667" s="6">
        <v>0.0</v>
      </c>
      <c r="D667" s="6">
        <v>0.0</v>
      </c>
      <c r="E667" s="22" t="str">
        <f t="shared" si="4211"/>
        <v>setosa</v>
      </c>
      <c r="F667" s="22">
        <f t="shared" ref="F667:H667" si="4225">AQ667</f>
        <v>0.4185342491</v>
      </c>
      <c r="G667" s="22">
        <f t="shared" si="4225"/>
        <v>0.253020954</v>
      </c>
      <c r="H667" s="22">
        <f t="shared" si="4225"/>
        <v>0.3284447969</v>
      </c>
      <c r="I667" s="64" t="str">
        <f t="shared" si="4213"/>
        <v>setosa</v>
      </c>
      <c r="K667" s="24" t="str">
        <f t="shared" si="4214"/>
        <v>OK</v>
      </c>
      <c r="L667" s="76">
        <f t="shared" si="4215"/>
        <v>0.2010610113</v>
      </c>
      <c r="N667" s="29">
        <v>1.0</v>
      </c>
      <c r="O667" s="27">
        <v>4.6</v>
      </c>
      <c r="P667" s="27">
        <v>6.8</v>
      </c>
      <c r="Q667" s="72">
        <f t="shared" ref="Q667:S667" si="4226">Q654-$C$10*CH654</f>
        <v>-0.1474266309</v>
      </c>
      <c r="R667" s="72">
        <f t="shared" si="4226"/>
        <v>0.4374310893</v>
      </c>
      <c r="S667" s="72">
        <f t="shared" si="4226"/>
        <v>-0.5441975924</v>
      </c>
      <c r="U667" s="27">
        <v>-0.3247510306195248</v>
      </c>
      <c r="V667" s="27">
        <v>1.5677399032586465</v>
      </c>
      <c r="W667" s="27">
        <v>-1.4345112249667027</v>
      </c>
      <c r="Z667" s="17">
        <f t="shared" ref="Z667:AB667" si="4227">1/(1+EXP(-U667))</f>
        <v>0.4195183237</v>
      </c>
      <c r="AA667" s="17">
        <f t="shared" si="4227"/>
        <v>0.8274611749</v>
      </c>
      <c r="AB667" s="17">
        <f t="shared" si="4227"/>
        <v>0.1923967561</v>
      </c>
      <c r="AE667" s="29">
        <v>1.0</v>
      </c>
      <c r="AF667" s="17">
        <f t="shared" ref="AF667:AH667" si="4228">Z667</f>
        <v>0.4195183237</v>
      </c>
      <c r="AG667" s="17">
        <f t="shared" si="4228"/>
        <v>0.8274611749</v>
      </c>
      <c r="AH667" s="17">
        <f t="shared" si="4228"/>
        <v>0.1923967561</v>
      </c>
      <c r="AI667" s="38">
        <f t="shared" ref="AI667:AK667" si="4229">AI654-$C$10*BO654</f>
        <v>0.6134677105</v>
      </c>
      <c r="AJ667" s="38">
        <f t="shared" si="4229"/>
        <v>-0.1988205603</v>
      </c>
      <c r="AK667" s="38">
        <f t="shared" si="4229"/>
        <v>0.3053528498</v>
      </c>
      <c r="AM667" s="27">
        <v>0.7527315557120459</v>
      </c>
      <c r="AN667" s="27">
        <v>0.24944513868200366</v>
      </c>
      <c r="AO667" s="27">
        <v>0.5103416092663342</v>
      </c>
      <c r="AQ667" s="17">
        <f t="shared" ref="AQ667:AS667" si="4230">EXP(AM667)/(EXP($AM667)+EXP($AN667)+EXP($AO667))</f>
        <v>0.4185342491</v>
      </c>
      <c r="AR667" s="17">
        <f t="shared" si="4230"/>
        <v>0.253020954</v>
      </c>
      <c r="AS667" s="17">
        <f t="shared" si="4230"/>
        <v>0.3284447969</v>
      </c>
      <c r="AU667" s="40" t="str">
        <f t="shared" si="4231"/>
        <v>setosa</v>
      </c>
      <c r="AW667" s="41">
        <v>1.0</v>
      </c>
      <c r="AX667" s="41">
        <v>0.0</v>
      </c>
      <c r="AY667" s="41">
        <v>0.0</v>
      </c>
      <c r="BB667" s="74">
        <f t="shared" ref="BB667:BD667" si="4232">AQ667-AW667</f>
        <v>-0.5814657509</v>
      </c>
      <c r="BC667" s="74">
        <f t="shared" si="4232"/>
        <v>0.253020954</v>
      </c>
      <c r="BD667" s="74">
        <f t="shared" si="4232"/>
        <v>0.3284447969</v>
      </c>
      <c r="BF667" s="5">
        <v>1.0</v>
      </c>
      <c r="BG667" s="5">
        <v>1.0</v>
      </c>
      <c r="BH667" s="5">
        <v>1.0</v>
      </c>
      <c r="BJ667" s="34">
        <f t="shared" ref="BJ667:BL667" si="4233">BB667*BF667</f>
        <v>-0.5814657509</v>
      </c>
      <c r="BK667" s="34">
        <f t="shared" si="4233"/>
        <v>0.253020954</v>
      </c>
      <c r="BL667" s="34">
        <f t="shared" si="4233"/>
        <v>0.3284447969</v>
      </c>
      <c r="BO667" s="34">
        <v>-0.6938877645916782</v>
      </c>
      <c r="BP667" s="34">
        <v>0.5089686953134706</v>
      </c>
      <c r="BQ667" s="34">
        <v>0.18491906927820773</v>
      </c>
      <c r="BT667" s="5">
        <f t="shared" ref="BT667:BV667" si="4234">Z667*(1-Z667)</f>
        <v>0.2435226998</v>
      </c>
      <c r="BU667" s="5">
        <f t="shared" si="4234"/>
        <v>0.1427691789</v>
      </c>
      <c r="BV667" s="5">
        <f t="shared" si="4234"/>
        <v>0.1553802444</v>
      </c>
      <c r="BY667" s="17">
        <v>0.10376158724255155</v>
      </c>
      <c r="BZ667" s="17">
        <v>-0.306724676007939</v>
      </c>
      <c r="CA667" s="17">
        <v>0.5010297331080132</v>
      </c>
      <c r="CC667" s="34">
        <f t="shared" ref="CC667:CE667" si="4235">BY667*BT667</f>
        <v>0.02526830186</v>
      </c>
      <c r="CD667" s="34">
        <f t="shared" si="4235"/>
        <v>-0.04379083016</v>
      </c>
      <c r="CE667" s="34">
        <f t="shared" si="4235"/>
        <v>0.07785012237</v>
      </c>
      <c r="CH667" s="66">
        <v>0.3864900721325406</v>
      </c>
      <c r="CI667" s="66">
        <v>-0.40540814447086115</v>
      </c>
      <c r="CJ667" s="66">
        <v>0.5977291143372138</v>
      </c>
    </row>
    <row r="668" ht="18.0" customHeight="1">
      <c r="B668" s="6">
        <v>0.0</v>
      </c>
      <c r="C668" s="6">
        <v>1.0</v>
      </c>
      <c r="D668" s="6">
        <v>0.0</v>
      </c>
      <c r="E668" s="22" t="str">
        <f t="shared" si="4211"/>
        <v>versicolor</v>
      </c>
      <c r="F668" s="22">
        <f t="shared" ref="F668:H668" si="4236">AQ668</f>
        <v>0.2528642879</v>
      </c>
      <c r="G668" s="22">
        <f t="shared" si="4236"/>
        <v>0.4016464616</v>
      </c>
      <c r="H668" s="22">
        <f t="shared" si="4236"/>
        <v>0.3454892505</v>
      </c>
      <c r="I668" s="64" t="str">
        <f t="shared" si="4213"/>
        <v>versicolor</v>
      </c>
      <c r="K668" s="24" t="str">
        <f t="shared" si="4214"/>
        <v>OK</v>
      </c>
      <c r="L668" s="76">
        <f t="shared" si="4215"/>
        <v>0.2109836525</v>
      </c>
      <c r="N668" s="29">
        <v>1.0</v>
      </c>
      <c r="O668" s="27">
        <v>6.4</v>
      </c>
      <c r="P668" s="27">
        <v>3.6</v>
      </c>
      <c r="U668" s="27">
        <v>0.3917460533053776</v>
      </c>
      <c r="V668" s="27">
        <v>-0.35375647748191663</v>
      </c>
      <c r="W668" s="27">
        <v>1.1145751097782934</v>
      </c>
      <c r="Z668" s="17">
        <f t="shared" ref="Z668:AB668" si="4237">1/(1+EXP(-U668))</f>
        <v>0.5967029553</v>
      </c>
      <c r="AA668" s="17">
        <f t="shared" si="4237"/>
        <v>0.4124717825</v>
      </c>
      <c r="AB668" s="17">
        <f t="shared" si="4237"/>
        <v>0.7529810691</v>
      </c>
      <c r="AE668" s="29">
        <v>1.0</v>
      </c>
      <c r="AF668" s="17">
        <f t="shared" ref="AF668:AH668" si="4238">Z668</f>
        <v>0.5967029553</v>
      </c>
      <c r="AG668" s="17">
        <f t="shared" si="4238"/>
        <v>0.4124717825</v>
      </c>
      <c r="AH668" s="17">
        <f t="shared" si="4238"/>
        <v>0.7529810691</v>
      </c>
      <c r="AI668" s="38">
        <f t="shared" ref="AI668:AK668" si="4239">AI655-$C$10*BO655</f>
        <v>-0.3074614103</v>
      </c>
      <c r="AJ668" s="38">
        <f t="shared" si="4239"/>
        <v>0.7242574025</v>
      </c>
      <c r="AK668" s="38">
        <f t="shared" si="4239"/>
        <v>0.4232040078</v>
      </c>
      <c r="AM668" s="27">
        <v>0.4095737284164548</v>
      </c>
      <c r="AN668" s="27">
        <v>0.8722930477556278</v>
      </c>
      <c r="AO668" s="27">
        <v>0.7216823248134179</v>
      </c>
      <c r="AQ668" s="17">
        <f t="shared" ref="AQ668:AS668" si="4240">EXP(AM668)/(EXP($AM668)+EXP($AN668)+EXP($AO668))</f>
        <v>0.2528642879</v>
      </c>
      <c r="AR668" s="17">
        <f t="shared" si="4240"/>
        <v>0.4016464616</v>
      </c>
      <c r="AS668" s="17">
        <f t="shared" si="4240"/>
        <v>0.3454892505</v>
      </c>
      <c r="AU668" s="40" t="str">
        <f t="shared" si="4231"/>
        <v>versicolor</v>
      </c>
      <c r="AW668" s="41">
        <v>0.0</v>
      </c>
      <c r="AX668" s="41">
        <v>1.0</v>
      </c>
      <c r="AY668" s="41">
        <v>0.0</v>
      </c>
      <c r="BB668" s="74">
        <f t="shared" ref="BB668:BD668" si="4241">AQ668-AW668</f>
        <v>0.2528642879</v>
      </c>
      <c r="BC668" s="74">
        <f t="shared" si="4241"/>
        <v>-0.5983535384</v>
      </c>
      <c r="BD668" s="74">
        <f t="shared" si="4241"/>
        <v>0.3454892505</v>
      </c>
      <c r="BF668" s="5">
        <v>1.0</v>
      </c>
      <c r="BG668" s="5">
        <v>1.0</v>
      </c>
      <c r="BH668" s="5">
        <v>1.0</v>
      </c>
      <c r="BJ668" s="34">
        <f t="shared" ref="BJ668:BL668" si="4242">BB668*BF668</f>
        <v>0.2528642879</v>
      </c>
      <c r="BK668" s="34">
        <f t="shared" si="4242"/>
        <v>-0.5983535384</v>
      </c>
      <c r="BL668" s="34">
        <f t="shared" si="4242"/>
        <v>0.3454892505</v>
      </c>
      <c r="BO668" s="34">
        <v>0.7968129438161704</v>
      </c>
      <c r="BP668" s="34">
        <v>-0.4977847724843894</v>
      </c>
      <c r="BQ668" s="34">
        <v>-0.2990281713317808</v>
      </c>
      <c r="BT668" s="5">
        <f t="shared" ref="BT668:BV668" si="4243">Z668*(1-Z668)</f>
        <v>0.2406485384</v>
      </c>
      <c r="BU668" s="5">
        <f t="shared" si="4243"/>
        <v>0.2423388111</v>
      </c>
      <c r="BV668" s="5">
        <f t="shared" si="4243"/>
        <v>0.1860005787</v>
      </c>
      <c r="BY668" s="17">
        <v>-0.13748999350309227</v>
      </c>
      <c r="BZ668" s="17">
        <v>0.3795851887919549</v>
      </c>
      <c r="CA668" s="17">
        <v>-0.36489555466521095</v>
      </c>
      <c r="CC668" s="34">
        <f t="shared" ref="CC668:CE668" si="4244">BY668*BT668</f>
        <v>-0.03308676599</v>
      </c>
      <c r="CD668" s="34">
        <f t="shared" si="4244"/>
        <v>0.09198822338</v>
      </c>
      <c r="CE668" s="34">
        <f t="shared" si="4244"/>
        <v>-0.06787078433</v>
      </c>
    </row>
    <row r="669" ht="18.0" customHeight="1">
      <c r="B669" s="6">
        <v>0.0</v>
      </c>
      <c r="C669" s="6">
        <v>1.0</v>
      </c>
      <c r="D669" s="6">
        <v>0.0</v>
      </c>
      <c r="E669" s="22" t="str">
        <f t="shared" si="4211"/>
        <v>versicolor</v>
      </c>
      <c r="F669" s="22">
        <f t="shared" ref="F669:H669" si="4245">AQ669</f>
        <v>0.2585046865</v>
      </c>
      <c r="G669" s="22">
        <f t="shared" si="4245"/>
        <v>0.3957621276</v>
      </c>
      <c r="H669" s="22">
        <f t="shared" si="4245"/>
        <v>0.3457331859</v>
      </c>
      <c r="I669" s="64" t="str">
        <f t="shared" si="4213"/>
        <v>versicolor</v>
      </c>
      <c r="K669" s="24" t="str">
        <f t="shared" si="4214"/>
        <v>OK</v>
      </c>
      <c r="L669" s="76">
        <f t="shared" si="4215"/>
        <v>0.2159640397</v>
      </c>
      <c r="N669" s="29">
        <v>1.0</v>
      </c>
      <c r="O669" s="27">
        <v>5.9</v>
      </c>
      <c r="P669" s="27">
        <v>3.4</v>
      </c>
      <c r="U669" s="27">
        <v>0.3532503058415146</v>
      </c>
      <c r="V669" s="27">
        <v>-0.29632133564204133</v>
      </c>
      <c r="W669" s="27">
        <v>0.9990662840780202</v>
      </c>
      <c r="Z669" s="17">
        <f t="shared" ref="Z669:AB669" si="4246">1/(1+EXP(-U669))</f>
        <v>0.5874055471</v>
      </c>
      <c r="AA669" s="17">
        <f t="shared" si="4246"/>
        <v>0.4264570086</v>
      </c>
      <c r="AB669" s="17">
        <f t="shared" si="4246"/>
        <v>0.7308749593</v>
      </c>
      <c r="AE669" s="29">
        <v>1.0</v>
      </c>
      <c r="AF669" s="17">
        <f t="shared" ref="AF669:AH669" si="4247">Z669</f>
        <v>0.5874055471</v>
      </c>
      <c r="AG669" s="17">
        <f t="shared" si="4247"/>
        <v>0.4264570086</v>
      </c>
      <c r="AH669" s="17">
        <f t="shared" si="4247"/>
        <v>0.7308749593</v>
      </c>
      <c r="AI669" s="2"/>
      <c r="AM669" s="27">
        <v>0.4205536538821103</v>
      </c>
      <c r="AN669" s="27">
        <v>0.8464531735809883</v>
      </c>
      <c r="AO669" s="27">
        <v>0.7113071693121205</v>
      </c>
      <c r="AQ669" s="17">
        <f t="shared" ref="AQ669:AS669" si="4248">EXP(AM669)/(EXP($AM669)+EXP($AN669)+EXP($AO669))</f>
        <v>0.2585046865</v>
      </c>
      <c r="AR669" s="17">
        <f t="shared" si="4248"/>
        <v>0.3957621276</v>
      </c>
      <c r="AS669" s="17">
        <f t="shared" si="4248"/>
        <v>0.3457331859</v>
      </c>
      <c r="AU669" s="40" t="str">
        <f t="shared" si="4231"/>
        <v>versicolor</v>
      </c>
      <c r="AW669" s="41">
        <v>0.0</v>
      </c>
      <c r="AX669" s="41">
        <v>1.0</v>
      </c>
      <c r="AY669" s="41">
        <v>0.0</v>
      </c>
      <c r="BB669" s="74">
        <f t="shared" ref="BB669:BD669" si="4249">AQ669-AW669</f>
        <v>0.2585046865</v>
      </c>
      <c r="BC669" s="74">
        <f t="shared" si="4249"/>
        <v>-0.6042378724</v>
      </c>
      <c r="BD669" s="74">
        <f t="shared" si="4249"/>
        <v>0.3457331859</v>
      </c>
      <c r="BF669" s="5">
        <v>1.0</v>
      </c>
      <c r="BG669" s="5">
        <v>1.0</v>
      </c>
      <c r="BH669" s="5">
        <v>1.0</v>
      </c>
      <c r="BJ669" s="34">
        <f t="shared" ref="BJ669:BL669" si="4250">BB669*BF669</f>
        <v>0.2585046865</v>
      </c>
      <c r="BK669" s="34">
        <f t="shared" si="4250"/>
        <v>-0.6042378724</v>
      </c>
      <c r="BL669" s="34">
        <f t="shared" si="4250"/>
        <v>0.3457331859</v>
      </c>
      <c r="BT669" s="5">
        <f t="shared" ref="BT669:BV669" si="4251">Z669*(1-Z669)</f>
        <v>0.2423602703</v>
      </c>
      <c r="BU669" s="5">
        <f t="shared" si="4251"/>
        <v>0.2445914284</v>
      </c>
      <c r="BV669" s="5">
        <f t="shared" si="4251"/>
        <v>0.1966967532</v>
      </c>
      <c r="BY669" s="17">
        <v>-0.13914529425038918</v>
      </c>
      <c r="BZ669" s="17">
        <v>0.38428980411005287</v>
      </c>
      <c r="CA669" s="17">
        <v>-0.37078829752263265</v>
      </c>
      <c r="CC669" s="34">
        <f t="shared" ref="CC669:CE669" si="4252">BY669*BT669</f>
        <v>-0.03372329113</v>
      </c>
      <c r="CD669" s="34">
        <f t="shared" si="4252"/>
        <v>0.09399399211</v>
      </c>
      <c r="CE669" s="34">
        <f t="shared" si="4252"/>
        <v>-0.07293285423</v>
      </c>
    </row>
    <row r="670" ht="18.0" customHeight="1">
      <c r="B670" s="6">
        <v>0.0</v>
      </c>
      <c r="C670" s="6">
        <v>1.0</v>
      </c>
      <c r="D670" s="6">
        <v>0.0</v>
      </c>
      <c r="E670" s="22" t="str">
        <f t="shared" si="4211"/>
        <v>versicolor</v>
      </c>
      <c r="F670" s="22">
        <f t="shared" ref="F670:H670" si="4253">AQ670</f>
        <v>0.2355235811</v>
      </c>
      <c r="G670" s="22">
        <f t="shared" si="4253"/>
        <v>0.4211218182</v>
      </c>
      <c r="H670" s="22">
        <f t="shared" si="4253"/>
        <v>0.3433546007</v>
      </c>
      <c r="I670" s="64" t="str">
        <f t="shared" si="4213"/>
        <v>versicolor</v>
      </c>
      <c r="K670" s="24" t="str">
        <f t="shared" si="4214"/>
        <v>OK</v>
      </c>
      <c r="L670" s="76">
        <f t="shared" si="4215"/>
        <v>0.1952856533</v>
      </c>
      <c r="N670" s="29">
        <v>1.0</v>
      </c>
      <c r="O670" s="27">
        <v>6.7</v>
      </c>
      <c r="P670" s="27">
        <v>3.2</v>
      </c>
      <c r="U670" s="27">
        <v>0.491505349842011</v>
      </c>
      <c r="V670" s="27">
        <v>-0.6156817290299352</v>
      </c>
      <c r="W670" s="27">
        <v>1.4668631532485814</v>
      </c>
      <c r="Z670" s="17">
        <f t="shared" ref="Z670:AB670" si="4254">1/(1+EXP(-U670))</f>
        <v>0.6204609901</v>
      </c>
      <c r="AA670" s="17">
        <f t="shared" si="4254"/>
        <v>0.3507642107</v>
      </c>
      <c r="AB670" s="17">
        <f t="shared" si="4254"/>
        <v>0.8125801325</v>
      </c>
      <c r="AE670" s="29">
        <v>1.0</v>
      </c>
      <c r="AF670" s="17">
        <f t="shared" ref="AF670:AH670" si="4255">Z670</f>
        <v>0.6204609901</v>
      </c>
      <c r="AG670" s="17">
        <f t="shared" si="4255"/>
        <v>0.3507642107</v>
      </c>
      <c r="AH670" s="17">
        <f t="shared" si="4255"/>
        <v>0.8125801325</v>
      </c>
      <c r="AJ670" s="2"/>
      <c r="AK670" s="2"/>
      <c r="AM670" s="27">
        <v>0.36462784185919794</v>
      </c>
      <c r="AN670" s="27">
        <v>0.9457389475552664</v>
      </c>
      <c r="AO670" s="27">
        <v>0.7415805358262547</v>
      </c>
      <c r="AQ670" s="17">
        <f t="shared" ref="AQ670:AS670" si="4256">EXP(AM670)/(EXP($AM670)+EXP($AN670)+EXP($AO670))</f>
        <v>0.2355235811</v>
      </c>
      <c r="AR670" s="17">
        <f t="shared" si="4256"/>
        <v>0.4211218182</v>
      </c>
      <c r="AS670" s="17">
        <f t="shared" si="4256"/>
        <v>0.3433546007</v>
      </c>
      <c r="AU670" s="40" t="str">
        <f t="shared" si="4231"/>
        <v>versicolor</v>
      </c>
      <c r="AW670" s="41">
        <v>0.0</v>
      </c>
      <c r="AX670" s="41">
        <v>1.0</v>
      </c>
      <c r="AY670" s="41">
        <v>0.0</v>
      </c>
      <c r="BB670" s="74">
        <f t="shared" ref="BB670:BD670" si="4257">AQ670-AW670</f>
        <v>0.2355235811</v>
      </c>
      <c r="BC670" s="74">
        <f t="shared" si="4257"/>
        <v>-0.5788781818</v>
      </c>
      <c r="BD670" s="74">
        <f t="shared" si="4257"/>
        <v>0.3433546007</v>
      </c>
      <c r="BF670" s="5">
        <v>1.0</v>
      </c>
      <c r="BG670" s="5">
        <v>1.0</v>
      </c>
      <c r="BH670" s="5">
        <v>1.0</v>
      </c>
      <c r="BJ670" s="34">
        <f t="shared" ref="BJ670:BL670" si="4258">BB670*BF670</f>
        <v>0.2355235811</v>
      </c>
      <c r="BK670" s="34">
        <f t="shared" si="4258"/>
        <v>-0.5788781818</v>
      </c>
      <c r="BL670" s="34">
        <f t="shared" si="4258"/>
        <v>0.3433546007</v>
      </c>
      <c r="BT670" s="5">
        <f t="shared" ref="BT670:BV670" si="4259">Z670*(1-Z670)</f>
        <v>0.2354891499</v>
      </c>
      <c r="BU670" s="5">
        <f t="shared" si="4259"/>
        <v>0.2277286792</v>
      </c>
      <c r="BV670" s="5">
        <f t="shared" si="4259"/>
        <v>0.1522936608</v>
      </c>
      <c r="BY670" s="17">
        <v>-0.13213905792867967</v>
      </c>
      <c r="BZ670" s="17">
        <v>0.36442330235588494</v>
      </c>
      <c r="CA670" s="17">
        <v>-0.3463621776287957</v>
      </c>
      <c r="CC670" s="34">
        <f t="shared" ref="CC670:CE670" si="4260">BY670*BT670</f>
        <v>-0.03111731441</v>
      </c>
      <c r="CD670" s="34">
        <f t="shared" si="4260"/>
        <v>0.08298963731</v>
      </c>
      <c r="CE670" s="34">
        <f t="shared" si="4260"/>
        <v>-0.05274876398</v>
      </c>
    </row>
    <row r="671" ht="18.0" customHeight="1">
      <c r="B671" s="6">
        <v>0.0</v>
      </c>
      <c r="C671" s="6">
        <v>0.0</v>
      </c>
      <c r="D671" s="6">
        <v>1.0</v>
      </c>
      <c r="E671" s="22" t="str">
        <f t="shared" si="4211"/>
        <v>virginica</v>
      </c>
      <c r="F671" s="22">
        <f t="shared" ref="F671:H671" si="4261">AQ671</f>
        <v>0.3068673972</v>
      </c>
      <c r="G671" s="22">
        <f t="shared" si="4261"/>
        <v>0.3459161206</v>
      </c>
      <c r="H671" s="22">
        <f t="shared" si="4261"/>
        <v>0.3472164822</v>
      </c>
      <c r="I671" s="64" t="str">
        <f t="shared" si="4213"/>
        <v>virginica</v>
      </c>
      <c r="K671" s="24" t="str">
        <f t="shared" si="4214"/>
        <v>OK</v>
      </c>
      <c r="L671" s="76">
        <f t="shared" si="4215"/>
        <v>0.106912781</v>
      </c>
      <c r="N671" s="29">
        <v>1.0</v>
      </c>
      <c r="O671" s="27">
        <v>7.9</v>
      </c>
      <c r="P671" s="27">
        <v>6.3</v>
      </c>
      <c r="U671" s="27">
        <v>0.1976373708460759</v>
      </c>
      <c r="V671" s="27">
        <v>0.3925433845611419</v>
      </c>
      <c r="W671" s="27">
        <v>0.31828664283053776</v>
      </c>
      <c r="Z671" s="17">
        <f t="shared" ref="Z671:AB671" si="4262">1/(1+EXP(-U671))</f>
        <v>0.5492491389</v>
      </c>
      <c r="AA671" s="17">
        <f t="shared" si="4262"/>
        <v>0.5968948171</v>
      </c>
      <c r="AB671" s="17">
        <f t="shared" si="4262"/>
        <v>0.5789066372</v>
      </c>
      <c r="AE671" s="29">
        <v>1.0</v>
      </c>
      <c r="AF671" s="17">
        <f t="shared" ref="AF671:AH671" si="4263">Z671</f>
        <v>0.5492491389</v>
      </c>
      <c r="AG671" s="17">
        <f t="shared" si="4263"/>
        <v>0.5968948171</v>
      </c>
      <c r="AH671" s="17">
        <f t="shared" si="4263"/>
        <v>0.5789066372</v>
      </c>
      <c r="AM671" s="27">
        <v>0.55379365576704</v>
      </c>
      <c r="AN671" s="27">
        <v>0.6735742519685528</v>
      </c>
      <c r="AO671" s="27">
        <v>0.6773263857941131</v>
      </c>
      <c r="AQ671" s="17">
        <f t="shared" ref="AQ671:AS671" si="4264">EXP(AM671)/(EXP($AM671)+EXP($AN671)+EXP($AO671))</f>
        <v>0.3068673972</v>
      </c>
      <c r="AR671" s="17">
        <f t="shared" si="4264"/>
        <v>0.3459161206</v>
      </c>
      <c r="AS671" s="17">
        <f t="shared" si="4264"/>
        <v>0.3472164822</v>
      </c>
      <c r="AU671" s="40" t="str">
        <f t="shared" si="4231"/>
        <v>virginica</v>
      </c>
      <c r="AW671" s="41">
        <v>0.0</v>
      </c>
      <c r="AX671" s="41">
        <v>0.0</v>
      </c>
      <c r="AY671" s="41">
        <v>1.0</v>
      </c>
      <c r="BB671" s="74">
        <f t="shared" ref="BB671:BD671" si="4265">AQ671-AW671</f>
        <v>0.3068673972</v>
      </c>
      <c r="BC671" s="74">
        <f t="shared" si="4265"/>
        <v>0.3459161206</v>
      </c>
      <c r="BD671" s="74">
        <f t="shared" si="4265"/>
        <v>-0.6527835178</v>
      </c>
      <c r="BF671" s="5">
        <v>1.0</v>
      </c>
      <c r="BG671" s="5">
        <v>1.0</v>
      </c>
      <c r="BH671" s="5">
        <v>1.0</v>
      </c>
      <c r="BJ671" s="34">
        <f t="shared" ref="BJ671:BL671" si="4266">BB671*BF671</f>
        <v>0.3068673972</v>
      </c>
      <c r="BK671" s="34">
        <f t="shared" si="4266"/>
        <v>0.3459161206</v>
      </c>
      <c r="BL671" s="34">
        <f t="shared" si="4266"/>
        <v>-0.6527835178</v>
      </c>
      <c r="BT671" s="5">
        <f t="shared" ref="BT671:BV671" si="4267">Z671*(1-Z671)</f>
        <v>0.2475745223</v>
      </c>
      <c r="BU671" s="5">
        <f t="shared" si="4267"/>
        <v>0.2406113944</v>
      </c>
      <c r="BV671" s="5">
        <f t="shared" si="4267"/>
        <v>0.2437737426</v>
      </c>
      <c r="BY671" s="17">
        <v>0.035928301331231594</v>
      </c>
      <c r="BZ671" s="17">
        <v>-0.07985130481127503</v>
      </c>
      <c r="CA671" s="17">
        <v>-0.12007817268542204</v>
      </c>
      <c r="CC671" s="34">
        <f t="shared" ref="CC671:CE671" si="4268">BY671*BT671</f>
        <v>0.00889493204</v>
      </c>
      <c r="CD671" s="34">
        <f t="shared" si="4268"/>
        <v>-0.0192131338</v>
      </c>
      <c r="CE671" s="34">
        <f t="shared" si="4268"/>
        <v>-0.02927190556</v>
      </c>
    </row>
    <row r="672" ht="18.0" customHeight="1">
      <c r="B672" s="6">
        <v>0.0</v>
      </c>
      <c r="C672" s="6">
        <v>0.0</v>
      </c>
      <c r="D672" s="6">
        <v>1.0</v>
      </c>
      <c r="E672" s="22" t="str">
        <f t="shared" si="4211"/>
        <v>virginica</v>
      </c>
      <c r="F672" s="22">
        <f t="shared" ref="F672:H672" si="4269">AQ672</f>
        <v>0.2769085751</v>
      </c>
      <c r="G672" s="22">
        <f t="shared" si="4269"/>
        <v>0.3751413007</v>
      </c>
      <c r="H672" s="22">
        <f t="shared" si="4269"/>
        <v>0.3479501242</v>
      </c>
      <c r="I672" s="64" t="str">
        <f t="shared" si="4213"/>
        <v>versicolor</v>
      </c>
      <c r="K672" s="24" t="str">
        <f t="shared" si="4214"/>
        <v>NG</v>
      </c>
      <c r="L672" s="76">
        <f t="shared" si="4215"/>
        <v>0.1087046772</v>
      </c>
      <c r="N672" s="29">
        <v>1.0</v>
      </c>
      <c r="O672" s="27">
        <v>8.3</v>
      </c>
      <c r="P672" s="27">
        <v>5.8</v>
      </c>
      <c r="U672" s="27">
        <v>0.3257355451988747</v>
      </c>
      <c r="V672" s="27">
        <v>0.057890752140969504</v>
      </c>
      <c r="W672" s="27">
        <v>0.7698641143774525</v>
      </c>
      <c r="Z672" s="17">
        <f t="shared" ref="Z672:AB672" si="4270">1/(1+EXP(-U672))</f>
        <v>0.580721409</v>
      </c>
      <c r="AA672" s="17">
        <f t="shared" si="4270"/>
        <v>0.5144686475</v>
      </c>
      <c r="AB672" s="17">
        <f t="shared" si="4270"/>
        <v>0.6834914982</v>
      </c>
      <c r="AE672" s="29">
        <v>1.0</v>
      </c>
      <c r="AF672" s="17">
        <f t="shared" ref="AF672:AH672" si="4271">Z672</f>
        <v>0.580721409</v>
      </c>
      <c r="AG672" s="17">
        <f t="shared" si="4271"/>
        <v>0.5144686475</v>
      </c>
      <c r="AH672" s="17">
        <f t="shared" si="4271"/>
        <v>0.6834914982</v>
      </c>
      <c r="AM672" s="27">
        <v>0.4859539037486199</v>
      </c>
      <c r="AN672" s="27">
        <v>0.7895692628244313</v>
      </c>
      <c r="AO672" s="27">
        <v>0.7143256542669532</v>
      </c>
      <c r="AQ672" s="17">
        <f t="shared" ref="AQ672:AS672" si="4272">EXP(AM672)/(EXP($AM672)+EXP($AN672)+EXP($AO672))</f>
        <v>0.2769085751</v>
      </c>
      <c r="AR672" s="17">
        <f t="shared" si="4272"/>
        <v>0.3751413007</v>
      </c>
      <c r="AS672" s="17">
        <f t="shared" si="4272"/>
        <v>0.3479501242</v>
      </c>
      <c r="AU672" s="40" t="str">
        <f t="shared" si="4231"/>
        <v>versicolor</v>
      </c>
      <c r="AW672" s="41">
        <v>0.0</v>
      </c>
      <c r="AX672" s="41">
        <v>0.0</v>
      </c>
      <c r="AY672" s="41">
        <v>1.0</v>
      </c>
      <c r="BB672" s="74">
        <f t="shared" ref="BB672:BD672" si="4273">AQ672-AW672</f>
        <v>0.2769085751</v>
      </c>
      <c r="BC672" s="74">
        <f t="shared" si="4273"/>
        <v>0.3751413007</v>
      </c>
      <c r="BD672" s="74">
        <f t="shared" si="4273"/>
        <v>-0.6520498758</v>
      </c>
      <c r="BF672" s="5">
        <v>1.0</v>
      </c>
      <c r="BG672" s="5">
        <v>1.0</v>
      </c>
      <c r="BH672" s="5">
        <v>1.0</v>
      </c>
      <c r="BJ672" s="34">
        <f t="shared" ref="BJ672:BL672" si="4274">BB672*BF672</f>
        <v>0.2769085751</v>
      </c>
      <c r="BK672" s="34">
        <f t="shared" si="4274"/>
        <v>0.3751413007</v>
      </c>
      <c r="BL672" s="34">
        <f t="shared" si="4274"/>
        <v>-0.6520498758</v>
      </c>
      <c r="BT672" s="5">
        <f t="shared" ref="BT672:BV672" si="4275">Z672*(1-Z672)</f>
        <v>0.2434840541</v>
      </c>
      <c r="BU672" s="5">
        <f t="shared" si="4275"/>
        <v>0.2497906582</v>
      </c>
      <c r="BV672" s="5">
        <f t="shared" si="4275"/>
        <v>0.2163308701</v>
      </c>
      <c r="BY672" s="17">
        <v>0.044336540741581054</v>
      </c>
      <c r="BZ672" s="17">
        <v>-0.10381662184878993</v>
      </c>
      <c r="CA672" s="17">
        <v>-0.08938995768400182</v>
      </c>
      <c r="CC672" s="34">
        <f t="shared" ref="CC672:CE672" si="4276">BY672*BT672</f>
        <v>0.01079524069</v>
      </c>
      <c r="CD672" s="34">
        <f t="shared" si="4276"/>
        <v>-0.02593242231</v>
      </c>
      <c r="CE672" s="34">
        <f t="shared" si="4276"/>
        <v>-0.01933780732</v>
      </c>
    </row>
    <row r="673" ht="18.0" customHeight="1">
      <c r="B673" s="6">
        <v>0.0</v>
      </c>
      <c r="C673" s="6">
        <v>0.0</v>
      </c>
      <c r="D673" s="6">
        <v>1.0</v>
      </c>
      <c r="E673" s="22" t="str">
        <f t="shared" si="4211"/>
        <v>virginica</v>
      </c>
      <c r="F673" s="22">
        <f t="shared" ref="F673:H673" si="4277">AQ673</f>
        <v>0.2721607631</v>
      </c>
      <c r="G673" s="22">
        <f t="shared" si="4277"/>
        <v>0.3803596632</v>
      </c>
      <c r="H673" s="22">
        <f t="shared" si="4277"/>
        <v>0.3474795737</v>
      </c>
      <c r="I673" s="64" t="str">
        <f t="shared" si="4213"/>
        <v>versicolor</v>
      </c>
      <c r="J673" s="30"/>
      <c r="K673" s="77" t="str">
        <f t="shared" si="4214"/>
        <v>NG</v>
      </c>
      <c r="L673" s="78">
        <f t="shared" si="4215"/>
        <v>0.1093724772</v>
      </c>
      <c r="N673" s="31">
        <v>1.0</v>
      </c>
      <c r="O673" s="27">
        <v>7.7</v>
      </c>
      <c r="P673" s="27">
        <v>5.2</v>
      </c>
      <c r="U673" s="27">
        <v>0.3326142353595345</v>
      </c>
      <c r="V673" s="27">
        <v>-0.030662269804782927</v>
      </c>
      <c r="W673" s="27">
        <v>0.8271646568025939</v>
      </c>
      <c r="Z673" s="17">
        <f t="shared" ref="Z673:AB673" si="4278">1/(1+EXP(-U673))</f>
        <v>0.5823953243</v>
      </c>
      <c r="AA673" s="17">
        <f t="shared" si="4278"/>
        <v>0.4923350331</v>
      </c>
      <c r="AB673" s="17">
        <f t="shared" si="4278"/>
        <v>0.6957550779</v>
      </c>
      <c r="AE673" s="31">
        <v>1.0</v>
      </c>
      <c r="AF673" s="17">
        <f t="shared" ref="AF673:AH673" si="4279">Z673</f>
        <v>0.5823953243</v>
      </c>
      <c r="AG673" s="17">
        <f t="shared" si="4279"/>
        <v>0.4923350331</v>
      </c>
      <c r="AH673" s="17">
        <f t="shared" si="4279"/>
        <v>0.6957550779</v>
      </c>
      <c r="AM673" s="27">
        <v>0.4693965893275652</v>
      </c>
      <c r="AN673" s="27">
        <v>0.8041209440735492</v>
      </c>
      <c r="AO673" s="27">
        <v>0.7137095395290554</v>
      </c>
      <c r="AQ673" s="17">
        <f t="shared" ref="AQ673:AS673" si="4280">EXP(AM673)/(EXP($AM673)+EXP($AN673)+EXP($AO673))</f>
        <v>0.2721607631</v>
      </c>
      <c r="AR673" s="17">
        <f t="shared" si="4280"/>
        <v>0.3803596632</v>
      </c>
      <c r="AS673" s="17">
        <f t="shared" si="4280"/>
        <v>0.3474795737</v>
      </c>
      <c r="AU673" s="40" t="str">
        <f t="shared" si="4231"/>
        <v>versicolor</v>
      </c>
      <c r="AW673" s="41">
        <v>0.0</v>
      </c>
      <c r="AX673" s="41">
        <v>0.0</v>
      </c>
      <c r="AY673" s="41">
        <v>1.0</v>
      </c>
      <c r="BB673" s="74">
        <f t="shared" ref="BB673:BD673" si="4281">AQ673-AW673</f>
        <v>0.2721607631</v>
      </c>
      <c r="BC673" s="74">
        <f t="shared" si="4281"/>
        <v>0.3803596632</v>
      </c>
      <c r="BD673" s="74">
        <f t="shared" si="4281"/>
        <v>-0.6525204263</v>
      </c>
      <c r="BF673" s="5">
        <v>1.0</v>
      </c>
      <c r="BG673" s="5">
        <v>1.0</v>
      </c>
      <c r="BH673" s="5">
        <v>1.0</v>
      </c>
      <c r="BJ673" s="34">
        <f t="shared" ref="BJ673:BL673" si="4282">BB673*BF673</f>
        <v>0.2721607631</v>
      </c>
      <c r="BK673" s="34">
        <f t="shared" si="4282"/>
        <v>0.3803596632</v>
      </c>
      <c r="BL673" s="34">
        <f t="shared" si="4282"/>
        <v>-0.6525204263</v>
      </c>
      <c r="BT673" s="5">
        <f t="shared" ref="BT673:BV673" si="4283">Z673*(1-Z673)</f>
        <v>0.2432110105</v>
      </c>
      <c r="BU673" s="5">
        <f t="shared" si="4283"/>
        <v>0.2499412483</v>
      </c>
      <c r="BV673" s="5">
        <f t="shared" si="4283"/>
        <v>0.2116799495</v>
      </c>
      <c r="BY673" s="17">
        <v>0.045780058405135715</v>
      </c>
      <c r="BZ673" s="17">
        <v>-0.10791045288995973</v>
      </c>
      <c r="CA673" s="17">
        <v>-0.0843498899098398</v>
      </c>
      <c r="CC673" s="34">
        <f t="shared" ref="CC673:CE673" si="4284">BY673*BT673</f>
        <v>0.01113421427</v>
      </c>
      <c r="CD673" s="34">
        <f t="shared" si="4284"/>
        <v>-0.0269712733</v>
      </c>
      <c r="CE673" s="34">
        <f t="shared" si="4284"/>
        <v>-0.01785518044</v>
      </c>
    </row>
    <row r="674" ht="18.0" customHeight="1">
      <c r="K674" s="2"/>
      <c r="R674" s="9"/>
      <c r="AM674" s="7"/>
    </row>
    <row r="675" ht="18.0" customHeight="1">
      <c r="K675" s="2"/>
      <c r="R675" s="9"/>
      <c r="AM675" s="43" t="s">
        <v>388</v>
      </c>
      <c r="AN675" s="27"/>
      <c r="AO675" s="27"/>
    </row>
    <row r="676" ht="18.0" customHeight="1">
      <c r="B676" s="11" t="s">
        <v>11</v>
      </c>
      <c r="C676" s="12"/>
      <c r="D676" s="12"/>
      <c r="E676" s="13"/>
      <c r="G676" s="2"/>
      <c r="H676" s="2"/>
      <c r="I676" s="2"/>
      <c r="J676" s="9"/>
      <c r="K676" s="2"/>
      <c r="L676" s="9"/>
      <c r="Q676" s="7"/>
      <c r="U676" s="43" t="s">
        <v>12</v>
      </c>
      <c r="V676" s="27"/>
      <c r="W676" s="27"/>
      <c r="Z676" s="16" t="s">
        <v>389</v>
      </c>
      <c r="AA676" s="17"/>
      <c r="AF676" s="16" t="s">
        <v>390</v>
      </c>
      <c r="AI676" s="7"/>
      <c r="AM676" s="43" t="s">
        <v>391</v>
      </c>
      <c r="AQ676" s="10" t="s">
        <v>392</v>
      </c>
      <c r="AR676" s="17"/>
      <c r="AW676" s="1" t="s">
        <v>41</v>
      </c>
      <c r="BB676" s="36" t="s">
        <v>93</v>
      </c>
      <c r="BF676" s="4" t="s">
        <v>393</v>
      </c>
      <c r="BH676" s="9" t="s">
        <v>1332</v>
      </c>
      <c r="BJ676" s="33" t="s">
        <v>395</v>
      </c>
      <c r="BN676" s="33" t="s">
        <v>396</v>
      </c>
      <c r="BO676" s="34"/>
      <c r="BP676" s="34"/>
      <c r="BQ676" s="34"/>
      <c r="BT676" s="4" t="s">
        <v>397</v>
      </c>
      <c r="BX676" s="16" t="s">
        <v>398</v>
      </c>
      <c r="BY676" s="17"/>
      <c r="BZ676" s="17"/>
      <c r="CA676" s="17"/>
      <c r="CB676" s="17"/>
      <c r="CC676" s="33" t="s">
        <v>399</v>
      </c>
      <c r="CG676" s="4" t="s">
        <v>138</v>
      </c>
      <c r="CH676" s="5"/>
      <c r="CI676" s="5"/>
      <c r="CJ676" s="5"/>
    </row>
    <row r="677" ht="18.0" customHeight="1">
      <c r="B677" s="18" t="s">
        <v>14</v>
      </c>
      <c r="C677" s="18" t="s">
        <v>15</v>
      </c>
      <c r="D677" s="18" t="s">
        <v>16</v>
      </c>
      <c r="E677" s="19"/>
      <c r="F677" s="6" t="s">
        <v>14</v>
      </c>
      <c r="G677" s="6" t="s">
        <v>15</v>
      </c>
      <c r="H677" s="6" t="s">
        <v>16</v>
      </c>
      <c r="I677" s="19"/>
      <c r="J677" s="20" t="s">
        <v>18</v>
      </c>
      <c r="K677" s="18" t="s">
        <v>19</v>
      </c>
      <c r="L677" s="18" t="s">
        <v>1142</v>
      </c>
      <c r="N677" s="1" t="s">
        <v>21</v>
      </c>
      <c r="O677" s="1" t="s">
        <v>22</v>
      </c>
      <c r="P677" s="1" t="s">
        <v>514</v>
      </c>
      <c r="Q677" s="1" t="s">
        <v>1333</v>
      </c>
      <c r="U677" s="1" t="s">
        <v>1334</v>
      </c>
      <c r="AE677" s="1" t="s">
        <v>21</v>
      </c>
      <c r="AF677" s="2" t="s">
        <v>1335</v>
      </c>
      <c r="AI677" s="2" t="s">
        <v>1336</v>
      </c>
      <c r="AK677" s="2"/>
      <c r="AM677" s="2" t="s">
        <v>1337</v>
      </c>
      <c r="AO677" s="2"/>
      <c r="AQ677" s="2" t="s">
        <v>47</v>
      </c>
      <c r="AW677" s="6" t="s">
        <v>14</v>
      </c>
      <c r="AX677" s="6" t="s">
        <v>15</v>
      </c>
      <c r="AY677" s="6" t="s">
        <v>16</v>
      </c>
      <c r="BB677" s="2" t="s">
        <v>101</v>
      </c>
      <c r="BF677" s="1" t="s">
        <v>251</v>
      </c>
      <c r="BJ677" s="57" t="s">
        <v>1338</v>
      </c>
      <c r="BK677" s="58"/>
      <c r="BO677" s="2" t="s">
        <v>104</v>
      </c>
      <c r="BP677" s="2"/>
      <c r="BT677" s="1" t="s">
        <v>145</v>
      </c>
      <c r="BY677" s="2" t="s">
        <v>146</v>
      </c>
      <c r="CC677" s="2" t="s">
        <v>1339</v>
      </c>
      <c r="CH677" s="2" t="s">
        <v>148</v>
      </c>
    </row>
    <row r="678" ht="18.0" customHeight="1">
      <c r="A678" s="1">
        <f>A665+1</f>
        <v>52</v>
      </c>
      <c r="B678" s="6">
        <v>1.0</v>
      </c>
      <c r="C678" s="6">
        <v>0.0</v>
      </c>
      <c r="D678" s="6">
        <v>0.0</v>
      </c>
      <c r="E678" s="22" t="str">
        <f t="shared" ref="E678:E686" si="4295">IF(MAX(B678:D678)=B678,"setosa",IF(MAX(B678:D678)=C678,"versicolor","virginica"))</f>
        <v>setosa</v>
      </c>
      <c r="F678" s="22">
        <f t="shared" ref="F678:H678" si="4285">AQ678</f>
        <v>0.4178811721</v>
      </c>
      <c r="G678" s="22">
        <f t="shared" si="4285"/>
        <v>0.2537490504</v>
      </c>
      <c r="H678" s="22">
        <f t="shared" si="4285"/>
        <v>0.3283697775</v>
      </c>
      <c r="I678" s="64" t="str">
        <f t="shared" ref="I678:I686" si="4297">IF(MAX(F678:H678)=F678,"setosa",IF(MAX(F678:H678)=G678,"versicolor","virginica"))</f>
        <v>setosa</v>
      </c>
      <c r="J678" s="22">
        <f>COUNTIF(K678:K686,"OK")/9</f>
        <v>0.7777777778</v>
      </c>
      <c r="K678" s="24" t="str">
        <f t="shared" ref="K678:K686" si="4298">IF(E678=I678,"OK","NG")</f>
        <v>OK</v>
      </c>
      <c r="L678" s="76">
        <f t="shared" ref="L678:L686" si="4299">((AQ678-B678)^2+(AR678-C678)^2)/2</f>
        <v>0.2016254552</v>
      </c>
      <c r="M678" s="9" t="s">
        <v>26</v>
      </c>
      <c r="N678" s="25">
        <v>1.0</v>
      </c>
      <c r="O678" s="27">
        <v>5.1</v>
      </c>
      <c r="P678" s="27">
        <v>7.0</v>
      </c>
      <c r="Q678" s="72">
        <f t="shared" ref="Q678:S678" si="4286">Q665-$C$10*CH665</f>
        <v>0.05215562683</v>
      </c>
      <c r="R678" s="72">
        <f t="shared" si="4286"/>
        <v>-0.07491210637</v>
      </c>
      <c r="S678" s="72">
        <f t="shared" si="4286"/>
        <v>0.2026292399</v>
      </c>
      <c r="T678" s="28" t="s">
        <v>27</v>
      </c>
      <c r="U678" s="27">
        <f t="array" ref="U678:W686">MMULT(N678:P686,Q678:S680)</f>
        <v>-0.3411779014</v>
      </c>
      <c r="V678" s="27">
        <v>1.5159243339352477</v>
      </c>
      <c r="W678" s="27">
        <v>-1.3415736066886268</v>
      </c>
      <c r="Y678" s="9" t="s">
        <v>1340</v>
      </c>
      <c r="Z678" s="17">
        <f t="shared" ref="Z678:AB678" si="4287">1/(1+EXP(-U678))</f>
        <v>0.4155233791</v>
      </c>
      <c r="AA678" s="17">
        <f t="shared" si="4287"/>
        <v>0.8199375338</v>
      </c>
      <c r="AB678" s="17">
        <f t="shared" si="4287"/>
        <v>0.2072513986</v>
      </c>
      <c r="AD678" s="9" t="s">
        <v>1341</v>
      </c>
      <c r="AE678" s="25">
        <v>1.0</v>
      </c>
      <c r="AF678" s="17">
        <f t="shared" ref="AF678:AH678" si="4288">Z678</f>
        <v>0.4155233791</v>
      </c>
      <c r="AG678" s="17">
        <f t="shared" si="4288"/>
        <v>0.8199375338</v>
      </c>
      <c r="AH678" s="17">
        <f t="shared" si="4288"/>
        <v>0.2072513986</v>
      </c>
      <c r="AI678" s="38">
        <f t="shared" ref="AI678:AK678" si="4289">AI665-$C$10*BO665</f>
        <v>0.1086398277</v>
      </c>
      <c r="AJ678" s="38">
        <f t="shared" si="4289"/>
        <v>-0.04495012509</v>
      </c>
      <c r="AK678" s="38">
        <f t="shared" si="4289"/>
        <v>-0.06368970266</v>
      </c>
      <c r="AL678" s="28" t="s">
        <v>27</v>
      </c>
      <c r="AM678" s="27">
        <f t="array" ref="AM678:AO686">MMULT(AE678:AH686,AI678:AK681)</f>
        <v>0.7507654597</v>
      </c>
      <c r="AN678" s="27">
        <v>0.25191413315865097</v>
      </c>
      <c r="AO678" s="27">
        <v>0.5097086887867709</v>
      </c>
      <c r="AP678" s="9" t="s">
        <v>1342</v>
      </c>
      <c r="AQ678" s="17">
        <f t="shared" ref="AQ678:AS678" si="4290">EXP(AM678)/(EXP($AM678)+EXP($AN678)+EXP($AO678))</f>
        <v>0.4178811721</v>
      </c>
      <c r="AR678" s="17">
        <f t="shared" si="4290"/>
        <v>0.2537490504</v>
      </c>
      <c r="AS678" s="17">
        <f t="shared" si="4290"/>
        <v>0.3283697775</v>
      </c>
      <c r="AT678" s="39" t="s">
        <v>51</v>
      </c>
      <c r="AU678" s="40" t="str">
        <f>IF(MAX(B678:D678)=MAX(AQ678:AS678)=AQ678,"setosa",IF(MAX(AQ678:AS678)=AR678,"versicolor","virginica"))</f>
        <v>virginica</v>
      </c>
      <c r="AW678" s="41">
        <v>1.0</v>
      </c>
      <c r="AX678" s="41">
        <v>0.0</v>
      </c>
      <c r="AY678" s="41">
        <v>0.0</v>
      </c>
      <c r="BA678" s="59" t="s">
        <v>108</v>
      </c>
      <c r="BB678" s="74">
        <f t="shared" ref="BB678:BD678" si="4291">AQ678-AW678</f>
        <v>-0.5821188279</v>
      </c>
      <c r="BC678" s="74">
        <f t="shared" si="4291"/>
        <v>0.2537490504</v>
      </c>
      <c r="BD678" s="74">
        <f t="shared" si="4291"/>
        <v>0.3283697775</v>
      </c>
      <c r="BE678" s="9" t="s">
        <v>1343</v>
      </c>
      <c r="BF678" s="5">
        <v>1.0</v>
      </c>
      <c r="BG678" s="5">
        <v>1.0</v>
      </c>
      <c r="BH678" s="5">
        <v>1.0</v>
      </c>
      <c r="BI678" s="9" t="s">
        <v>1344</v>
      </c>
      <c r="BJ678" s="34">
        <f t="shared" ref="BJ678:BL678" si="4292">BB678*BF678</f>
        <v>-0.5821188279</v>
      </c>
      <c r="BK678" s="34">
        <f t="shared" si="4292"/>
        <v>0.2537490504</v>
      </c>
      <c r="BL678" s="34">
        <f t="shared" si="4292"/>
        <v>0.3283697775</v>
      </c>
      <c r="BN678" s="61" t="s">
        <v>1345</v>
      </c>
      <c r="BO678" s="62">
        <f t="array" ref="BO678:BQ681">MMULT(TRANSPOSE(AE678:AH686),BJ678:BL686)</f>
        <v>-0.1398148771</v>
      </c>
      <c r="BP678" s="62">
        <v>0.07935596092717284</v>
      </c>
      <c r="BQ678" s="62">
        <v>0.060458916154322084</v>
      </c>
      <c r="BS678" s="75" t="s">
        <v>1346</v>
      </c>
      <c r="BT678" s="5">
        <f t="shared" ref="BT678:BV678" si="4293">Z678*(1-Z678)</f>
        <v>0.2428637005</v>
      </c>
      <c r="BU678" s="5">
        <f t="shared" si="4293"/>
        <v>0.1476399745</v>
      </c>
      <c r="BV678" s="5">
        <f t="shared" si="4293"/>
        <v>0.1642982564</v>
      </c>
      <c r="BX678" s="9" t="s">
        <v>1347</v>
      </c>
      <c r="BY678" s="17">
        <f t="array" ref="BY678:CA686">MMULT(BJ678:BL686,TRANSPOSE(AI679:AK681))</f>
        <v>0.1075372675</v>
      </c>
      <c r="BZ678" s="17">
        <v>-0.31916893141027025</v>
      </c>
      <c r="CA678" s="17">
        <v>0.5154929907257043</v>
      </c>
      <c r="CB678" s="9"/>
      <c r="CC678" s="34">
        <f t="shared" ref="CC678:CE678" si="4294">BY678*BT678</f>
        <v>0.02611689874</v>
      </c>
      <c r="CD678" s="34">
        <f t="shared" si="4294"/>
        <v>-0.04712209288</v>
      </c>
      <c r="CE678" s="34">
        <f t="shared" si="4294"/>
        <v>0.08469459956</v>
      </c>
      <c r="CG678" s="61" t="s">
        <v>1348</v>
      </c>
      <c r="CH678" s="65">
        <f t="array" ref="CH678:CJ680">MMULT(TRANSPOSE(N678:P686),CC678:CE686)</f>
        <v>0.007780490424</v>
      </c>
      <c r="CI678" s="65">
        <v>0.06952823409232878</v>
      </c>
      <c r="CJ678" s="65">
        <v>-0.029616109508122157</v>
      </c>
    </row>
    <row r="679" ht="18.0" customHeight="1">
      <c r="B679" s="6">
        <v>1.0</v>
      </c>
      <c r="C679" s="6">
        <v>0.0</v>
      </c>
      <c r="D679" s="6">
        <v>0.0</v>
      </c>
      <c r="E679" s="22" t="str">
        <f t="shared" si="4295"/>
        <v>setosa</v>
      </c>
      <c r="F679" s="22">
        <f t="shared" ref="F679:H679" si="4296">AQ679</f>
        <v>0.4335230323</v>
      </c>
      <c r="G679" s="22">
        <f t="shared" si="4296"/>
        <v>0.2418948648</v>
      </c>
      <c r="H679" s="22">
        <f t="shared" si="4296"/>
        <v>0.3245821028</v>
      </c>
      <c r="I679" s="64" t="str">
        <f t="shared" si="4297"/>
        <v>setosa</v>
      </c>
      <c r="K679" s="24" t="str">
        <f t="shared" si="4298"/>
        <v>OK</v>
      </c>
      <c r="L679" s="76">
        <f t="shared" si="4299"/>
        <v>0.1897046403</v>
      </c>
      <c r="N679" s="29">
        <v>1.0</v>
      </c>
      <c r="O679" s="27">
        <v>5.4</v>
      </c>
      <c r="P679" s="27">
        <v>7.8</v>
      </c>
      <c r="Q679" s="72">
        <f t="shared" ref="Q679:S679" si="4300">Q666-$C$10*CH666</f>
        <v>0.1358355878</v>
      </c>
      <c r="R679" s="72">
        <f t="shared" si="4300"/>
        <v>-0.29959575</v>
      </c>
      <c r="S679" s="72">
        <f t="shared" si="4300"/>
        <v>0.4605612502</v>
      </c>
      <c r="U679" s="27">
        <v>-0.424552370935132</v>
      </c>
      <c r="V679" s="27">
        <v>1.7824770106918726</v>
      </c>
      <c r="W679" s="27">
        <v>-1.648326971367878</v>
      </c>
      <c r="Z679" s="17">
        <f t="shared" ref="Z679:AB679" si="4301">1/(1+EXP(-U679))</f>
        <v>0.3954279226</v>
      </c>
      <c r="AA679" s="17">
        <f t="shared" si="4301"/>
        <v>0.8560024571</v>
      </c>
      <c r="AB679" s="17">
        <f t="shared" si="4301"/>
        <v>0.1613351924</v>
      </c>
      <c r="AE679" s="29">
        <v>1.0</v>
      </c>
      <c r="AF679" s="17">
        <f t="shared" ref="AF679:AH679" si="4302">Z679</f>
        <v>0.3954279226</v>
      </c>
      <c r="AG679" s="17">
        <f t="shared" si="4302"/>
        <v>0.8560024571</v>
      </c>
      <c r="AH679" s="17">
        <f t="shared" si="4302"/>
        <v>0.1613351924</v>
      </c>
      <c r="AI679" s="38">
        <f t="shared" ref="AI679:AK679" si="4303">AI666-$C$10*BO666</f>
        <v>0.4687249067</v>
      </c>
      <c r="AJ679" s="38">
        <f t="shared" si="4303"/>
        <v>0.7606418154</v>
      </c>
      <c r="AK679" s="38">
        <f t="shared" si="4303"/>
        <v>0.5706332779</v>
      </c>
      <c r="AM679" s="27">
        <v>0.7788205788688259</v>
      </c>
      <c r="AN679" s="27">
        <v>0.1953788419777665</v>
      </c>
      <c r="AO679" s="27">
        <v>0.48941417054270475</v>
      </c>
      <c r="AQ679" s="17">
        <f t="shared" ref="AQ679:AS679" si="4304">EXP(AM679)/(EXP($AM679)+EXP($AN679)+EXP($AO679))</f>
        <v>0.4335230323</v>
      </c>
      <c r="AR679" s="17">
        <f t="shared" si="4304"/>
        <v>0.2418948648</v>
      </c>
      <c r="AS679" s="17">
        <f t="shared" si="4304"/>
        <v>0.3245821028</v>
      </c>
      <c r="AU679" s="40" t="str">
        <f t="shared" ref="AU679:AU686" si="4315">IF(MAX(AQ679:AS679)=AQ679,"setosa",IF(MAX(AQ679:AS679)=AR679,"versicolor","virginica"))</f>
        <v>setosa</v>
      </c>
      <c r="AW679" s="41">
        <v>1.0</v>
      </c>
      <c r="AX679" s="41">
        <v>0.0</v>
      </c>
      <c r="AY679" s="41">
        <v>0.0</v>
      </c>
      <c r="BB679" s="74">
        <f t="shared" ref="BB679:BD679" si="4305">AQ679-AW679</f>
        <v>-0.5664769677</v>
      </c>
      <c r="BC679" s="74">
        <f t="shared" si="4305"/>
        <v>0.2418948648</v>
      </c>
      <c r="BD679" s="74">
        <f t="shared" si="4305"/>
        <v>0.3245821028</v>
      </c>
      <c r="BF679" s="5">
        <v>1.0</v>
      </c>
      <c r="BG679" s="5">
        <v>1.0</v>
      </c>
      <c r="BH679" s="5">
        <v>1.0</v>
      </c>
      <c r="BJ679" s="34">
        <f t="shared" ref="BJ679:BL679" si="4306">BB679*BF679</f>
        <v>-0.5664769677</v>
      </c>
      <c r="BK679" s="34">
        <f t="shared" si="4306"/>
        <v>0.2418948648</v>
      </c>
      <c r="BL679" s="34">
        <f t="shared" si="4306"/>
        <v>0.3245821028</v>
      </c>
      <c r="BN679" s="61" t="s">
        <v>1349</v>
      </c>
      <c r="BO679" s="34">
        <v>0.21163560377132684</v>
      </c>
      <c r="BP679" s="34">
        <v>-0.13157856614187183</v>
      </c>
      <c r="BQ679" s="34">
        <v>-0.0800570376294551</v>
      </c>
      <c r="BT679" s="5">
        <f t="shared" ref="BT679:BV679" si="4307">Z679*(1-Z679)</f>
        <v>0.2390646806</v>
      </c>
      <c r="BU679" s="5">
        <f t="shared" si="4307"/>
        <v>0.1232622505</v>
      </c>
      <c r="BV679" s="5">
        <f t="shared" si="4307"/>
        <v>0.1353061481</v>
      </c>
      <c r="BY679" s="17">
        <v>0.10369083457885012</v>
      </c>
      <c r="BZ679" s="17">
        <v>-0.30802112628166717</v>
      </c>
      <c r="CA679" s="17">
        <v>0.5001053397231106</v>
      </c>
      <c r="CC679" s="34">
        <f t="shared" ref="CC679:CE679" si="4308">BY679*BT679</f>
        <v>0.02478881625</v>
      </c>
      <c r="CD679" s="34">
        <f t="shared" si="4308"/>
        <v>-0.03796737723</v>
      </c>
      <c r="CE679" s="34">
        <f t="shared" si="4308"/>
        <v>0.06766732716</v>
      </c>
      <c r="CG679" s="61" t="s">
        <v>1350</v>
      </c>
      <c r="CH679" s="66">
        <v>3.2415214620637456E-4</v>
      </c>
      <c r="CI679" s="66">
        <v>0.4899392194318465</v>
      </c>
      <c r="CJ679" s="66">
        <v>-0.5925048901032725</v>
      </c>
    </row>
    <row r="680" ht="18.0" customHeight="1">
      <c r="B680" s="6">
        <v>1.0</v>
      </c>
      <c r="C680" s="6">
        <v>0.0</v>
      </c>
      <c r="D680" s="6">
        <v>0.0</v>
      </c>
      <c r="E680" s="22" t="str">
        <f t="shared" si="4295"/>
        <v>setosa</v>
      </c>
      <c r="F680" s="22">
        <f t="shared" ref="F680:H680" si="4309">AQ680</f>
        <v>0.4235275475</v>
      </c>
      <c r="G680" s="22">
        <f t="shared" si="4309"/>
        <v>0.2495962187</v>
      </c>
      <c r="H680" s="22">
        <f t="shared" si="4309"/>
        <v>0.3268762338</v>
      </c>
      <c r="I680" s="64" t="str">
        <f t="shared" si="4297"/>
        <v>setosa</v>
      </c>
      <c r="K680" s="24" t="str">
        <f t="shared" si="4298"/>
        <v>OK</v>
      </c>
      <c r="L680" s="76">
        <f t="shared" si="4299"/>
        <v>0.1973093805</v>
      </c>
      <c r="N680" s="29">
        <v>1.0</v>
      </c>
      <c r="O680" s="27">
        <v>4.6</v>
      </c>
      <c r="P680" s="27">
        <v>6.8</v>
      </c>
      <c r="Q680" s="72">
        <f t="shared" ref="Q680:S680" si="4310">Q667-$C$10*CH667</f>
        <v>-0.1551564323</v>
      </c>
      <c r="R680" s="72">
        <f t="shared" si="4310"/>
        <v>0.4455392522</v>
      </c>
      <c r="S680" s="72">
        <f t="shared" si="4310"/>
        <v>-0.5561521747</v>
      </c>
      <c r="U680" s="27">
        <v>-0.37806440888683757</v>
      </c>
      <c r="V680" s="27">
        <v>1.5766143585065175</v>
      </c>
      <c r="W680" s="27">
        <v>-1.4606237968728144</v>
      </c>
      <c r="Z680" s="17">
        <f t="shared" ref="Z680:AB680" si="4311">1/(1+EXP(-U680))</f>
        <v>0.4065938228</v>
      </c>
      <c r="AA680" s="17">
        <f t="shared" si="4311"/>
        <v>0.828724494</v>
      </c>
      <c r="AB680" s="17">
        <f t="shared" si="4311"/>
        <v>0.1883719356</v>
      </c>
      <c r="AE680" s="29">
        <v>1.0</v>
      </c>
      <c r="AF680" s="17">
        <f t="shared" ref="AF680:AH680" si="4312">Z680</f>
        <v>0.4065938228</v>
      </c>
      <c r="AG680" s="17">
        <f t="shared" si="4312"/>
        <v>0.828724494</v>
      </c>
      <c r="AH680" s="17">
        <f t="shared" si="4312"/>
        <v>0.1883719356</v>
      </c>
      <c r="AI680" s="38">
        <f t="shared" ref="AI680:AK680" si="4313">AI667-$C$10*BO667</f>
        <v>0.6273454658</v>
      </c>
      <c r="AJ680" s="38">
        <f t="shared" si="4313"/>
        <v>-0.2089999342</v>
      </c>
      <c r="AK680" s="38">
        <f t="shared" si="4313"/>
        <v>0.3016544685</v>
      </c>
      <c r="AM680" s="27">
        <v>0.7581979881808758</v>
      </c>
      <c r="AN680" s="27">
        <v>0.22942391611801352</v>
      </c>
      <c r="AO680" s="27">
        <v>0.49916103838371906</v>
      </c>
      <c r="AQ680" s="17">
        <f t="shared" ref="AQ680:AS680" si="4314">EXP(AM680)/(EXP($AM680)+EXP($AN680)+EXP($AO680))</f>
        <v>0.4235275475</v>
      </c>
      <c r="AR680" s="17">
        <f t="shared" si="4314"/>
        <v>0.2495962187</v>
      </c>
      <c r="AS680" s="17">
        <f t="shared" si="4314"/>
        <v>0.3268762338</v>
      </c>
      <c r="AU680" s="40" t="str">
        <f t="shared" si="4315"/>
        <v>setosa</v>
      </c>
      <c r="AW680" s="41">
        <v>1.0</v>
      </c>
      <c r="AX680" s="41">
        <v>0.0</v>
      </c>
      <c r="AY680" s="41">
        <v>0.0</v>
      </c>
      <c r="BB680" s="74">
        <f t="shared" ref="BB680:BD680" si="4316">AQ680-AW680</f>
        <v>-0.5764724525</v>
      </c>
      <c r="BC680" s="74">
        <f t="shared" si="4316"/>
        <v>0.2495962187</v>
      </c>
      <c r="BD680" s="74">
        <f t="shared" si="4316"/>
        <v>0.3268762338</v>
      </c>
      <c r="BF680" s="5">
        <v>1.0</v>
      </c>
      <c r="BG680" s="5">
        <v>1.0</v>
      </c>
      <c r="BH680" s="5">
        <v>1.0</v>
      </c>
      <c r="BJ680" s="34">
        <f t="shared" ref="BJ680:BL680" si="4317">BB680*BF680</f>
        <v>-0.5764724525</v>
      </c>
      <c r="BK680" s="34">
        <f t="shared" si="4317"/>
        <v>0.2495962187</v>
      </c>
      <c r="BL680" s="34">
        <f t="shared" si="4317"/>
        <v>0.3268762338</v>
      </c>
      <c r="BO680" s="34">
        <v>-0.7039031309914777</v>
      </c>
      <c r="BP680" s="34">
        <v>0.5133946278438136</v>
      </c>
      <c r="BQ680" s="34">
        <v>0.19050850314766432</v>
      </c>
      <c r="BT680" s="5">
        <f t="shared" ref="BT680:BV680" si="4318">Z680*(1-Z680)</f>
        <v>0.2412752861</v>
      </c>
      <c r="BU680" s="5">
        <f t="shared" si="4318"/>
        <v>0.141940207</v>
      </c>
      <c r="BV680" s="5">
        <f t="shared" si="4318"/>
        <v>0.1528879495</v>
      </c>
      <c r="BY680" s="17">
        <v>0.10617278114679024</v>
      </c>
      <c r="BZ680" s="17">
        <v>-0.3152092959769286</v>
      </c>
      <c r="CA680" s="17">
        <v>0.5099768967276969</v>
      </c>
      <c r="CC680" s="34">
        <f t="shared" ref="CC680:CE680" si="4319">BY680*BT680</f>
        <v>0.02561686814</v>
      </c>
      <c r="CD680" s="34">
        <f t="shared" si="4319"/>
        <v>-0.04474087273</v>
      </c>
      <c r="CE680" s="34">
        <f t="shared" si="4319"/>
        <v>0.07796932204</v>
      </c>
      <c r="CH680" s="66">
        <v>0.38698128723371217</v>
      </c>
      <c r="CI680" s="66">
        <v>-0.4153054713701955</v>
      </c>
      <c r="CJ680" s="66">
        <v>0.5972035607115186</v>
      </c>
    </row>
    <row r="681" ht="18.0" customHeight="1">
      <c r="B681" s="6">
        <v>0.0</v>
      </c>
      <c r="C681" s="6">
        <v>1.0</v>
      </c>
      <c r="D681" s="6">
        <v>0.0</v>
      </c>
      <c r="E681" s="22" t="str">
        <f t="shared" si="4295"/>
        <v>versicolor</v>
      </c>
      <c r="F681" s="22">
        <f t="shared" ref="F681:H681" si="4320">AQ681</f>
        <v>0.249426195</v>
      </c>
      <c r="G681" s="22">
        <f t="shared" si="4320"/>
        <v>0.4045007774</v>
      </c>
      <c r="H681" s="22">
        <f t="shared" si="4320"/>
        <v>0.3460730276</v>
      </c>
      <c r="I681" s="64" t="str">
        <f t="shared" si="4297"/>
        <v>versicolor</v>
      </c>
      <c r="K681" s="24" t="str">
        <f t="shared" si="4298"/>
        <v>OK</v>
      </c>
      <c r="L681" s="76">
        <f t="shared" si="4299"/>
        <v>0.2084163754</v>
      </c>
      <c r="N681" s="29">
        <v>1.0</v>
      </c>
      <c r="O681" s="27">
        <v>6.4</v>
      </c>
      <c r="P681" s="27">
        <v>3.6</v>
      </c>
      <c r="U681" s="27">
        <v>0.3629402326704485</v>
      </c>
      <c r="V681" s="27">
        <v>-0.38838359859358196</v>
      </c>
      <c r="W681" s="27">
        <v>1.1480734125783085</v>
      </c>
      <c r="Z681" s="17">
        <f t="shared" ref="Z681:AB681" si="4321">1/(1+EXP(-U681))</f>
        <v>0.5897519947</v>
      </c>
      <c r="AA681" s="17">
        <f t="shared" si="4321"/>
        <v>0.4041064769</v>
      </c>
      <c r="AB681" s="17">
        <f t="shared" si="4321"/>
        <v>0.759158842</v>
      </c>
      <c r="AE681" s="29">
        <v>1.0</v>
      </c>
      <c r="AF681" s="17">
        <f t="shared" ref="AF681:AH681" si="4322">Z681</f>
        <v>0.5897519947</v>
      </c>
      <c r="AG681" s="17">
        <f t="shared" si="4322"/>
        <v>0.4041064769</v>
      </c>
      <c r="AH681" s="17">
        <f t="shared" si="4322"/>
        <v>0.759158842</v>
      </c>
      <c r="AI681" s="38">
        <f t="shared" ref="AI681:AK681" si="4323">AI668-$C$10*BO668</f>
        <v>-0.3233976692</v>
      </c>
      <c r="AJ681" s="38">
        <f t="shared" si="4323"/>
        <v>0.734213098</v>
      </c>
      <c r="AK681" s="38">
        <f t="shared" si="4323"/>
        <v>0.4291845712</v>
      </c>
      <c r="AM681" s="27">
        <v>0.39307544239559045</v>
      </c>
      <c r="AN681" s="27">
        <v>0.8765660408933718</v>
      </c>
      <c r="AO681" s="27">
        <v>0.7205621977674018</v>
      </c>
      <c r="AQ681" s="17">
        <f t="shared" ref="AQ681:AS681" si="4324">EXP(AM681)/(EXP($AM681)+EXP($AN681)+EXP($AO681))</f>
        <v>0.249426195</v>
      </c>
      <c r="AR681" s="17">
        <f t="shared" si="4324"/>
        <v>0.4045007774</v>
      </c>
      <c r="AS681" s="17">
        <f t="shared" si="4324"/>
        <v>0.3460730276</v>
      </c>
      <c r="AU681" s="40" t="str">
        <f t="shared" si="4315"/>
        <v>versicolor</v>
      </c>
      <c r="AW681" s="41">
        <v>0.0</v>
      </c>
      <c r="AX681" s="41">
        <v>1.0</v>
      </c>
      <c r="AY681" s="41">
        <v>0.0</v>
      </c>
      <c r="BB681" s="74">
        <f t="shared" ref="BB681:BD681" si="4325">AQ681-AW681</f>
        <v>0.249426195</v>
      </c>
      <c r="BC681" s="74">
        <f t="shared" si="4325"/>
        <v>-0.5954992226</v>
      </c>
      <c r="BD681" s="74">
        <f t="shared" si="4325"/>
        <v>0.3460730276</v>
      </c>
      <c r="BF681" s="5">
        <v>1.0</v>
      </c>
      <c r="BG681" s="5">
        <v>1.0</v>
      </c>
      <c r="BH681" s="5">
        <v>1.0</v>
      </c>
      <c r="BJ681" s="34">
        <f t="shared" ref="BJ681:BL681" si="4326">BB681*BF681</f>
        <v>0.249426195</v>
      </c>
      <c r="BK681" s="34">
        <f t="shared" si="4326"/>
        <v>-0.5954992226</v>
      </c>
      <c r="BL681" s="34">
        <f t="shared" si="4326"/>
        <v>0.3460730276</v>
      </c>
      <c r="BO681" s="34">
        <v>0.8028983234744129</v>
      </c>
      <c r="BP681" s="34">
        <v>-0.49663776233882784</v>
      </c>
      <c r="BQ681" s="34">
        <v>-0.3062605611355851</v>
      </c>
      <c r="BT681" s="5">
        <f t="shared" ref="BT681:BV681" si="4327">Z681*(1-Z681)</f>
        <v>0.2419445795</v>
      </c>
      <c r="BU681" s="5">
        <f t="shared" si="4327"/>
        <v>0.2408044322</v>
      </c>
      <c r="BV681" s="5">
        <f t="shared" si="4327"/>
        <v>0.1828366946</v>
      </c>
      <c r="BY681" s="17">
        <v>-0.13856855362872933</v>
      </c>
      <c r="BZ681" s="17">
        <v>0.38533016602637216</v>
      </c>
      <c r="CA681" s="17">
        <v>-0.36935797521512614</v>
      </c>
      <c r="CC681" s="34">
        <f t="shared" ref="CC681:CE681" si="4328">BY681*BT681</f>
        <v>-0.03352591043</v>
      </c>
      <c r="CD681" s="34">
        <f t="shared" si="4328"/>
        <v>0.09278921185</v>
      </c>
      <c r="CE681" s="34">
        <f t="shared" si="4328"/>
        <v>-0.06753219132</v>
      </c>
    </row>
    <row r="682" ht="18.0" customHeight="1">
      <c r="B682" s="6">
        <v>0.0</v>
      </c>
      <c r="C682" s="6">
        <v>1.0</v>
      </c>
      <c r="D682" s="6">
        <v>0.0</v>
      </c>
      <c r="E682" s="22" t="str">
        <f t="shared" si="4295"/>
        <v>versicolor</v>
      </c>
      <c r="F682" s="22">
        <f t="shared" ref="F682:H682" si="4329">AQ682</f>
        <v>0.2553122746</v>
      </c>
      <c r="G682" s="22">
        <f t="shared" si="4329"/>
        <v>0.3983572701</v>
      </c>
      <c r="H682" s="22">
        <f t="shared" si="4329"/>
        <v>0.3463304553</v>
      </c>
      <c r="I682" s="64" t="str">
        <f t="shared" si="4297"/>
        <v>versicolor</v>
      </c>
      <c r="K682" s="24" t="str">
        <f t="shared" si="4298"/>
        <v>OK</v>
      </c>
      <c r="L682" s="76">
        <f t="shared" si="4299"/>
        <v>0.213579166</v>
      </c>
      <c r="N682" s="29">
        <v>1.0</v>
      </c>
      <c r="O682" s="27">
        <v>5.9</v>
      </c>
      <c r="P682" s="27">
        <v>3.4</v>
      </c>
      <c r="U682" s="27">
        <v>0.326053725212921</v>
      </c>
      <c r="V682" s="27">
        <v>-0.32769357402231214</v>
      </c>
      <c r="W682" s="27">
        <v>1.0290232223941214</v>
      </c>
      <c r="Z682" s="17">
        <f t="shared" ref="Z682:AB682" si="4330">1/(1+EXP(-U682))</f>
        <v>0.5807988787</v>
      </c>
      <c r="AA682" s="17">
        <f t="shared" si="4330"/>
        <v>0.4188019177</v>
      </c>
      <c r="AB682" s="17">
        <f t="shared" si="4330"/>
        <v>0.7367264833</v>
      </c>
      <c r="AE682" s="29">
        <v>1.0</v>
      </c>
      <c r="AF682" s="17">
        <f t="shared" ref="AF682:AH682" si="4331">Z682</f>
        <v>0.5807988787</v>
      </c>
      <c r="AG682" s="17">
        <f t="shared" si="4331"/>
        <v>0.4188019177</v>
      </c>
      <c r="AH682" s="17">
        <f t="shared" si="4331"/>
        <v>0.7367264833</v>
      </c>
      <c r="AI682" s="2"/>
      <c r="AM682" s="27">
        <v>0.40535258462768486</v>
      </c>
      <c r="AN682" s="27">
        <v>0.8502144488218513</v>
      </c>
      <c r="AO682" s="27">
        <v>0.7102585750231645</v>
      </c>
      <c r="AQ682" s="17">
        <f t="shared" ref="AQ682:AS682" si="4332">EXP(AM682)/(EXP($AM682)+EXP($AN682)+EXP($AO682))</f>
        <v>0.2553122746</v>
      </c>
      <c r="AR682" s="17">
        <f t="shared" si="4332"/>
        <v>0.3983572701</v>
      </c>
      <c r="AS682" s="17">
        <f t="shared" si="4332"/>
        <v>0.3463304553</v>
      </c>
      <c r="AU682" s="40" t="str">
        <f t="shared" si="4315"/>
        <v>versicolor</v>
      </c>
      <c r="AW682" s="41">
        <v>0.0</v>
      </c>
      <c r="AX682" s="41">
        <v>1.0</v>
      </c>
      <c r="AY682" s="41">
        <v>0.0</v>
      </c>
      <c r="BB682" s="74">
        <f t="shared" ref="BB682:BD682" si="4333">AQ682-AW682</f>
        <v>0.2553122746</v>
      </c>
      <c r="BC682" s="74">
        <f t="shared" si="4333"/>
        <v>-0.6016427299</v>
      </c>
      <c r="BD682" s="74">
        <f t="shared" si="4333"/>
        <v>0.3463304553</v>
      </c>
      <c r="BF682" s="5">
        <v>1.0</v>
      </c>
      <c r="BG682" s="5">
        <v>1.0</v>
      </c>
      <c r="BH682" s="5">
        <v>1.0</v>
      </c>
      <c r="BJ682" s="34">
        <f t="shared" ref="BJ682:BL682" si="4334">BB682*BF682</f>
        <v>0.2553122746</v>
      </c>
      <c r="BK682" s="34">
        <f t="shared" si="4334"/>
        <v>-0.6016427299</v>
      </c>
      <c r="BL682" s="34">
        <f t="shared" si="4334"/>
        <v>0.3463304553</v>
      </c>
      <c r="BT682" s="5">
        <f t="shared" ref="BT682:BV682" si="4335">Z682*(1-Z682)</f>
        <v>0.2434715412</v>
      </c>
      <c r="BU682" s="5">
        <f t="shared" si="4335"/>
        <v>0.2434068714</v>
      </c>
      <c r="BV682" s="5">
        <f t="shared" si="4335"/>
        <v>0.1939605721</v>
      </c>
      <c r="BY682" s="17">
        <v>-0.1403357132390008</v>
      </c>
      <c r="BZ682" s="17">
        <v>0.3903844181786019</v>
      </c>
      <c r="CA682" s="17">
        <v>-0.37566167911949944</v>
      </c>
      <c r="CC682" s="34">
        <f t="shared" ref="CC682:CE682" si="4336">BY682*BT682</f>
        <v>-0.03416775239</v>
      </c>
      <c r="CD682" s="34">
        <f t="shared" si="4336"/>
        <v>0.09502224989</v>
      </c>
      <c r="CE682" s="34">
        <f t="shared" si="4336"/>
        <v>-0.0728635542</v>
      </c>
    </row>
    <row r="683" ht="18.0" customHeight="1">
      <c r="B683" s="6">
        <v>0.0</v>
      </c>
      <c r="C683" s="6">
        <v>1.0</v>
      </c>
      <c r="D683" s="6">
        <v>0.0</v>
      </c>
      <c r="E683" s="22" t="str">
        <f t="shared" si="4295"/>
        <v>versicolor</v>
      </c>
      <c r="F683" s="22">
        <f t="shared" ref="F683:H683" si="4337">AQ683</f>
        <v>0.2315761441</v>
      </c>
      <c r="G683" s="22">
        <f t="shared" si="4337"/>
        <v>0.4245681866</v>
      </c>
      <c r="H683" s="22">
        <f t="shared" si="4337"/>
        <v>0.3438556693</v>
      </c>
      <c r="I683" s="64" t="str">
        <f t="shared" si="4297"/>
        <v>versicolor</v>
      </c>
      <c r="K683" s="24" t="str">
        <f t="shared" si="4298"/>
        <v>OK</v>
      </c>
      <c r="L683" s="76">
        <f t="shared" si="4299"/>
        <v>0.1923746412</v>
      </c>
      <c r="N683" s="29">
        <v>1.0</v>
      </c>
      <c r="O683" s="27">
        <v>6.7</v>
      </c>
      <c r="P683" s="27">
        <v>3.2</v>
      </c>
      <c r="U683" s="27">
        <v>0.46575348195345917</v>
      </c>
      <c r="V683" s="27">
        <v>-0.6564780244829345</v>
      </c>
      <c r="W683" s="27">
        <v>1.5087026575280518</v>
      </c>
      <c r="Z683" s="17">
        <f t="shared" ref="Z683:AB683" si="4338">1/(1+EXP(-U683))</f>
        <v>0.6143781713</v>
      </c>
      <c r="AA683" s="17">
        <f t="shared" si="4338"/>
        <v>0.3415312177</v>
      </c>
      <c r="AB683" s="17">
        <f t="shared" si="4338"/>
        <v>0.8188688612</v>
      </c>
      <c r="AE683" s="29">
        <v>1.0</v>
      </c>
      <c r="AF683" s="17">
        <f t="shared" ref="AF683:AH683" si="4339">Z683</f>
        <v>0.6143781713</v>
      </c>
      <c r="AG683" s="17">
        <f t="shared" si="4339"/>
        <v>0.3415312177</v>
      </c>
      <c r="AH683" s="17">
        <f t="shared" si="4339"/>
        <v>0.8188688612</v>
      </c>
      <c r="AJ683" s="2"/>
      <c r="AK683" s="2"/>
      <c r="AM683" s="27">
        <v>0.34605195856476895</v>
      </c>
      <c r="AN683" s="27">
        <v>0.9522158438369285</v>
      </c>
      <c r="AO683" s="27">
        <v>0.7413652260932411</v>
      </c>
      <c r="AQ683" s="17">
        <f t="shared" ref="AQ683:AS683" si="4340">EXP(AM683)/(EXP($AM683)+EXP($AN683)+EXP($AO683))</f>
        <v>0.2315761441</v>
      </c>
      <c r="AR683" s="17">
        <f t="shared" si="4340"/>
        <v>0.4245681866</v>
      </c>
      <c r="AS683" s="17">
        <f t="shared" si="4340"/>
        <v>0.3438556693</v>
      </c>
      <c r="AU683" s="40" t="str">
        <f t="shared" si="4315"/>
        <v>versicolor</v>
      </c>
      <c r="AW683" s="41">
        <v>0.0</v>
      </c>
      <c r="AX683" s="41">
        <v>1.0</v>
      </c>
      <c r="AY683" s="41">
        <v>0.0</v>
      </c>
      <c r="BB683" s="74">
        <f t="shared" ref="BB683:BD683" si="4341">AQ683-AW683</f>
        <v>0.2315761441</v>
      </c>
      <c r="BC683" s="74">
        <f t="shared" si="4341"/>
        <v>-0.5754318134</v>
      </c>
      <c r="BD683" s="74">
        <f t="shared" si="4341"/>
        <v>0.3438556693</v>
      </c>
      <c r="BF683" s="5">
        <v>1.0</v>
      </c>
      <c r="BG683" s="5">
        <v>1.0</v>
      </c>
      <c r="BH683" s="5">
        <v>1.0</v>
      </c>
      <c r="BJ683" s="34">
        <f t="shared" ref="BJ683:BL683" si="4342">BB683*BF683</f>
        <v>0.2315761441</v>
      </c>
      <c r="BK683" s="34">
        <f t="shared" si="4342"/>
        <v>-0.5754318134</v>
      </c>
      <c r="BL683" s="34">
        <f t="shared" si="4342"/>
        <v>0.3438556693</v>
      </c>
      <c r="BT683" s="5">
        <f t="shared" ref="BT683:BV683" si="4343">Z683*(1-Z683)</f>
        <v>0.2369176339</v>
      </c>
      <c r="BU683" s="5">
        <f t="shared" si="4343"/>
        <v>0.224887645</v>
      </c>
      <c r="BV683" s="5">
        <f t="shared" si="4343"/>
        <v>0.1483226494</v>
      </c>
      <c r="BY683" s="17">
        <v>-0.13293650493440898</v>
      </c>
      <c r="BZ683" s="17">
        <v>0.36926905426576967</v>
      </c>
      <c r="CA683" s="17">
        <v>-0.34980321164030986</v>
      </c>
      <c r="CC683" s="34">
        <f t="shared" ref="CC683:CE683" si="4344">BY683*BT683</f>
        <v>-0.03149500221</v>
      </c>
      <c r="CD683" s="34">
        <f t="shared" si="4344"/>
        <v>0.083044048</v>
      </c>
      <c r="CE683" s="34">
        <f t="shared" si="4344"/>
        <v>-0.05188373911</v>
      </c>
    </row>
    <row r="684" ht="18.0" customHeight="1">
      <c r="B684" s="6">
        <v>0.0</v>
      </c>
      <c r="C684" s="6">
        <v>0.0</v>
      </c>
      <c r="D684" s="6">
        <v>1.0</v>
      </c>
      <c r="E684" s="22" t="str">
        <f t="shared" si="4295"/>
        <v>virginica</v>
      </c>
      <c r="F684" s="22">
        <f t="shared" ref="F684:H684" si="4345">AQ684</f>
        <v>0.3055321788</v>
      </c>
      <c r="G684" s="22">
        <f t="shared" si="4345"/>
        <v>0.346766809</v>
      </c>
      <c r="H684" s="22">
        <f t="shared" si="4345"/>
        <v>0.3477010122</v>
      </c>
      <c r="I684" s="64" t="str">
        <f t="shared" si="4297"/>
        <v>virginica</v>
      </c>
      <c r="K684" s="24" t="str">
        <f t="shared" si="4298"/>
        <v>OK</v>
      </c>
      <c r="L684" s="76">
        <f t="shared" si="4299"/>
        <v>0.106798566</v>
      </c>
      <c r="N684" s="29">
        <v>1.0</v>
      </c>
      <c r="O684" s="27">
        <v>7.9</v>
      </c>
      <c r="P684" s="27">
        <v>6.3</v>
      </c>
      <c r="U684" s="27">
        <v>0.14777124716257384</v>
      </c>
      <c r="V684" s="27">
        <v>0.36517875732306804</v>
      </c>
      <c r="W684" s="27">
        <v>0.3373044162801304</v>
      </c>
      <c r="Z684" s="17">
        <f t="shared" ref="Z684:AB684" si="4346">1/(1+EXP(-U684))</f>
        <v>0.5368757336</v>
      </c>
      <c r="AA684" s="17">
        <f t="shared" si="4346"/>
        <v>0.5902934846</v>
      </c>
      <c r="AB684" s="17">
        <f t="shared" si="4346"/>
        <v>0.5835355852</v>
      </c>
      <c r="AE684" s="29">
        <v>1.0</v>
      </c>
      <c r="AF684" s="17">
        <f t="shared" ref="AF684:AH684" si="4347">Z684</f>
        <v>0.5368757336</v>
      </c>
      <c r="AG684" s="17">
        <f t="shared" si="4347"/>
        <v>0.5902934846</v>
      </c>
      <c r="AH684" s="17">
        <f t="shared" si="4347"/>
        <v>0.5835355852</v>
      </c>
      <c r="AM684" s="27">
        <v>0.5418907487872416</v>
      </c>
      <c r="AN684" s="27">
        <v>0.6684881778896551</v>
      </c>
      <c r="AO684" s="27">
        <v>0.6711785942577408</v>
      </c>
      <c r="AQ684" s="17">
        <f t="shared" ref="AQ684:AS684" si="4348">EXP(AM684)/(EXP($AM684)+EXP($AN684)+EXP($AO684))</f>
        <v>0.3055321788</v>
      </c>
      <c r="AR684" s="17">
        <f t="shared" si="4348"/>
        <v>0.346766809</v>
      </c>
      <c r="AS684" s="17">
        <f t="shared" si="4348"/>
        <v>0.3477010122</v>
      </c>
      <c r="AU684" s="40" t="str">
        <f t="shared" si="4315"/>
        <v>virginica</v>
      </c>
      <c r="AW684" s="41">
        <v>0.0</v>
      </c>
      <c r="AX684" s="41">
        <v>0.0</v>
      </c>
      <c r="AY684" s="41">
        <v>1.0</v>
      </c>
      <c r="BB684" s="74">
        <f t="shared" ref="BB684:BD684" si="4349">AQ684-AW684</f>
        <v>0.3055321788</v>
      </c>
      <c r="BC684" s="74">
        <f t="shared" si="4349"/>
        <v>0.346766809</v>
      </c>
      <c r="BD684" s="74">
        <f t="shared" si="4349"/>
        <v>-0.6522989878</v>
      </c>
      <c r="BF684" s="5">
        <v>1.0</v>
      </c>
      <c r="BG684" s="5">
        <v>1.0</v>
      </c>
      <c r="BH684" s="5">
        <v>1.0</v>
      </c>
      <c r="BJ684" s="34">
        <f t="shared" ref="BJ684:BL684" si="4350">BB684*BF684</f>
        <v>0.3055321788</v>
      </c>
      <c r="BK684" s="34">
        <f t="shared" si="4350"/>
        <v>0.346766809</v>
      </c>
      <c r="BL684" s="34">
        <f t="shared" si="4350"/>
        <v>-0.6522989878</v>
      </c>
      <c r="BT684" s="5">
        <f t="shared" ref="BT684:BV684" si="4351">Z684*(1-Z684)</f>
        <v>0.2486401803</v>
      </c>
      <c r="BU684" s="5">
        <f t="shared" si="4351"/>
        <v>0.2418470866</v>
      </c>
      <c r="BV684" s="5">
        <f t="shared" si="4351"/>
        <v>0.243021806</v>
      </c>
      <c r="BY684" s="17">
        <v>0.03475236754311678</v>
      </c>
      <c r="BZ684" s="17">
        <v>-0.07756891767507185</v>
      </c>
      <c r="CA684" s="17">
        <v>-0.12416432276467118</v>
      </c>
      <c r="CC684" s="34">
        <f t="shared" ref="CC684:CE684" si="4352">BY684*BT684</f>
        <v>0.008640834931</v>
      </c>
      <c r="CD684" s="34">
        <f t="shared" si="4352"/>
        <v>-0.01875981675</v>
      </c>
      <c r="CE684" s="34">
        <f t="shared" si="4352"/>
        <v>-0.03017463796</v>
      </c>
    </row>
    <row r="685" ht="18.0" customHeight="1">
      <c r="B685" s="6">
        <v>0.0</v>
      </c>
      <c r="C685" s="6">
        <v>0.0</v>
      </c>
      <c r="D685" s="6">
        <v>1.0</v>
      </c>
      <c r="E685" s="22" t="str">
        <f t="shared" si="4295"/>
        <v>virginica</v>
      </c>
      <c r="F685" s="22">
        <f t="shared" ref="F685:H685" si="4353">AQ685</f>
        <v>0.2741364935</v>
      </c>
      <c r="G685" s="22">
        <f t="shared" si="4353"/>
        <v>0.3772910994</v>
      </c>
      <c r="H685" s="22">
        <f t="shared" si="4353"/>
        <v>0.3485724071</v>
      </c>
      <c r="I685" s="64" t="str">
        <f t="shared" si="4297"/>
        <v>versicolor</v>
      </c>
      <c r="K685" s="24" t="str">
        <f t="shared" si="4298"/>
        <v>NG</v>
      </c>
      <c r="L685" s="76">
        <f t="shared" si="4299"/>
        <v>0.1087496954</v>
      </c>
      <c r="N685" s="29">
        <v>1.0</v>
      </c>
      <c r="O685" s="27">
        <v>8.3</v>
      </c>
      <c r="P685" s="27">
        <v>5.8</v>
      </c>
      <c r="U685" s="27">
        <v>0.2796836984624539</v>
      </c>
      <c r="V685" s="27">
        <v>0.022570831210764197</v>
      </c>
      <c r="W685" s="27">
        <v>0.7996050037234275</v>
      </c>
      <c r="Z685" s="17">
        <f t="shared" ref="Z685:AB685" si="4354">1/(1+EXP(-U685))</f>
        <v>0.5694686767</v>
      </c>
      <c r="AA685" s="17">
        <f t="shared" si="4354"/>
        <v>0.5056424683</v>
      </c>
      <c r="AB685" s="17">
        <f t="shared" si="4354"/>
        <v>0.6898899813</v>
      </c>
      <c r="AE685" s="29">
        <v>1.0</v>
      </c>
      <c r="AF685" s="17">
        <f t="shared" ref="AF685:AH685" si="4355">Z685</f>
        <v>0.5694686767</v>
      </c>
      <c r="AG685" s="17">
        <f t="shared" si="4355"/>
        <v>0.5056424683</v>
      </c>
      <c r="AH685" s="17">
        <f t="shared" si="4355"/>
        <v>0.6898899813</v>
      </c>
      <c r="AM685" s="27">
        <v>0.4696676779514276</v>
      </c>
      <c r="AN685" s="27">
        <v>0.7890585807517683</v>
      </c>
      <c r="AO685" s="27">
        <v>0.7098875207555885</v>
      </c>
      <c r="AQ685" s="17">
        <f t="shared" ref="AQ685:AS685" si="4356">EXP(AM685)/(EXP($AM685)+EXP($AN685)+EXP($AO685))</f>
        <v>0.2741364935</v>
      </c>
      <c r="AR685" s="17">
        <f t="shared" si="4356"/>
        <v>0.3772910994</v>
      </c>
      <c r="AS685" s="17">
        <f t="shared" si="4356"/>
        <v>0.3485724071</v>
      </c>
      <c r="AU685" s="40" t="str">
        <f t="shared" si="4315"/>
        <v>versicolor</v>
      </c>
      <c r="AW685" s="41">
        <v>0.0</v>
      </c>
      <c r="AX685" s="41">
        <v>0.0</v>
      </c>
      <c r="AY685" s="41">
        <v>1.0</v>
      </c>
      <c r="BB685" s="74">
        <f t="shared" ref="BB685:BD685" si="4357">AQ685-AW685</f>
        <v>0.2741364935</v>
      </c>
      <c r="BC685" s="74">
        <f t="shared" si="4357"/>
        <v>0.3772910994</v>
      </c>
      <c r="BD685" s="74">
        <f t="shared" si="4357"/>
        <v>-0.6514275929</v>
      </c>
      <c r="BF685" s="5">
        <v>1.0</v>
      </c>
      <c r="BG685" s="5">
        <v>1.0</v>
      </c>
      <c r="BH685" s="5">
        <v>1.0</v>
      </c>
      <c r="BJ685" s="34">
        <f t="shared" ref="BJ685:BL685" si="4358">BB685*BF685</f>
        <v>0.2741364935</v>
      </c>
      <c r="BK685" s="34">
        <f t="shared" si="4358"/>
        <v>0.3772910994</v>
      </c>
      <c r="BL685" s="34">
        <f t="shared" si="4358"/>
        <v>-0.6514275929</v>
      </c>
      <c r="BT685" s="5">
        <f t="shared" ref="BT685:BV685" si="4359">Z685*(1-Z685)</f>
        <v>0.245174103</v>
      </c>
      <c r="BU685" s="5">
        <f t="shared" si="4359"/>
        <v>0.2499681626</v>
      </c>
      <c r="BV685" s="5">
        <f t="shared" si="4359"/>
        <v>0.213941795</v>
      </c>
      <c r="BY685" s="17">
        <v>0.043751726483772346</v>
      </c>
      <c r="BZ685" s="17">
        <v>-0.1033815730503903</v>
      </c>
      <c r="CA685" s="17">
        <v>-0.09122570820538214</v>
      </c>
      <c r="CC685" s="34">
        <f t="shared" ref="CC685:CE685" si="4360">BY685*BT685</f>
        <v>0.01072679029</v>
      </c>
      <c r="CD685" s="34">
        <f t="shared" si="4360"/>
        <v>-0.02584210186</v>
      </c>
      <c r="CE685" s="34">
        <f t="shared" si="4360"/>
        <v>-0.01951699177</v>
      </c>
    </row>
    <row r="686" ht="18.0" customHeight="1">
      <c r="B686" s="6">
        <v>0.0</v>
      </c>
      <c r="C686" s="6">
        <v>0.0</v>
      </c>
      <c r="D686" s="6">
        <v>1.0</v>
      </c>
      <c r="E686" s="22" t="str">
        <f t="shared" si="4295"/>
        <v>virginica</v>
      </c>
      <c r="F686" s="22">
        <f t="shared" ref="F686:H686" si="4361">AQ686</f>
        <v>0.2692700851</v>
      </c>
      <c r="G686" s="22">
        <f t="shared" si="4361"/>
        <v>0.3826316844</v>
      </c>
      <c r="H686" s="22">
        <f t="shared" si="4361"/>
        <v>0.3480982305</v>
      </c>
      <c r="I686" s="64" t="str">
        <f t="shared" si="4297"/>
        <v>versicolor</v>
      </c>
      <c r="J686" s="30"/>
      <c r="K686" s="77" t="str">
        <f t="shared" si="4298"/>
        <v>NG</v>
      </c>
      <c r="L686" s="78">
        <f t="shared" si="4299"/>
        <v>0.1094566923</v>
      </c>
      <c r="N686" s="31">
        <v>1.0</v>
      </c>
      <c r="O686" s="27">
        <v>7.7</v>
      </c>
      <c r="P686" s="27">
        <v>5.2</v>
      </c>
      <c r="U686" s="27">
        <v>0.2912762051500706</v>
      </c>
      <c r="V686" s="27">
        <v>-0.0649952700975045</v>
      </c>
      <c r="W686" s="27">
        <v>0.8569595583911007</v>
      </c>
      <c r="Z686" s="17">
        <f t="shared" ref="Z686:AB686" si="4362">1/(1+EXP(-U686))</f>
        <v>0.5723085403</v>
      </c>
      <c r="AA686" s="17">
        <f t="shared" si="4362"/>
        <v>0.4837569002</v>
      </c>
      <c r="AB686" s="17">
        <f t="shared" si="4362"/>
        <v>0.7020250278</v>
      </c>
      <c r="AE686" s="31">
        <v>1.0</v>
      </c>
      <c r="AF686" s="17">
        <f t="shared" ref="AF686:AH686" si="4363">Z686</f>
        <v>0.5723085403</v>
      </c>
      <c r="AG686" s="17">
        <f t="shared" si="4363"/>
        <v>0.4837569002</v>
      </c>
      <c r="AH686" s="17">
        <f t="shared" si="4363"/>
        <v>0.7020250278</v>
      </c>
      <c r="AM686" s="27">
        <v>0.4533445350948011</v>
      </c>
      <c r="AN686" s="27">
        <v>0.8047024921853636</v>
      </c>
      <c r="AO686" s="27">
        <v>0.7101143367832343</v>
      </c>
      <c r="AQ686" s="17">
        <f t="shared" ref="AQ686:AS686" si="4364">EXP(AM686)/(EXP($AM686)+EXP($AN686)+EXP($AO686))</f>
        <v>0.2692700851</v>
      </c>
      <c r="AR686" s="17">
        <f t="shared" si="4364"/>
        <v>0.3826316844</v>
      </c>
      <c r="AS686" s="17">
        <f t="shared" si="4364"/>
        <v>0.3480982305</v>
      </c>
      <c r="AU686" s="40" t="str">
        <f t="shared" si="4315"/>
        <v>versicolor</v>
      </c>
      <c r="AW686" s="41">
        <v>0.0</v>
      </c>
      <c r="AX686" s="41">
        <v>0.0</v>
      </c>
      <c r="AY686" s="41">
        <v>1.0</v>
      </c>
      <c r="BB686" s="74">
        <f t="shared" ref="BB686:BD686" si="4365">AQ686-AW686</f>
        <v>0.2692700851</v>
      </c>
      <c r="BC686" s="74">
        <f t="shared" si="4365"/>
        <v>0.3826316844</v>
      </c>
      <c r="BD686" s="74">
        <f t="shared" si="4365"/>
        <v>-0.6519017695</v>
      </c>
      <c r="BF686" s="5">
        <v>1.0</v>
      </c>
      <c r="BG686" s="5">
        <v>1.0</v>
      </c>
      <c r="BH686" s="5">
        <v>1.0</v>
      </c>
      <c r="BJ686" s="34">
        <f t="shared" ref="BJ686:BL686" si="4366">BB686*BF686</f>
        <v>0.2692700851</v>
      </c>
      <c r="BK686" s="34">
        <f t="shared" si="4366"/>
        <v>0.3826316844</v>
      </c>
      <c r="BL686" s="34">
        <f t="shared" si="4366"/>
        <v>-0.6519017695</v>
      </c>
      <c r="BT686" s="5">
        <f t="shared" ref="BT686:BV686" si="4367">Z686*(1-Z686)</f>
        <v>0.244771475</v>
      </c>
      <c r="BU686" s="5">
        <f t="shared" si="4367"/>
        <v>0.2497361617</v>
      </c>
      <c r="BV686" s="5">
        <f t="shared" si="4367"/>
        <v>0.2091858881</v>
      </c>
      <c r="BY686" s="17">
        <v>0.04526241096869099</v>
      </c>
      <c r="BZ686" s="17">
        <v>-0.10769371165888132</v>
      </c>
      <c r="CA686" s="17">
        <v>-0.08593430494741142</v>
      </c>
      <c r="CC686" s="34">
        <f t="shared" ref="CC686:CE686" si="4368">BY686*BT686</f>
        <v>0.01107894709</v>
      </c>
      <c r="CD686" s="34">
        <f t="shared" si="4368"/>
        <v>-0.02689501419</v>
      </c>
      <c r="CE686" s="34">
        <f t="shared" si="4368"/>
        <v>-0.0179762439</v>
      </c>
    </row>
    <row r="687" ht="18.0" customHeight="1">
      <c r="K687" s="2"/>
      <c r="R687" s="9"/>
      <c r="AM687" s="7"/>
    </row>
    <row r="688" ht="18.0" customHeight="1">
      <c r="K688" s="2"/>
      <c r="R688" s="9"/>
      <c r="AM688" s="43" t="s">
        <v>388</v>
      </c>
      <c r="AN688" s="27"/>
      <c r="AO688" s="27"/>
    </row>
    <row r="689" ht="18.0" customHeight="1">
      <c r="B689" s="11" t="s">
        <v>11</v>
      </c>
      <c r="C689" s="12"/>
      <c r="D689" s="12"/>
      <c r="E689" s="13"/>
      <c r="G689" s="2"/>
      <c r="H689" s="2"/>
      <c r="I689" s="2"/>
      <c r="J689" s="9"/>
      <c r="K689" s="2"/>
      <c r="L689" s="9"/>
      <c r="Q689" s="7"/>
      <c r="U689" s="43" t="s">
        <v>12</v>
      </c>
      <c r="V689" s="27"/>
      <c r="W689" s="27"/>
      <c r="Z689" s="16" t="s">
        <v>389</v>
      </c>
      <c r="AA689" s="17"/>
      <c r="AF689" s="16" t="s">
        <v>390</v>
      </c>
      <c r="AI689" s="7"/>
      <c r="AM689" s="43" t="s">
        <v>391</v>
      </c>
      <c r="AQ689" s="10" t="s">
        <v>392</v>
      </c>
      <c r="AR689" s="17"/>
      <c r="AW689" s="1" t="s">
        <v>41</v>
      </c>
      <c r="BB689" s="36" t="s">
        <v>93</v>
      </c>
      <c r="BF689" s="4" t="s">
        <v>393</v>
      </c>
      <c r="BH689" s="9" t="s">
        <v>1351</v>
      </c>
      <c r="BJ689" s="33" t="s">
        <v>395</v>
      </c>
      <c r="BN689" s="33" t="s">
        <v>396</v>
      </c>
      <c r="BO689" s="34"/>
      <c r="BP689" s="34"/>
      <c r="BQ689" s="34"/>
      <c r="BT689" s="4" t="s">
        <v>397</v>
      </c>
      <c r="BX689" s="16" t="s">
        <v>398</v>
      </c>
      <c r="BY689" s="17"/>
      <c r="BZ689" s="17"/>
      <c r="CA689" s="17"/>
      <c r="CB689" s="17"/>
      <c r="CC689" s="33" t="s">
        <v>399</v>
      </c>
      <c r="CG689" s="4" t="s">
        <v>138</v>
      </c>
      <c r="CH689" s="5"/>
      <c r="CI689" s="5"/>
      <c r="CJ689" s="5"/>
    </row>
    <row r="690" ht="18.0" customHeight="1">
      <c r="B690" s="18" t="s">
        <v>14</v>
      </c>
      <c r="C690" s="18" t="s">
        <v>15</v>
      </c>
      <c r="D690" s="18" t="s">
        <v>16</v>
      </c>
      <c r="E690" s="19"/>
      <c r="F690" s="6" t="s">
        <v>14</v>
      </c>
      <c r="G690" s="6" t="s">
        <v>15</v>
      </c>
      <c r="H690" s="6" t="s">
        <v>16</v>
      </c>
      <c r="I690" s="19"/>
      <c r="J690" s="20" t="s">
        <v>18</v>
      </c>
      <c r="K690" s="18" t="s">
        <v>19</v>
      </c>
      <c r="L690" s="18" t="s">
        <v>1142</v>
      </c>
      <c r="N690" s="1" t="s">
        <v>21</v>
      </c>
      <c r="O690" s="1" t="s">
        <v>22</v>
      </c>
      <c r="P690" s="1" t="s">
        <v>514</v>
      </c>
      <c r="Q690" s="1" t="s">
        <v>1352</v>
      </c>
      <c r="U690" s="1" t="s">
        <v>1353</v>
      </c>
      <c r="AE690" s="1" t="s">
        <v>21</v>
      </c>
      <c r="AF690" s="2" t="s">
        <v>1354</v>
      </c>
      <c r="AI690" s="2" t="s">
        <v>1355</v>
      </c>
      <c r="AK690" s="2"/>
      <c r="AM690" s="2" t="s">
        <v>1356</v>
      </c>
      <c r="AO690" s="2"/>
      <c r="AQ690" s="2" t="s">
        <v>47</v>
      </c>
      <c r="AW690" s="6" t="s">
        <v>14</v>
      </c>
      <c r="AX690" s="6" t="s">
        <v>15</v>
      </c>
      <c r="AY690" s="6" t="s">
        <v>16</v>
      </c>
      <c r="BB690" s="2" t="s">
        <v>101</v>
      </c>
      <c r="BF690" s="1" t="s">
        <v>251</v>
      </c>
      <c r="BJ690" s="57" t="s">
        <v>1357</v>
      </c>
      <c r="BK690" s="58"/>
      <c r="BO690" s="2" t="s">
        <v>104</v>
      </c>
      <c r="BP690" s="2"/>
      <c r="BT690" s="1" t="s">
        <v>145</v>
      </c>
      <c r="BY690" s="2" t="s">
        <v>146</v>
      </c>
      <c r="CC690" s="2" t="s">
        <v>1358</v>
      </c>
      <c r="CH690" s="2" t="s">
        <v>148</v>
      </c>
    </row>
    <row r="691" ht="18.0" customHeight="1">
      <c r="A691" s="1">
        <f>A678+1</f>
        <v>53</v>
      </c>
      <c r="B691" s="6">
        <v>1.0</v>
      </c>
      <c r="C691" s="6">
        <v>0.0</v>
      </c>
      <c r="D691" s="6">
        <v>0.0</v>
      </c>
      <c r="E691" s="22" t="str">
        <f t="shared" ref="E691:E699" si="4379">IF(MAX(B691:D691)=B691,"setosa",IF(MAX(B691:D691)=C691,"versicolor","virginica"))</f>
        <v>setosa</v>
      </c>
      <c r="F691" s="22">
        <f t="shared" ref="F691:H691" si="4369">AQ691</f>
        <v>0.4227575224</v>
      </c>
      <c r="G691" s="22">
        <f t="shared" si="4369"/>
        <v>0.2504005288</v>
      </c>
      <c r="H691" s="22">
        <f t="shared" si="4369"/>
        <v>0.3268419489</v>
      </c>
      <c r="I691" s="64" t="str">
        <f t="shared" ref="I691:I699" si="4381">IF(MAX(F691:H691)=F691,"setosa",IF(MAX(F691:H691)=G691,"versicolor","virginica"))</f>
        <v>setosa</v>
      </c>
      <c r="J691" s="22">
        <f>COUNTIF(K691:K699,"OK")/9</f>
        <v>0.7777777778</v>
      </c>
      <c r="K691" s="24" t="str">
        <f t="shared" ref="K691:K699" si="4382">IF(E691=I691,"OK","NG")</f>
        <v>OK</v>
      </c>
      <c r="L691" s="76">
        <f t="shared" ref="L691:L699" si="4383">((AQ691-B691)^2+(AR691-C691)^2)/2</f>
        <v>0.1979546514</v>
      </c>
      <c r="M691" s="9" t="s">
        <v>26</v>
      </c>
      <c r="N691" s="25">
        <v>1.0</v>
      </c>
      <c r="O691" s="27">
        <v>5.1</v>
      </c>
      <c r="P691" s="27">
        <v>7.0</v>
      </c>
      <c r="Q691" s="72">
        <f t="shared" ref="Q691:S691" si="4370">Q678-$C$10*CH678</f>
        <v>0.05200001702</v>
      </c>
      <c r="R691" s="72">
        <f t="shared" si="4370"/>
        <v>-0.07630267106</v>
      </c>
      <c r="S691" s="72">
        <f t="shared" si="4370"/>
        <v>0.2032215621</v>
      </c>
      <c r="T691" s="28" t="s">
        <v>27</v>
      </c>
      <c r="U691" s="27">
        <f t="array" ref="U691:W699">MMULT(N691:P699,Q691:S693)</f>
        <v>-0.395543955</v>
      </c>
      <c r="V691" s="27">
        <v>1.5227027348631803</v>
      </c>
      <c r="W691" s="27">
        <v>-1.364154284207543</v>
      </c>
      <c r="Y691" s="9" t="s">
        <v>1359</v>
      </c>
      <c r="Z691" s="17">
        <f t="shared" ref="Z691:AB691" si="4371">1/(1+EXP(-U691))</f>
        <v>0.4023834218</v>
      </c>
      <c r="AA691" s="17">
        <f t="shared" si="4371"/>
        <v>0.8209361273</v>
      </c>
      <c r="AB691" s="17">
        <f t="shared" si="4371"/>
        <v>0.2035659518</v>
      </c>
      <c r="AD691" s="9" t="s">
        <v>1360</v>
      </c>
      <c r="AE691" s="25">
        <v>1.0</v>
      </c>
      <c r="AF691" s="17">
        <f t="shared" ref="AF691:AH691" si="4372">Z691</f>
        <v>0.4023834218</v>
      </c>
      <c r="AG691" s="17">
        <f t="shared" si="4372"/>
        <v>0.8209361273</v>
      </c>
      <c r="AH691" s="17">
        <f t="shared" si="4372"/>
        <v>0.2035659518</v>
      </c>
      <c r="AI691" s="38">
        <f t="shared" ref="AI691:AK691" si="4373">AI678-$C$10*BO678</f>
        <v>0.1114361253</v>
      </c>
      <c r="AJ691" s="38">
        <f t="shared" si="4373"/>
        <v>-0.04653724431</v>
      </c>
      <c r="AK691" s="38">
        <f t="shared" si="4373"/>
        <v>-0.06489888098</v>
      </c>
      <c r="AL691" s="28" t="s">
        <v>27</v>
      </c>
      <c r="AM691" s="27">
        <f t="array" ref="AM691:AO699">MMULT(AE691:AH699,AI691:AK694)</f>
        <v>0.7558062218</v>
      </c>
      <c r="AN691" s="27">
        <v>0.23206919114526098</v>
      </c>
      <c r="AO691" s="27">
        <v>0.4984841575202306</v>
      </c>
      <c r="AP691" s="9" t="s">
        <v>1361</v>
      </c>
      <c r="AQ691" s="17">
        <f t="shared" ref="AQ691:AS691" si="4374">EXP(AM691)/(EXP($AM691)+EXP($AN691)+EXP($AO691))</f>
        <v>0.4227575224</v>
      </c>
      <c r="AR691" s="17">
        <f t="shared" si="4374"/>
        <v>0.2504005288</v>
      </c>
      <c r="AS691" s="17">
        <f t="shared" si="4374"/>
        <v>0.3268419489</v>
      </c>
      <c r="AT691" s="39" t="s">
        <v>51</v>
      </c>
      <c r="AU691" s="40" t="str">
        <f>IF(MAX(B691:D691)=MAX(AQ691:AS691)=AQ691,"setosa",IF(MAX(AQ691:AS691)=AR691,"versicolor","virginica"))</f>
        <v>virginica</v>
      </c>
      <c r="AW691" s="41">
        <v>1.0</v>
      </c>
      <c r="AX691" s="41">
        <v>0.0</v>
      </c>
      <c r="AY691" s="41">
        <v>0.0</v>
      </c>
      <c r="BA691" s="59" t="s">
        <v>108</v>
      </c>
      <c r="BB691" s="74">
        <f t="shared" ref="BB691:BD691" si="4375">AQ691-AW691</f>
        <v>-0.5772424776</v>
      </c>
      <c r="BC691" s="74">
        <f t="shared" si="4375"/>
        <v>0.2504005288</v>
      </c>
      <c r="BD691" s="74">
        <f t="shared" si="4375"/>
        <v>0.3268419489</v>
      </c>
      <c r="BE691" s="9" t="s">
        <v>1362</v>
      </c>
      <c r="BF691" s="5">
        <v>1.0</v>
      </c>
      <c r="BG691" s="5">
        <v>1.0</v>
      </c>
      <c r="BH691" s="5">
        <v>1.0</v>
      </c>
      <c r="BI691" s="9" t="s">
        <v>1363</v>
      </c>
      <c r="BJ691" s="34">
        <f t="shared" ref="BJ691:BL691" si="4376">BB691*BF691</f>
        <v>-0.5772424776</v>
      </c>
      <c r="BK691" s="34">
        <f t="shared" si="4376"/>
        <v>0.2504005288</v>
      </c>
      <c r="BL691" s="34">
        <f t="shared" si="4376"/>
        <v>0.3268419489</v>
      </c>
      <c r="BN691" s="61" t="s">
        <v>1364</v>
      </c>
      <c r="BO691" s="62">
        <f t="array" ref="BO691:BQ694">MMULT(TRANSPOSE(AE691:AH699),BJ691:BL699)</f>
        <v>-0.1421141113</v>
      </c>
      <c r="BP691" s="62">
        <v>0.08313833966284306</v>
      </c>
      <c r="BQ691" s="62">
        <v>0.05897577161162526</v>
      </c>
      <c r="BS691" s="75" t="s">
        <v>1365</v>
      </c>
      <c r="BT691" s="5">
        <f t="shared" ref="BT691:BV691" si="4377">Z691*(1-Z691)</f>
        <v>0.2404710037</v>
      </c>
      <c r="BU691" s="5">
        <f t="shared" si="4377"/>
        <v>0.1470000022</v>
      </c>
      <c r="BV691" s="5">
        <f t="shared" si="4377"/>
        <v>0.1621268551</v>
      </c>
      <c r="BX691" s="9" t="s">
        <v>1366</v>
      </c>
      <c r="BY691" s="17">
        <f t="array" ref="BY691:CA699">MMULT(BJ691:BL699,TRANSPOSE(AI692:AK694))</f>
        <v>0.1100296469</v>
      </c>
      <c r="BZ691" s="17">
        <v>-0.32781367555721175</v>
      </c>
      <c r="CA691" s="17">
        <v>0.5245602249339517</v>
      </c>
      <c r="CB691" s="9"/>
      <c r="CC691" s="34">
        <f t="shared" ref="CC691:CE691" si="4378">BY691*BT691</f>
        <v>0.02645893963</v>
      </c>
      <c r="CD691" s="34">
        <f t="shared" si="4378"/>
        <v>-0.04818861103</v>
      </c>
      <c r="CE691" s="34">
        <f t="shared" si="4378"/>
        <v>0.08504529956</v>
      </c>
      <c r="CG691" s="61" t="s">
        <v>1367</v>
      </c>
      <c r="CH691" s="65">
        <f t="array" ref="CH691:CJ693">MMULT(TRANSPOSE(N691:P699),CC691:CE699)</f>
        <v>0.00700368597</v>
      </c>
      <c r="CI691" s="65">
        <v>0.06915208343390487</v>
      </c>
      <c r="CJ691" s="65">
        <v>-0.02913038764061001</v>
      </c>
    </row>
    <row r="692" ht="18.0" customHeight="1">
      <c r="B692" s="6">
        <v>1.0</v>
      </c>
      <c r="C692" s="6">
        <v>0.0</v>
      </c>
      <c r="D692" s="6">
        <v>0.0</v>
      </c>
      <c r="E692" s="22" t="str">
        <f t="shared" si="4379"/>
        <v>setosa</v>
      </c>
      <c r="F692" s="22">
        <f t="shared" ref="F692:H692" si="4380">AQ692</f>
        <v>0.4390389989</v>
      </c>
      <c r="G692" s="22">
        <f t="shared" si="4380"/>
        <v>0.2382392005</v>
      </c>
      <c r="H692" s="22">
        <f t="shared" si="4380"/>
        <v>0.3227218007</v>
      </c>
      <c r="I692" s="64" t="str">
        <f t="shared" si="4381"/>
        <v>setosa</v>
      </c>
      <c r="K692" s="24" t="str">
        <f t="shared" si="4382"/>
        <v>OK</v>
      </c>
      <c r="L692" s="76">
        <f t="shared" si="4383"/>
        <v>0.1857175807</v>
      </c>
      <c r="N692" s="29">
        <v>1.0</v>
      </c>
      <c r="O692" s="27">
        <v>5.4</v>
      </c>
      <c r="P692" s="27">
        <v>7.8</v>
      </c>
      <c r="Q692" s="72">
        <f t="shared" ref="Q692:S692" si="4384">Q679-$C$10*CH679</f>
        <v>0.1358291048</v>
      </c>
      <c r="R692" s="72">
        <f t="shared" si="4384"/>
        <v>-0.3093945344</v>
      </c>
      <c r="S692" s="72">
        <f t="shared" si="4384"/>
        <v>0.472411348</v>
      </c>
      <c r="U692" s="27">
        <v>-0.4851120699838575</v>
      </c>
      <c r="V692" s="27">
        <v>1.7929606638451374</v>
      </c>
      <c r="W692" s="27">
        <v>-1.6769078765175585</v>
      </c>
      <c r="Z692" s="17">
        <f t="shared" ref="Z692:AB692" si="4385">1/(1+EXP(-U692))</f>
        <v>0.3810457132</v>
      </c>
      <c r="AA692" s="17">
        <f t="shared" si="4385"/>
        <v>0.8572898791</v>
      </c>
      <c r="AB692" s="17">
        <f t="shared" si="4385"/>
        <v>0.1575053513</v>
      </c>
      <c r="AE692" s="29">
        <v>1.0</v>
      </c>
      <c r="AF692" s="17">
        <f t="shared" ref="AF692:AH692" si="4386">Z692</f>
        <v>0.3810457132</v>
      </c>
      <c r="AG692" s="17">
        <f t="shared" si="4386"/>
        <v>0.8572898791</v>
      </c>
      <c r="AH692" s="17">
        <f t="shared" si="4386"/>
        <v>0.1575053513</v>
      </c>
      <c r="AI692" s="38">
        <f t="shared" ref="AI692:AK692" si="4387">AI679-$C$10*BO679</f>
        <v>0.4644921946</v>
      </c>
      <c r="AJ692" s="38">
        <f t="shared" si="4387"/>
        <v>0.7632733867</v>
      </c>
      <c r="AK692" s="38">
        <f t="shared" si="4387"/>
        <v>0.5722344186</v>
      </c>
      <c r="AM692" s="27">
        <v>0.7848487048272419</v>
      </c>
      <c r="AN692" s="27">
        <v>0.17353567296334144</v>
      </c>
      <c r="AO692" s="27">
        <v>0.47705111391700306</v>
      </c>
      <c r="AQ692" s="17">
        <f t="shared" ref="AQ692:AS692" si="4388">EXP(AM692)/(EXP($AM692)+EXP($AN692)+EXP($AO692))</f>
        <v>0.4390389989</v>
      </c>
      <c r="AR692" s="17">
        <f t="shared" si="4388"/>
        <v>0.2382392005</v>
      </c>
      <c r="AS692" s="17">
        <f t="shared" si="4388"/>
        <v>0.3227218007</v>
      </c>
      <c r="AU692" s="40" t="str">
        <f t="shared" ref="AU692:AU699" si="4399">IF(MAX(AQ692:AS692)=AQ692,"setosa",IF(MAX(AQ692:AS692)=AR692,"versicolor","virginica"))</f>
        <v>setosa</v>
      </c>
      <c r="AW692" s="41">
        <v>1.0</v>
      </c>
      <c r="AX692" s="41">
        <v>0.0</v>
      </c>
      <c r="AY692" s="41">
        <v>0.0</v>
      </c>
      <c r="BB692" s="74">
        <f t="shared" ref="BB692:BD692" si="4389">AQ692-AW692</f>
        <v>-0.5609610011</v>
      </c>
      <c r="BC692" s="74">
        <f t="shared" si="4389"/>
        <v>0.2382392005</v>
      </c>
      <c r="BD692" s="74">
        <f t="shared" si="4389"/>
        <v>0.3227218007</v>
      </c>
      <c r="BF692" s="5">
        <v>1.0</v>
      </c>
      <c r="BG692" s="5">
        <v>1.0</v>
      </c>
      <c r="BH692" s="5">
        <v>1.0</v>
      </c>
      <c r="BJ692" s="34">
        <f t="shared" ref="BJ692:BL692" si="4390">BB692*BF692</f>
        <v>-0.5609610011</v>
      </c>
      <c r="BK692" s="34">
        <f t="shared" si="4390"/>
        <v>0.2382392005</v>
      </c>
      <c r="BL692" s="34">
        <f t="shared" si="4390"/>
        <v>0.3227218007</v>
      </c>
      <c r="BN692" s="61" t="s">
        <v>1368</v>
      </c>
      <c r="BO692" s="34">
        <v>0.21640567051044052</v>
      </c>
      <c r="BP692" s="34">
        <v>-0.13828879880324407</v>
      </c>
      <c r="BQ692" s="34">
        <v>-0.07811687170719683</v>
      </c>
      <c r="BT692" s="5">
        <f t="shared" ref="BT692:BV692" si="4391">Z692*(1-Z692)</f>
        <v>0.2358498776</v>
      </c>
      <c r="BU692" s="5">
        <f t="shared" si="4391"/>
        <v>0.1223439423</v>
      </c>
      <c r="BV692" s="5">
        <f t="shared" si="4391"/>
        <v>0.1326974156</v>
      </c>
      <c r="BY692" s="17">
        <v>0.10595215684874931</v>
      </c>
      <c r="BZ692" s="17">
        <v>-0.3159309280848703</v>
      </c>
      <c r="CA692" s="17">
        <v>0.5081900431533165</v>
      </c>
      <c r="CC692" s="34">
        <f t="shared" ref="CC692:CE692" si="4392">BY692*BT692</f>
        <v>0.02498880323</v>
      </c>
      <c r="CD692" s="34">
        <f t="shared" si="4392"/>
        <v>-0.03865223523</v>
      </c>
      <c r="CE692" s="34">
        <f t="shared" si="4392"/>
        <v>0.06743550536</v>
      </c>
      <c r="CG692" s="61" t="s">
        <v>1369</v>
      </c>
      <c r="CH692" s="66">
        <v>-0.00627454892673017</v>
      </c>
      <c r="CI692" s="66">
        <v>0.49168532211057037</v>
      </c>
      <c r="CJ692" s="66">
        <v>-0.5912620564906269</v>
      </c>
    </row>
    <row r="693" ht="18.0" customHeight="1">
      <c r="B693" s="6">
        <v>1.0</v>
      </c>
      <c r="C693" s="6">
        <v>0.0</v>
      </c>
      <c r="D693" s="6">
        <v>0.0</v>
      </c>
      <c r="E693" s="22" t="str">
        <f t="shared" si="4379"/>
        <v>setosa</v>
      </c>
      <c r="F693" s="22">
        <f t="shared" ref="F693:H693" si="4393">AQ693</f>
        <v>0.4286811267</v>
      </c>
      <c r="G693" s="22">
        <f t="shared" si="4393"/>
        <v>0.246107299</v>
      </c>
      <c r="H693" s="22">
        <f t="shared" si="4393"/>
        <v>0.3252115744</v>
      </c>
      <c r="I693" s="64" t="str">
        <f t="shared" si="4381"/>
        <v>setosa</v>
      </c>
      <c r="K693" s="24" t="str">
        <f t="shared" si="4382"/>
        <v>OK</v>
      </c>
      <c r="L693" s="76">
        <f t="shared" si="4383"/>
        <v>0.1934870288</v>
      </c>
      <c r="N693" s="29">
        <v>1.0</v>
      </c>
      <c r="O693" s="27">
        <v>4.6</v>
      </c>
      <c r="P693" s="27">
        <v>6.8</v>
      </c>
      <c r="Q693" s="72">
        <f t="shared" ref="Q693:S693" si="4394">Q680-$C$10*CH680</f>
        <v>-0.1628960581</v>
      </c>
      <c r="R693" s="72">
        <f t="shared" si="4394"/>
        <v>0.4538453616</v>
      </c>
      <c r="S693" s="72">
        <f t="shared" si="4394"/>
        <v>-0.5680962459</v>
      </c>
      <c r="U693" s="27">
        <v>-0.4308792957565495</v>
      </c>
      <c r="V693" s="27">
        <v>1.5866309297432881</v>
      </c>
      <c r="W693" s="27">
        <v>-1.4867407090499167</v>
      </c>
      <c r="Z693" s="17">
        <f t="shared" ref="Z693:AB693" si="4395">1/(1+EXP(-U693))</f>
        <v>0.3939163834</v>
      </c>
      <c r="AA693" s="17">
        <f t="shared" si="4395"/>
        <v>0.8301415704</v>
      </c>
      <c r="AB693" s="17">
        <f t="shared" si="4395"/>
        <v>0.1844114332</v>
      </c>
      <c r="AE693" s="29">
        <v>1.0</v>
      </c>
      <c r="AF693" s="17">
        <f t="shared" ref="AF693:AH693" si="4396">Z693</f>
        <v>0.3939163834</v>
      </c>
      <c r="AG693" s="17">
        <f t="shared" si="4396"/>
        <v>0.8301415704</v>
      </c>
      <c r="AH693" s="17">
        <f t="shared" si="4396"/>
        <v>0.1844114332</v>
      </c>
      <c r="AI693" s="38">
        <f t="shared" ref="AI693:AK693" si="4397">AI680-$C$10*BO680</f>
        <v>0.6414235284</v>
      </c>
      <c r="AJ693" s="38">
        <f t="shared" si="4397"/>
        <v>-0.2192678268</v>
      </c>
      <c r="AK693" s="38">
        <f t="shared" si="4397"/>
        <v>0.2978442984</v>
      </c>
      <c r="AM693" s="27">
        <v>0.7642800455800991</v>
      </c>
      <c r="AN693" s="27">
        <v>0.2093343129981212</v>
      </c>
      <c r="AO693" s="27">
        <v>0.48804266613649994</v>
      </c>
      <c r="AQ693" s="17">
        <f t="shared" ref="AQ693:AS693" si="4398">EXP(AM693)/(EXP($AM693)+EXP($AN693)+EXP($AO693))</f>
        <v>0.4286811267</v>
      </c>
      <c r="AR693" s="17">
        <f t="shared" si="4398"/>
        <v>0.246107299</v>
      </c>
      <c r="AS693" s="17">
        <f t="shared" si="4398"/>
        <v>0.3252115744</v>
      </c>
      <c r="AU693" s="40" t="str">
        <f t="shared" si="4399"/>
        <v>setosa</v>
      </c>
      <c r="AW693" s="41">
        <v>1.0</v>
      </c>
      <c r="AX693" s="41">
        <v>0.0</v>
      </c>
      <c r="AY693" s="41">
        <v>0.0</v>
      </c>
      <c r="BB693" s="74">
        <f t="shared" ref="BB693:BD693" si="4400">AQ693-AW693</f>
        <v>-0.5713188733</v>
      </c>
      <c r="BC693" s="74">
        <f t="shared" si="4400"/>
        <v>0.246107299</v>
      </c>
      <c r="BD693" s="74">
        <f t="shared" si="4400"/>
        <v>0.3252115744</v>
      </c>
      <c r="BF693" s="5">
        <v>1.0</v>
      </c>
      <c r="BG693" s="5">
        <v>1.0</v>
      </c>
      <c r="BH693" s="5">
        <v>1.0</v>
      </c>
      <c r="BJ693" s="34">
        <f t="shared" ref="BJ693:BL693" si="4401">BB693*BF693</f>
        <v>-0.5713188733</v>
      </c>
      <c r="BK693" s="34">
        <f t="shared" si="4401"/>
        <v>0.246107299</v>
      </c>
      <c r="BL693" s="34">
        <f t="shared" si="4401"/>
        <v>0.3252115744</v>
      </c>
      <c r="BO693" s="34">
        <v>-0.7133097149285303</v>
      </c>
      <c r="BP693" s="34">
        <v>0.5174853605631549</v>
      </c>
      <c r="BQ693" s="34">
        <v>0.19582435436537504</v>
      </c>
      <c r="BT693" s="5">
        <f t="shared" ref="BT693:BV693" si="4402">Z693*(1-Z693)</f>
        <v>0.2387462663</v>
      </c>
      <c r="BU693" s="5">
        <f t="shared" si="4402"/>
        <v>0.1410065435</v>
      </c>
      <c r="BV693" s="5">
        <f t="shared" si="4402"/>
        <v>0.1504038565</v>
      </c>
      <c r="BY693" s="17">
        <v>0.1085712504517791</v>
      </c>
      <c r="BZ693" s="17">
        <v>-0.3235583669711069</v>
      </c>
      <c r="CA693" s="17">
        <v>0.5186449169577038</v>
      </c>
      <c r="CC693" s="34">
        <f t="shared" ref="CC693:CE693" si="4403">BY693*BT693</f>
        <v>0.02592098067</v>
      </c>
      <c r="CD693" s="34">
        <f t="shared" si="4403"/>
        <v>-0.04562384695</v>
      </c>
      <c r="CE693" s="34">
        <f t="shared" si="4403"/>
        <v>0.07800619567</v>
      </c>
      <c r="CH693" s="66">
        <v>0.3865239945590166</v>
      </c>
      <c r="CI693" s="66">
        <v>-0.42455935561639263</v>
      </c>
      <c r="CJ693" s="66">
        <v>0.5959573117686051</v>
      </c>
    </row>
    <row r="694" ht="18.0" customHeight="1">
      <c r="B694" s="6">
        <v>0.0</v>
      </c>
      <c r="C694" s="6">
        <v>1.0</v>
      </c>
      <c r="D694" s="6">
        <v>0.0</v>
      </c>
      <c r="E694" s="22" t="str">
        <f t="shared" si="4379"/>
        <v>versicolor</v>
      </c>
      <c r="F694" s="22">
        <f t="shared" ref="F694:H694" si="4404">AQ694</f>
        <v>0.2459412189</v>
      </c>
      <c r="G694" s="22">
        <f t="shared" si="4404"/>
        <v>0.4073767417</v>
      </c>
      <c r="H694" s="22">
        <f t="shared" si="4404"/>
        <v>0.3466820394</v>
      </c>
      <c r="I694" s="64" t="str">
        <f t="shared" si="4381"/>
        <v>versicolor</v>
      </c>
      <c r="K694" s="24" t="str">
        <f t="shared" si="4382"/>
        <v>OK</v>
      </c>
      <c r="L694" s="76">
        <f t="shared" si="4383"/>
        <v>0.2058447047</v>
      </c>
      <c r="N694" s="29">
        <v>1.0</v>
      </c>
      <c r="O694" s="27">
        <v>6.4</v>
      </c>
      <c r="P694" s="27">
        <v>3.6</v>
      </c>
      <c r="U694" s="27">
        <v>0.3348804787064308</v>
      </c>
      <c r="V694" s="27">
        <v>-0.42258438942405085</v>
      </c>
      <c r="W694" s="27">
        <v>1.181507704330461</v>
      </c>
      <c r="Z694" s="17">
        <f t="shared" ref="Z694:AB694" si="4405">1/(1+EXP(-U694))</f>
        <v>0.5829463965</v>
      </c>
      <c r="AA694" s="17">
        <f t="shared" si="4405"/>
        <v>0.3958984941</v>
      </c>
      <c r="AB694" s="17">
        <f t="shared" si="4405"/>
        <v>0.7652187847</v>
      </c>
      <c r="AE694" s="29">
        <v>1.0</v>
      </c>
      <c r="AF694" s="17">
        <f t="shared" ref="AF694:AH694" si="4406">Z694</f>
        <v>0.5829463965</v>
      </c>
      <c r="AG694" s="17">
        <f t="shared" si="4406"/>
        <v>0.3958984941</v>
      </c>
      <c r="AH694" s="17">
        <f t="shared" si="4406"/>
        <v>0.7652187847</v>
      </c>
      <c r="AI694" s="38">
        <f t="shared" ref="AI694:AK694" si="4407">AI681-$C$10*BO681</f>
        <v>-0.3394556356</v>
      </c>
      <c r="AJ694" s="38">
        <f t="shared" si="4407"/>
        <v>0.7441458532</v>
      </c>
      <c r="AK694" s="38">
        <f t="shared" si="4407"/>
        <v>0.4353097824</v>
      </c>
      <c r="AM694" s="27">
        <v>0.3763909563709382</v>
      </c>
      <c r="AN694" s="27">
        <v>0.8810368090268081</v>
      </c>
      <c r="AO694" s="27">
        <v>0.7197064432149531</v>
      </c>
      <c r="AQ694" s="17">
        <f t="shared" ref="AQ694:AS694" si="4408">EXP(AM694)/(EXP($AM694)+EXP($AN694)+EXP($AO694))</f>
        <v>0.2459412189</v>
      </c>
      <c r="AR694" s="17">
        <f t="shared" si="4408"/>
        <v>0.4073767417</v>
      </c>
      <c r="AS694" s="17">
        <f t="shared" si="4408"/>
        <v>0.3466820394</v>
      </c>
      <c r="AU694" s="40" t="str">
        <f t="shared" si="4399"/>
        <v>versicolor</v>
      </c>
      <c r="AW694" s="41">
        <v>0.0</v>
      </c>
      <c r="AX694" s="41">
        <v>1.0</v>
      </c>
      <c r="AY694" s="41">
        <v>0.0</v>
      </c>
      <c r="BB694" s="74">
        <f t="shared" ref="BB694:BD694" si="4409">AQ694-AW694</f>
        <v>0.2459412189</v>
      </c>
      <c r="BC694" s="74">
        <f t="shared" si="4409"/>
        <v>-0.5926232583</v>
      </c>
      <c r="BD694" s="74">
        <f t="shared" si="4409"/>
        <v>0.3466820394</v>
      </c>
      <c r="BF694" s="5">
        <v>1.0</v>
      </c>
      <c r="BG694" s="5">
        <v>1.0</v>
      </c>
      <c r="BH694" s="5">
        <v>1.0</v>
      </c>
      <c r="BJ694" s="34">
        <f t="shared" ref="BJ694:BL694" si="4410">BB694*BF694</f>
        <v>0.2459412189</v>
      </c>
      <c r="BK694" s="34">
        <f t="shared" si="4410"/>
        <v>-0.5926232583</v>
      </c>
      <c r="BL694" s="34">
        <f t="shared" si="4410"/>
        <v>0.3466820394</v>
      </c>
      <c r="BO694" s="34">
        <v>0.808291737008372</v>
      </c>
      <c r="BP694" s="34">
        <v>-0.4949986598332856</v>
      </c>
      <c r="BQ694" s="34">
        <v>-0.31329307717508653</v>
      </c>
      <c r="BT694" s="5">
        <f t="shared" ref="BT694:BV694" si="4411">Z694*(1-Z694)</f>
        <v>0.2431198953</v>
      </c>
      <c r="BU694" s="5">
        <f t="shared" si="4411"/>
        <v>0.2391628765</v>
      </c>
      <c r="BV694" s="5">
        <f t="shared" si="4411"/>
        <v>0.1796589962</v>
      </c>
      <c r="BY694" s="17">
        <v>-0.13971238961547533</v>
      </c>
      <c r="BZ694" s="17">
        <v>0.39095296714366856</v>
      </c>
      <c r="CA694" s="17">
        <v>-0.37357018985576357</v>
      </c>
      <c r="CC694" s="34">
        <f t="shared" ref="CC694:CE694" si="4412">BY694*BT694</f>
        <v>-0.03396686154</v>
      </c>
      <c r="CD694" s="34">
        <f t="shared" si="4412"/>
        <v>0.09350143619</v>
      </c>
      <c r="CE694" s="34">
        <f t="shared" si="4412"/>
        <v>-0.06711524533</v>
      </c>
    </row>
    <row r="695" ht="18.0" customHeight="1">
      <c r="B695" s="6">
        <v>0.0</v>
      </c>
      <c r="C695" s="6">
        <v>1.0</v>
      </c>
      <c r="D695" s="6">
        <v>0.0</v>
      </c>
      <c r="E695" s="22" t="str">
        <f t="shared" si="4379"/>
        <v>versicolor</v>
      </c>
      <c r="F695" s="22">
        <f t="shared" ref="F695:H695" si="4413">AQ695</f>
        <v>0.2520699556</v>
      </c>
      <c r="G695" s="22">
        <f t="shared" si="4413"/>
        <v>0.4009755529</v>
      </c>
      <c r="H695" s="22">
        <f t="shared" si="4413"/>
        <v>0.3469544915</v>
      </c>
      <c r="I695" s="64" t="str">
        <f t="shared" si="4381"/>
        <v>versicolor</v>
      </c>
      <c r="K695" s="24" t="str">
        <f t="shared" si="4382"/>
        <v>OK</v>
      </c>
      <c r="L695" s="76">
        <f t="shared" si="4383"/>
        <v>0.2111847753</v>
      </c>
      <c r="N695" s="29">
        <v>1.0</v>
      </c>
      <c r="O695" s="27">
        <v>5.9</v>
      </c>
      <c r="P695" s="27">
        <v>3.4</v>
      </c>
      <c r="U695" s="27">
        <v>0.29954513791930015</v>
      </c>
      <c r="V695" s="27">
        <v>-0.35865619454394304</v>
      </c>
      <c r="W695" s="27">
        <v>1.0589212794880873</v>
      </c>
      <c r="Z695" s="17">
        <f t="shared" ref="Z695:AB695" si="4414">1/(1+EXP(-U695))</f>
        <v>0.5743313182</v>
      </c>
      <c r="AA695" s="17">
        <f t="shared" si="4414"/>
        <v>0.4112849022</v>
      </c>
      <c r="AB695" s="17">
        <f t="shared" si="4414"/>
        <v>0.7424843464</v>
      </c>
      <c r="AE695" s="29">
        <v>1.0</v>
      </c>
      <c r="AF695" s="17">
        <f t="shared" ref="AF695:AH695" si="4415">Z695</f>
        <v>0.5743313182</v>
      </c>
      <c r="AG695" s="17">
        <f t="shared" si="4415"/>
        <v>0.4112849022</v>
      </c>
      <c r="AH695" s="17">
        <f t="shared" si="4415"/>
        <v>0.7424843464</v>
      </c>
      <c r="AI695" s="2"/>
      <c r="AM695" s="27">
        <v>0.3899758571261399</v>
      </c>
      <c r="AN695" s="27">
        <v>0.8541696668460932</v>
      </c>
      <c r="AO695" s="27">
        <v>0.7094628294662613</v>
      </c>
      <c r="AQ695" s="17">
        <f t="shared" ref="AQ695:AS695" si="4416">EXP(AM695)/(EXP($AM695)+EXP($AN695)+EXP($AO695))</f>
        <v>0.2520699556</v>
      </c>
      <c r="AR695" s="17">
        <f t="shared" si="4416"/>
        <v>0.4009755529</v>
      </c>
      <c r="AS695" s="17">
        <f t="shared" si="4416"/>
        <v>0.3469544915</v>
      </c>
      <c r="AU695" s="40" t="str">
        <f t="shared" si="4399"/>
        <v>versicolor</v>
      </c>
      <c r="AW695" s="41">
        <v>0.0</v>
      </c>
      <c r="AX695" s="41">
        <v>1.0</v>
      </c>
      <c r="AY695" s="41">
        <v>0.0</v>
      </c>
      <c r="BB695" s="74">
        <f t="shared" ref="BB695:BD695" si="4417">AQ695-AW695</f>
        <v>0.2520699556</v>
      </c>
      <c r="BC695" s="74">
        <f t="shared" si="4417"/>
        <v>-0.5990244471</v>
      </c>
      <c r="BD695" s="74">
        <f t="shared" si="4417"/>
        <v>0.3469544915</v>
      </c>
      <c r="BF695" s="5">
        <v>1.0</v>
      </c>
      <c r="BG695" s="5">
        <v>1.0</v>
      </c>
      <c r="BH695" s="5">
        <v>1.0</v>
      </c>
      <c r="BJ695" s="34">
        <f t="shared" ref="BJ695:BL695" si="4418">BB695*BF695</f>
        <v>0.2520699556</v>
      </c>
      <c r="BK695" s="34">
        <f t="shared" si="4418"/>
        <v>-0.5990244471</v>
      </c>
      <c r="BL695" s="34">
        <f t="shared" si="4418"/>
        <v>0.3469544915</v>
      </c>
      <c r="BT695" s="5">
        <f t="shared" ref="BT695:BV695" si="4419">Z695*(1-Z695)</f>
        <v>0.2444748551</v>
      </c>
      <c r="BU695" s="5">
        <f t="shared" si="4419"/>
        <v>0.2421296314</v>
      </c>
      <c r="BV695" s="5">
        <f t="shared" si="4419"/>
        <v>0.1912013417</v>
      </c>
      <c r="BY695" s="17">
        <v>-0.141595589828795</v>
      </c>
      <c r="BZ695" s="17">
        <v>0.3963688060895576</v>
      </c>
      <c r="CA695" s="17">
        <v>-0.38029544105722046</v>
      </c>
      <c r="CC695" s="34">
        <f t="shared" ref="CC695:CE695" si="4420">BY695*BT695</f>
        <v>-0.03461656131</v>
      </c>
      <c r="CD695" s="34">
        <f t="shared" si="4420"/>
        <v>0.09597263293</v>
      </c>
      <c r="CE695" s="34">
        <f t="shared" si="4420"/>
        <v>-0.07271299858</v>
      </c>
    </row>
    <row r="696" ht="18.0" customHeight="1">
      <c r="B696" s="6">
        <v>0.0</v>
      </c>
      <c r="C696" s="6">
        <v>1.0</v>
      </c>
      <c r="D696" s="6">
        <v>0.0</v>
      </c>
      <c r="E696" s="22" t="str">
        <f t="shared" si="4379"/>
        <v>versicolor</v>
      </c>
      <c r="F696" s="22">
        <f t="shared" ref="F696:H696" si="4421">AQ696</f>
        <v>0.227598658</v>
      </c>
      <c r="G696" s="22">
        <f t="shared" si="4421"/>
        <v>0.4280252217</v>
      </c>
      <c r="H696" s="22">
        <f t="shared" si="4421"/>
        <v>0.3443761203</v>
      </c>
      <c r="I696" s="64" t="str">
        <f t="shared" si="4381"/>
        <v>versicolor</v>
      </c>
      <c r="K696" s="24" t="str">
        <f t="shared" si="4382"/>
        <v>OK</v>
      </c>
      <c r="L696" s="76">
        <f t="shared" si="4383"/>
        <v>0.189478148</v>
      </c>
      <c r="N696" s="29">
        <v>1.0</v>
      </c>
      <c r="O696" s="27">
        <v>6.7</v>
      </c>
      <c r="P696" s="27">
        <v>3.2</v>
      </c>
      <c r="U696" s="27">
        <v>0.44078763337443394</v>
      </c>
      <c r="V696" s="27">
        <v>-0.6969408944009561</v>
      </c>
      <c r="W696" s="27">
        <v>1.550469607106516</v>
      </c>
      <c r="Z696" s="17">
        <f t="shared" ref="Z696:AB696" si="4422">1/(1+EXP(-U696))</f>
        <v>0.608446692</v>
      </c>
      <c r="AA696" s="17">
        <f t="shared" si="4422"/>
        <v>0.3324908195</v>
      </c>
      <c r="AB696" s="17">
        <f t="shared" si="4422"/>
        <v>0.8249815473</v>
      </c>
      <c r="AE696" s="29">
        <v>1.0</v>
      </c>
      <c r="AF696" s="17">
        <f t="shared" ref="AF696:AH696" si="4423">Z696</f>
        <v>0.608446692</v>
      </c>
      <c r="AG696" s="17">
        <f t="shared" si="4423"/>
        <v>0.3324908195</v>
      </c>
      <c r="AH696" s="17">
        <f t="shared" si="4423"/>
        <v>0.8249815473</v>
      </c>
      <c r="AJ696" s="2"/>
      <c r="AK696" s="2"/>
      <c r="AM696" s="27">
        <v>0.32727766365373967</v>
      </c>
      <c r="AN696" s="27">
        <v>0.958875980944435</v>
      </c>
      <c r="AO696" s="27">
        <v>0.7414282908365263</v>
      </c>
      <c r="AQ696" s="17">
        <f t="shared" ref="AQ696:AS696" si="4424">EXP(AM696)/(EXP($AM696)+EXP($AN696)+EXP($AO696))</f>
        <v>0.227598658</v>
      </c>
      <c r="AR696" s="17">
        <f t="shared" si="4424"/>
        <v>0.4280252217</v>
      </c>
      <c r="AS696" s="17">
        <f t="shared" si="4424"/>
        <v>0.3443761203</v>
      </c>
      <c r="AU696" s="40" t="str">
        <f t="shared" si="4399"/>
        <v>versicolor</v>
      </c>
      <c r="AW696" s="41">
        <v>0.0</v>
      </c>
      <c r="AX696" s="41">
        <v>1.0</v>
      </c>
      <c r="AY696" s="41">
        <v>0.0</v>
      </c>
      <c r="BB696" s="74">
        <f t="shared" ref="BB696:BD696" si="4425">AQ696-AW696</f>
        <v>0.227598658</v>
      </c>
      <c r="BC696" s="74">
        <f t="shared" si="4425"/>
        <v>-0.5719747783</v>
      </c>
      <c r="BD696" s="74">
        <f t="shared" si="4425"/>
        <v>0.3443761203</v>
      </c>
      <c r="BF696" s="5">
        <v>1.0</v>
      </c>
      <c r="BG696" s="5">
        <v>1.0</v>
      </c>
      <c r="BH696" s="5">
        <v>1.0</v>
      </c>
      <c r="BJ696" s="34">
        <f t="shared" ref="BJ696:BL696" si="4426">BB696*BF696</f>
        <v>0.227598658</v>
      </c>
      <c r="BK696" s="34">
        <f t="shared" si="4426"/>
        <v>-0.5719747783</v>
      </c>
      <c r="BL696" s="34">
        <f t="shared" si="4426"/>
        <v>0.3443761203</v>
      </c>
      <c r="BT696" s="5">
        <f t="shared" ref="BT696:BV696" si="4427">Z696*(1-Z696)</f>
        <v>0.238239315</v>
      </c>
      <c r="BU696" s="5">
        <f t="shared" si="4427"/>
        <v>0.2219406745</v>
      </c>
      <c r="BV696" s="5">
        <f t="shared" si="4427"/>
        <v>0.1443869939</v>
      </c>
      <c r="BY696" s="17">
        <v>-0.13379145698973816</v>
      </c>
      <c r="BZ696" s="17">
        <v>0.37397326479140736</v>
      </c>
      <c r="CA696" s="17">
        <v>-0.3529820125145472</v>
      </c>
      <c r="CC696" s="34">
        <f t="shared" ref="CC696:CE696" si="4428">BY696*BT696</f>
        <v>-0.03187438507</v>
      </c>
      <c r="CD696" s="34">
        <f t="shared" si="4428"/>
        <v>0.08299987862</v>
      </c>
      <c r="CE696" s="34">
        <f t="shared" si="4428"/>
        <v>-0.05096601168</v>
      </c>
    </row>
    <row r="697" ht="18.0" customHeight="1">
      <c r="B697" s="6">
        <v>0.0</v>
      </c>
      <c r="C697" s="6">
        <v>0.0</v>
      </c>
      <c r="D697" s="6">
        <v>1.0</v>
      </c>
      <c r="E697" s="22" t="str">
        <f t="shared" si="4379"/>
        <v>virginica</v>
      </c>
      <c r="F697" s="22">
        <f t="shared" ref="F697:H697" si="4429">AQ697</f>
        <v>0.3041623741</v>
      </c>
      <c r="G697" s="22">
        <f t="shared" si="4429"/>
        <v>0.3476238297</v>
      </c>
      <c r="H697" s="22">
        <f t="shared" si="4429"/>
        <v>0.3482137962</v>
      </c>
      <c r="I697" s="64" t="str">
        <f t="shared" si="4381"/>
        <v>virginica</v>
      </c>
      <c r="K697" s="24" t="str">
        <f t="shared" si="4382"/>
        <v>OK</v>
      </c>
      <c r="L697" s="76">
        <f t="shared" si="4383"/>
        <v>0.1066785384</v>
      </c>
      <c r="N697" s="29">
        <v>1.0</v>
      </c>
      <c r="O697" s="27">
        <v>7.9</v>
      </c>
      <c r="P697" s="27">
        <v>6.3</v>
      </c>
      <c r="U697" s="27">
        <v>0.09880477912354979</v>
      </c>
      <c r="V697" s="27">
        <v>0.3387062853636351</v>
      </c>
      <c r="W697" s="27">
        <v>0.35626486245695954</v>
      </c>
      <c r="Z697" s="17">
        <f t="shared" ref="Z697:AB697" si="4430">1/(1+EXP(-U697))</f>
        <v>0.5246811192</v>
      </c>
      <c r="AA697" s="17">
        <f t="shared" si="4430"/>
        <v>0.58387623</v>
      </c>
      <c r="AB697" s="17">
        <f t="shared" si="4430"/>
        <v>0.5881359628</v>
      </c>
      <c r="AE697" s="29">
        <v>1.0</v>
      </c>
      <c r="AF697" s="17">
        <f t="shared" ref="AF697:AH697" si="4431">Z697</f>
        <v>0.5246811192</v>
      </c>
      <c r="AG697" s="17">
        <f t="shared" si="4431"/>
        <v>0.58387623</v>
      </c>
      <c r="AH697" s="17">
        <f t="shared" si="4431"/>
        <v>0.5881359628</v>
      </c>
      <c r="AM697" s="27">
        <v>0.5300122942955432</v>
      </c>
      <c r="AN697" s="27">
        <v>0.6635715562725149</v>
      </c>
      <c r="AO697" s="27">
        <v>0.6652672583042432</v>
      </c>
      <c r="AQ697" s="17">
        <f t="shared" ref="AQ697:AS697" si="4432">EXP(AM697)/(EXP($AM697)+EXP($AN697)+EXP($AO697))</f>
        <v>0.3041623741</v>
      </c>
      <c r="AR697" s="17">
        <f t="shared" si="4432"/>
        <v>0.3476238297</v>
      </c>
      <c r="AS697" s="17">
        <f t="shared" si="4432"/>
        <v>0.3482137962</v>
      </c>
      <c r="AU697" s="40" t="str">
        <f t="shared" si="4399"/>
        <v>virginica</v>
      </c>
      <c r="AW697" s="41">
        <v>0.0</v>
      </c>
      <c r="AX697" s="41">
        <v>0.0</v>
      </c>
      <c r="AY697" s="41">
        <v>1.0</v>
      </c>
      <c r="BB697" s="74">
        <f t="shared" ref="BB697:BD697" si="4433">AQ697-AW697</f>
        <v>0.3041623741</v>
      </c>
      <c r="BC697" s="74">
        <f t="shared" si="4433"/>
        <v>0.3476238297</v>
      </c>
      <c r="BD697" s="74">
        <f t="shared" si="4433"/>
        <v>-0.6517862038</v>
      </c>
      <c r="BF697" s="5">
        <v>1.0</v>
      </c>
      <c r="BG697" s="5">
        <v>1.0</v>
      </c>
      <c r="BH697" s="5">
        <v>1.0</v>
      </c>
      <c r="BJ697" s="34">
        <f t="shared" ref="BJ697:BL697" si="4434">BB697*BF697</f>
        <v>0.3041623741</v>
      </c>
      <c r="BK697" s="34">
        <f t="shared" si="4434"/>
        <v>0.3476238297</v>
      </c>
      <c r="BL697" s="34">
        <f t="shared" si="4434"/>
        <v>-0.6517862038</v>
      </c>
      <c r="BT697" s="5">
        <f t="shared" ref="BT697:BV697" si="4435">Z697*(1-Z697)</f>
        <v>0.2493908424</v>
      </c>
      <c r="BU697" s="5">
        <f t="shared" si="4435"/>
        <v>0.242964778</v>
      </c>
      <c r="BV697" s="5">
        <f t="shared" si="4435"/>
        <v>0.2422320521</v>
      </c>
      <c r="BY697" s="17">
        <v>0.03363856706495699</v>
      </c>
      <c r="BZ697" s="17">
        <v>-0.0752566230638507</v>
      </c>
      <c r="CA697" s="17">
        <v>-0.12829571122739308</v>
      </c>
      <c r="CC697" s="34">
        <f t="shared" ref="CC697:CE697" si="4436">BY697*BT697</f>
        <v>0.008389150576</v>
      </c>
      <c r="CD697" s="34">
        <f t="shared" si="4436"/>
        <v>-0.01828470872</v>
      </c>
      <c r="CE697" s="34">
        <f t="shared" si="4436"/>
        <v>-0.0310773334</v>
      </c>
    </row>
    <row r="698" ht="18.0" customHeight="1">
      <c r="B698" s="6">
        <v>0.0</v>
      </c>
      <c r="C698" s="6">
        <v>0.0</v>
      </c>
      <c r="D698" s="6">
        <v>1.0</v>
      </c>
      <c r="E698" s="22" t="str">
        <f t="shared" si="4379"/>
        <v>virginica</v>
      </c>
      <c r="F698" s="22">
        <f t="shared" ref="F698:H698" si="4437">AQ698</f>
        <v>0.2713100592</v>
      </c>
      <c r="G698" s="22">
        <f t="shared" si="4437"/>
        <v>0.379463518</v>
      </c>
      <c r="H698" s="22">
        <f t="shared" si="4437"/>
        <v>0.3492264229</v>
      </c>
      <c r="I698" s="64" t="str">
        <f t="shared" si="4381"/>
        <v>versicolor</v>
      </c>
      <c r="K698" s="24" t="str">
        <f t="shared" si="4382"/>
        <v>NG</v>
      </c>
      <c r="L698" s="76">
        <f t="shared" si="4383"/>
        <v>0.1088008548</v>
      </c>
      <c r="N698" s="29">
        <v>1.0</v>
      </c>
      <c r="O698" s="27">
        <v>8.3</v>
      </c>
      <c r="P698" s="27">
        <v>5.8</v>
      </c>
      <c r="U698" s="27">
        <v>0.23458445007859718</v>
      </c>
      <c r="V698" s="27">
        <v>-0.01197420921782566</v>
      </c>
      <c r="W698" s="27">
        <v>0.8292775246281971</v>
      </c>
      <c r="Z698" s="17">
        <f t="shared" ref="Z698:AB698" si="4438">1/(1+EXP(-U698))</f>
        <v>0.5583786437</v>
      </c>
      <c r="AA698" s="17">
        <f t="shared" si="4438"/>
        <v>0.4970064835</v>
      </c>
      <c r="AB698" s="17">
        <f t="shared" si="4438"/>
        <v>0.6962021445</v>
      </c>
      <c r="AE698" s="29">
        <v>1.0</v>
      </c>
      <c r="AF698" s="17">
        <f t="shared" ref="AF698:AH698" si="4439">Z698</f>
        <v>0.5583786437</v>
      </c>
      <c r="AG698" s="17">
        <f t="shared" si="4439"/>
        <v>0.4970064835</v>
      </c>
      <c r="AH698" s="17">
        <f t="shared" si="4439"/>
        <v>0.6962021445</v>
      </c>
      <c r="AM698" s="27">
        <v>0.4532605576716154</v>
      </c>
      <c r="AN698" s="27">
        <v>0.7887567214473757</v>
      </c>
      <c r="AO698" s="27">
        <v>0.7057187489864791</v>
      </c>
      <c r="AQ698" s="17">
        <f t="shared" ref="AQ698:AS698" si="4440">EXP(AM698)/(EXP($AM698)+EXP($AN698)+EXP($AO698))</f>
        <v>0.2713100592</v>
      </c>
      <c r="AR698" s="17">
        <f t="shared" si="4440"/>
        <v>0.379463518</v>
      </c>
      <c r="AS698" s="17">
        <f t="shared" si="4440"/>
        <v>0.3492264229</v>
      </c>
      <c r="AU698" s="40" t="str">
        <f t="shared" si="4399"/>
        <v>versicolor</v>
      </c>
      <c r="AW698" s="41">
        <v>0.0</v>
      </c>
      <c r="AX698" s="41">
        <v>0.0</v>
      </c>
      <c r="AY698" s="41">
        <v>1.0</v>
      </c>
      <c r="BB698" s="74">
        <f t="shared" ref="BB698:BD698" si="4441">AQ698-AW698</f>
        <v>0.2713100592</v>
      </c>
      <c r="BC698" s="74">
        <f t="shared" si="4441"/>
        <v>0.379463518</v>
      </c>
      <c r="BD698" s="74">
        <f t="shared" si="4441"/>
        <v>-0.6507735771</v>
      </c>
      <c r="BF698" s="5">
        <v>1.0</v>
      </c>
      <c r="BG698" s="5">
        <v>1.0</v>
      </c>
      <c r="BH698" s="5">
        <v>1.0</v>
      </c>
      <c r="BJ698" s="34">
        <f t="shared" ref="BJ698:BL698" si="4442">BB698*BF698</f>
        <v>0.2713100592</v>
      </c>
      <c r="BK698" s="34">
        <f t="shared" si="4442"/>
        <v>0.379463518</v>
      </c>
      <c r="BL698" s="34">
        <f t="shared" si="4442"/>
        <v>-0.6507735771</v>
      </c>
      <c r="BT698" s="5">
        <f t="shared" ref="BT698:BV698" si="4443">Z698*(1-Z698)</f>
        <v>0.246591934</v>
      </c>
      <c r="BU698" s="5">
        <f t="shared" si="4443"/>
        <v>0.2499910389</v>
      </c>
      <c r="BV698" s="5">
        <f t="shared" si="4443"/>
        <v>0.2115047185</v>
      </c>
      <c r="BY698" s="17">
        <v>0.0432607697256156</v>
      </c>
      <c r="BZ698" s="17">
        <v>-0.10300868498532563</v>
      </c>
      <c r="CA698" s="17">
        <v>-0.09300962951479824</v>
      </c>
      <c r="CC698" s="34">
        <f t="shared" ref="CC698:CE698" si="4444">BY698*BT698</f>
        <v>0.01066775687</v>
      </c>
      <c r="CD698" s="34">
        <f t="shared" si="4444"/>
        <v>-0.02575124817</v>
      </c>
      <c r="CE698" s="34">
        <f t="shared" si="4444"/>
        <v>-0.01967197551</v>
      </c>
    </row>
    <row r="699" ht="18.0" customHeight="1">
      <c r="B699" s="6">
        <v>0.0</v>
      </c>
      <c r="C699" s="6">
        <v>0.0</v>
      </c>
      <c r="D699" s="6">
        <v>1.0</v>
      </c>
      <c r="E699" s="22" t="str">
        <f t="shared" si="4379"/>
        <v>virginica</v>
      </c>
      <c r="F699" s="22">
        <f t="shared" ref="F699:H699" si="4445">AQ699</f>
        <v>0.2663259751</v>
      </c>
      <c r="G699" s="22">
        <f t="shared" si="4445"/>
        <v>0.3849264474</v>
      </c>
      <c r="H699" s="22">
        <f t="shared" si="4445"/>
        <v>0.3487475775</v>
      </c>
      <c r="I699" s="64" t="str">
        <f t="shared" si="4381"/>
        <v>versicolor</v>
      </c>
      <c r="J699" s="30"/>
      <c r="K699" s="77" t="str">
        <f t="shared" si="4382"/>
        <v>NG</v>
      </c>
      <c r="L699" s="78">
        <f t="shared" si="4383"/>
        <v>0.1095489475</v>
      </c>
      <c r="N699" s="31">
        <v>1.0</v>
      </c>
      <c r="O699" s="27">
        <v>7.7</v>
      </c>
      <c r="P699" s="27">
        <v>5.2</v>
      </c>
      <c r="U699" s="27">
        <v>0.25082462203877287</v>
      </c>
      <c r="V699" s="27">
        <v>-0.09864470554935467</v>
      </c>
      <c r="W699" s="27">
        <v>0.8866884633431695</v>
      </c>
      <c r="Z699" s="17">
        <f t="shared" ref="Z699:AB699" si="4446">1/(1+EXP(-U699))</f>
        <v>0.5623794581</v>
      </c>
      <c r="AA699" s="17">
        <f t="shared" si="4446"/>
        <v>0.4753588019</v>
      </c>
      <c r="AB699" s="17">
        <f t="shared" si="4446"/>
        <v>0.7082063152</v>
      </c>
      <c r="AE699" s="31">
        <v>1.0</v>
      </c>
      <c r="AF699" s="17">
        <f t="shared" ref="AF699:AH699" si="4447">Z699</f>
        <v>0.5623794581</v>
      </c>
      <c r="AG699" s="17">
        <f t="shared" si="4447"/>
        <v>0.4753588019</v>
      </c>
      <c r="AH699" s="17">
        <f t="shared" si="4447"/>
        <v>0.7082063152</v>
      </c>
      <c r="AM699" s="27">
        <v>0.4371586890340812</v>
      </c>
      <c r="AN699" s="27">
        <v>0.8054899305261166</v>
      </c>
      <c r="AO699" s="27">
        <v>0.706786047075684</v>
      </c>
      <c r="AQ699" s="17">
        <f t="shared" ref="AQ699:AS699" si="4448">EXP(AM699)/(EXP($AM699)+EXP($AN699)+EXP($AO699))</f>
        <v>0.2663259751</v>
      </c>
      <c r="AR699" s="17">
        <f t="shared" si="4448"/>
        <v>0.3849264474</v>
      </c>
      <c r="AS699" s="17">
        <f t="shared" si="4448"/>
        <v>0.3487475775</v>
      </c>
      <c r="AU699" s="40" t="str">
        <f t="shared" si="4399"/>
        <v>versicolor</v>
      </c>
      <c r="AW699" s="41">
        <v>0.0</v>
      </c>
      <c r="AX699" s="41">
        <v>0.0</v>
      </c>
      <c r="AY699" s="41">
        <v>1.0</v>
      </c>
      <c r="BB699" s="74">
        <f t="shared" ref="BB699:BD699" si="4449">AQ699-AW699</f>
        <v>0.2663259751</v>
      </c>
      <c r="BC699" s="74">
        <f t="shared" si="4449"/>
        <v>0.3849264474</v>
      </c>
      <c r="BD699" s="74">
        <f t="shared" si="4449"/>
        <v>-0.6512524225</v>
      </c>
      <c r="BF699" s="5">
        <v>1.0</v>
      </c>
      <c r="BG699" s="5">
        <v>1.0</v>
      </c>
      <c r="BH699" s="5">
        <v>1.0</v>
      </c>
      <c r="BJ699" s="34">
        <f t="shared" ref="BJ699:BL699" si="4450">BB699*BF699</f>
        <v>0.2663259751</v>
      </c>
      <c r="BK699" s="34">
        <f t="shared" si="4450"/>
        <v>0.3849264474</v>
      </c>
      <c r="BL699" s="34">
        <f t="shared" si="4450"/>
        <v>-0.6512524225</v>
      </c>
      <c r="BT699" s="5">
        <f t="shared" ref="BT699:BV699" si="4451">Z699*(1-Z699)</f>
        <v>0.2461088032</v>
      </c>
      <c r="BU699" s="5">
        <f t="shared" si="4451"/>
        <v>0.2493928114</v>
      </c>
      <c r="BV699" s="5">
        <f t="shared" si="4451"/>
        <v>0.2066501303</v>
      </c>
      <c r="BY699" s="17">
        <v>0.04484139842629847</v>
      </c>
      <c r="BZ699" s="17">
        <v>-0.10754605979219745</v>
      </c>
      <c r="CA699" s="17">
        <v>-0.08746098388628781</v>
      </c>
      <c r="CC699" s="34">
        <f t="shared" ref="CC699:CE699" si="4452">BY699*BT699</f>
        <v>0.0110358629</v>
      </c>
      <c r="CD699" s="34">
        <f t="shared" si="4452"/>
        <v>-0.0268212142</v>
      </c>
      <c r="CE699" s="34">
        <f t="shared" si="4452"/>
        <v>-0.01807382372</v>
      </c>
    </row>
    <row r="700" ht="18.0" customHeight="1">
      <c r="K700" s="2"/>
      <c r="R700" s="9"/>
      <c r="AM700" s="7"/>
    </row>
    <row r="701" ht="18.0" customHeight="1">
      <c r="K701" s="2"/>
      <c r="R701" s="9"/>
      <c r="AM701" s="43" t="s">
        <v>388</v>
      </c>
      <c r="AN701" s="27"/>
      <c r="AO701" s="27"/>
    </row>
    <row r="702" ht="18.0" customHeight="1">
      <c r="B702" s="11" t="s">
        <v>11</v>
      </c>
      <c r="C702" s="12"/>
      <c r="D702" s="12"/>
      <c r="E702" s="13"/>
      <c r="G702" s="2"/>
      <c r="H702" s="2"/>
      <c r="I702" s="2"/>
      <c r="J702" s="9"/>
      <c r="K702" s="2"/>
      <c r="L702" s="9"/>
      <c r="Q702" s="7"/>
      <c r="U702" s="43" t="s">
        <v>12</v>
      </c>
      <c r="V702" s="27"/>
      <c r="W702" s="27"/>
      <c r="Z702" s="16" t="s">
        <v>389</v>
      </c>
      <c r="AA702" s="17"/>
      <c r="AF702" s="16" t="s">
        <v>390</v>
      </c>
      <c r="AI702" s="7"/>
      <c r="AM702" s="43" t="s">
        <v>391</v>
      </c>
      <c r="AQ702" s="10" t="s">
        <v>392</v>
      </c>
      <c r="AR702" s="17"/>
      <c r="AW702" s="1" t="s">
        <v>41</v>
      </c>
      <c r="BB702" s="36" t="s">
        <v>93</v>
      </c>
      <c r="BF702" s="4" t="s">
        <v>393</v>
      </c>
      <c r="BH702" s="9" t="s">
        <v>1370</v>
      </c>
      <c r="BJ702" s="33" t="s">
        <v>395</v>
      </c>
      <c r="BN702" s="33" t="s">
        <v>396</v>
      </c>
      <c r="BO702" s="34"/>
      <c r="BP702" s="34"/>
      <c r="BQ702" s="34"/>
      <c r="BT702" s="4" t="s">
        <v>397</v>
      </c>
      <c r="BX702" s="16" t="s">
        <v>398</v>
      </c>
      <c r="BY702" s="17"/>
      <c r="BZ702" s="17"/>
      <c r="CA702" s="17"/>
      <c r="CB702" s="17"/>
      <c r="CC702" s="33" t="s">
        <v>399</v>
      </c>
      <c r="CG702" s="4" t="s">
        <v>138</v>
      </c>
      <c r="CH702" s="5"/>
      <c r="CI702" s="5"/>
      <c r="CJ702" s="5"/>
    </row>
    <row r="703" ht="18.0" customHeight="1">
      <c r="B703" s="18" t="s">
        <v>14</v>
      </c>
      <c r="C703" s="18" t="s">
        <v>15</v>
      </c>
      <c r="D703" s="18" t="s">
        <v>16</v>
      </c>
      <c r="E703" s="19"/>
      <c r="F703" s="6" t="s">
        <v>14</v>
      </c>
      <c r="G703" s="6" t="s">
        <v>15</v>
      </c>
      <c r="H703" s="6" t="s">
        <v>16</v>
      </c>
      <c r="I703" s="19"/>
      <c r="J703" s="20" t="s">
        <v>18</v>
      </c>
      <c r="K703" s="18" t="s">
        <v>19</v>
      </c>
      <c r="L703" s="18" t="s">
        <v>1142</v>
      </c>
      <c r="N703" s="1" t="s">
        <v>21</v>
      </c>
      <c r="O703" s="1" t="s">
        <v>22</v>
      </c>
      <c r="P703" s="1" t="s">
        <v>514</v>
      </c>
      <c r="Q703" s="1" t="s">
        <v>1371</v>
      </c>
      <c r="U703" s="1" t="s">
        <v>1372</v>
      </c>
      <c r="AE703" s="1" t="s">
        <v>21</v>
      </c>
      <c r="AF703" s="2" t="s">
        <v>1373</v>
      </c>
      <c r="AI703" s="2" t="s">
        <v>1374</v>
      </c>
      <c r="AK703" s="2"/>
      <c r="AM703" s="2" t="s">
        <v>1375</v>
      </c>
      <c r="AO703" s="2"/>
      <c r="AQ703" s="2" t="s">
        <v>47</v>
      </c>
      <c r="AW703" s="6" t="s">
        <v>14</v>
      </c>
      <c r="AX703" s="6" t="s">
        <v>15</v>
      </c>
      <c r="AY703" s="6" t="s">
        <v>16</v>
      </c>
      <c r="BB703" s="2" t="s">
        <v>101</v>
      </c>
      <c r="BF703" s="1" t="s">
        <v>251</v>
      </c>
      <c r="BJ703" s="57" t="s">
        <v>1376</v>
      </c>
      <c r="BK703" s="58"/>
      <c r="BO703" s="2" t="s">
        <v>104</v>
      </c>
      <c r="BP703" s="2"/>
      <c r="BT703" s="1" t="s">
        <v>145</v>
      </c>
      <c r="BY703" s="2" t="s">
        <v>146</v>
      </c>
      <c r="CC703" s="2" t="s">
        <v>1377</v>
      </c>
      <c r="CH703" s="2" t="s">
        <v>148</v>
      </c>
    </row>
    <row r="704" ht="18.0" customHeight="1">
      <c r="A704" s="1">
        <f>A691+1</f>
        <v>54</v>
      </c>
      <c r="B704" s="6">
        <v>1.0</v>
      </c>
      <c r="C704" s="6">
        <v>0.0</v>
      </c>
      <c r="D704" s="6">
        <v>0.0</v>
      </c>
      <c r="E704" s="22" t="str">
        <f t="shared" ref="E704:E712" si="4463">IF(MAX(B704:D704)=B704,"setosa",IF(MAX(B704:D704)=C704,"versicolor","virginica"))</f>
        <v>setosa</v>
      </c>
      <c r="F704" s="22">
        <f t="shared" ref="F704:H704" si="4453">AQ704</f>
        <v>0.4277844194</v>
      </c>
      <c r="G704" s="22">
        <f t="shared" si="4453"/>
        <v>0.2469913548</v>
      </c>
      <c r="H704" s="22">
        <f t="shared" si="4453"/>
        <v>0.3252242258</v>
      </c>
      <c r="I704" s="64" t="str">
        <f t="shared" ref="I704:I712" si="4465">IF(MAX(F704:H704)=F704,"setosa",IF(MAX(F704:H704)=G704,"versicolor","virginica"))</f>
        <v>setosa</v>
      </c>
      <c r="J704" s="22">
        <f>COUNTIF(K704:K712,"OK")/9</f>
        <v>0.7777777778</v>
      </c>
      <c r="K704" s="24" t="str">
        <f t="shared" ref="K704:K712" si="4466">IF(E704=I704,"OK","NG")</f>
        <v>OK</v>
      </c>
      <c r="L704" s="76">
        <f t="shared" ref="L704:L712" si="4467">((AQ704-B704)^2+(AR704-C704)^2)/2</f>
        <v>0.1942177</v>
      </c>
      <c r="M704" s="9" t="s">
        <v>26</v>
      </c>
      <c r="N704" s="25">
        <v>1.0</v>
      </c>
      <c r="O704" s="27">
        <v>5.1</v>
      </c>
      <c r="P704" s="27">
        <v>7.0</v>
      </c>
      <c r="Q704" s="72">
        <f t="shared" ref="Q704:S704" si="4454">Q691-$C$10*CH691</f>
        <v>0.0518599433</v>
      </c>
      <c r="R704" s="72">
        <f t="shared" si="4454"/>
        <v>-0.07768571273</v>
      </c>
      <c r="S704" s="72">
        <f t="shared" si="4454"/>
        <v>0.2038041698</v>
      </c>
      <c r="T704" s="28" t="s">
        <v>27</v>
      </c>
      <c r="U704" s="27">
        <f t="array" ref="U704:W712">MMULT(N704:P712,Q704:S706)</f>
        <v>-0.4491573839</v>
      </c>
      <c r="V704" s="27">
        <v>1.5306061001255185</v>
      </c>
      <c r="W704" s="27">
        <v>-1.3866969703402914</v>
      </c>
      <c r="Y704" s="9" t="s">
        <v>1378</v>
      </c>
      <c r="Z704" s="17">
        <f t="shared" ref="Z704:AB704" si="4455">1/(1+EXP(-U704))</f>
        <v>0.3895611242</v>
      </c>
      <c r="AA704" s="17">
        <f t="shared" si="4455"/>
        <v>0.8220949766</v>
      </c>
      <c r="AB704" s="17">
        <f t="shared" si="4455"/>
        <v>0.1999355903</v>
      </c>
      <c r="AD704" s="9" t="s">
        <v>1379</v>
      </c>
      <c r="AE704" s="25">
        <v>1.0</v>
      </c>
      <c r="AF704" s="17">
        <f t="shared" ref="AF704:AH704" si="4456">Z704</f>
        <v>0.3895611242</v>
      </c>
      <c r="AG704" s="17">
        <f t="shared" si="4456"/>
        <v>0.8220949766</v>
      </c>
      <c r="AH704" s="17">
        <f t="shared" si="4456"/>
        <v>0.1999355903</v>
      </c>
      <c r="AI704" s="38">
        <f t="shared" ref="AI704:AK704" si="4457">AI691-$C$10*BO691</f>
        <v>0.1142784075</v>
      </c>
      <c r="AJ704" s="38">
        <f t="shared" si="4457"/>
        <v>-0.0482000111</v>
      </c>
      <c r="AK704" s="38">
        <f t="shared" si="4457"/>
        <v>-0.06607839641</v>
      </c>
      <c r="AL704" s="28" t="s">
        <v>27</v>
      </c>
      <c r="AM704" s="27">
        <f t="array" ref="AM704:AO712">MMULT(AE704:AH712,AI704:AK707)</f>
        <v>0.7614782829</v>
      </c>
      <c r="AN704" s="27">
        <v>0.21221224251693355</v>
      </c>
      <c r="AO704" s="27">
        <v>0.48737377716078467</v>
      </c>
      <c r="AP704" s="9" t="s">
        <v>1380</v>
      </c>
      <c r="AQ704" s="17">
        <f t="shared" ref="AQ704:AS704" si="4458">EXP(AM704)/(EXP($AM704)+EXP($AN704)+EXP($AO704))</f>
        <v>0.4277844194</v>
      </c>
      <c r="AR704" s="17">
        <f t="shared" si="4458"/>
        <v>0.2469913548</v>
      </c>
      <c r="AS704" s="17">
        <f t="shared" si="4458"/>
        <v>0.3252242258</v>
      </c>
      <c r="AT704" s="39" t="s">
        <v>51</v>
      </c>
      <c r="AU704" s="40" t="str">
        <f>IF(MAX(B704:D704)=MAX(AQ704:AS704)=AQ704,"setosa",IF(MAX(AQ704:AS704)=AR704,"versicolor","virginica"))</f>
        <v>virginica</v>
      </c>
      <c r="AW704" s="41">
        <v>1.0</v>
      </c>
      <c r="AX704" s="41">
        <v>0.0</v>
      </c>
      <c r="AY704" s="41">
        <v>0.0</v>
      </c>
      <c r="BA704" s="59" t="s">
        <v>108</v>
      </c>
      <c r="BB704" s="74">
        <f t="shared" ref="BB704:BD704" si="4459">AQ704-AW704</f>
        <v>-0.5722155806</v>
      </c>
      <c r="BC704" s="74">
        <f t="shared" si="4459"/>
        <v>0.2469913548</v>
      </c>
      <c r="BD704" s="74">
        <f t="shared" si="4459"/>
        <v>0.3252242258</v>
      </c>
      <c r="BE704" s="9" t="s">
        <v>1381</v>
      </c>
      <c r="BF704" s="5">
        <v>1.0</v>
      </c>
      <c r="BG704" s="5">
        <v>1.0</v>
      </c>
      <c r="BH704" s="5">
        <v>1.0</v>
      </c>
      <c r="BI704" s="9" t="s">
        <v>1382</v>
      </c>
      <c r="BJ704" s="34">
        <f t="shared" ref="BJ704:BL704" si="4460">BB704*BF704</f>
        <v>-0.5722155806</v>
      </c>
      <c r="BK704" s="34">
        <f t="shared" si="4460"/>
        <v>0.2469913548</v>
      </c>
      <c r="BL704" s="34">
        <f t="shared" si="4460"/>
        <v>0.3252242258</v>
      </c>
      <c r="BN704" s="61" t="s">
        <v>1383</v>
      </c>
      <c r="BO704" s="62">
        <f t="array" ref="BO704:BQ707">MMULT(TRANSPOSE(AE704:AH712),BJ704:BL712)</f>
        <v>-0.1442033886</v>
      </c>
      <c r="BP704" s="62">
        <v>0.08683349855831973</v>
      </c>
      <c r="BQ704" s="62">
        <v>0.05736989002073334</v>
      </c>
      <c r="BS704" s="75" t="s">
        <v>1384</v>
      </c>
      <c r="BT704" s="5">
        <f t="shared" ref="BT704:BV704" si="4461">Z704*(1-Z704)</f>
        <v>0.2378032547</v>
      </c>
      <c r="BU704" s="5">
        <f t="shared" si="4461"/>
        <v>0.1462548261</v>
      </c>
      <c r="BV704" s="5">
        <f t="shared" si="4461"/>
        <v>0.15996135</v>
      </c>
      <c r="BX704" s="9" t="s">
        <v>1385</v>
      </c>
      <c r="BY704" s="17">
        <f t="array" ref="BY704:CA712">MMULT(BJ704:BL712,TRANSPOSE(AI705:AK707))</f>
        <v>0.1125045995</v>
      </c>
      <c r="BZ704" s="17">
        <v>-0.3363169763032877</v>
      </c>
      <c r="CA704" s="17">
        <v>0.5333460433418725</v>
      </c>
      <c r="CB704" s="9"/>
      <c r="CC704" s="34">
        <f t="shared" ref="CC704:CE704" si="4462">BY704*BT704</f>
        <v>0.02675395993</v>
      </c>
      <c r="CD704" s="34">
        <f t="shared" si="4462"/>
        <v>-0.04918798087</v>
      </c>
      <c r="CE704" s="34">
        <f t="shared" si="4462"/>
        <v>0.08531475313</v>
      </c>
      <c r="CG704" s="61" t="s">
        <v>1386</v>
      </c>
      <c r="CH704" s="65">
        <f t="array" ref="CH704:CJ706">MMULT(TRANSPOSE(N704:P712),CC704:CE712)</f>
        <v>0.006106566071</v>
      </c>
      <c r="CI704" s="65">
        <v>0.06873415372588695</v>
      </c>
      <c r="CJ704" s="65">
        <v>-0.02862263179786983</v>
      </c>
    </row>
    <row r="705" ht="18.0" customHeight="1">
      <c r="B705" s="6">
        <v>1.0</v>
      </c>
      <c r="C705" s="6">
        <v>0.0</v>
      </c>
      <c r="D705" s="6">
        <v>0.0</v>
      </c>
      <c r="E705" s="22" t="str">
        <f t="shared" si="4463"/>
        <v>setosa</v>
      </c>
      <c r="F705" s="22">
        <f t="shared" ref="F705:H705" si="4464">AQ705</f>
        <v>0.4447074395</v>
      </c>
      <c r="G705" s="22">
        <f t="shared" si="4464"/>
        <v>0.2345333156</v>
      </c>
      <c r="H705" s="22">
        <f t="shared" si="4464"/>
        <v>0.3207592449</v>
      </c>
      <c r="I705" s="64" t="str">
        <f t="shared" si="4465"/>
        <v>setosa</v>
      </c>
      <c r="K705" s="24" t="str">
        <f t="shared" si="4466"/>
        <v>OK</v>
      </c>
      <c r="L705" s="76">
        <f t="shared" si="4467"/>
        <v>0.1816778519</v>
      </c>
      <c r="N705" s="29">
        <v>1.0</v>
      </c>
      <c r="O705" s="27">
        <v>5.4</v>
      </c>
      <c r="P705" s="27">
        <v>7.8</v>
      </c>
      <c r="Q705" s="72">
        <f t="shared" ref="Q705:S705" si="4468">Q692-$C$10*CH692</f>
        <v>0.1359545958</v>
      </c>
      <c r="R705" s="72">
        <f t="shared" si="4468"/>
        <v>-0.3192282409</v>
      </c>
      <c r="S705" s="72">
        <f t="shared" si="4468"/>
        <v>0.4842365892</v>
      </c>
      <c r="U705" s="27">
        <v>-0.5448722355703788</v>
      </c>
      <c r="V705" s="27">
        <v>1.8047068668646746</v>
      </c>
      <c r="W705" s="27">
        <v>-1.7054383072996613</v>
      </c>
      <c r="Z705" s="17">
        <f t="shared" ref="Z705:AB705" si="4469">1/(1+EXP(-U705))</f>
        <v>0.3670549058</v>
      </c>
      <c r="AA705" s="17">
        <f t="shared" si="4469"/>
        <v>0.8587209336</v>
      </c>
      <c r="AB705" s="17">
        <f t="shared" si="4469"/>
        <v>0.1537563248</v>
      </c>
      <c r="AE705" s="29">
        <v>1.0</v>
      </c>
      <c r="AF705" s="17">
        <f t="shared" ref="AF705:AH705" si="4470">Z705</f>
        <v>0.3670549058</v>
      </c>
      <c r="AG705" s="17">
        <f t="shared" si="4470"/>
        <v>0.8587209336</v>
      </c>
      <c r="AH705" s="17">
        <f t="shared" si="4470"/>
        <v>0.1537563248</v>
      </c>
      <c r="AI705" s="38">
        <f t="shared" ref="AI705:AK705" si="4471">AI692-$C$10*BO692</f>
        <v>0.4601640812</v>
      </c>
      <c r="AJ705" s="38">
        <f t="shared" si="4471"/>
        <v>0.7660391627</v>
      </c>
      <c r="AK705" s="38">
        <f t="shared" si="4471"/>
        <v>0.5737967561</v>
      </c>
      <c r="AM705" s="27">
        <v>0.7915593314810584</v>
      </c>
      <c r="AN705" s="27">
        <v>0.15174035343759917</v>
      </c>
      <c r="AO705" s="27">
        <v>0.4648335304976181</v>
      </c>
      <c r="AQ705" s="17">
        <f t="shared" ref="AQ705:AS705" si="4472">EXP(AM705)/(EXP($AM705)+EXP($AN705)+EXP($AO705))</f>
        <v>0.4447074395</v>
      </c>
      <c r="AR705" s="17">
        <f t="shared" si="4472"/>
        <v>0.2345333156</v>
      </c>
      <c r="AS705" s="17">
        <f t="shared" si="4472"/>
        <v>0.3207592449</v>
      </c>
      <c r="AU705" s="40" t="str">
        <f t="shared" ref="AU705:AU712" si="4483">IF(MAX(AQ705:AS705)=AQ705,"setosa",IF(MAX(AQ705:AS705)=AR705,"versicolor","virginica"))</f>
        <v>setosa</v>
      </c>
      <c r="AW705" s="41">
        <v>1.0</v>
      </c>
      <c r="AX705" s="41">
        <v>0.0</v>
      </c>
      <c r="AY705" s="41">
        <v>0.0</v>
      </c>
      <c r="BB705" s="74">
        <f t="shared" ref="BB705:BD705" si="4473">AQ705-AW705</f>
        <v>-0.5552925605</v>
      </c>
      <c r="BC705" s="74">
        <f t="shared" si="4473"/>
        <v>0.2345333156</v>
      </c>
      <c r="BD705" s="74">
        <f t="shared" si="4473"/>
        <v>0.3207592449</v>
      </c>
      <c r="BF705" s="5">
        <v>1.0</v>
      </c>
      <c r="BG705" s="5">
        <v>1.0</v>
      </c>
      <c r="BH705" s="5">
        <v>1.0</v>
      </c>
      <c r="BJ705" s="34">
        <f t="shared" ref="BJ705:BL705" si="4474">BB705*BF705</f>
        <v>-0.5552925605</v>
      </c>
      <c r="BK705" s="34">
        <f t="shared" si="4474"/>
        <v>0.2345333156</v>
      </c>
      <c r="BL705" s="34">
        <f t="shared" si="4474"/>
        <v>0.3207592449</v>
      </c>
      <c r="BN705" s="61" t="s">
        <v>1387</v>
      </c>
      <c r="BO705" s="34">
        <v>0.22084044304707928</v>
      </c>
      <c r="BP705" s="34">
        <v>-0.14478597911539431</v>
      </c>
      <c r="BQ705" s="34">
        <v>-0.07605446393168491</v>
      </c>
      <c r="BT705" s="5">
        <f t="shared" ref="BT705:BV705" si="4475">Z705*(1-Z705)</f>
        <v>0.2323256019</v>
      </c>
      <c r="BU705" s="5">
        <f t="shared" si="4475"/>
        <v>0.1213192918</v>
      </c>
      <c r="BV705" s="5">
        <f t="shared" si="4475"/>
        <v>0.1301153174</v>
      </c>
      <c r="BY705" s="17">
        <v>0.10818662798966891</v>
      </c>
      <c r="BZ705" s="17">
        <v>-0.323672523761788</v>
      </c>
      <c r="CA705" s="17">
        <v>0.5159622947514606</v>
      </c>
      <c r="CC705" s="34">
        <f t="shared" ref="CC705:CE705" si="4476">BY705*BT705</f>
        <v>0.02513452347</v>
      </c>
      <c r="CD705" s="34">
        <f t="shared" si="4476"/>
        <v>-0.03926772136</v>
      </c>
      <c r="CE705" s="34">
        <f t="shared" si="4476"/>
        <v>0.06713459775</v>
      </c>
      <c r="CG705" s="61" t="s">
        <v>1388</v>
      </c>
      <c r="CH705" s="66">
        <v>-0.013398258512048788</v>
      </c>
      <c r="CI705" s="66">
        <v>0.49290742683480376</v>
      </c>
      <c r="CJ705" s="66">
        <v>-0.5895053409415643</v>
      </c>
    </row>
    <row r="706" ht="18.0" customHeight="1">
      <c r="B706" s="6">
        <v>1.0</v>
      </c>
      <c r="C706" s="6">
        <v>0.0</v>
      </c>
      <c r="D706" s="6">
        <v>0.0</v>
      </c>
      <c r="E706" s="22" t="str">
        <f t="shared" si="4463"/>
        <v>setosa</v>
      </c>
      <c r="F706" s="22">
        <f t="shared" ref="F706:H706" si="4477">AQ706</f>
        <v>0.4339883152</v>
      </c>
      <c r="G706" s="22">
        <f t="shared" si="4477"/>
        <v>0.2425600836</v>
      </c>
      <c r="H706" s="22">
        <f t="shared" si="4477"/>
        <v>0.3234516012</v>
      </c>
      <c r="I706" s="64" t="str">
        <f t="shared" si="4465"/>
        <v>setosa</v>
      </c>
      <c r="K706" s="24" t="str">
        <f t="shared" si="4466"/>
        <v>OK</v>
      </c>
      <c r="L706" s="76">
        <f t="shared" si="4467"/>
        <v>0.1896023108</v>
      </c>
      <c r="N706" s="29">
        <v>1.0</v>
      </c>
      <c r="O706" s="27">
        <v>4.6</v>
      </c>
      <c r="P706" s="27">
        <v>6.8</v>
      </c>
      <c r="Q706" s="72">
        <f t="shared" ref="Q706:S706" si="4478">Q693-$C$10*CH693</f>
        <v>-0.170626538</v>
      </c>
      <c r="R706" s="72">
        <f t="shared" si="4478"/>
        <v>0.4623365487</v>
      </c>
      <c r="S706" s="72">
        <f t="shared" si="4478"/>
        <v>-0.5800153921</v>
      </c>
      <c r="U706" s="27">
        <v>-0.4830093742347181</v>
      </c>
      <c r="V706" s="27">
        <v>1.5977529108042663</v>
      </c>
      <c r="W706" s="27">
        <v>-1.5128121865004975</v>
      </c>
      <c r="Z706" s="17">
        <f t="shared" ref="Z706:AB706" si="4479">1/(1+EXP(-U706))</f>
        <v>0.3815417576</v>
      </c>
      <c r="AA706" s="17">
        <f t="shared" si="4479"/>
        <v>0.8317040891</v>
      </c>
      <c r="AB706" s="17">
        <f t="shared" si="4479"/>
        <v>0.1805224011</v>
      </c>
      <c r="AE706" s="29">
        <v>1.0</v>
      </c>
      <c r="AF706" s="17">
        <f t="shared" ref="AF706:AH706" si="4480">Z706</f>
        <v>0.3815417576</v>
      </c>
      <c r="AG706" s="17">
        <f t="shared" si="4480"/>
        <v>0.8317040891</v>
      </c>
      <c r="AH706" s="17">
        <f t="shared" si="4480"/>
        <v>0.1805224011</v>
      </c>
      <c r="AI706" s="38">
        <f t="shared" ref="AI706:AK706" si="4481">AI693-$C$10*BO693</f>
        <v>0.6556897227</v>
      </c>
      <c r="AJ706" s="38">
        <f t="shared" si="4481"/>
        <v>-0.229617534</v>
      </c>
      <c r="AK706" s="38">
        <f t="shared" si="4481"/>
        <v>0.2939278113</v>
      </c>
      <c r="AM706" s="27">
        <v>0.7709924016298981</v>
      </c>
      <c r="AN706" s="27">
        <v>0.18922423862678028</v>
      </c>
      <c r="AO706" s="27">
        <v>0.4770242844858659</v>
      </c>
      <c r="AQ706" s="17">
        <f t="shared" ref="AQ706:AS706" si="4482">EXP(AM706)/(EXP($AM706)+EXP($AN706)+EXP($AO706))</f>
        <v>0.4339883152</v>
      </c>
      <c r="AR706" s="17">
        <f t="shared" si="4482"/>
        <v>0.2425600836</v>
      </c>
      <c r="AS706" s="17">
        <f t="shared" si="4482"/>
        <v>0.3234516012</v>
      </c>
      <c r="AU706" s="40" t="str">
        <f t="shared" si="4483"/>
        <v>setosa</v>
      </c>
      <c r="AW706" s="41">
        <v>1.0</v>
      </c>
      <c r="AX706" s="41">
        <v>0.0</v>
      </c>
      <c r="AY706" s="41">
        <v>0.0</v>
      </c>
      <c r="BB706" s="74">
        <f t="shared" ref="BB706:BD706" si="4484">AQ706-AW706</f>
        <v>-0.5660116848</v>
      </c>
      <c r="BC706" s="74">
        <f t="shared" si="4484"/>
        <v>0.2425600836</v>
      </c>
      <c r="BD706" s="74">
        <f t="shared" si="4484"/>
        <v>0.3234516012</v>
      </c>
      <c r="BF706" s="5">
        <v>1.0</v>
      </c>
      <c r="BG706" s="5">
        <v>1.0</v>
      </c>
      <c r="BH706" s="5">
        <v>1.0</v>
      </c>
      <c r="BJ706" s="34">
        <f t="shared" ref="BJ706:BL706" si="4485">BB706*BF706</f>
        <v>-0.5660116848</v>
      </c>
      <c r="BK706" s="34">
        <f t="shared" si="4485"/>
        <v>0.2425600836</v>
      </c>
      <c r="BL706" s="34">
        <f t="shared" si="4485"/>
        <v>0.3234516012</v>
      </c>
      <c r="BO706" s="34">
        <v>-0.7220841251207526</v>
      </c>
      <c r="BP706" s="34">
        <v>0.5212343207488671</v>
      </c>
      <c r="BQ706" s="34">
        <v>0.2008498043718855</v>
      </c>
      <c r="BT706" s="5">
        <f t="shared" ref="BT706:BV706" si="4486">Z706*(1-Z706)</f>
        <v>0.2359676448</v>
      </c>
      <c r="BU706" s="5">
        <f t="shared" si="4486"/>
        <v>0.1399723973</v>
      </c>
      <c r="BV706" s="5">
        <f t="shared" si="4486"/>
        <v>0.1479340638</v>
      </c>
      <c r="BY706" s="17">
        <v>0.11094775595950251</v>
      </c>
      <c r="BZ706" s="17">
        <v>-0.33175267170139555</v>
      </c>
      <c r="CA706" s="17">
        <v>0.5270156754274947</v>
      </c>
      <c r="CC706" s="34">
        <f t="shared" ref="CC706:CE706" si="4487">BY706*BT706</f>
        <v>0.02618008067</v>
      </c>
      <c r="CD706" s="34">
        <f t="shared" si="4487"/>
        <v>-0.04643621677</v>
      </c>
      <c r="CE706" s="34">
        <f t="shared" si="4487"/>
        <v>0.07796357057</v>
      </c>
      <c r="CH706" s="66">
        <v>0.3851632476313153</v>
      </c>
      <c r="CI706" s="66">
        <v>-0.4331279910849646</v>
      </c>
      <c r="CJ706" s="66">
        <v>0.5940324850228709</v>
      </c>
    </row>
    <row r="707" ht="18.0" customHeight="1">
      <c r="B707" s="6">
        <v>0.0</v>
      </c>
      <c r="C707" s="6">
        <v>1.0</v>
      </c>
      <c r="D707" s="6">
        <v>0.0</v>
      </c>
      <c r="E707" s="22" t="str">
        <f t="shared" si="4463"/>
        <v>versicolor</v>
      </c>
      <c r="F707" s="22">
        <f t="shared" ref="F707:H707" si="4488">AQ707</f>
        <v>0.2424146337</v>
      </c>
      <c r="G707" s="22">
        <f t="shared" si="4488"/>
        <v>0.4102689777</v>
      </c>
      <c r="H707" s="22">
        <f t="shared" si="4488"/>
        <v>0.3473163886</v>
      </c>
      <c r="I707" s="64" t="str">
        <f t="shared" si="4465"/>
        <v>versicolor</v>
      </c>
      <c r="K707" s="24" t="str">
        <f t="shared" si="4466"/>
        <v>OK</v>
      </c>
      <c r="L707" s="76">
        <f t="shared" si="4467"/>
        <v>0.2032737666</v>
      </c>
      <c r="N707" s="29">
        <v>1.0</v>
      </c>
      <c r="O707" s="27">
        <v>6.4</v>
      </c>
      <c r="P707" s="27">
        <v>3.6</v>
      </c>
      <c r="U707" s="27">
        <v>0.30771381964140154</v>
      </c>
      <c r="V707" s="27">
        <v>-0.45633487871850154</v>
      </c>
      <c r="W707" s="27">
        <v>1.2148629288667334</v>
      </c>
      <c r="Z707" s="17">
        <f t="shared" ref="Z707:AB707" si="4489">1/(1+EXP(-U707))</f>
        <v>0.5763271326</v>
      </c>
      <c r="AA707" s="17">
        <f t="shared" si="4489"/>
        <v>0.3878556518</v>
      </c>
      <c r="AB707" s="17">
        <f t="shared" si="4489"/>
        <v>0.7711582571</v>
      </c>
      <c r="AE707" s="29">
        <v>1.0</v>
      </c>
      <c r="AF707" s="17">
        <f t="shared" ref="AF707:AH707" si="4490">Z707</f>
        <v>0.5763271326</v>
      </c>
      <c r="AG707" s="17">
        <f t="shared" si="4490"/>
        <v>0.3878556518</v>
      </c>
      <c r="AH707" s="17">
        <f t="shared" si="4490"/>
        <v>0.7711582571</v>
      </c>
      <c r="AI707" s="38">
        <f t="shared" ref="AI707:AK707" si="4491">AI694-$C$10*BO694</f>
        <v>-0.3556214704</v>
      </c>
      <c r="AJ707" s="38">
        <f t="shared" si="4491"/>
        <v>0.7540458264</v>
      </c>
      <c r="AK707" s="38">
        <f t="shared" si="4491"/>
        <v>0.441575644</v>
      </c>
      <c r="AM707" s="27">
        <v>0.35955598447352705</v>
      </c>
      <c r="AN707" s="27">
        <v>0.8857193499103124</v>
      </c>
      <c r="AO707" s="27">
        <v>0.7191425095111892</v>
      </c>
      <c r="AQ707" s="17">
        <f t="shared" ref="AQ707:AS707" si="4492">EXP(AM707)/(EXP($AM707)+EXP($AN707)+EXP($AO707))</f>
        <v>0.2424146337</v>
      </c>
      <c r="AR707" s="17">
        <f t="shared" si="4492"/>
        <v>0.4102689777</v>
      </c>
      <c r="AS707" s="17">
        <f t="shared" si="4492"/>
        <v>0.3473163886</v>
      </c>
      <c r="AU707" s="40" t="str">
        <f t="shared" si="4483"/>
        <v>versicolor</v>
      </c>
      <c r="AW707" s="41">
        <v>0.0</v>
      </c>
      <c r="AX707" s="41">
        <v>1.0</v>
      </c>
      <c r="AY707" s="41">
        <v>0.0</v>
      </c>
      <c r="BB707" s="74">
        <f t="shared" ref="BB707:BD707" si="4493">AQ707-AW707</f>
        <v>0.2424146337</v>
      </c>
      <c r="BC707" s="74">
        <f t="shared" si="4493"/>
        <v>-0.5897310223</v>
      </c>
      <c r="BD707" s="74">
        <f t="shared" si="4493"/>
        <v>0.3473163886</v>
      </c>
      <c r="BF707" s="5">
        <v>1.0</v>
      </c>
      <c r="BG707" s="5">
        <v>1.0</v>
      </c>
      <c r="BH707" s="5">
        <v>1.0</v>
      </c>
      <c r="BJ707" s="34">
        <f t="shared" ref="BJ707:BL707" si="4494">BB707*BF707</f>
        <v>0.2424146337</v>
      </c>
      <c r="BK707" s="34">
        <f t="shared" si="4494"/>
        <v>-0.5897310223</v>
      </c>
      <c r="BL707" s="34">
        <f t="shared" si="4494"/>
        <v>0.3473163886</v>
      </c>
      <c r="BO707" s="34">
        <v>0.8129911919260916</v>
      </c>
      <c r="BP707" s="34">
        <v>-0.4928780096405068</v>
      </c>
      <c r="BQ707" s="34">
        <v>-0.32011318228558483</v>
      </c>
      <c r="BT707" s="5">
        <f t="shared" ref="BT707:BV707" si="4495">Z707*(1-Z707)</f>
        <v>0.2441741688</v>
      </c>
      <c r="BU707" s="5">
        <f t="shared" si="4495"/>
        <v>0.2374236452</v>
      </c>
      <c r="BV707" s="5">
        <f t="shared" si="4495"/>
        <v>0.1764731996</v>
      </c>
      <c r="BY707" s="17">
        <v>-0.14091753422501074</v>
      </c>
      <c r="BZ707" s="17">
        <v>0.39644731293026136</v>
      </c>
      <c r="CA707" s="17">
        <v>-0.37752560657565865</v>
      </c>
      <c r="CC707" s="34">
        <f t="shared" ref="CC707:CE707" si="4496">BY707*BT707</f>
        <v>-0.03440842179</v>
      </c>
      <c r="CD707" s="34">
        <f t="shared" si="4496"/>
        <v>0.09412596615</v>
      </c>
      <c r="CE707" s="34">
        <f t="shared" si="4496"/>
        <v>-0.06662315173</v>
      </c>
    </row>
    <row r="708" ht="18.0" customHeight="1">
      <c r="B708" s="6">
        <v>0.0</v>
      </c>
      <c r="C708" s="6">
        <v>1.0</v>
      </c>
      <c r="D708" s="6">
        <v>0.0</v>
      </c>
      <c r="E708" s="22" t="str">
        <f t="shared" si="4463"/>
        <v>versicolor</v>
      </c>
      <c r="F708" s="22">
        <f t="shared" ref="F708:H708" si="4497">AQ708</f>
        <v>0.2487821608</v>
      </c>
      <c r="G708" s="22">
        <f t="shared" si="4497"/>
        <v>0.4036123152</v>
      </c>
      <c r="H708" s="22">
        <f t="shared" si="4497"/>
        <v>0.347605524</v>
      </c>
      <c r="I708" s="64" t="str">
        <f t="shared" si="4465"/>
        <v>versicolor</v>
      </c>
      <c r="K708" s="24" t="str">
        <f t="shared" si="4466"/>
        <v>OK</v>
      </c>
      <c r="L708" s="76">
        <f t="shared" si="4467"/>
        <v>0.2087854171</v>
      </c>
      <c r="N708" s="29">
        <v>1.0</v>
      </c>
      <c r="O708" s="27">
        <v>5.9</v>
      </c>
      <c r="P708" s="27">
        <v>3.4</v>
      </c>
      <c r="U708" s="27">
        <v>0.27386182934323966</v>
      </c>
      <c r="V708" s="27">
        <v>-0.38918806803975414</v>
      </c>
      <c r="W708" s="27">
        <v>1.088747712706528</v>
      </c>
      <c r="Z708" s="17">
        <f t="shared" ref="Z708:AB708" si="4498">1/(1+EXP(-U708))</f>
        <v>0.5680407317</v>
      </c>
      <c r="AA708" s="17">
        <f t="shared" si="4498"/>
        <v>0.4039127721</v>
      </c>
      <c r="AB708" s="17">
        <f t="shared" si="4498"/>
        <v>0.7481458344</v>
      </c>
      <c r="AE708" s="29">
        <v>1.0</v>
      </c>
      <c r="AF708" s="17">
        <f t="shared" ref="AF708:AH708" si="4499">Z708</f>
        <v>0.5680407317</v>
      </c>
      <c r="AG708" s="17">
        <f t="shared" si="4499"/>
        <v>0.4039127721</v>
      </c>
      <c r="AH708" s="17">
        <f t="shared" si="4499"/>
        <v>0.7481458344</v>
      </c>
      <c r="AI708" s="2"/>
      <c r="AM708" s="27">
        <v>0.3744550807212503</v>
      </c>
      <c r="AN708" s="27">
        <v>0.8583322246802471</v>
      </c>
      <c r="AO708" s="27">
        <v>0.7089457084034071</v>
      </c>
      <c r="AQ708" s="17">
        <f t="shared" ref="AQ708:AS708" si="4500">EXP(AM708)/(EXP($AM708)+EXP($AN708)+EXP($AO708))</f>
        <v>0.2487821608</v>
      </c>
      <c r="AR708" s="17">
        <f t="shared" si="4500"/>
        <v>0.4036123152</v>
      </c>
      <c r="AS708" s="17">
        <f t="shared" si="4500"/>
        <v>0.347605524</v>
      </c>
      <c r="AU708" s="40" t="str">
        <f t="shared" si="4483"/>
        <v>versicolor</v>
      </c>
      <c r="AW708" s="41">
        <v>0.0</v>
      </c>
      <c r="AX708" s="41">
        <v>1.0</v>
      </c>
      <c r="AY708" s="41">
        <v>0.0</v>
      </c>
      <c r="BB708" s="74">
        <f t="shared" ref="BB708:BD708" si="4501">AQ708-AW708</f>
        <v>0.2487821608</v>
      </c>
      <c r="BC708" s="74">
        <f t="shared" si="4501"/>
        <v>-0.5963876848</v>
      </c>
      <c r="BD708" s="74">
        <f t="shared" si="4501"/>
        <v>0.347605524</v>
      </c>
      <c r="BF708" s="5">
        <v>1.0</v>
      </c>
      <c r="BG708" s="5">
        <v>1.0</v>
      </c>
      <c r="BH708" s="5">
        <v>1.0</v>
      </c>
      <c r="BJ708" s="34">
        <f t="shared" ref="BJ708:BL708" si="4502">BB708*BF708</f>
        <v>0.2487821608</v>
      </c>
      <c r="BK708" s="34">
        <f t="shared" si="4502"/>
        <v>-0.5963876848</v>
      </c>
      <c r="BL708" s="34">
        <f t="shared" si="4502"/>
        <v>0.347605524</v>
      </c>
      <c r="BT708" s="5">
        <f t="shared" ref="BT708:BV708" si="4503">Z708*(1-Z708)</f>
        <v>0.2453704588</v>
      </c>
      <c r="BU708" s="5">
        <f t="shared" si="4503"/>
        <v>0.2407672446</v>
      </c>
      <c r="BV708" s="5">
        <f t="shared" si="4503"/>
        <v>0.1884236449</v>
      </c>
      <c r="BY708" s="17">
        <v>-0.1429207861864295</v>
      </c>
      <c r="BZ708" s="17">
        <v>0.4022359063904089</v>
      </c>
      <c r="CA708" s="17">
        <v>-0.384681789388962</v>
      </c>
      <c r="CC708" s="34">
        <f t="shared" ref="CC708:CE708" si="4504">BY708*BT708</f>
        <v>-0.03506853888</v>
      </c>
      <c r="CD708" s="34">
        <f t="shared" si="4504"/>
        <v>0.09684523087</v>
      </c>
      <c r="CE708" s="34">
        <f t="shared" si="4504"/>
        <v>-0.07248314487</v>
      </c>
    </row>
    <row r="709" ht="18.0" customHeight="1">
      <c r="B709" s="6">
        <v>0.0</v>
      </c>
      <c r="C709" s="6">
        <v>1.0</v>
      </c>
      <c r="D709" s="6">
        <v>0.0</v>
      </c>
      <c r="E709" s="22" t="str">
        <f t="shared" si="4463"/>
        <v>versicolor</v>
      </c>
      <c r="F709" s="22">
        <f t="shared" ref="F709:H709" si="4505">AQ709</f>
        <v>0.2235982288</v>
      </c>
      <c r="G709" s="22">
        <f t="shared" si="4505"/>
        <v>0.4314858656</v>
      </c>
      <c r="H709" s="22">
        <f t="shared" si="4505"/>
        <v>0.3449159056</v>
      </c>
      <c r="I709" s="64" t="str">
        <f t="shared" si="4465"/>
        <v>versicolor</v>
      </c>
      <c r="K709" s="24" t="str">
        <f t="shared" si="4466"/>
        <v>OK</v>
      </c>
      <c r="L709" s="76">
        <f t="shared" si="4467"/>
        <v>0.1866022445</v>
      </c>
      <c r="N709" s="29">
        <v>1.0</v>
      </c>
      <c r="O709" s="27">
        <v>6.7</v>
      </c>
      <c r="P709" s="27">
        <v>3.2</v>
      </c>
      <c r="U709" s="27">
        <v>0.4167508135594372</v>
      </c>
      <c r="V709" s="27">
        <v>-0.7370379704730012</v>
      </c>
      <c r="W709" s="27">
        <v>1.5921400624758815</v>
      </c>
      <c r="Z709" s="17">
        <f t="shared" ref="Z709:AB709" si="4506">1/(1+EXP(-U709))</f>
        <v>0.6027054873</v>
      </c>
      <c r="AA709" s="17">
        <f t="shared" si="4506"/>
        <v>0.3236521973</v>
      </c>
      <c r="AB709" s="17">
        <f t="shared" si="4506"/>
        <v>0.8309169819</v>
      </c>
      <c r="AE709" s="29">
        <v>1.0</v>
      </c>
      <c r="AF709" s="17">
        <f t="shared" ref="AF709:AH709" si="4507">Z709</f>
        <v>0.6027054873</v>
      </c>
      <c r="AG709" s="17">
        <f t="shared" si="4507"/>
        <v>0.3236521973</v>
      </c>
      <c r="AH709" s="17">
        <f t="shared" si="4507"/>
        <v>0.8309169819</v>
      </c>
      <c r="AJ709" s="2"/>
      <c r="AK709" s="2"/>
      <c r="AM709" s="27">
        <v>0.30834532497995</v>
      </c>
      <c r="AN709" s="27">
        <v>0.9657292585522778</v>
      </c>
      <c r="AO709" s="27">
        <v>0.7417951403858971</v>
      </c>
      <c r="AQ709" s="17">
        <f t="shared" ref="AQ709:AS709" si="4508">EXP(AM709)/(EXP($AM709)+EXP($AN709)+EXP($AO709))</f>
        <v>0.2235982288</v>
      </c>
      <c r="AR709" s="17">
        <f t="shared" si="4508"/>
        <v>0.4314858656</v>
      </c>
      <c r="AS709" s="17">
        <f t="shared" si="4508"/>
        <v>0.3449159056</v>
      </c>
      <c r="AU709" s="40" t="str">
        <f t="shared" si="4483"/>
        <v>versicolor</v>
      </c>
      <c r="AW709" s="41">
        <v>0.0</v>
      </c>
      <c r="AX709" s="41">
        <v>1.0</v>
      </c>
      <c r="AY709" s="41">
        <v>0.0</v>
      </c>
      <c r="BB709" s="74">
        <f t="shared" ref="BB709:BD709" si="4509">AQ709-AW709</f>
        <v>0.2235982288</v>
      </c>
      <c r="BC709" s="74">
        <f t="shared" si="4509"/>
        <v>-0.5685141344</v>
      </c>
      <c r="BD709" s="74">
        <f t="shared" si="4509"/>
        <v>0.3449159056</v>
      </c>
      <c r="BF709" s="5">
        <v>1.0</v>
      </c>
      <c r="BG709" s="5">
        <v>1.0</v>
      </c>
      <c r="BH709" s="5">
        <v>1.0</v>
      </c>
      <c r="BJ709" s="34">
        <f t="shared" ref="BJ709:BL709" si="4510">BB709*BF709</f>
        <v>0.2235982288</v>
      </c>
      <c r="BK709" s="34">
        <f t="shared" si="4510"/>
        <v>-0.5685141344</v>
      </c>
      <c r="BL709" s="34">
        <f t="shared" si="4510"/>
        <v>0.3449159056</v>
      </c>
      <c r="BT709" s="5">
        <f t="shared" ref="BT709:BV709" si="4511">Z709*(1-Z709)</f>
        <v>0.2394515829</v>
      </c>
      <c r="BU709" s="5">
        <f t="shared" si="4511"/>
        <v>0.2189014525</v>
      </c>
      <c r="BV709" s="5">
        <f t="shared" si="4511"/>
        <v>0.1404939511</v>
      </c>
      <c r="BY709" s="17">
        <v>-0.13470059021596084</v>
      </c>
      <c r="BZ709" s="17">
        <v>0.37853225143186703</v>
      </c>
      <c r="CA709" s="17">
        <v>-0.35589557807762</v>
      </c>
      <c r="CC709" s="34">
        <f t="shared" ref="CC709:CE709" si="4512">BY709*BT709</f>
        <v>-0.03225426954</v>
      </c>
      <c r="CD709" s="34">
        <f t="shared" si="4512"/>
        <v>0.08286125966</v>
      </c>
      <c r="CE709" s="34">
        <f t="shared" si="4512"/>
        <v>-0.05000117595</v>
      </c>
    </row>
    <row r="710" ht="18.0" customHeight="1">
      <c r="B710" s="6">
        <v>0.0</v>
      </c>
      <c r="C710" s="6">
        <v>0.0</v>
      </c>
      <c r="D710" s="6">
        <v>1.0</v>
      </c>
      <c r="E710" s="22" t="str">
        <f t="shared" si="4463"/>
        <v>virginica</v>
      </c>
      <c r="F710" s="22">
        <f t="shared" ref="F710:H710" si="4513">AQ710</f>
        <v>0.3027574071</v>
      </c>
      <c r="G710" s="22">
        <f t="shared" si="4513"/>
        <v>0.3484864166</v>
      </c>
      <c r="H710" s="22">
        <f t="shared" si="4513"/>
        <v>0.3487561764</v>
      </c>
      <c r="I710" s="64" t="str">
        <f t="shared" si="4465"/>
        <v>virginica</v>
      </c>
      <c r="K710" s="24" t="str">
        <f t="shared" si="4466"/>
        <v>OK</v>
      </c>
      <c r="L710" s="76">
        <f t="shared" si="4467"/>
        <v>0.106552415</v>
      </c>
      <c r="N710" s="29">
        <v>1.0</v>
      </c>
      <c r="O710" s="27">
        <v>7.9</v>
      </c>
      <c r="P710" s="27">
        <v>6.3</v>
      </c>
      <c r="U710" s="27">
        <v>0.050954060820135316</v>
      </c>
      <c r="V710" s="27">
        <v>0.31313144160915174</v>
      </c>
      <c r="W710" s="27">
        <v>0.3751762538524459</v>
      </c>
      <c r="Z710" s="17">
        <f t="shared" ref="Z710:AB710" si="4514">1/(1+EXP(-U710))</f>
        <v>0.5127357598</v>
      </c>
      <c r="AA710" s="17">
        <f t="shared" si="4514"/>
        <v>0.5776494259</v>
      </c>
      <c r="AB710" s="17">
        <f t="shared" si="4514"/>
        <v>0.5927091492</v>
      </c>
      <c r="AE710" s="29">
        <v>1.0</v>
      </c>
      <c r="AF710" s="17">
        <f t="shared" ref="AF710:AH710" si="4515">Z710</f>
        <v>0.5127357598</v>
      </c>
      <c r="AG710" s="17">
        <f t="shared" si="4515"/>
        <v>0.5776494259</v>
      </c>
      <c r="AH710" s="17">
        <f t="shared" si="4515"/>
        <v>0.5927091492</v>
      </c>
      <c r="AM710" s="27">
        <v>0.518199680073283</v>
      </c>
      <c r="AN710" s="27">
        <v>0.6588670845872111</v>
      </c>
      <c r="AO710" s="27">
        <v>0.6596408750020422</v>
      </c>
      <c r="AQ710" s="17">
        <f t="shared" ref="AQ710:AS710" si="4516">EXP(AM710)/(EXP($AM710)+EXP($AN710)+EXP($AO710))</f>
        <v>0.3027574071</v>
      </c>
      <c r="AR710" s="17">
        <f t="shared" si="4516"/>
        <v>0.3484864166</v>
      </c>
      <c r="AS710" s="17">
        <f t="shared" si="4516"/>
        <v>0.3487561764</v>
      </c>
      <c r="AU710" s="40" t="str">
        <f t="shared" si="4483"/>
        <v>virginica</v>
      </c>
      <c r="AW710" s="41">
        <v>0.0</v>
      </c>
      <c r="AX710" s="41">
        <v>0.0</v>
      </c>
      <c r="AY710" s="41">
        <v>1.0</v>
      </c>
      <c r="BB710" s="74">
        <f t="shared" ref="BB710:BD710" si="4517">AQ710-AW710</f>
        <v>0.3027574071</v>
      </c>
      <c r="BC710" s="74">
        <f t="shared" si="4517"/>
        <v>0.3484864166</v>
      </c>
      <c r="BD710" s="74">
        <f t="shared" si="4517"/>
        <v>-0.6512438236</v>
      </c>
      <c r="BF710" s="5">
        <v>1.0</v>
      </c>
      <c r="BG710" s="5">
        <v>1.0</v>
      </c>
      <c r="BH710" s="5">
        <v>1.0</v>
      </c>
      <c r="BJ710" s="34">
        <f t="shared" ref="BJ710:BL710" si="4518">BB710*BF710</f>
        <v>0.3027574071</v>
      </c>
      <c r="BK710" s="34">
        <f t="shared" si="4518"/>
        <v>0.3484864166</v>
      </c>
      <c r="BL710" s="34">
        <f t="shared" si="4518"/>
        <v>-0.6512438236</v>
      </c>
      <c r="BT710" s="5">
        <f t="shared" ref="BT710:BV710" si="4519">Z710*(1-Z710)</f>
        <v>0.2498378004</v>
      </c>
      <c r="BU710" s="5">
        <f t="shared" si="4519"/>
        <v>0.2439705667</v>
      </c>
      <c r="BV710" s="5">
        <f t="shared" si="4519"/>
        <v>0.2414050137</v>
      </c>
      <c r="BY710" s="17">
        <v>0.032590733398311866</v>
      </c>
      <c r="BZ710" s="17">
        <v>-0.07292234302573175</v>
      </c>
      <c r="CA710" s="17">
        <v>-0.13246571709537475</v>
      </c>
      <c r="CC710" s="34">
        <f t="shared" ref="CC710:CE710" si="4520">BY710*BT710</f>
        <v>0.008142397146</v>
      </c>
      <c r="CD710" s="34">
        <f t="shared" si="4520"/>
        <v>-0.01779090535</v>
      </c>
      <c r="CE710" s="34">
        <f t="shared" si="4520"/>
        <v>-0.03197788824</v>
      </c>
    </row>
    <row r="711" ht="18.0" customHeight="1">
      <c r="B711" s="6">
        <v>0.0</v>
      </c>
      <c r="C711" s="6">
        <v>0.0</v>
      </c>
      <c r="D711" s="6">
        <v>1.0</v>
      </c>
      <c r="E711" s="22" t="str">
        <f t="shared" si="4463"/>
        <v>virginica</v>
      </c>
      <c r="F711" s="22">
        <f t="shared" ref="F711:H711" si="4521">AQ711</f>
        <v>0.2684322084</v>
      </c>
      <c r="G711" s="22">
        <f t="shared" si="4521"/>
        <v>0.3816550538</v>
      </c>
      <c r="H711" s="22">
        <f t="shared" si="4521"/>
        <v>0.3499127378</v>
      </c>
      <c r="I711" s="64" t="str">
        <f t="shared" si="4465"/>
        <v>versicolor</v>
      </c>
      <c r="K711" s="24" t="str">
        <f t="shared" si="4466"/>
        <v>NG</v>
      </c>
      <c r="L711" s="76">
        <f t="shared" si="4467"/>
        <v>0.1088582153</v>
      </c>
      <c r="N711" s="29">
        <v>1.0</v>
      </c>
      <c r="O711" s="27">
        <v>8.3</v>
      </c>
      <c r="P711" s="27">
        <v>5.8</v>
      </c>
      <c r="U711" s="27">
        <v>0.1906491681121868</v>
      </c>
      <c r="V711" s="27">
        <v>-0.04572812910535751</v>
      </c>
      <c r="W711" s="27">
        <v>0.8588785855932946</v>
      </c>
      <c r="Z711" s="17">
        <f t="shared" ref="Z711:AB711" si="4522">1/(1+EXP(-U711))</f>
        <v>0.5475184493</v>
      </c>
      <c r="AA711" s="17">
        <f t="shared" si="4522"/>
        <v>0.4885699594</v>
      </c>
      <c r="AB711" s="17">
        <f t="shared" si="4522"/>
        <v>0.7024263055</v>
      </c>
      <c r="AE711" s="29">
        <v>1.0</v>
      </c>
      <c r="AF711" s="17">
        <f t="shared" ref="AF711:AH711" si="4523">Z711</f>
        <v>0.5475184493</v>
      </c>
      <c r="AG711" s="17">
        <f t="shared" si="4523"/>
        <v>0.4885699594</v>
      </c>
      <c r="AH711" s="17">
        <f t="shared" si="4523"/>
        <v>0.7024263055</v>
      </c>
      <c r="AM711" s="27">
        <v>0.436779157287705</v>
      </c>
      <c r="AN711" s="27">
        <v>0.788697958128741</v>
      </c>
      <c r="AO711" s="27">
        <v>0.701864560716625</v>
      </c>
      <c r="AQ711" s="17">
        <f t="shared" ref="AQ711:AS711" si="4524">EXP(AM711)/(EXP($AM711)+EXP($AN711)+EXP($AO711))</f>
        <v>0.2684322084</v>
      </c>
      <c r="AR711" s="17">
        <f t="shared" si="4524"/>
        <v>0.3816550538</v>
      </c>
      <c r="AS711" s="17">
        <f t="shared" si="4524"/>
        <v>0.3499127378</v>
      </c>
      <c r="AU711" s="40" t="str">
        <f t="shared" si="4483"/>
        <v>versicolor</v>
      </c>
      <c r="AW711" s="41">
        <v>0.0</v>
      </c>
      <c r="AX711" s="41">
        <v>0.0</v>
      </c>
      <c r="AY711" s="41">
        <v>1.0</v>
      </c>
      <c r="BB711" s="74">
        <f t="shared" ref="BB711:BD711" si="4525">AQ711-AW711</f>
        <v>0.2684322084</v>
      </c>
      <c r="BC711" s="74">
        <f t="shared" si="4525"/>
        <v>0.3816550538</v>
      </c>
      <c r="BD711" s="74">
        <f t="shared" si="4525"/>
        <v>-0.6500872622</v>
      </c>
      <c r="BF711" s="5">
        <v>1.0</v>
      </c>
      <c r="BG711" s="5">
        <v>1.0</v>
      </c>
      <c r="BH711" s="5">
        <v>1.0</v>
      </c>
      <c r="BJ711" s="34">
        <f t="shared" ref="BJ711:BL711" si="4526">BB711*BF711</f>
        <v>0.2684322084</v>
      </c>
      <c r="BK711" s="34">
        <f t="shared" si="4526"/>
        <v>0.3816550538</v>
      </c>
      <c r="BL711" s="34">
        <f t="shared" si="4526"/>
        <v>-0.6500872622</v>
      </c>
      <c r="BT711" s="5">
        <f t="shared" ref="BT711:BV711" si="4527">Z711*(1-Z711)</f>
        <v>0.247741997</v>
      </c>
      <c r="BU711" s="5">
        <f t="shared" si="4527"/>
        <v>0.2498693542</v>
      </c>
      <c r="BV711" s="5">
        <f t="shared" si="4527"/>
        <v>0.2090235908</v>
      </c>
      <c r="BY711" s="17">
        <v>0.04286761618821283</v>
      </c>
      <c r="BZ711" s="17">
        <v>-0.10270517815205242</v>
      </c>
      <c r="CA711" s="17">
        <v>-0.09473755762893138</v>
      </c>
      <c r="CC711" s="34">
        <f t="shared" ref="CC711:CE711" si="4528">BY711*BT711</f>
        <v>0.01062010884</v>
      </c>
      <c r="CD711" s="34">
        <f t="shared" si="4528"/>
        <v>-0.02566287653</v>
      </c>
      <c r="CE711" s="34">
        <f t="shared" si="4528"/>
        <v>-0.01980238448</v>
      </c>
    </row>
    <row r="712" ht="18.0" customHeight="1">
      <c r="B712" s="6">
        <v>0.0</v>
      </c>
      <c r="C712" s="6">
        <v>0.0</v>
      </c>
      <c r="D712" s="6">
        <v>1.0</v>
      </c>
      <c r="E712" s="22" t="str">
        <f t="shared" si="4463"/>
        <v>virginica</v>
      </c>
      <c r="F712" s="22">
        <f t="shared" ref="F712:H712" si="4529">AQ712</f>
        <v>0.2633317986</v>
      </c>
      <c r="G712" s="22">
        <f t="shared" si="4529"/>
        <v>0.3872401157</v>
      </c>
      <c r="H712" s="22">
        <f t="shared" si="4529"/>
        <v>0.3494280858</v>
      </c>
      <c r="I712" s="64" t="str">
        <f t="shared" si="4465"/>
        <v>versicolor</v>
      </c>
      <c r="J712" s="30"/>
      <c r="K712" s="77" t="str">
        <f t="shared" si="4466"/>
        <v>NG</v>
      </c>
      <c r="L712" s="78">
        <f t="shared" si="4467"/>
        <v>0.1096492717</v>
      </c>
      <c r="N712" s="31">
        <v>1.0</v>
      </c>
      <c r="O712" s="27">
        <v>7.7</v>
      </c>
      <c r="P712" s="27">
        <v>5.2</v>
      </c>
      <c r="U712" s="27">
        <v>0.21145233341994996</v>
      </c>
      <c r="V712" s="27">
        <v>-0.1315931138389561</v>
      </c>
      <c r="W712" s="27">
        <v>0.9163458673716032</v>
      </c>
      <c r="Z712" s="17">
        <f t="shared" ref="Z712:AB712" si="4530">1/(1+EXP(-U712))</f>
        <v>0.5526669918</v>
      </c>
      <c r="AA712" s="17">
        <f t="shared" si="4530"/>
        <v>0.4671491137</v>
      </c>
      <c r="AB712" s="17">
        <f t="shared" si="4530"/>
        <v>0.7142969663</v>
      </c>
      <c r="AE712" s="31">
        <v>1.0</v>
      </c>
      <c r="AF712" s="17">
        <f t="shared" ref="AF712:AH712" si="4531">Z712</f>
        <v>0.5526669918</v>
      </c>
      <c r="AG712" s="17">
        <f t="shared" si="4531"/>
        <v>0.4671491137</v>
      </c>
      <c r="AH712" s="17">
        <f t="shared" si="4531"/>
        <v>0.7142969663</v>
      </c>
      <c r="AM712" s="27">
        <v>0.4208814414351026</v>
      </c>
      <c r="AN712" s="27">
        <v>0.806511567321399</v>
      </c>
      <c r="AO712" s="27">
        <v>0.7037643901223165</v>
      </c>
      <c r="AQ712" s="17">
        <f t="shared" ref="AQ712:AS712" si="4532">EXP(AM712)/(EXP($AM712)+EXP($AN712)+EXP($AO712))</f>
        <v>0.2633317986</v>
      </c>
      <c r="AR712" s="17">
        <f t="shared" si="4532"/>
        <v>0.3872401157</v>
      </c>
      <c r="AS712" s="17">
        <f t="shared" si="4532"/>
        <v>0.3494280858</v>
      </c>
      <c r="AU712" s="40" t="str">
        <f t="shared" si="4483"/>
        <v>versicolor</v>
      </c>
      <c r="AW712" s="41">
        <v>0.0</v>
      </c>
      <c r="AX712" s="41">
        <v>0.0</v>
      </c>
      <c r="AY712" s="41">
        <v>1.0</v>
      </c>
      <c r="BB712" s="74">
        <f t="shared" ref="BB712:BD712" si="4533">AQ712-AW712</f>
        <v>0.2633317986</v>
      </c>
      <c r="BC712" s="74">
        <f t="shared" si="4533"/>
        <v>0.3872401157</v>
      </c>
      <c r="BD712" s="74">
        <f t="shared" si="4533"/>
        <v>-0.6505719142</v>
      </c>
      <c r="BF712" s="5">
        <v>1.0</v>
      </c>
      <c r="BG712" s="5">
        <v>1.0</v>
      </c>
      <c r="BH712" s="5">
        <v>1.0</v>
      </c>
      <c r="BJ712" s="34">
        <f t="shared" ref="BJ712:BL712" si="4534">BB712*BF712</f>
        <v>0.2633317986</v>
      </c>
      <c r="BK712" s="34">
        <f t="shared" si="4534"/>
        <v>0.3872401157</v>
      </c>
      <c r="BL712" s="34">
        <f t="shared" si="4534"/>
        <v>-0.6505719142</v>
      </c>
      <c r="BT712" s="5">
        <f t="shared" ref="BT712:BV712" si="4535">Z712*(1-Z712)</f>
        <v>0.247226188</v>
      </c>
      <c r="BU712" s="5">
        <f t="shared" si="4535"/>
        <v>0.2489208193</v>
      </c>
      <c r="BV712" s="5">
        <f t="shared" si="4535"/>
        <v>0.2040768102</v>
      </c>
      <c r="BY712" s="17">
        <v>0.04452087512382902</v>
      </c>
      <c r="BZ712" s="17">
        <v>-0.10747434527471016</v>
      </c>
      <c r="CA712" s="17">
        <v>-0.08892636036205631</v>
      </c>
      <c r="CC712" s="34">
        <f t="shared" ref="CC712:CE712" si="4536">BY712*BT712</f>
        <v>0.01100672624</v>
      </c>
      <c r="CD712" s="34">
        <f t="shared" si="4536"/>
        <v>-0.02675260208</v>
      </c>
      <c r="CE712" s="34">
        <f t="shared" si="4536"/>
        <v>-0.01814780797</v>
      </c>
    </row>
    <row r="713" ht="18.0" customHeight="1">
      <c r="K713" s="2"/>
      <c r="R713" s="9"/>
      <c r="AM713" s="7"/>
    </row>
    <row r="714" ht="18.0" customHeight="1">
      <c r="K714" s="2"/>
      <c r="R714" s="9"/>
      <c r="AM714" s="43" t="s">
        <v>388</v>
      </c>
      <c r="AN714" s="27"/>
      <c r="AO714" s="27"/>
    </row>
    <row r="715" ht="18.0" customHeight="1">
      <c r="B715" s="11" t="s">
        <v>11</v>
      </c>
      <c r="C715" s="12"/>
      <c r="D715" s="12"/>
      <c r="E715" s="13"/>
      <c r="G715" s="2"/>
      <c r="H715" s="2"/>
      <c r="I715" s="2"/>
      <c r="J715" s="9"/>
      <c r="K715" s="2"/>
      <c r="L715" s="9"/>
      <c r="Q715" s="7"/>
      <c r="U715" s="43" t="s">
        <v>12</v>
      </c>
      <c r="V715" s="27"/>
      <c r="W715" s="27"/>
      <c r="Z715" s="16" t="s">
        <v>389</v>
      </c>
      <c r="AA715" s="17"/>
      <c r="AF715" s="16" t="s">
        <v>390</v>
      </c>
      <c r="AI715" s="7"/>
      <c r="AM715" s="43" t="s">
        <v>391</v>
      </c>
      <c r="AQ715" s="10" t="s">
        <v>392</v>
      </c>
      <c r="AR715" s="17"/>
      <c r="AW715" s="1" t="s">
        <v>41</v>
      </c>
      <c r="BB715" s="36" t="s">
        <v>93</v>
      </c>
      <c r="BF715" s="4" t="s">
        <v>393</v>
      </c>
      <c r="BH715" s="9" t="s">
        <v>1389</v>
      </c>
      <c r="BJ715" s="33" t="s">
        <v>395</v>
      </c>
      <c r="BN715" s="33" t="s">
        <v>396</v>
      </c>
      <c r="BO715" s="34"/>
      <c r="BP715" s="34"/>
      <c r="BQ715" s="34"/>
      <c r="BT715" s="4" t="s">
        <v>397</v>
      </c>
      <c r="BX715" s="16" t="s">
        <v>398</v>
      </c>
      <c r="BY715" s="17"/>
      <c r="BZ715" s="17"/>
      <c r="CA715" s="17"/>
      <c r="CB715" s="17"/>
      <c r="CC715" s="33" t="s">
        <v>399</v>
      </c>
      <c r="CG715" s="4" t="s">
        <v>138</v>
      </c>
      <c r="CH715" s="5"/>
      <c r="CI715" s="5"/>
      <c r="CJ715" s="5"/>
    </row>
    <row r="716" ht="18.0" customHeight="1">
      <c r="B716" s="18" t="s">
        <v>14</v>
      </c>
      <c r="C716" s="18" t="s">
        <v>15</v>
      </c>
      <c r="D716" s="18" t="s">
        <v>16</v>
      </c>
      <c r="E716" s="19"/>
      <c r="F716" s="6" t="s">
        <v>14</v>
      </c>
      <c r="G716" s="6" t="s">
        <v>15</v>
      </c>
      <c r="H716" s="6" t="s">
        <v>16</v>
      </c>
      <c r="I716" s="19"/>
      <c r="J716" s="20" t="s">
        <v>18</v>
      </c>
      <c r="K716" s="18" t="s">
        <v>19</v>
      </c>
      <c r="L716" s="18" t="s">
        <v>1142</v>
      </c>
      <c r="N716" s="1" t="s">
        <v>21</v>
      </c>
      <c r="O716" s="1" t="s">
        <v>22</v>
      </c>
      <c r="P716" s="1" t="s">
        <v>514</v>
      </c>
      <c r="Q716" s="1" t="s">
        <v>1390</v>
      </c>
      <c r="U716" s="1" t="s">
        <v>1391</v>
      </c>
      <c r="AE716" s="1" t="s">
        <v>21</v>
      </c>
      <c r="AF716" s="2" t="s">
        <v>1392</v>
      </c>
      <c r="AI716" s="2" t="s">
        <v>1393</v>
      </c>
      <c r="AK716" s="2"/>
      <c r="AM716" s="2" t="s">
        <v>1394</v>
      </c>
      <c r="AO716" s="2"/>
      <c r="AQ716" s="2" t="s">
        <v>47</v>
      </c>
      <c r="AW716" s="6" t="s">
        <v>14</v>
      </c>
      <c r="AX716" s="6" t="s">
        <v>15</v>
      </c>
      <c r="AY716" s="6" t="s">
        <v>16</v>
      </c>
      <c r="BB716" s="2" t="s">
        <v>101</v>
      </c>
      <c r="BF716" s="1" t="s">
        <v>251</v>
      </c>
      <c r="BJ716" s="57" t="s">
        <v>1395</v>
      </c>
      <c r="BK716" s="58"/>
      <c r="BO716" s="2" t="s">
        <v>104</v>
      </c>
      <c r="BP716" s="2"/>
      <c r="BT716" s="1" t="s">
        <v>145</v>
      </c>
      <c r="BY716" s="2" t="s">
        <v>146</v>
      </c>
      <c r="CC716" s="2" t="s">
        <v>1396</v>
      </c>
      <c r="CH716" s="2" t="s">
        <v>148</v>
      </c>
    </row>
    <row r="717" ht="18.0" customHeight="1">
      <c r="A717" s="1">
        <f>A704+1</f>
        <v>55</v>
      </c>
      <c r="B717" s="6">
        <v>1.0</v>
      </c>
      <c r="C717" s="6">
        <v>0.0</v>
      </c>
      <c r="D717" s="6">
        <v>0.0</v>
      </c>
      <c r="E717" s="22" t="str">
        <f t="shared" ref="E717:E725" si="4547">IF(MAX(B717:D717)=B717,"setosa",IF(MAX(B717:D717)=C717,"versicolor","virginica"))</f>
        <v>setosa</v>
      </c>
      <c r="F717" s="22">
        <f t="shared" ref="F717:H717" si="4537">AQ717</f>
        <v>0.4329549966</v>
      </c>
      <c r="G717" s="22">
        <f t="shared" si="4537"/>
        <v>0.2435272543</v>
      </c>
      <c r="H717" s="22">
        <f t="shared" si="4537"/>
        <v>0.3235177492</v>
      </c>
      <c r="I717" s="64" t="str">
        <f t="shared" ref="I717:I725" si="4549">IF(MAX(F717:H717)=F717,"setosa",IF(MAX(F717:H717)=G717,"versicolor","virginica"))</f>
        <v>setosa</v>
      </c>
      <c r="J717" s="22">
        <f>COUNTIF(K717:K725,"OK")/9</f>
        <v>0.6666666667</v>
      </c>
      <c r="K717" s="24" t="str">
        <f t="shared" ref="K717:K725" si="4550">IF(E717=I717,"OK","NG")</f>
        <v>OK</v>
      </c>
      <c r="L717" s="76">
        <f t="shared" ref="L717:L725" si="4551">((AQ717-B717)^2+(AR717-C717)^2)/2</f>
        <v>0.1904227797</v>
      </c>
      <c r="M717" s="9" t="s">
        <v>26</v>
      </c>
      <c r="N717" s="25">
        <v>1.0</v>
      </c>
      <c r="O717" s="27">
        <v>5.1</v>
      </c>
      <c r="P717" s="27">
        <v>7.0</v>
      </c>
      <c r="Q717" s="72">
        <f t="shared" ref="Q717:S717" si="4538">Q704-$C$10*CH704</f>
        <v>0.05173781198</v>
      </c>
      <c r="R717" s="72">
        <f t="shared" si="4538"/>
        <v>-0.0790603958</v>
      </c>
      <c r="S717" s="72">
        <f t="shared" si="4538"/>
        <v>0.2043766225</v>
      </c>
      <c r="T717" s="28" t="s">
        <v>27</v>
      </c>
      <c r="U717" s="27">
        <f t="array" ref="U717:W725">MMULT(N717:P725,Q717:S719)</f>
        <v>-0.5018357476</v>
      </c>
      <c r="V717" s="27">
        <v>1.5395927782657455</v>
      </c>
      <c r="W717" s="27">
        <v>-1.4091595208314973</v>
      </c>
      <c r="Y717" s="9" t="s">
        <v>1397</v>
      </c>
      <c r="Z717" s="17">
        <f t="shared" ref="Z717:AB717" si="4539">1/(1+EXP(-U717))</f>
        <v>0.3771093584</v>
      </c>
      <c r="AA717" s="17">
        <f t="shared" si="4539"/>
        <v>0.8234055194</v>
      </c>
      <c r="AB717" s="17">
        <f t="shared" si="4539"/>
        <v>0.1963666558</v>
      </c>
      <c r="AD717" s="9" t="s">
        <v>1398</v>
      </c>
      <c r="AE717" s="25">
        <v>1.0</v>
      </c>
      <c r="AF717" s="17">
        <f t="shared" ref="AF717:AH717" si="4540">Z717</f>
        <v>0.3771093584</v>
      </c>
      <c r="AG717" s="17">
        <f t="shared" si="4540"/>
        <v>0.8234055194</v>
      </c>
      <c r="AH717" s="17">
        <f t="shared" si="4540"/>
        <v>0.1963666558</v>
      </c>
      <c r="AI717" s="38">
        <f t="shared" ref="AI717:AK717" si="4541">AI704-$C$10*BO704</f>
        <v>0.1171624753</v>
      </c>
      <c r="AJ717" s="38">
        <f t="shared" si="4541"/>
        <v>-0.04993668107</v>
      </c>
      <c r="AK717" s="38">
        <f t="shared" si="4541"/>
        <v>-0.06722579421</v>
      </c>
      <c r="AL717" s="28" t="s">
        <v>27</v>
      </c>
      <c r="AM717" s="27">
        <f t="array" ref="AM717:AO725">MMULT(AE717:AH725,AI717:AK720)</f>
        <v>0.7677938484</v>
      </c>
      <c r="AN717" s="27">
        <v>0.19238892327496823</v>
      </c>
      <c r="AO717" s="27">
        <v>0.4764140382997533</v>
      </c>
      <c r="AP717" s="9" t="s">
        <v>1399</v>
      </c>
      <c r="AQ717" s="17">
        <f t="shared" ref="AQ717:AS717" si="4542">EXP(AM717)/(EXP($AM717)+EXP($AN717)+EXP($AO717))</f>
        <v>0.4329549966</v>
      </c>
      <c r="AR717" s="17">
        <f t="shared" si="4542"/>
        <v>0.2435272543</v>
      </c>
      <c r="AS717" s="17">
        <f t="shared" si="4542"/>
        <v>0.3235177492</v>
      </c>
      <c r="AT717" s="39" t="s">
        <v>51</v>
      </c>
      <c r="AU717" s="40" t="str">
        <f>IF(MAX(B717:D717)=MAX(AQ717:AS717)=AQ717,"setosa",IF(MAX(AQ717:AS717)=AR717,"versicolor","virginica"))</f>
        <v>virginica</v>
      </c>
      <c r="AW717" s="41">
        <v>1.0</v>
      </c>
      <c r="AX717" s="41">
        <v>0.0</v>
      </c>
      <c r="AY717" s="41">
        <v>0.0</v>
      </c>
      <c r="BA717" s="59" t="s">
        <v>108</v>
      </c>
      <c r="BB717" s="74">
        <f t="shared" ref="BB717:BD717" si="4543">AQ717-AW717</f>
        <v>-0.5670450034</v>
      </c>
      <c r="BC717" s="74">
        <f t="shared" si="4543"/>
        <v>0.2435272543</v>
      </c>
      <c r="BD717" s="74">
        <f t="shared" si="4543"/>
        <v>0.3235177492</v>
      </c>
      <c r="BE717" s="9" t="s">
        <v>1400</v>
      </c>
      <c r="BF717" s="5">
        <v>1.0</v>
      </c>
      <c r="BG717" s="5">
        <v>1.0</v>
      </c>
      <c r="BH717" s="5">
        <v>1.0</v>
      </c>
      <c r="BI717" s="9" t="s">
        <v>1401</v>
      </c>
      <c r="BJ717" s="34">
        <f t="shared" ref="BJ717:BL717" si="4544">BB717*BF717</f>
        <v>-0.5670450034</v>
      </c>
      <c r="BK717" s="34">
        <f t="shared" si="4544"/>
        <v>0.2435272543</v>
      </c>
      <c r="BL717" s="34">
        <f t="shared" si="4544"/>
        <v>0.3235177492</v>
      </c>
      <c r="BN717" s="61" t="s">
        <v>1402</v>
      </c>
      <c r="BO717" s="62">
        <f t="array" ref="BO717:BQ720">MMULT(TRANSPOSE(AE717:AH725),BJ717:BL725)</f>
        <v>-0.1460833973</v>
      </c>
      <c r="BP717" s="62">
        <v>0.09043477175415471</v>
      </c>
      <c r="BQ717" s="62">
        <v>0.055648625515004935</v>
      </c>
      <c r="BS717" s="75" t="s">
        <v>1403</v>
      </c>
      <c r="BT717" s="5">
        <f t="shared" ref="BT717:BV717" si="4545">Z717*(1-Z717)</f>
        <v>0.2348978902</v>
      </c>
      <c r="BU717" s="5">
        <f t="shared" si="4545"/>
        <v>0.14540887</v>
      </c>
      <c r="BV717" s="5">
        <f t="shared" si="4545"/>
        <v>0.1578067923</v>
      </c>
      <c r="BX717" s="9" t="s">
        <v>1404</v>
      </c>
      <c r="BY717" s="17">
        <f t="array" ref="BY717:CA725">MMULT(BJ717:BL725,TRANSPOSE(AI718:AK720))</f>
        <v>0.1149529213</v>
      </c>
      <c r="BZ717" s="17">
        <v>-0.3446601934092441</v>
      </c>
      <c r="CA717" s="17">
        <v>0.5418335283806197</v>
      </c>
      <c r="CB717" s="9"/>
      <c r="CC717" s="34">
        <f t="shared" ref="CC717:CE717" si="4546">BY717*BT717</f>
        <v>0.0270021987</v>
      </c>
      <c r="CD717" s="34">
        <f t="shared" si="4546"/>
        <v>-0.05011664927</v>
      </c>
      <c r="CE717" s="34">
        <f t="shared" si="4546"/>
        <v>0.08550501108</v>
      </c>
      <c r="CG717" s="61" t="s">
        <v>1405</v>
      </c>
      <c r="CH717" s="65">
        <f t="array" ref="CH717:CJ719">MMULT(TRANSPOSE(N717:P725),CC717:CE725)</f>
        <v>0.005100540575</v>
      </c>
      <c r="CI717" s="65">
        <v>0.06828078112637587</v>
      </c>
      <c r="CJ717" s="65">
        <v>-0.028093099759197458</v>
      </c>
    </row>
    <row r="718" ht="18.0" customHeight="1">
      <c r="B718" s="6">
        <v>1.0</v>
      </c>
      <c r="C718" s="6">
        <v>0.0</v>
      </c>
      <c r="D718" s="6">
        <v>0.0</v>
      </c>
      <c r="E718" s="22" t="str">
        <f t="shared" si="4547"/>
        <v>setosa</v>
      </c>
      <c r="F718" s="22">
        <f t="shared" ref="F718:H718" si="4548">AQ718</f>
        <v>0.4505193745</v>
      </c>
      <c r="G718" s="22">
        <f t="shared" si="4548"/>
        <v>0.2307839899</v>
      </c>
      <c r="H718" s="22">
        <f t="shared" si="4548"/>
        <v>0.3186966355</v>
      </c>
      <c r="I718" s="64" t="str">
        <f t="shared" si="4549"/>
        <v>setosa</v>
      </c>
      <c r="K718" s="24" t="str">
        <f t="shared" si="4550"/>
        <v>OK</v>
      </c>
      <c r="L718" s="76">
        <f t="shared" si="4551"/>
        <v>0.1775951039</v>
      </c>
      <c r="N718" s="29">
        <v>1.0</v>
      </c>
      <c r="O718" s="27">
        <v>5.4</v>
      </c>
      <c r="P718" s="27">
        <v>7.8</v>
      </c>
      <c r="Q718" s="72">
        <f t="shared" ref="Q718:S718" si="4552">Q705-$C$10*CH705</f>
        <v>0.136222561</v>
      </c>
      <c r="R718" s="72">
        <f t="shared" si="4552"/>
        <v>-0.3290863894</v>
      </c>
      <c r="S718" s="72">
        <f t="shared" si="4552"/>
        <v>0.496026696</v>
      </c>
      <c r="U718" s="27">
        <v>-0.6036328216029831</v>
      </c>
      <c r="V718" s="27">
        <v>1.8176661483012524</v>
      </c>
      <c r="W718" s="27">
        <v>-1.733868345505583</v>
      </c>
      <c r="Z718" s="17">
        <f t="shared" ref="Z718:AB718" si="4553">1/(1+EXP(-U718))</f>
        <v>0.3535130019</v>
      </c>
      <c r="AA718" s="17">
        <f t="shared" si="4553"/>
        <v>0.8602858476</v>
      </c>
      <c r="AB718" s="17">
        <f t="shared" si="4553"/>
        <v>0.1500934445</v>
      </c>
      <c r="AE718" s="29">
        <v>1.0</v>
      </c>
      <c r="AF718" s="17">
        <f t="shared" ref="AF718:AH718" si="4554">Z718</f>
        <v>0.3535130019</v>
      </c>
      <c r="AG718" s="17">
        <f t="shared" si="4554"/>
        <v>0.8602858476</v>
      </c>
      <c r="AH718" s="17">
        <f t="shared" si="4554"/>
        <v>0.1500934445</v>
      </c>
      <c r="AI718" s="38">
        <f t="shared" ref="AI718:AK718" si="4555">AI705-$C$10*BO705</f>
        <v>0.4557472724</v>
      </c>
      <c r="AJ718" s="38">
        <f t="shared" si="4555"/>
        <v>0.7689348823</v>
      </c>
      <c r="AK718" s="38">
        <f t="shared" si="4555"/>
        <v>0.5753178454</v>
      </c>
      <c r="AM718" s="27">
        <v>0.7989626811993009</v>
      </c>
      <c r="AN718" s="27">
        <v>0.13004376292734593</v>
      </c>
      <c r="AO718" s="27">
        <v>0.4528012629526906</v>
      </c>
      <c r="AQ718" s="17">
        <f t="shared" ref="AQ718:AS718" si="4556">EXP(AM718)/(EXP($AM718)+EXP($AN718)+EXP($AO718))</f>
        <v>0.4505193745</v>
      </c>
      <c r="AR718" s="17">
        <f t="shared" si="4556"/>
        <v>0.2307839899</v>
      </c>
      <c r="AS718" s="17">
        <f t="shared" si="4556"/>
        <v>0.3186966355</v>
      </c>
      <c r="AU718" s="40" t="str">
        <f t="shared" ref="AU718:AU725" si="4567">IF(MAX(AQ718:AS718)=AQ718,"setosa",IF(MAX(AQ718:AS718)=AR718,"versicolor","virginica"))</f>
        <v>setosa</v>
      </c>
      <c r="AW718" s="41">
        <v>1.0</v>
      </c>
      <c r="AX718" s="41">
        <v>0.0</v>
      </c>
      <c r="AY718" s="41">
        <v>0.0</v>
      </c>
      <c r="BB718" s="74">
        <f t="shared" ref="BB718:BD718" si="4557">AQ718-AW718</f>
        <v>-0.5494806255</v>
      </c>
      <c r="BC718" s="74">
        <f t="shared" si="4557"/>
        <v>0.2307839899</v>
      </c>
      <c r="BD718" s="74">
        <f t="shared" si="4557"/>
        <v>0.3186966355</v>
      </c>
      <c r="BF718" s="5">
        <v>1.0</v>
      </c>
      <c r="BG718" s="5">
        <v>1.0</v>
      </c>
      <c r="BH718" s="5">
        <v>1.0</v>
      </c>
      <c r="BJ718" s="34">
        <f t="shared" ref="BJ718:BL718" si="4558">BB718*BF718</f>
        <v>-0.5494806255</v>
      </c>
      <c r="BK718" s="34">
        <f t="shared" si="4558"/>
        <v>0.2307839899</v>
      </c>
      <c r="BL718" s="34">
        <f t="shared" si="4558"/>
        <v>0.3186966355</v>
      </c>
      <c r="BN718" s="61" t="s">
        <v>1406</v>
      </c>
      <c r="BO718" s="34">
        <v>0.22492521054902267</v>
      </c>
      <c r="BP718" s="34">
        <v>-0.151033060366858</v>
      </c>
      <c r="BQ718" s="34">
        <v>-0.07389215018216466</v>
      </c>
      <c r="BT718" s="5">
        <f t="shared" ref="BT718:BV718" si="4559">Z718*(1-Z718)</f>
        <v>0.2285415594</v>
      </c>
      <c r="BU718" s="5">
        <f t="shared" si="4559"/>
        <v>0.120194108</v>
      </c>
      <c r="BV718" s="5">
        <f t="shared" si="4559"/>
        <v>0.1275654024</v>
      </c>
      <c r="BY718" s="17">
        <v>0.11038542552971112</v>
      </c>
      <c r="BZ718" s="17">
        <v>-0.33122852364296235</v>
      </c>
      <c r="CA718" s="17">
        <v>0.5234072896015658</v>
      </c>
      <c r="CC718" s="34">
        <f t="shared" ref="CC718:CE718" si="4560">BY718*BT718</f>
        <v>0.02522765728</v>
      </c>
      <c r="CD718" s="34">
        <f t="shared" si="4560"/>
        <v>-0.03981171695</v>
      </c>
      <c r="CE718" s="34">
        <f t="shared" si="4560"/>
        <v>0.06676866152</v>
      </c>
      <c r="CG718" s="61" t="s">
        <v>1407</v>
      </c>
      <c r="CH718" s="66">
        <v>-0.020967130763866887</v>
      </c>
      <c r="CI718" s="66">
        <v>0.49362155647140404</v>
      </c>
      <c r="CJ718" s="66">
        <v>-0.5872456959210222</v>
      </c>
    </row>
    <row r="719" ht="18.0" customHeight="1">
      <c r="B719" s="6">
        <v>1.0</v>
      </c>
      <c r="C719" s="6">
        <v>0.0</v>
      </c>
      <c r="D719" s="6">
        <v>0.0</v>
      </c>
      <c r="E719" s="22" t="str">
        <f t="shared" si="4547"/>
        <v>setosa</v>
      </c>
      <c r="F719" s="22">
        <f t="shared" ref="F719:H719" si="4561">AQ719</f>
        <v>0.4394416551</v>
      </c>
      <c r="G719" s="22">
        <f t="shared" si="4561"/>
        <v>0.2389606463</v>
      </c>
      <c r="H719" s="22">
        <f t="shared" si="4561"/>
        <v>0.3215976987</v>
      </c>
      <c r="I719" s="64" t="str">
        <f t="shared" si="4549"/>
        <v>setosa</v>
      </c>
      <c r="K719" s="24" t="str">
        <f t="shared" si="4550"/>
        <v>OK</v>
      </c>
      <c r="L719" s="76">
        <f t="shared" si="4551"/>
        <v>0.1856639243</v>
      </c>
      <c r="N719" s="29">
        <v>1.0</v>
      </c>
      <c r="O719" s="27">
        <v>4.6</v>
      </c>
      <c r="P719" s="27">
        <v>6.8</v>
      </c>
      <c r="Q719" s="72">
        <f t="shared" ref="Q719:S719" si="4562">Q706-$C$10*CH706</f>
        <v>-0.1783298029</v>
      </c>
      <c r="R719" s="72">
        <f t="shared" si="4562"/>
        <v>0.4709991086</v>
      </c>
      <c r="S719" s="72">
        <f t="shared" si="4562"/>
        <v>-0.5918960418</v>
      </c>
      <c r="U719" s="27">
        <v>-0.5342810674508889</v>
      </c>
      <c r="V719" s="27">
        <v>1.6099361512485018</v>
      </c>
      <c r="W719" s="27">
        <v>-1.5387936604610273</v>
      </c>
      <c r="Z719" s="17">
        <f t="shared" ref="Z719:AB719" si="4563">1/(1+EXP(-U719))</f>
        <v>0.3695189517</v>
      </c>
      <c r="AA719" s="17">
        <f t="shared" si="4563"/>
        <v>0.8334025217</v>
      </c>
      <c r="AB719" s="17">
        <f t="shared" si="4563"/>
        <v>0.1767107095</v>
      </c>
      <c r="AE719" s="29">
        <v>1.0</v>
      </c>
      <c r="AF719" s="17">
        <f t="shared" ref="AF719:AH719" si="4564">Z719</f>
        <v>0.3695189517</v>
      </c>
      <c r="AG719" s="17">
        <f t="shared" si="4564"/>
        <v>0.8334025217</v>
      </c>
      <c r="AH719" s="17">
        <f t="shared" si="4564"/>
        <v>0.1767107095</v>
      </c>
      <c r="AI719" s="38">
        <f t="shared" ref="AI719:AK719" si="4565">AI706-$C$10*BO706</f>
        <v>0.6701314052</v>
      </c>
      <c r="AJ719" s="38">
        <f t="shared" si="4565"/>
        <v>-0.2400422204</v>
      </c>
      <c r="AK719" s="38">
        <f t="shared" si="4565"/>
        <v>0.2899108152</v>
      </c>
      <c r="AM719" s="27">
        <v>0.7783435252177594</v>
      </c>
      <c r="AN719" s="27">
        <v>0.16913744819717574</v>
      </c>
      <c r="AO719" s="27">
        <v>0.46613995125899144</v>
      </c>
      <c r="AQ719" s="17">
        <f t="shared" ref="AQ719:AS719" si="4566">EXP(AM719)/(EXP($AM719)+EXP($AN719)+EXP($AO719))</f>
        <v>0.4394416551</v>
      </c>
      <c r="AR719" s="17">
        <f t="shared" si="4566"/>
        <v>0.2389606463</v>
      </c>
      <c r="AS719" s="17">
        <f t="shared" si="4566"/>
        <v>0.3215976987</v>
      </c>
      <c r="AU719" s="40" t="str">
        <f t="shared" si="4567"/>
        <v>setosa</v>
      </c>
      <c r="AW719" s="41">
        <v>1.0</v>
      </c>
      <c r="AX719" s="41">
        <v>0.0</v>
      </c>
      <c r="AY719" s="41">
        <v>0.0</v>
      </c>
      <c r="BB719" s="74">
        <f t="shared" ref="BB719:BD719" si="4568">AQ719-AW719</f>
        <v>-0.5605583449</v>
      </c>
      <c r="BC719" s="74">
        <f t="shared" si="4568"/>
        <v>0.2389606463</v>
      </c>
      <c r="BD719" s="74">
        <f t="shared" si="4568"/>
        <v>0.3215976987</v>
      </c>
      <c r="BF719" s="5">
        <v>1.0</v>
      </c>
      <c r="BG719" s="5">
        <v>1.0</v>
      </c>
      <c r="BH719" s="5">
        <v>1.0</v>
      </c>
      <c r="BJ719" s="34">
        <f t="shared" ref="BJ719:BL719" si="4569">BB719*BF719</f>
        <v>-0.5605583449</v>
      </c>
      <c r="BK719" s="34">
        <f t="shared" si="4569"/>
        <v>0.2389606463</v>
      </c>
      <c r="BL719" s="34">
        <f t="shared" si="4569"/>
        <v>0.3215976987</v>
      </c>
      <c r="BO719" s="34">
        <v>-0.730207911501079</v>
      </c>
      <c r="BP719" s="34">
        <v>0.5246364661550256</v>
      </c>
      <c r="BQ719" s="34">
        <v>0.2055714453460536</v>
      </c>
      <c r="BT719" s="5">
        <f t="shared" ref="BT719:BV719" si="4570">Z719*(1-Z719)</f>
        <v>0.232974696</v>
      </c>
      <c r="BU719" s="5">
        <f t="shared" si="4570"/>
        <v>0.1388427585</v>
      </c>
      <c r="BV719" s="5">
        <f t="shared" si="4570"/>
        <v>0.1454840346</v>
      </c>
      <c r="BY719" s="17">
        <v>0.11329313475738856</v>
      </c>
      <c r="BZ719" s="17">
        <v>-0.3397737444974376</v>
      </c>
      <c r="CA719" s="17">
        <v>0.5350726738793214</v>
      </c>
      <c r="CC719" s="34">
        <f t="shared" ref="CC719:CE719" si="4571">BY719*BT719</f>
        <v>0.02639443363</v>
      </c>
      <c r="CD719" s="34">
        <f t="shared" si="4571"/>
        <v>-0.04717512397</v>
      </c>
      <c r="CE719" s="34">
        <f t="shared" si="4571"/>
        <v>0.07784453142</v>
      </c>
      <c r="CH719" s="66">
        <v>0.3829617240625881</v>
      </c>
      <c r="CI719" s="66">
        <v>-0.44097962776853494</v>
      </c>
      <c r="CJ719" s="66">
        <v>0.5914708686393025</v>
      </c>
    </row>
    <row r="720" ht="18.0" customHeight="1">
      <c r="B720" s="6">
        <v>0.0</v>
      </c>
      <c r="C720" s="6">
        <v>1.0</v>
      </c>
      <c r="D720" s="6">
        <v>0.0</v>
      </c>
      <c r="E720" s="22" t="str">
        <f t="shared" si="4547"/>
        <v>versicolor</v>
      </c>
      <c r="F720" s="22">
        <f t="shared" ref="F720:H720" si="4572">AQ720</f>
        <v>0.23885176</v>
      </c>
      <c r="G720" s="22">
        <f t="shared" si="4572"/>
        <v>0.4131720706</v>
      </c>
      <c r="H720" s="22">
        <f t="shared" si="4572"/>
        <v>0.3479761694</v>
      </c>
      <c r="I720" s="64" t="str">
        <f t="shared" si="4549"/>
        <v>versicolor</v>
      </c>
      <c r="K720" s="24" t="str">
        <f t="shared" si="4550"/>
        <v>OK</v>
      </c>
      <c r="L720" s="76">
        <f t="shared" si="4551"/>
        <v>0.200708591</v>
      </c>
      <c r="N720" s="29">
        <v>1.0</v>
      </c>
      <c r="O720" s="27">
        <v>6.4</v>
      </c>
      <c r="P720" s="27">
        <v>3.6</v>
      </c>
      <c r="U720" s="27">
        <v>0.2815749115800684</v>
      </c>
      <c r="V720" s="27">
        <v>-0.4896164970697572</v>
      </c>
      <c r="W720" s="27">
        <v>1.2481217262215645</v>
      </c>
      <c r="Z720" s="17">
        <f t="shared" ref="Z720:AB720" si="4573">1/(1+EXP(-U720))</f>
        <v>0.5699322921</v>
      </c>
      <c r="AA720" s="17">
        <f t="shared" si="4573"/>
        <v>0.3799839153</v>
      </c>
      <c r="AB720" s="17">
        <f t="shared" si="4573"/>
        <v>0.7769745537</v>
      </c>
      <c r="AE720" s="29">
        <v>1.0</v>
      </c>
      <c r="AF720" s="17">
        <f t="shared" ref="AF720:AH720" si="4574">Z720</f>
        <v>0.5699322921</v>
      </c>
      <c r="AG720" s="17">
        <f t="shared" si="4574"/>
        <v>0.3799839153</v>
      </c>
      <c r="AH720" s="17">
        <f t="shared" si="4574"/>
        <v>0.7769745537</v>
      </c>
      <c r="AI720" s="38">
        <f t="shared" ref="AI720:AK720" si="4575">AI707-$C$10*BO707</f>
        <v>-0.3718812942</v>
      </c>
      <c r="AJ720" s="38">
        <f t="shared" si="4575"/>
        <v>0.7639033866</v>
      </c>
      <c r="AK720" s="38">
        <f t="shared" si="4575"/>
        <v>0.4479779076</v>
      </c>
      <c r="AM720" s="27">
        <v>0.34260441538411357</v>
      </c>
      <c r="AN720" s="27">
        <v>0.8906254489743979</v>
      </c>
      <c r="AO720" s="27">
        <v>0.7188953055648194</v>
      </c>
      <c r="AQ720" s="17">
        <f t="shared" ref="AQ720:AS720" si="4576">EXP(AM720)/(EXP($AM720)+EXP($AN720)+EXP($AO720))</f>
        <v>0.23885176</v>
      </c>
      <c r="AR720" s="17">
        <f t="shared" si="4576"/>
        <v>0.4131720706</v>
      </c>
      <c r="AS720" s="17">
        <f t="shared" si="4576"/>
        <v>0.3479761694</v>
      </c>
      <c r="AU720" s="40" t="str">
        <f t="shared" si="4567"/>
        <v>versicolor</v>
      </c>
      <c r="AW720" s="41">
        <v>0.0</v>
      </c>
      <c r="AX720" s="41">
        <v>1.0</v>
      </c>
      <c r="AY720" s="41">
        <v>0.0</v>
      </c>
      <c r="BB720" s="74">
        <f t="shared" ref="BB720:BD720" si="4577">AQ720-AW720</f>
        <v>0.23885176</v>
      </c>
      <c r="BC720" s="74">
        <f t="shared" si="4577"/>
        <v>-0.5868279294</v>
      </c>
      <c r="BD720" s="74">
        <f t="shared" si="4577"/>
        <v>0.3479761694</v>
      </c>
      <c r="BF720" s="5">
        <v>1.0</v>
      </c>
      <c r="BG720" s="5">
        <v>1.0</v>
      </c>
      <c r="BH720" s="5">
        <v>1.0</v>
      </c>
      <c r="BJ720" s="34">
        <f t="shared" ref="BJ720:BL720" si="4578">BB720*BF720</f>
        <v>0.23885176</v>
      </c>
      <c r="BK720" s="34">
        <f t="shared" si="4578"/>
        <v>-0.5868279294</v>
      </c>
      <c r="BL720" s="34">
        <f t="shared" si="4578"/>
        <v>0.3479761694</v>
      </c>
      <c r="BO720" s="34">
        <v>0.8169976806335515</v>
      </c>
      <c r="BP720" s="34">
        <v>-0.49028949932743526</v>
      </c>
      <c r="BQ720" s="34">
        <v>-0.3267081813061159</v>
      </c>
      <c r="BT720" s="5">
        <f t="shared" ref="BT720:BV720" si="4579">Z720*(1-Z720)</f>
        <v>0.2451094745</v>
      </c>
      <c r="BU720" s="5">
        <f t="shared" si="4579"/>
        <v>0.2355961394</v>
      </c>
      <c r="BV720" s="5">
        <f t="shared" si="4579"/>
        <v>0.1732850966</v>
      </c>
      <c r="BY720" s="17">
        <v>-0.1421795266662307</v>
      </c>
      <c r="BZ720" s="17">
        <v>0.40180759967151936</v>
      </c>
      <c r="CA720" s="17">
        <v>-0.3812187079930113</v>
      </c>
      <c r="CC720" s="34">
        <f t="shared" ref="CC720:CE720" si="4580">BY720*BT720</f>
        <v>-0.03484954907</v>
      </c>
      <c r="CD720" s="34">
        <f t="shared" si="4580"/>
        <v>0.09466431927</v>
      </c>
      <c r="CE720" s="34">
        <f t="shared" si="4580"/>
        <v>-0.06605952065</v>
      </c>
    </row>
    <row r="721" ht="18.0" customHeight="1">
      <c r="B721" s="6">
        <v>0.0</v>
      </c>
      <c r="C721" s="6">
        <v>1.0</v>
      </c>
      <c r="D721" s="6">
        <v>0.0</v>
      </c>
      <c r="E721" s="22" t="str">
        <f t="shared" si="4547"/>
        <v>versicolor</v>
      </c>
      <c r="F721" s="22">
        <f t="shared" ref="F721:H721" si="4581">AQ721</f>
        <v>0.2454534125</v>
      </c>
      <c r="G721" s="22">
        <f t="shared" si="4581"/>
        <v>0.4062628208</v>
      </c>
      <c r="H721" s="22">
        <f t="shared" si="4581"/>
        <v>0.3482837667</v>
      </c>
      <c r="I721" s="64" t="str">
        <f t="shared" si="4549"/>
        <v>versicolor</v>
      </c>
      <c r="K721" s="24" t="str">
        <f t="shared" si="4550"/>
        <v>OK</v>
      </c>
      <c r="L721" s="76">
        <f t="shared" si="4551"/>
        <v>0.2063856078</v>
      </c>
      <c r="N721" s="29">
        <v>1.0</v>
      </c>
      <c r="O721" s="27">
        <v>5.9</v>
      </c>
      <c r="P721" s="27">
        <v>3.4</v>
      </c>
      <c r="U721" s="27">
        <v>0.2491295916873114</v>
      </c>
      <c r="V721" s="27">
        <v>-0.41927312408700135</v>
      </c>
      <c r="W721" s="27">
        <v>1.1184875865920345</v>
      </c>
      <c r="Z721" s="17">
        <f t="shared" ref="Z721:AB721" si="4582">1/(1+EXP(-U721))</f>
        <v>0.5619622522</v>
      </c>
      <c r="AA721" s="17">
        <f t="shared" si="4582"/>
        <v>0.3966906982</v>
      </c>
      <c r="AB721" s="17">
        <f t="shared" si="4582"/>
        <v>0.7537080715</v>
      </c>
      <c r="AE721" s="29">
        <v>1.0</v>
      </c>
      <c r="AF721" s="17">
        <f t="shared" ref="AF721:AH721" si="4583">Z721</f>
        <v>0.5619622522</v>
      </c>
      <c r="AG721" s="17">
        <f t="shared" si="4583"/>
        <v>0.3966906982</v>
      </c>
      <c r="AH721" s="17">
        <f t="shared" si="4583"/>
        <v>0.7537080715</v>
      </c>
      <c r="AI721" s="2"/>
      <c r="AM721" s="27">
        <v>0.3588202008032728</v>
      </c>
      <c r="AN721" s="27">
        <v>0.8627133294721081</v>
      </c>
      <c r="AO721" s="27">
        <v>0.7087306064206764</v>
      </c>
      <c r="AQ721" s="17">
        <f t="shared" ref="AQ721:AS721" si="4584">EXP(AM721)/(EXP($AM721)+EXP($AN721)+EXP($AO721))</f>
        <v>0.2454534125</v>
      </c>
      <c r="AR721" s="17">
        <f t="shared" si="4584"/>
        <v>0.4062628208</v>
      </c>
      <c r="AS721" s="17">
        <f t="shared" si="4584"/>
        <v>0.3482837667</v>
      </c>
      <c r="AU721" s="40" t="str">
        <f t="shared" si="4567"/>
        <v>versicolor</v>
      </c>
      <c r="AW721" s="41">
        <v>0.0</v>
      </c>
      <c r="AX721" s="41">
        <v>1.0</v>
      </c>
      <c r="AY721" s="41">
        <v>0.0</v>
      </c>
      <c r="BB721" s="74">
        <f t="shared" ref="BB721:BD721" si="4585">AQ721-AW721</f>
        <v>0.2454534125</v>
      </c>
      <c r="BC721" s="74">
        <f t="shared" si="4585"/>
        <v>-0.5937371792</v>
      </c>
      <c r="BD721" s="74">
        <f t="shared" si="4585"/>
        <v>0.3482837667</v>
      </c>
      <c r="BF721" s="5">
        <v>1.0</v>
      </c>
      <c r="BG721" s="5">
        <v>1.0</v>
      </c>
      <c r="BH721" s="5">
        <v>1.0</v>
      </c>
      <c r="BJ721" s="34">
        <f t="shared" ref="BJ721:BL721" si="4586">BB721*BF721</f>
        <v>0.2454534125</v>
      </c>
      <c r="BK721" s="34">
        <f t="shared" si="4586"/>
        <v>-0.5937371792</v>
      </c>
      <c r="BL721" s="34">
        <f t="shared" si="4586"/>
        <v>0.3482837667</v>
      </c>
      <c r="BT721" s="5">
        <f t="shared" ref="BT721:BV721" si="4587">Z721*(1-Z721)</f>
        <v>0.2461606793</v>
      </c>
      <c r="BU721" s="5">
        <f t="shared" si="4587"/>
        <v>0.2393271882</v>
      </c>
      <c r="BV721" s="5">
        <f t="shared" si="4587"/>
        <v>0.1856322144</v>
      </c>
      <c r="BY721" s="17">
        <v>-0.14430663850958253</v>
      </c>
      <c r="BZ721" s="17">
        <v>0.40797926177845173</v>
      </c>
      <c r="CA721" s="17">
        <v>-0.3888139415837927</v>
      </c>
      <c r="CC721" s="34">
        <f t="shared" ref="CC721:CE721" si="4588">BY721*BT721</f>
        <v>-0.03552262016</v>
      </c>
      <c r="CD721" s="34">
        <f t="shared" si="4588"/>
        <v>0.09764052955</v>
      </c>
      <c r="CE721" s="34">
        <f t="shared" si="4588"/>
        <v>-0.07217639298</v>
      </c>
    </row>
    <row r="722" ht="18.0" customHeight="1">
      <c r="B722" s="6">
        <v>0.0</v>
      </c>
      <c r="C722" s="6">
        <v>1.0</v>
      </c>
      <c r="D722" s="6">
        <v>0.0</v>
      </c>
      <c r="E722" s="22" t="str">
        <f t="shared" si="4547"/>
        <v>versicolor</v>
      </c>
      <c r="F722" s="22">
        <f t="shared" ref="F722:H722" si="4589">AQ722</f>
        <v>0.2195818521</v>
      </c>
      <c r="G722" s="22">
        <f t="shared" si="4589"/>
        <v>0.4349431433</v>
      </c>
      <c r="H722" s="22">
        <f t="shared" si="4589"/>
        <v>0.3454750046</v>
      </c>
      <c r="I722" s="64" t="str">
        <f t="shared" si="4549"/>
        <v>versicolor</v>
      </c>
      <c r="K722" s="24" t="str">
        <f t="shared" si="4550"/>
        <v>OK</v>
      </c>
      <c r="L722" s="76">
        <f t="shared" si="4551"/>
        <v>0.1837527205</v>
      </c>
      <c r="N722" s="29">
        <v>1.0</v>
      </c>
      <c r="O722" s="27">
        <v>6.7</v>
      </c>
      <c r="P722" s="27">
        <v>3.2</v>
      </c>
      <c r="U722" s="27">
        <v>0.39377360103022696</v>
      </c>
      <c r="V722" s="27">
        <v>-0.7767420573139452</v>
      </c>
      <c r="W722" s="27">
        <v>1.6336881517565445</v>
      </c>
      <c r="Z722" s="17">
        <f t="shared" ref="Z722:AB722" si="4590">1/(1+EXP(-U722))</f>
        <v>0.5971907859</v>
      </c>
      <c r="AA722" s="17">
        <f t="shared" si="4590"/>
        <v>0.3150224717</v>
      </c>
      <c r="AB722" s="17">
        <f t="shared" si="4590"/>
        <v>0.8366742524</v>
      </c>
      <c r="AE722" s="29">
        <v>1.0</v>
      </c>
      <c r="AF722" s="17">
        <f t="shared" ref="AF722:AH722" si="4591">Z722</f>
        <v>0.5971907859</v>
      </c>
      <c r="AG722" s="17">
        <f t="shared" si="4591"/>
        <v>0.3150224717</v>
      </c>
      <c r="AH722" s="17">
        <f t="shared" si="4591"/>
        <v>0.8366742524</v>
      </c>
      <c r="AJ722" s="2"/>
      <c r="AK722" s="2"/>
      <c r="AM722" s="27">
        <v>0.28929349485819184</v>
      </c>
      <c r="AN722" s="27">
        <v>0.9727837468749001</v>
      </c>
      <c r="AO722" s="27">
        <v>0.742488724516863</v>
      </c>
      <c r="AQ722" s="17">
        <f t="shared" ref="AQ722:AS722" si="4592">EXP(AM722)/(EXP($AM722)+EXP($AN722)+EXP($AO722))</f>
        <v>0.2195818521</v>
      </c>
      <c r="AR722" s="17">
        <f t="shared" si="4592"/>
        <v>0.4349431433</v>
      </c>
      <c r="AS722" s="17">
        <f t="shared" si="4592"/>
        <v>0.3454750046</v>
      </c>
      <c r="AU722" s="40" t="str">
        <f t="shared" si="4567"/>
        <v>versicolor</v>
      </c>
      <c r="AW722" s="41">
        <v>0.0</v>
      </c>
      <c r="AX722" s="41">
        <v>1.0</v>
      </c>
      <c r="AY722" s="41">
        <v>0.0</v>
      </c>
      <c r="BB722" s="74">
        <f t="shared" ref="BB722:BD722" si="4593">AQ722-AW722</f>
        <v>0.2195818521</v>
      </c>
      <c r="BC722" s="74">
        <f t="shared" si="4593"/>
        <v>-0.5650568567</v>
      </c>
      <c r="BD722" s="74">
        <f t="shared" si="4593"/>
        <v>0.3454750046</v>
      </c>
      <c r="BF722" s="5">
        <v>1.0</v>
      </c>
      <c r="BG722" s="5">
        <v>1.0</v>
      </c>
      <c r="BH722" s="5">
        <v>1.0</v>
      </c>
      <c r="BJ722" s="34">
        <f t="shared" ref="BJ722:BL722" si="4594">BB722*BF722</f>
        <v>0.2195818521</v>
      </c>
      <c r="BK722" s="34">
        <f t="shared" si="4594"/>
        <v>-0.5650568567</v>
      </c>
      <c r="BL722" s="34">
        <f t="shared" si="4594"/>
        <v>0.3454750046</v>
      </c>
      <c r="BT722" s="5">
        <f t="shared" ref="BT722:BV722" si="4595">Z722*(1-Z722)</f>
        <v>0.2405539511</v>
      </c>
      <c r="BU722" s="5">
        <f t="shared" si="4595"/>
        <v>0.215783314</v>
      </c>
      <c r="BV722" s="5">
        <f t="shared" si="4595"/>
        <v>0.1366504478</v>
      </c>
      <c r="BY722" s="17">
        <v>-0.1356601621536885</v>
      </c>
      <c r="BZ722" s="17">
        <v>0.3829431378618232</v>
      </c>
      <c r="CA722" s="17">
        <v>-0.3585420601038751</v>
      </c>
      <c r="CC722" s="34">
        <f t="shared" ref="CC722:CE722" si="4596">BY722*BT722</f>
        <v>-0.03263358802</v>
      </c>
      <c r="CD722" s="34">
        <f t="shared" si="4596"/>
        <v>0.08263273937</v>
      </c>
      <c r="CE722" s="34">
        <f t="shared" si="4596"/>
        <v>-0.04899493306</v>
      </c>
    </row>
    <row r="723" ht="18.0" customHeight="1">
      <c r="B723" s="6">
        <v>0.0</v>
      </c>
      <c r="C723" s="6">
        <v>0.0</v>
      </c>
      <c r="D723" s="6">
        <v>1.0</v>
      </c>
      <c r="E723" s="22" t="str">
        <f t="shared" si="4547"/>
        <v>virginica</v>
      </c>
      <c r="F723" s="22">
        <f t="shared" ref="F723:H723" si="4597">AQ723</f>
        <v>0.3013166606</v>
      </c>
      <c r="G723" s="22">
        <f t="shared" si="4597"/>
        <v>0.3493538181</v>
      </c>
      <c r="H723" s="22">
        <f t="shared" si="4597"/>
        <v>0.3493295213</v>
      </c>
      <c r="I723" s="64" t="str">
        <f t="shared" si="4549"/>
        <v>versicolor</v>
      </c>
      <c r="K723" s="24" t="str">
        <f t="shared" si="4550"/>
        <v>NG</v>
      </c>
      <c r="L723" s="76">
        <f t="shared" si="4551"/>
        <v>0.1064199101</v>
      </c>
      <c r="N723" s="29">
        <v>1.0</v>
      </c>
      <c r="O723" s="27">
        <v>7.9</v>
      </c>
      <c r="P723" s="27">
        <v>6.3</v>
      </c>
      <c r="U723" s="27">
        <v>0.004418285142072875</v>
      </c>
      <c r="V723" s="27">
        <v>0.28845151197144014</v>
      </c>
      <c r="W723" s="27">
        <v>0.3940424572442889</v>
      </c>
      <c r="Z723" s="17">
        <f t="shared" ref="Z723:AB723" si="4598">1/(1+EXP(-U723))</f>
        <v>0.5011045695</v>
      </c>
      <c r="AA723" s="17">
        <f t="shared" si="4598"/>
        <v>0.5716169952</v>
      </c>
      <c r="AB723" s="17">
        <f t="shared" si="4598"/>
        <v>0.5972554586</v>
      </c>
      <c r="AE723" s="29">
        <v>1.0</v>
      </c>
      <c r="AF723" s="17">
        <f t="shared" ref="AF723:AH723" si="4599">Z723</f>
        <v>0.5011045695</v>
      </c>
      <c r="AG723" s="17">
        <f t="shared" si="4599"/>
        <v>0.5716169952</v>
      </c>
      <c r="AH723" s="17">
        <f t="shared" si="4599"/>
        <v>0.5972554586</v>
      </c>
      <c r="AM723" s="27">
        <v>0.5064898833073341</v>
      </c>
      <c r="AN723" s="27">
        <v>0.6544133568419982</v>
      </c>
      <c r="AO723" s="27">
        <v>0.6543438067549361</v>
      </c>
      <c r="AQ723" s="17">
        <f t="shared" ref="AQ723:AS723" si="4600">EXP(AM723)/(EXP($AM723)+EXP($AN723)+EXP($AO723))</f>
        <v>0.3013166606</v>
      </c>
      <c r="AR723" s="17">
        <f t="shared" si="4600"/>
        <v>0.3493538181</v>
      </c>
      <c r="AS723" s="17">
        <f t="shared" si="4600"/>
        <v>0.3493295213</v>
      </c>
      <c r="AU723" s="40" t="str">
        <f t="shared" si="4567"/>
        <v>versicolor</v>
      </c>
      <c r="AW723" s="41">
        <v>0.0</v>
      </c>
      <c r="AX723" s="41">
        <v>0.0</v>
      </c>
      <c r="AY723" s="41">
        <v>1.0</v>
      </c>
      <c r="BB723" s="74">
        <f t="shared" ref="BB723:BD723" si="4601">AQ723-AW723</f>
        <v>0.3013166606</v>
      </c>
      <c r="BC723" s="74">
        <f t="shared" si="4601"/>
        <v>0.3493538181</v>
      </c>
      <c r="BD723" s="74">
        <f t="shared" si="4601"/>
        <v>-0.6506704787</v>
      </c>
      <c r="BF723" s="5">
        <v>1.0</v>
      </c>
      <c r="BG723" s="5">
        <v>1.0</v>
      </c>
      <c r="BH723" s="5">
        <v>1.0</v>
      </c>
      <c r="BJ723" s="34">
        <f t="shared" ref="BJ723:BL723" si="4602">BB723*BF723</f>
        <v>0.3013166606</v>
      </c>
      <c r="BK723" s="34">
        <f t="shared" si="4602"/>
        <v>0.3493538181</v>
      </c>
      <c r="BL723" s="34">
        <f t="shared" si="4602"/>
        <v>-0.6506704787</v>
      </c>
      <c r="BT723" s="5">
        <f t="shared" ref="BT723:BV723" si="4603">Z723*(1-Z723)</f>
        <v>0.2499987799</v>
      </c>
      <c r="BU723" s="5">
        <f t="shared" si="4603"/>
        <v>0.244871006</v>
      </c>
      <c r="BV723" s="5">
        <f t="shared" si="4603"/>
        <v>0.2405413758</v>
      </c>
      <c r="BY723" s="17">
        <v>0.031612245325300214</v>
      </c>
      <c r="BZ723" s="17">
        <v>-0.07057431790928453</v>
      </c>
      <c r="CA723" s="17">
        <v>-0.1366674645786876</v>
      </c>
      <c r="CC723" s="34">
        <f t="shared" ref="CC723:CE723" si="4604">BY723*BT723</f>
        <v>0.007903022762</v>
      </c>
      <c r="CD723" s="34">
        <f t="shared" si="4604"/>
        <v>-0.01728160422</v>
      </c>
      <c r="CE723" s="34">
        <f t="shared" si="4604"/>
        <v>-0.03287417995</v>
      </c>
    </row>
    <row r="724" ht="18.0" customHeight="1">
      <c r="B724" s="6">
        <v>0.0</v>
      </c>
      <c r="C724" s="6">
        <v>0.0</v>
      </c>
      <c r="D724" s="6">
        <v>1.0</v>
      </c>
      <c r="E724" s="22" t="str">
        <f t="shared" si="4547"/>
        <v>virginica</v>
      </c>
      <c r="F724" s="22">
        <f t="shared" ref="F724:H724" si="4605">AQ724</f>
        <v>0.2655059177</v>
      </c>
      <c r="G724" s="22">
        <f t="shared" si="4605"/>
        <v>0.383862197</v>
      </c>
      <c r="H724" s="22">
        <f t="shared" si="4605"/>
        <v>0.3506318853</v>
      </c>
      <c r="I724" s="64" t="str">
        <f t="shared" si="4549"/>
        <v>versicolor</v>
      </c>
      <c r="K724" s="24" t="str">
        <f t="shared" si="4550"/>
        <v>NG</v>
      </c>
      <c r="L724" s="76">
        <f t="shared" si="4551"/>
        <v>0.1089217893</v>
      </c>
      <c r="N724" s="29">
        <v>1.0</v>
      </c>
      <c r="O724" s="27">
        <v>8.3</v>
      </c>
      <c r="P724" s="27">
        <v>5.8</v>
      </c>
      <c r="U724" s="27">
        <v>0.14807221097853396</v>
      </c>
      <c r="V724" s="27">
        <v>-0.07868259806859701</v>
      </c>
      <c r="W724" s="27">
        <v>0.8884011565628991</v>
      </c>
      <c r="Z724" s="17">
        <f t="shared" ref="Z724:AB724" si="4606">1/(1+EXP(-U724))</f>
        <v>0.5369505645</v>
      </c>
      <c r="AA724" s="17">
        <f t="shared" si="4606"/>
        <v>0.4803394925</v>
      </c>
      <c r="AB724" s="17">
        <f t="shared" si="4606"/>
        <v>0.7085601172</v>
      </c>
      <c r="AE724" s="29">
        <v>1.0</v>
      </c>
      <c r="AF724" s="17">
        <f t="shared" ref="AF724:AH724" si="4607">Z724</f>
        <v>0.5369505645</v>
      </c>
      <c r="AG724" s="17">
        <f t="shared" si="4607"/>
        <v>0.4803394925</v>
      </c>
      <c r="AH724" s="17">
        <f t="shared" si="4607"/>
        <v>0.7085601172</v>
      </c>
      <c r="AM724" s="27">
        <v>0.42026655611131564</v>
      </c>
      <c r="AN724" s="27">
        <v>0.7889130528470342</v>
      </c>
      <c r="AO724" s="27">
        <v>0.6983663402070517</v>
      </c>
      <c r="AQ724" s="17">
        <f t="shared" ref="AQ724:AS724" si="4608">EXP(AM724)/(EXP($AM724)+EXP($AN724)+EXP($AO724))</f>
        <v>0.2655059177</v>
      </c>
      <c r="AR724" s="17">
        <f t="shared" si="4608"/>
        <v>0.383862197</v>
      </c>
      <c r="AS724" s="17">
        <f t="shared" si="4608"/>
        <v>0.3506318853</v>
      </c>
      <c r="AU724" s="40" t="str">
        <f t="shared" si="4567"/>
        <v>versicolor</v>
      </c>
      <c r="AW724" s="41">
        <v>0.0</v>
      </c>
      <c r="AX724" s="41">
        <v>0.0</v>
      </c>
      <c r="AY724" s="41">
        <v>1.0</v>
      </c>
      <c r="BB724" s="74">
        <f t="shared" ref="BB724:BD724" si="4609">AQ724-AW724</f>
        <v>0.2655059177</v>
      </c>
      <c r="BC724" s="74">
        <f t="shared" si="4609"/>
        <v>0.383862197</v>
      </c>
      <c r="BD724" s="74">
        <f t="shared" si="4609"/>
        <v>-0.6493681147</v>
      </c>
      <c r="BF724" s="5">
        <v>1.0</v>
      </c>
      <c r="BG724" s="5">
        <v>1.0</v>
      </c>
      <c r="BH724" s="5">
        <v>1.0</v>
      </c>
      <c r="BJ724" s="34">
        <f t="shared" ref="BJ724:BL724" si="4610">BB724*BF724</f>
        <v>0.2655059177</v>
      </c>
      <c r="BK724" s="34">
        <f t="shared" si="4610"/>
        <v>0.383862197</v>
      </c>
      <c r="BL724" s="34">
        <f t="shared" si="4610"/>
        <v>-0.6493681147</v>
      </c>
      <c r="BT724" s="5">
        <f t="shared" ref="BT724:BV724" si="4611">Z724*(1-Z724)</f>
        <v>0.2486346558</v>
      </c>
      <c r="BU724" s="5">
        <f t="shared" si="4611"/>
        <v>0.2496134644</v>
      </c>
      <c r="BV724" s="5">
        <f t="shared" si="4611"/>
        <v>0.2065026775</v>
      </c>
      <c r="BY724" s="17">
        <v>0.0425755664462647</v>
      </c>
      <c r="BZ724" s="17">
        <v>-0.10247811986236682</v>
      </c>
      <c r="CA724" s="17">
        <v>-0.09640562133303371</v>
      </c>
      <c r="CC724" s="34">
        <f t="shared" ref="CC724:CE724" si="4612">BY724*BT724</f>
        <v>0.01058576131</v>
      </c>
      <c r="CD724" s="34">
        <f t="shared" si="4612"/>
        <v>-0.02557991853</v>
      </c>
      <c r="CE724" s="34">
        <f t="shared" si="4612"/>
        <v>-0.01990801893</v>
      </c>
    </row>
    <row r="725" ht="18.0" customHeight="1">
      <c r="B725" s="6">
        <v>0.0</v>
      </c>
      <c r="C725" s="6">
        <v>0.0</v>
      </c>
      <c r="D725" s="6">
        <v>1.0</v>
      </c>
      <c r="E725" s="22" t="str">
        <f t="shared" si="4547"/>
        <v>virginica</v>
      </c>
      <c r="F725" s="22">
        <f t="shared" ref="F725:H725" si="4613">AQ725</f>
        <v>0.2602909737</v>
      </c>
      <c r="G725" s="22">
        <f t="shared" si="4613"/>
        <v>0.3895688316</v>
      </c>
      <c r="H725" s="22">
        <f t="shared" si="4613"/>
        <v>0.3501401948</v>
      </c>
      <c r="I725" s="64" t="str">
        <f t="shared" si="4549"/>
        <v>versicolor</v>
      </c>
      <c r="J725" s="30"/>
      <c r="K725" s="77" t="str">
        <f t="shared" si="4550"/>
        <v>NG</v>
      </c>
      <c r="L725" s="78">
        <f t="shared" si="4551"/>
        <v>0.1097576328</v>
      </c>
      <c r="N725" s="31">
        <v>1.0</v>
      </c>
      <c r="O725" s="27">
        <v>7.7</v>
      </c>
      <c r="P725" s="27">
        <v>5.2</v>
      </c>
      <c r="U725" s="27">
        <v>0.17333655615572818</v>
      </c>
      <c r="V725" s="27">
        <v>-0.1638302295731977</v>
      </c>
      <c r="W725" s="27">
        <v>0.9459227640701826</v>
      </c>
      <c r="Z725" s="17">
        <f t="shared" ref="Z725:AB725" si="4614">1/(1+EXP(-U725))</f>
        <v>0.5432259642</v>
      </c>
      <c r="AA725" s="17">
        <f t="shared" si="4614"/>
        <v>0.459133807</v>
      </c>
      <c r="AB725" s="17">
        <f t="shared" si="4614"/>
        <v>0.7202944742</v>
      </c>
      <c r="AE725" s="31">
        <v>1.0</v>
      </c>
      <c r="AF725" s="17">
        <f t="shared" ref="AF725:AH725" si="4615">Z725</f>
        <v>0.5432259642</v>
      </c>
      <c r="AG725" s="17">
        <f t="shared" si="4615"/>
        <v>0.459133807</v>
      </c>
      <c r="AH725" s="17">
        <f t="shared" si="4615"/>
        <v>0.7202944742</v>
      </c>
      <c r="AM725" s="27">
        <v>0.4045521686887397</v>
      </c>
      <c r="AN725" s="27">
        <v>0.8077926014253443</v>
      </c>
      <c r="AO725" s="27">
        <v>0.7010856647135941</v>
      </c>
      <c r="AQ725" s="17">
        <f t="shared" ref="AQ725:AS725" si="4616">EXP(AM725)/(EXP($AM725)+EXP($AN725)+EXP($AO725))</f>
        <v>0.2602909737</v>
      </c>
      <c r="AR725" s="17">
        <f t="shared" si="4616"/>
        <v>0.3895688316</v>
      </c>
      <c r="AS725" s="17">
        <f t="shared" si="4616"/>
        <v>0.3501401948</v>
      </c>
      <c r="AU725" s="40" t="str">
        <f t="shared" si="4567"/>
        <v>versicolor</v>
      </c>
      <c r="AW725" s="41">
        <v>0.0</v>
      </c>
      <c r="AX725" s="41">
        <v>0.0</v>
      </c>
      <c r="AY725" s="41">
        <v>1.0</v>
      </c>
      <c r="BB725" s="74">
        <f t="shared" ref="BB725:BD725" si="4617">AQ725-AW725</f>
        <v>0.2602909737</v>
      </c>
      <c r="BC725" s="74">
        <f t="shared" si="4617"/>
        <v>0.3895688316</v>
      </c>
      <c r="BD725" s="74">
        <f t="shared" si="4617"/>
        <v>-0.6498598052</v>
      </c>
      <c r="BF725" s="5">
        <v>1.0</v>
      </c>
      <c r="BG725" s="5">
        <v>1.0</v>
      </c>
      <c r="BH725" s="5">
        <v>1.0</v>
      </c>
      <c r="BJ725" s="34">
        <f t="shared" ref="BJ725:BL725" si="4618">BB725*BF725</f>
        <v>0.2602909737</v>
      </c>
      <c r="BK725" s="34">
        <f t="shared" si="4618"/>
        <v>0.3895688316</v>
      </c>
      <c r="BL725" s="34">
        <f t="shared" si="4618"/>
        <v>-0.6498598052</v>
      </c>
      <c r="BT725" s="5">
        <f t="shared" ref="BT725:BV725" si="4619">Z725*(1-Z725)</f>
        <v>0.248131516</v>
      </c>
      <c r="BU725" s="5">
        <f t="shared" si="4619"/>
        <v>0.2483299543</v>
      </c>
      <c r="BV725" s="5">
        <f t="shared" si="4619"/>
        <v>0.2014703446</v>
      </c>
      <c r="BY725" s="17">
        <v>0.044304021979272246</v>
      </c>
      <c r="BZ725" s="17">
        <v>-0.10748519730263786</v>
      </c>
      <c r="CA725" s="17">
        <v>-0.09032723019814015</v>
      </c>
      <c r="CC725" s="34">
        <f t="shared" ref="CC725:CE725" si="4620">BY725*BT725</f>
        <v>0.01099322414</v>
      </c>
      <c r="CD725" s="34">
        <f t="shared" si="4620"/>
        <v>-0.02669179413</v>
      </c>
      <c r="CE725" s="34">
        <f t="shared" si="4620"/>
        <v>-0.0181982582</v>
      </c>
    </row>
    <row r="726" ht="18.0" customHeight="1">
      <c r="K726" s="2"/>
      <c r="R726" s="9"/>
      <c r="AM726" s="7"/>
    </row>
    <row r="727" ht="18.0" customHeight="1">
      <c r="K727" s="2"/>
      <c r="R727" s="9"/>
      <c r="AM727" s="43" t="s">
        <v>388</v>
      </c>
      <c r="AN727" s="27"/>
      <c r="AO727" s="27"/>
    </row>
    <row r="728" ht="18.0" customHeight="1">
      <c r="B728" s="11" t="s">
        <v>11</v>
      </c>
      <c r="C728" s="12"/>
      <c r="D728" s="12"/>
      <c r="E728" s="13"/>
      <c r="G728" s="2"/>
      <c r="H728" s="2"/>
      <c r="I728" s="2"/>
      <c r="J728" s="9"/>
      <c r="K728" s="2"/>
      <c r="L728" s="9"/>
      <c r="Q728" s="7"/>
      <c r="U728" s="43" t="s">
        <v>12</v>
      </c>
      <c r="V728" s="27"/>
      <c r="W728" s="27"/>
      <c r="Z728" s="16" t="s">
        <v>389</v>
      </c>
      <c r="AA728" s="17"/>
      <c r="AF728" s="16" t="s">
        <v>390</v>
      </c>
      <c r="AI728" s="7"/>
      <c r="AM728" s="43" t="s">
        <v>391</v>
      </c>
      <c r="AQ728" s="10" t="s">
        <v>392</v>
      </c>
      <c r="AR728" s="17"/>
      <c r="AW728" s="1" t="s">
        <v>41</v>
      </c>
      <c r="BB728" s="36" t="s">
        <v>93</v>
      </c>
      <c r="BF728" s="4" t="s">
        <v>393</v>
      </c>
      <c r="BH728" s="9" t="s">
        <v>1408</v>
      </c>
      <c r="BJ728" s="33" t="s">
        <v>395</v>
      </c>
      <c r="BN728" s="33" t="s">
        <v>396</v>
      </c>
      <c r="BO728" s="34"/>
      <c r="BP728" s="34"/>
      <c r="BQ728" s="34"/>
      <c r="BT728" s="4" t="s">
        <v>397</v>
      </c>
      <c r="BX728" s="16" t="s">
        <v>398</v>
      </c>
      <c r="BY728" s="17"/>
      <c r="BZ728" s="17"/>
      <c r="CA728" s="17"/>
      <c r="CB728" s="17"/>
      <c r="CC728" s="33" t="s">
        <v>399</v>
      </c>
      <c r="CG728" s="4" t="s">
        <v>138</v>
      </c>
      <c r="CH728" s="5"/>
      <c r="CI728" s="5"/>
      <c r="CJ728" s="5"/>
    </row>
    <row r="729" ht="18.0" customHeight="1">
      <c r="B729" s="18" t="s">
        <v>14</v>
      </c>
      <c r="C729" s="18" t="s">
        <v>15</v>
      </c>
      <c r="D729" s="18" t="s">
        <v>16</v>
      </c>
      <c r="E729" s="19"/>
      <c r="F729" s="6" t="s">
        <v>14</v>
      </c>
      <c r="G729" s="6" t="s">
        <v>15</v>
      </c>
      <c r="H729" s="6" t="s">
        <v>16</v>
      </c>
      <c r="I729" s="19"/>
      <c r="J729" s="20" t="s">
        <v>18</v>
      </c>
      <c r="K729" s="18" t="s">
        <v>19</v>
      </c>
      <c r="L729" s="18" t="s">
        <v>1142</v>
      </c>
      <c r="N729" s="1" t="s">
        <v>21</v>
      </c>
      <c r="O729" s="1" t="s">
        <v>22</v>
      </c>
      <c r="P729" s="1" t="s">
        <v>514</v>
      </c>
      <c r="Q729" s="1" t="s">
        <v>1409</v>
      </c>
      <c r="U729" s="1" t="s">
        <v>1410</v>
      </c>
      <c r="AE729" s="1" t="s">
        <v>21</v>
      </c>
      <c r="AF729" s="2" t="s">
        <v>1411</v>
      </c>
      <c r="AI729" s="2" t="s">
        <v>1412</v>
      </c>
      <c r="AK729" s="2"/>
      <c r="AM729" s="2" t="s">
        <v>1413</v>
      </c>
      <c r="AO729" s="2"/>
      <c r="AQ729" s="2" t="s">
        <v>47</v>
      </c>
      <c r="AW729" s="6" t="s">
        <v>14</v>
      </c>
      <c r="AX729" s="6" t="s">
        <v>15</v>
      </c>
      <c r="AY729" s="6" t="s">
        <v>16</v>
      </c>
      <c r="BB729" s="2" t="s">
        <v>101</v>
      </c>
      <c r="BF729" s="1" t="s">
        <v>251</v>
      </c>
      <c r="BJ729" s="57" t="s">
        <v>1414</v>
      </c>
      <c r="BK729" s="58"/>
      <c r="BO729" s="2" t="s">
        <v>104</v>
      </c>
      <c r="BP729" s="2"/>
      <c r="BT729" s="1" t="s">
        <v>145</v>
      </c>
      <c r="BY729" s="2" t="s">
        <v>146</v>
      </c>
      <c r="CC729" s="2" t="s">
        <v>1415</v>
      </c>
      <c r="CH729" s="2" t="s">
        <v>148</v>
      </c>
    </row>
    <row r="730" ht="18.0" customHeight="1">
      <c r="A730" s="1">
        <f>A717+1</f>
        <v>56</v>
      </c>
      <c r="B730" s="6">
        <v>1.0</v>
      </c>
      <c r="C730" s="6">
        <v>0.0</v>
      </c>
      <c r="D730" s="6">
        <v>0.0</v>
      </c>
      <c r="E730" s="22" t="str">
        <f t="shared" ref="E730:E738" si="4631">IF(MAX(B730:D730)=B730,"setosa",IF(MAX(B730:D730)=C730,"versicolor","virginica"))</f>
        <v>setosa</v>
      </c>
      <c r="F730" s="22">
        <f t="shared" ref="F730:H730" si="4621">AQ730</f>
        <v>0.4382617289</v>
      </c>
      <c r="G730" s="22">
        <f t="shared" si="4621"/>
        <v>0.2400140802</v>
      </c>
      <c r="H730" s="22">
        <f t="shared" si="4621"/>
        <v>0.3217241909</v>
      </c>
      <c r="I730" s="64" t="str">
        <f t="shared" ref="I730:I738" si="4633">IF(MAX(F730:H730)=F730,"setosa",IF(MAX(F730:H730)=G730,"versicolor","virginica"))</f>
        <v>setosa</v>
      </c>
      <c r="J730" s="22">
        <f>COUNTIF(K730:K738,"OK")/9</f>
        <v>0.6666666667</v>
      </c>
      <c r="K730" s="24" t="str">
        <f t="shared" ref="K730:K738" si="4634">IF(E730=I730,"OK","NG")</f>
        <v>OK</v>
      </c>
      <c r="L730" s="76">
        <f t="shared" ref="L730:L738" si="4635">((AQ730-B730)^2+(AR730-C730)^2)/2</f>
        <v>0.186578322</v>
      </c>
      <c r="M730" s="9" t="s">
        <v>26</v>
      </c>
      <c r="N730" s="25">
        <v>1.0</v>
      </c>
      <c r="O730" s="27">
        <v>5.1</v>
      </c>
      <c r="P730" s="27">
        <v>7.0</v>
      </c>
      <c r="Q730" s="72">
        <f t="shared" ref="Q730:S730" si="4622">Q717-$C$10*CH717</f>
        <v>0.05163580117</v>
      </c>
      <c r="R730" s="72">
        <f t="shared" si="4622"/>
        <v>-0.08042601142</v>
      </c>
      <c r="S730" s="72">
        <f t="shared" si="4622"/>
        <v>0.2049384845</v>
      </c>
      <c r="T730" s="28" t="s">
        <v>27</v>
      </c>
      <c r="U730" s="27">
        <f t="array" ref="U730:W738">MMULT(N730:P738,Q730:S732)</f>
        <v>-0.5534137524</v>
      </c>
      <c r="V730" s="27">
        <v>1.5496149117707299</v>
      </c>
      <c r="W730" s="27">
        <v>-1.4315045194618712</v>
      </c>
      <c r="Y730" s="9" t="s">
        <v>1416</v>
      </c>
      <c r="Z730" s="17">
        <f t="shared" ref="Z730:AB730" si="4623">1/(1+EXP(-U730))</f>
        <v>0.3650727556</v>
      </c>
      <c r="AA730" s="17">
        <f t="shared" si="4623"/>
        <v>0.8248581062</v>
      </c>
      <c r="AB730" s="17">
        <f t="shared" si="4623"/>
        <v>0.1928643709</v>
      </c>
      <c r="AD730" s="9" t="s">
        <v>1417</v>
      </c>
      <c r="AE730" s="25">
        <v>1.0</v>
      </c>
      <c r="AF730" s="17">
        <f t="shared" ref="AF730:AH730" si="4624">Z730</f>
        <v>0.3650727556</v>
      </c>
      <c r="AG730" s="17">
        <f t="shared" si="4624"/>
        <v>0.8248581062</v>
      </c>
      <c r="AH730" s="17">
        <f t="shared" si="4624"/>
        <v>0.1928643709</v>
      </c>
      <c r="AI730" s="38">
        <f t="shared" ref="AI730:AK730" si="4625">AI717-$C$10*BO717</f>
        <v>0.1200841432</v>
      </c>
      <c r="AJ730" s="38">
        <f t="shared" si="4625"/>
        <v>-0.05174537651</v>
      </c>
      <c r="AK730" s="38">
        <f t="shared" si="4625"/>
        <v>-0.06833876672</v>
      </c>
      <c r="AL730" s="28" t="s">
        <v>27</v>
      </c>
      <c r="AM730" s="27">
        <f t="array" ref="AM730:AO738">MMULT(AE730:AH738,AI730:AK733)</f>
        <v>0.7747584078</v>
      </c>
      <c r="AN730" s="27">
        <v>0.1726397104092759</v>
      </c>
      <c r="AO730" s="27">
        <v>0.4656367498777874</v>
      </c>
      <c r="AP730" s="9" t="s">
        <v>1418</v>
      </c>
      <c r="AQ730" s="17">
        <f t="shared" ref="AQ730:AS730" si="4626">EXP(AM730)/(EXP($AM730)+EXP($AN730)+EXP($AO730))</f>
        <v>0.4382617289</v>
      </c>
      <c r="AR730" s="17">
        <f t="shared" si="4626"/>
        <v>0.2400140802</v>
      </c>
      <c r="AS730" s="17">
        <f t="shared" si="4626"/>
        <v>0.3217241909</v>
      </c>
      <c r="AT730" s="39" t="s">
        <v>51</v>
      </c>
      <c r="AU730" s="40" t="str">
        <f>IF(MAX(B730:D730)=MAX(AQ730:AS730)=AQ730,"setosa",IF(MAX(AQ730:AS730)=AR730,"versicolor","virginica"))</f>
        <v>virginica</v>
      </c>
      <c r="AW730" s="41">
        <v>1.0</v>
      </c>
      <c r="AX730" s="41">
        <v>0.0</v>
      </c>
      <c r="AY730" s="41">
        <v>0.0</v>
      </c>
      <c r="BA730" s="59" t="s">
        <v>108</v>
      </c>
      <c r="BB730" s="74">
        <f t="shared" ref="BB730:BD730" si="4627">AQ730-AW730</f>
        <v>-0.5617382711</v>
      </c>
      <c r="BC730" s="74">
        <f t="shared" si="4627"/>
        <v>0.2400140802</v>
      </c>
      <c r="BD730" s="74">
        <f t="shared" si="4627"/>
        <v>0.3217241909</v>
      </c>
      <c r="BE730" s="9" t="s">
        <v>1419</v>
      </c>
      <c r="BF730" s="5">
        <v>1.0</v>
      </c>
      <c r="BG730" s="5">
        <v>1.0</v>
      </c>
      <c r="BH730" s="5">
        <v>1.0</v>
      </c>
      <c r="BI730" s="9" t="s">
        <v>1420</v>
      </c>
      <c r="BJ730" s="34">
        <f t="shared" ref="BJ730:BL730" si="4628">BB730*BF730</f>
        <v>-0.5617382711</v>
      </c>
      <c r="BK730" s="34">
        <f t="shared" si="4628"/>
        <v>0.2400140802</v>
      </c>
      <c r="BL730" s="34">
        <f t="shared" si="4628"/>
        <v>0.3217241909</v>
      </c>
      <c r="BN730" s="61" t="s">
        <v>1421</v>
      </c>
      <c r="BO730" s="62">
        <f t="array" ref="BO730:BQ733">MMULT(TRANSPOSE(AE730:AH738),BJ730:BL738)</f>
        <v>-0.1477567148</v>
      </c>
      <c r="BP730" s="62">
        <v>0.09393573247701509</v>
      </c>
      <c r="BQ730" s="62">
        <v>0.05382098231609378</v>
      </c>
      <c r="BS730" s="75" t="s">
        <v>1422</v>
      </c>
      <c r="BT730" s="5">
        <f t="shared" ref="BT730:BV730" si="4629">Z730*(1-Z730)</f>
        <v>0.2317946387</v>
      </c>
      <c r="BU730" s="5">
        <f t="shared" si="4629"/>
        <v>0.1444672109</v>
      </c>
      <c r="BV730" s="5">
        <f t="shared" si="4629"/>
        <v>0.1556677053</v>
      </c>
      <c r="BX730" s="9" t="s">
        <v>1423</v>
      </c>
      <c r="BY730" s="17">
        <f t="array" ref="BY730:CA738">MMULT(BJ730:BL738,TRANSPOSE(AI731:AK733))</f>
        <v>0.117365623</v>
      </c>
      <c r="BZ730" s="17">
        <v>-0.35282551074670165</v>
      </c>
      <c r="CA730" s="17">
        <v>0.5500073572955696</v>
      </c>
      <c r="CB730" s="9"/>
      <c r="CC730" s="34">
        <f t="shared" ref="CC730:CE730" si="4630">BY730*BT730</f>
        <v>0.02720472218</v>
      </c>
      <c r="CD730" s="34">
        <f t="shared" si="4630"/>
        <v>-0.05097171746</v>
      </c>
      <c r="CE730" s="34">
        <f t="shared" si="4630"/>
        <v>0.08561838323</v>
      </c>
      <c r="CG730" s="61" t="s">
        <v>1424</v>
      </c>
      <c r="CH730" s="65">
        <f t="array" ref="CH730:CJ732">MMULT(TRANSPOSE(N730:P738),CC730:CE738)</f>
        <v>0.003998673398</v>
      </c>
      <c r="CI730" s="65">
        <v>0.06779759662514198</v>
      </c>
      <c r="CJ730" s="65">
        <v>-0.027542592154760324</v>
      </c>
    </row>
    <row r="731" ht="18.0" customHeight="1">
      <c r="B731" s="6">
        <v>1.0</v>
      </c>
      <c r="C731" s="6">
        <v>0.0</v>
      </c>
      <c r="D731" s="6">
        <v>0.0</v>
      </c>
      <c r="E731" s="22" t="str">
        <f t="shared" si="4631"/>
        <v>setosa</v>
      </c>
      <c r="F731" s="22">
        <f t="shared" ref="F731:H731" si="4632">AQ731</f>
        <v>0.4564651689</v>
      </c>
      <c r="G731" s="22">
        <f t="shared" si="4632"/>
        <v>0.2269980222</v>
      </c>
      <c r="H731" s="22">
        <f t="shared" si="4632"/>
        <v>0.3165368089</v>
      </c>
      <c r="I731" s="64" t="str">
        <f t="shared" si="4633"/>
        <v>setosa</v>
      </c>
      <c r="K731" s="24" t="str">
        <f t="shared" si="4634"/>
        <v>OK</v>
      </c>
      <c r="L731" s="76">
        <f t="shared" si="4635"/>
        <v>0.1734791073</v>
      </c>
      <c r="N731" s="29">
        <v>1.0</v>
      </c>
      <c r="O731" s="27">
        <v>5.4</v>
      </c>
      <c r="P731" s="27">
        <v>7.8</v>
      </c>
      <c r="Q731" s="72">
        <f t="shared" ref="Q731:S731" si="4636">Q718-$C$10*CH718</f>
        <v>0.1366419036</v>
      </c>
      <c r="R731" s="72">
        <f t="shared" si="4636"/>
        <v>-0.3389588205</v>
      </c>
      <c r="S731" s="72">
        <f t="shared" si="4636"/>
        <v>0.5077716099</v>
      </c>
      <c r="U731" s="27">
        <v>-0.661212411245751</v>
      </c>
      <c r="V731" s="27">
        <v>1.8317822265117045</v>
      </c>
      <c r="W731" s="27">
        <v>-1.7621534038586604</v>
      </c>
      <c r="Z731" s="17">
        <f t="shared" ref="Z731:AB731" si="4637">1/(1+EXP(-U731))</f>
        <v>0.3404673128</v>
      </c>
      <c r="AA731" s="17">
        <f t="shared" si="4637"/>
        <v>0.8619739039</v>
      </c>
      <c r="AB731" s="17">
        <f t="shared" si="4637"/>
        <v>0.1465208463</v>
      </c>
      <c r="AE731" s="29">
        <v>1.0</v>
      </c>
      <c r="AF731" s="17">
        <f t="shared" ref="AF731:AH731" si="4638">Z731</f>
        <v>0.3404673128</v>
      </c>
      <c r="AG731" s="17">
        <f t="shared" si="4638"/>
        <v>0.8619739039</v>
      </c>
      <c r="AH731" s="17">
        <f t="shared" si="4638"/>
        <v>0.1465208463</v>
      </c>
      <c r="AI731" s="38">
        <f t="shared" ref="AI731:AK731" si="4639">AI718-$C$10*BO718</f>
        <v>0.4512487682</v>
      </c>
      <c r="AJ731" s="38">
        <f t="shared" si="4639"/>
        <v>0.7719555435</v>
      </c>
      <c r="AK731" s="38">
        <f t="shared" si="4639"/>
        <v>0.5767956884</v>
      </c>
      <c r="AM731" s="27">
        <v>0.8070612796697719</v>
      </c>
      <c r="AN731" s="27">
        <v>0.10849018762003133</v>
      </c>
      <c r="AO731" s="27">
        <v>0.44098841737293804</v>
      </c>
      <c r="AQ731" s="17">
        <f t="shared" ref="AQ731:AS731" si="4640">EXP(AM731)/(EXP($AM731)+EXP($AN731)+EXP($AO731))</f>
        <v>0.4564651689</v>
      </c>
      <c r="AR731" s="17">
        <f t="shared" si="4640"/>
        <v>0.2269980222</v>
      </c>
      <c r="AS731" s="17">
        <f t="shared" si="4640"/>
        <v>0.3165368089</v>
      </c>
      <c r="AU731" s="40" t="str">
        <f t="shared" ref="AU731:AU738" si="4651">IF(MAX(AQ731:AS731)=AQ731,"setosa",IF(MAX(AQ731:AS731)=AR731,"versicolor","virginica"))</f>
        <v>setosa</v>
      </c>
      <c r="AW731" s="41">
        <v>1.0</v>
      </c>
      <c r="AX731" s="41">
        <v>0.0</v>
      </c>
      <c r="AY731" s="41">
        <v>0.0</v>
      </c>
      <c r="BB731" s="74">
        <f t="shared" ref="BB731:BD731" si="4641">AQ731-AW731</f>
        <v>-0.5435348311</v>
      </c>
      <c r="BC731" s="74">
        <f t="shared" si="4641"/>
        <v>0.2269980222</v>
      </c>
      <c r="BD731" s="74">
        <f t="shared" si="4641"/>
        <v>0.3165368089</v>
      </c>
      <c r="BF731" s="5">
        <v>1.0</v>
      </c>
      <c r="BG731" s="5">
        <v>1.0</v>
      </c>
      <c r="BH731" s="5">
        <v>1.0</v>
      </c>
      <c r="BJ731" s="34">
        <f t="shared" ref="BJ731:BL731" si="4642">BB731*BF731</f>
        <v>-0.5435348311</v>
      </c>
      <c r="BK731" s="34">
        <f t="shared" si="4642"/>
        <v>0.2269980222</v>
      </c>
      <c r="BL731" s="34">
        <f t="shared" si="4642"/>
        <v>0.3165368089</v>
      </c>
      <c r="BN731" s="61" t="s">
        <v>1425</v>
      </c>
      <c r="BO731" s="34">
        <v>0.22865275291938056</v>
      </c>
      <c r="BP731" s="34">
        <v>-0.1569999242377799</v>
      </c>
      <c r="BQ731" s="34">
        <v>-0.07165282868160083</v>
      </c>
      <c r="BT731" s="5">
        <f t="shared" ref="BT731:BV731" si="4643">Z731*(1-Z731)</f>
        <v>0.2245493217</v>
      </c>
      <c r="BU731" s="5">
        <f t="shared" si="4643"/>
        <v>0.1189748929</v>
      </c>
      <c r="BV731" s="5">
        <f t="shared" si="4643"/>
        <v>0.1250524879</v>
      </c>
      <c r="BY731" s="17">
        <v>0.11254002519059003</v>
      </c>
      <c r="BZ731" s="17">
        <v>-0.33858254117237874</v>
      </c>
      <c r="CA731" s="17">
        <v>0.5305120238488081</v>
      </c>
      <c r="CC731" s="34">
        <f t="shared" ref="CC731:CE731" si="4644">BY731*BT731</f>
        <v>0.02527078632</v>
      </c>
      <c r="CD731" s="34">
        <f t="shared" si="4644"/>
        <v>-0.04028282158</v>
      </c>
      <c r="CE731" s="34">
        <f t="shared" si="4644"/>
        <v>0.06634184843</v>
      </c>
      <c r="CG731" s="61" t="s">
        <v>1426</v>
      </c>
      <c r="CH731" s="66">
        <v>-0.02889463096148405</v>
      </c>
      <c r="CI731" s="66">
        <v>0.49384233696724444</v>
      </c>
      <c r="CJ731" s="66">
        <v>-0.5844987357200356</v>
      </c>
    </row>
    <row r="732" ht="18.0" customHeight="1">
      <c r="B732" s="6">
        <v>1.0</v>
      </c>
      <c r="C732" s="6">
        <v>0.0</v>
      </c>
      <c r="D732" s="6">
        <v>0.0</v>
      </c>
      <c r="E732" s="22" t="str">
        <f t="shared" si="4631"/>
        <v>setosa</v>
      </c>
      <c r="F732" s="22">
        <f t="shared" ref="F732:H732" si="4645">AQ732</f>
        <v>0.4450330026</v>
      </c>
      <c r="G732" s="22">
        <f t="shared" si="4645"/>
        <v>0.2353151801</v>
      </c>
      <c r="H732" s="22">
        <f t="shared" si="4645"/>
        <v>0.3196518173</v>
      </c>
      <c r="I732" s="64" t="str">
        <f t="shared" si="4633"/>
        <v>setosa</v>
      </c>
      <c r="K732" s="24" t="str">
        <f t="shared" si="4634"/>
        <v>OK</v>
      </c>
      <c r="L732" s="76">
        <f t="shared" si="4635"/>
        <v>0.1816808011</v>
      </c>
      <c r="N732" s="29">
        <v>1.0</v>
      </c>
      <c r="O732" s="27">
        <v>4.6</v>
      </c>
      <c r="P732" s="27">
        <v>6.8</v>
      </c>
      <c r="Q732" s="72">
        <f t="shared" ref="Q732:S732" si="4646">Q719-$C$10*CH719</f>
        <v>-0.1859890374</v>
      </c>
      <c r="R732" s="72">
        <f t="shared" si="4646"/>
        <v>0.4798187011</v>
      </c>
      <c r="S732" s="72">
        <f t="shared" si="4646"/>
        <v>-0.6037254592</v>
      </c>
      <c r="U732" s="27">
        <v>-0.5845368967046272</v>
      </c>
      <c r="V732" s="27">
        <v>1.6231305818071258</v>
      </c>
      <c r="W732" s="27">
        <v>-1.5646452325760545</v>
      </c>
      <c r="Z732" s="17">
        <f t="shared" ref="Z732:AB732" si="4647">1/(1+EXP(-U732))</f>
        <v>0.3578893233</v>
      </c>
      <c r="AA732" s="17">
        <f t="shared" si="4647"/>
        <v>0.8352264229</v>
      </c>
      <c r="AB732" s="17">
        <f t="shared" si="4647"/>
        <v>0.1729810966</v>
      </c>
      <c r="AE732" s="29">
        <v>1.0</v>
      </c>
      <c r="AF732" s="17">
        <f t="shared" ref="AF732:AH732" si="4648">Z732</f>
        <v>0.3578893233</v>
      </c>
      <c r="AG732" s="17">
        <f t="shared" si="4648"/>
        <v>0.8352264229</v>
      </c>
      <c r="AH732" s="17">
        <f t="shared" si="4648"/>
        <v>0.1729810966</v>
      </c>
      <c r="AI732" s="38">
        <f t="shared" ref="AI732:AK732" si="4649">AI719-$C$10*BO719</f>
        <v>0.6847355634</v>
      </c>
      <c r="AJ732" s="38">
        <f t="shared" si="4649"/>
        <v>-0.2505349497</v>
      </c>
      <c r="AK732" s="38">
        <f t="shared" si="4649"/>
        <v>0.2857993863</v>
      </c>
      <c r="AM732" s="27">
        <v>0.7863355576181765</v>
      </c>
      <c r="AN732" s="27">
        <v>0.14911292245898775</v>
      </c>
      <c r="AO732" s="27">
        <v>0.45541944743166585</v>
      </c>
      <c r="AQ732" s="17">
        <f t="shared" ref="AQ732:AS732" si="4650">EXP(AM732)/(EXP($AM732)+EXP($AN732)+EXP($AO732))</f>
        <v>0.4450330026</v>
      </c>
      <c r="AR732" s="17">
        <f t="shared" si="4650"/>
        <v>0.2353151801</v>
      </c>
      <c r="AS732" s="17">
        <f t="shared" si="4650"/>
        <v>0.3196518173</v>
      </c>
      <c r="AU732" s="40" t="str">
        <f t="shared" si="4651"/>
        <v>setosa</v>
      </c>
      <c r="AW732" s="41">
        <v>1.0</v>
      </c>
      <c r="AX732" s="41">
        <v>0.0</v>
      </c>
      <c r="AY732" s="41">
        <v>0.0</v>
      </c>
      <c r="BB732" s="74">
        <f t="shared" ref="BB732:BD732" si="4652">AQ732-AW732</f>
        <v>-0.5549669974</v>
      </c>
      <c r="BC732" s="74">
        <f t="shared" si="4652"/>
        <v>0.2353151801</v>
      </c>
      <c r="BD732" s="74">
        <f t="shared" si="4652"/>
        <v>0.3196518173</v>
      </c>
      <c r="BF732" s="5">
        <v>1.0</v>
      </c>
      <c r="BG732" s="5">
        <v>1.0</v>
      </c>
      <c r="BH732" s="5">
        <v>1.0</v>
      </c>
      <c r="BJ732" s="34">
        <f t="shared" ref="BJ732:BL732" si="4653">BB732*BF732</f>
        <v>-0.5549669974</v>
      </c>
      <c r="BK732" s="34">
        <f t="shared" si="4653"/>
        <v>0.2353151801</v>
      </c>
      <c r="BL732" s="34">
        <f t="shared" si="4653"/>
        <v>0.3196518173</v>
      </c>
      <c r="BO732" s="34">
        <v>-0.7376672582583298</v>
      </c>
      <c r="BP732" s="34">
        <v>0.527688195752124</v>
      </c>
      <c r="BQ732" s="34">
        <v>0.20997906250620524</v>
      </c>
      <c r="BT732" s="5">
        <f t="shared" ref="BT732:BV732" si="4654">Z732*(1-Z732)</f>
        <v>0.2298045556</v>
      </c>
      <c r="BU732" s="5">
        <f t="shared" si="4654"/>
        <v>0.1376232454</v>
      </c>
      <c r="BV732" s="5">
        <f t="shared" si="4654"/>
        <v>0.1430586368</v>
      </c>
      <c r="BY732" s="17">
        <v>0.11559847378518384</v>
      </c>
      <c r="BZ732" s="17">
        <v>-0.34760402323472955</v>
      </c>
      <c r="CA732" s="17">
        <v>0.5428011040120483</v>
      </c>
      <c r="CC732" s="34">
        <f t="shared" ref="CC732:CE732" si="4655">BY732*BT732</f>
        <v>0.02656505589</v>
      </c>
      <c r="CD732" s="34">
        <f t="shared" si="4655"/>
        <v>-0.04783839379</v>
      </c>
      <c r="CE732" s="34">
        <f t="shared" si="4655"/>
        <v>0.07765238599</v>
      </c>
      <c r="CH732" s="66">
        <v>0.3799963018161625</v>
      </c>
      <c r="CI732" s="66">
        <v>-0.44809226107963096</v>
      </c>
      <c r="CJ732" s="66">
        <v>0.5883137280201123</v>
      </c>
    </row>
    <row r="733" ht="18.0" customHeight="1">
      <c r="B733" s="6">
        <v>0.0</v>
      </c>
      <c r="C733" s="6">
        <v>1.0</v>
      </c>
      <c r="D733" s="6">
        <v>0.0</v>
      </c>
      <c r="E733" s="22" t="str">
        <f t="shared" si="4631"/>
        <v>versicolor</v>
      </c>
      <c r="F733" s="22">
        <f t="shared" ref="F733:H733" si="4656">AQ733</f>
        <v>0.2352579464</v>
      </c>
      <c r="G733" s="22">
        <f t="shared" si="4656"/>
        <v>0.4160805919</v>
      </c>
      <c r="H733" s="22">
        <f t="shared" si="4656"/>
        <v>0.3486614618</v>
      </c>
      <c r="I733" s="64" t="str">
        <f t="shared" si="4633"/>
        <v>versicolor</v>
      </c>
      <c r="K733" s="24" t="str">
        <f t="shared" si="4634"/>
        <v>OK</v>
      </c>
      <c r="L733" s="76">
        <f t="shared" si="4635"/>
        <v>0.1981540883</v>
      </c>
      <c r="N733" s="29">
        <v>1.0</v>
      </c>
      <c r="O733" s="27">
        <v>6.4</v>
      </c>
      <c r="P733" s="27">
        <v>3.6</v>
      </c>
      <c r="U733" s="27">
        <v>0.25658344937383526</v>
      </c>
      <c r="V733" s="27">
        <v>-0.5224151387212903</v>
      </c>
      <c r="W733" s="27">
        <v>1.2812651347526094</v>
      </c>
      <c r="Z733" s="17">
        <f t="shared" ref="Z733:AB733" si="4657">1/(1+EXP(-U733))</f>
        <v>0.5637962433</v>
      </c>
      <c r="AA733" s="17">
        <f t="shared" si="4657"/>
        <v>0.3722876671</v>
      </c>
      <c r="AB733" s="17">
        <f t="shared" si="4657"/>
        <v>0.7826650534</v>
      </c>
      <c r="AE733" s="29">
        <v>1.0</v>
      </c>
      <c r="AF733" s="17">
        <f t="shared" ref="AF733:AH733" si="4658">Z733</f>
        <v>0.5637962433</v>
      </c>
      <c r="AG733" s="17">
        <f t="shared" si="4658"/>
        <v>0.3722876671</v>
      </c>
      <c r="AH733" s="17">
        <f t="shared" si="4658"/>
        <v>0.7826650534</v>
      </c>
      <c r="AI733" s="38">
        <f t="shared" ref="AI733:AK733" si="4659">AI720-$C$10*BO720</f>
        <v>-0.3882212478</v>
      </c>
      <c r="AJ733" s="38">
        <f t="shared" si="4659"/>
        <v>0.7737091766</v>
      </c>
      <c r="AK733" s="38">
        <f t="shared" si="4659"/>
        <v>0.4545120712</v>
      </c>
      <c r="AM733" s="27">
        <v>0.32556790534339886</v>
      </c>
      <c r="AN733" s="27">
        <v>0.8957643209360737</v>
      </c>
      <c r="AO733" s="27">
        <v>0.7189867768178841</v>
      </c>
      <c r="AQ733" s="17">
        <f t="shared" ref="AQ733:AS733" si="4660">EXP(AM733)/(EXP($AM733)+EXP($AN733)+EXP($AO733))</f>
        <v>0.2352579464</v>
      </c>
      <c r="AR733" s="17">
        <f t="shared" si="4660"/>
        <v>0.4160805919</v>
      </c>
      <c r="AS733" s="17">
        <f t="shared" si="4660"/>
        <v>0.3486614618</v>
      </c>
      <c r="AU733" s="40" t="str">
        <f t="shared" si="4651"/>
        <v>versicolor</v>
      </c>
      <c r="AW733" s="41">
        <v>0.0</v>
      </c>
      <c r="AX733" s="41">
        <v>1.0</v>
      </c>
      <c r="AY733" s="41">
        <v>0.0</v>
      </c>
      <c r="BB733" s="74">
        <f t="shared" ref="BB733:BD733" si="4661">AQ733-AW733</f>
        <v>0.2352579464</v>
      </c>
      <c r="BC733" s="74">
        <f t="shared" si="4661"/>
        <v>-0.5839194081</v>
      </c>
      <c r="BD733" s="74">
        <f t="shared" si="4661"/>
        <v>0.3486614618</v>
      </c>
      <c r="BF733" s="5">
        <v>1.0</v>
      </c>
      <c r="BG733" s="5">
        <v>1.0</v>
      </c>
      <c r="BH733" s="5">
        <v>1.0</v>
      </c>
      <c r="BJ733" s="34">
        <f t="shared" ref="BJ733:BL733" si="4662">BB733*BF733</f>
        <v>0.2352579464</v>
      </c>
      <c r="BK733" s="34">
        <f t="shared" si="4662"/>
        <v>-0.5839194081</v>
      </c>
      <c r="BL733" s="34">
        <f t="shared" si="4662"/>
        <v>0.3486614618</v>
      </c>
      <c r="BO733" s="34">
        <v>0.8203152089029383</v>
      </c>
      <c r="BP733" s="34">
        <v>-0.4872497603563489</v>
      </c>
      <c r="BQ733" s="34">
        <v>-0.3330654485465895</v>
      </c>
      <c r="BT733" s="5">
        <f t="shared" ref="BT733:BV733" si="4663">Z733*(1-Z733)</f>
        <v>0.2459300393</v>
      </c>
      <c r="BU733" s="5">
        <f t="shared" si="4663"/>
        <v>0.23368956</v>
      </c>
      <c r="BV733" s="5">
        <f t="shared" si="4663"/>
        <v>0.1701004676</v>
      </c>
      <c r="BY733" s="17">
        <v>-0.14349353771088746</v>
      </c>
      <c r="BZ733" s="17">
        <v>0.40702893382721017</v>
      </c>
      <c r="CA733" s="17">
        <v>-0.3846450948292428</v>
      </c>
      <c r="CC733" s="34">
        <f t="shared" ref="CC733:CE733" si="4664">BY733*BT733</f>
        <v>-0.03528937137</v>
      </c>
      <c r="CD733" s="34">
        <f t="shared" si="4664"/>
        <v>0.09511841247</v>
      </c>
      <c r="CE733" s="34">
        <f t="shared" si="4664"/>
        <v>-0.06542831049</v>
      </c>
    </row>
    <row r="734" ht="18.0" customHeight="1">
      <c r="B734" s="6">
        <v>0.0</v>
      </c>
      <c r="C734" s="6">
        <v>1.0</v>
      </c>
      <c r="D734" s="6">
        <v>0.0</v>
      </c>
      <c r="E734" s="22" t="str">
        <f t="shared" si="4631"/>
        <v>versicolor</v>
      </c>
      <c r="F734" s="22">
        <f t="shared" ref="F734:H734" si="4665">AQ734</f>
        <v>0.2420883096</v>
      </c>
      <c r="G734" s="22">
        <f t="shared" si="4665"/>
        <v>0.4089222801</v>
      </c>
      <c r="H734" s="22">
        <f t="shared" si="4665"/>
        <v>0.3489894102</v>
      </c>
      <c r="I734" s="64" t="str">
        <f t="shared" si="4633"/>
        <v>versicolor</v>
      </c>
      <c r="K734" s="24" t="str">
        <f t="shared" si="4634"/>
        <v>OK</v>
      </c>
      <c r="L734" s="76">
        <f t="shared" si="4635"/>
        <v>0.2039898103</v>
      </c>
      <c r="N734" s="29">
        <v>1.0</v>
      </c>
      <c r="O734" s="27">
        <v>5.9</v>
      </c>
      <c r="P734" s="27">
        <v>3.4</v>
      </c>
      <c r="U734" s="27">
        <v>0.22546030506968984</v>
      </c>
      <c r="V734" s="27">
        <v>-0.44889946868489417</v>
      </c>
      <c r="W734" s="27">
        <v>1.1481244216384265</v>
      </c>
      <c r="Z734" s="17">
        <f t="shared" ref="Z734:AB734" si="4666">1/(1+EXP(-U734))</f>
        <v>0.5561275196</v>
      </c>
      <c r="AA734" s="17">
        <f t="shared" si="4666"/>
        <v>0.3896224591</v>
      </c>
      <c r="AB734" s="17">
        <f t="shared" si="4666"/>
        <v>0.7591681682</v>
      </c>
      <c r="AE734" s="29">
        <v>1.0</v>
      </c>
      <c r="AF734" s="17">
        <f t="shared" ref="AF734:AH734" si="4667">Z734</f>
        <v>0.5561275196</v>
      </c>
      <c r="AG734" s="17">
        <f t="shared" si="4667"/>
        <v>0.3896224591</v>
      </c>
      <c r="AH734" s="17">
        <f t="shared" si="4667"/>
        <v>0.7591681682</v>
      </c>
      <c r="AI734" s="2"/>
      <c r="AM734" s="27">
        <v>0.34309914187844925</v>
      </c>
      <c r="AN734" s="27">
        <v>0.8673216802648935</v>
      </c>
      <c r="AO734" s="27">
        <v>0.7088381450188177</v>
      </c>
      <c r="AQ734" s="17">
        <f t="shared" ref="AQ734:AS734" si="4668">EXP(AM734)/(EXP($AM734)+EXP($AN734)+EXP($AO734))</f>
        <v>0.2420883096</v>
      </c>
      <c r="AR734" s="17">
        <f t="shared" si="4668"/>
        <v>0.4089222801</v>
      </c>
      <c r="AS734" s="17">
        <f t="shared" si="4668"/>
        <v>0.3489894102</v>
      </c>
      <c r="AU734" s="40" t="str">
        <f t="shared" si="4651"/>
        <v>versicolor</v>
      </c>
      <c r="AW734" s="41">
        <v>0.0</v>
      </c>
      <c r="AX734" s="41">
        <v>1.0</v>
      </c>
      <c r="AY734" s="41">
        <v>0.0</v>
      </c>
      <c r="BB734" s="74">
        <f t="shared" ref="BB734:BD734" si="4669">AQ734-AW734</f>
        <v>0.2420883096</v>
      </c>
      <c r="BC734" s="74">
        <f t="shared" si="4669"/>
        <v>-0.5910777199</v>
      </c>
      <c r="BD734" s="74">
        <f t="shared" si="4669"/>
        <v>0.3489894102</v>
      </c>
      <c r="BF734" s="5">
        <v>1.0</v>
      </c>
      <c r="BG734" s="5">
        <v>1.0</v>
      </c>
      <c r="BH734" s="5">
        <v>1.0</v>
      </c>
      <c r="BJ734" s="34">
        <f t="shared" ref="BJ734:BL734" si="4670">BB734*BF734</f>
        <v>0.2420883096</v>
      </c>
      <c r="BK734" s="34">
        <f t="shared" si="4670"/>
        <v>-0.5910777199</v>
      </c>
      <c r="BL734" s="34">
        <f t="shared" si="4670"/>
        <v>0.3489894102</v>
      </c>
      <c r="BT734" s="5">
        <f t="shared" ref="BT734:BV734" si="4671">Z734*(1-Z734)</f>
        <v>0.2468497015</v>
      </c>
      <c r="BU734" s="5">
        <f t="shared" si="4671"/>
        <v>0.2378167985</v>
      </c>
      <c r="BV734" s="5">
        <f t="shared" si="4671"/>
        <v>0.1828318606</v>
      </c>
      <c r="BY734" s="17">
        <v>-0.14574808386352733</v>
      </c>
      <c r="BZ734" s="17">
        <v>0.4135930612071566</v>
      </c>
      <c r="CA734" s="17">
        <v>-0.3926861819146485</v>
      </c>
      <c r="CC734" s="34">
        <f t="shared" ref="CC734:CE734" si="4672">BY734*BT734</f>
        <v>-0.035977871</v>
      </c>
      <c r="CD734" s="34">
        <f t="shared" si="4672"/>
        <v>0.09835937768</v>
      </c>
      <c r="CE734" s="34">
        <f t="shared" si="4672"/>
        <v>-0.07179554527</v>
      </c>
    </row>
    <row r="735" ht="18.0" customHeight="1">
      <c r="B735" s="6">
        <v>0.0</v>
      </c>
      <c r="C735" s="6">
        <v>1.0</v>
      </c>
      <c r="D735" s="6">
        <v>0.0</v>
      </c>
      <c r="E735" s="22" t="str">
        <f t="shared" si="4631"/>
        <v>versicolor</v>
      </c>
      <c r="F735" s="22">
        <f t="shared" ref="F735:H735" si="4673">AQ735</f>
        <v>0.2155563784</v>
      </c>
      <c r="G735" s="22">
        <f t="shared" si="4673"/>
        <v>0.4383902003</v>
      </c>
      <c r="H735" s="22">
        <f t="shared" si="4673"/>
        <v>0.3460534213</v>
      </c>
      <c r="I735" s="64" t="str">
        <f t="shared" si="4633"/>
        <v>versicolor</v>
      </c>
      <c r="K735" s="24" t="str">
        <f t="shared" si="4634"/>
        <v>OK</v>
      </c>
      <c r="L735" s="76">
        <f t="shared" si="4635"/>
        <v>0.1809350597</v>
      </c>
      <c r="N735" s="29">
        <v>1.0</v>
      </c>
      <c r="O735" s="27">
        <v>6.7</v>
      </c>
      <c r="P735" s="27">
        <v>3.2</v>
      </c>
      <c r="U735" s="27">
        <v>0.3719716354010777</v>
      </c>
      <c r="V735" s="27">
        <v>-0.8160302653264551</v>
      </c>
      <c r="W735" s="27">
        <v>1.67508680141223</v>
      </c>
      <c r="Z735" s="17">
        <f t="shared" ref="Z735:AB735" si="4674">1/(1+EXP(-U735))</f>
        <v>0.591935309</v>
      </c>
      <c r="AA735" s="17">
        <f t="shared" si="4674"/>
        <v>0.3066069735</v>
      </c>
      <c r="AB735" s="17">
        <f t="shared" si="4674"/>
        <v>0.842252846</v>
      </c>
      <c r="AE735" s="29">
        <v>1.0</v>
      </c>
      <c r="AF735" s="17">
        <f t="shared" ref="AF735:AH735" si="4675">Z735</f>
        <v>0.591935309</v>
      </c>
      <c r="AG735" s="17">
        <f t="shared" si="4675"/>
        <v>0.3066069735</v>
      </c>
      <c r="AH735" s="17">
        <f t="shared" si="4675"/>
        <v>0.842252846</v>
      </c>
      <c r="AJ735" s="2"/>
      <c r="AK735" s="2"/>
      <c r="AM735" s="27">
        <v>0.2701584701416861</v>
      </c>
      <c r="AN735" s="27">
        <v>0.9800453599417672</v>
      </c>
      <c r="AO735" s="27">
        <v>0.7435291377239862</v>
      </c>
      <c r="AQ735" s="17">
        <f t="shared" ref="AQ735:AS735" si="4676">EXP(AM735)/(EXP($AM735)+EXP($AN735)+EXP($AO735))</f>
        <v>0.2155563784</v>
      </c>
      <c r="AR735" s="17">
        <f t="shared" si="4676"/>
        <v>0.4383902003</v>
      </c>
      <c r="AS735" s="17">
        <f t="shared" si="4676"/>
        <v>0.3460534213</v>
      </c>
      <c r="AU735" s="40" t="str">
        <f t="shared" si="4651"/>
        <v>versicolor</v>
      </c>
      <c r="AW735" s="41">
        <v>0.0</v>
      </c>
      <c r="AX735" s="41">
        <v>1.0</v>
      </c>
      <c r="AY735" s="41">
        <v>0.0</v>
      </c>
      <c r="BB735" s="74">
        <f t="shared" ref="BB735:BD735" si="4677">AQ735-AW735</f>
        <v>0.2155563784</v>
      </c>
      <c r="BC735" s="74">
        <f t="shared" si="4677"/>
        <v>-0.5616097997</v>
      </c>
      <c r="BD735" s="74">
        <f t="shared" si="4677"/>
        <v>0.3460534213</v>
      </c>
      <c r="BF735" s="5">
        <v>1.0</v>
      </c>
      <c r="BG735" s="5">
        <v>1.0</v>
      </c>
      <c r="BH735" s="5">
        <v>1.0</v>
      </c>
      <c r="BJ735" s="34">
        <f t="shared" ref="BJ735:BL735" si="4678">BB735*BF735</f>
        <v>0.2155563784</v>
      </c>
      <c r="BK735" s="34">
        <f t="shared" si="4678"/>
        <v>-0.5616097997</v>
      </c>
      <c r="BL735" s="34">
        <f t="shared" si="4678"/>
        <v>0.3460534213</v>
      </c>
      <c r="BT735" s="5">
        <f t="shared" ref="BT735:BV735" si="4679">Z735*(1-Z735)</f>
        <v>0.241547899</v>
      </c>
      <c r="BU735" s="5">
        <f t="shared" si="4679"/>
        <v>0.2125991373</v>
      </c>
      <c r="BV735" s="5">
        <f t="shared" si="4679"/>
        <v>0.1328629894</v>
      </c>
      <c r="BY735" s="17">
        <v>-0.13666612658362623</v>
      </c>
      <c r="BZ735" s="17">
        <v>0.3872038566045921</v>
      </c>
      <c r="CA735" s="17">
        <v>-0.36092076465957956</v>
      </c>
      <c r="CC735" s="34">
        <f t="shared" ref="CC735:CE735" si="4680">BY735*BT735</f>
        <v>-0.03301141573</v>
      </c>
      <c r="CD735" s="34">
        <f t="shared" si="4680"/>
        <v>0.08231920588</v>
      </c>
      <c r="CE735" s="34">
        <f t="shared" si="4680"/>
        <v>-0.04795301173</v>
      </c>
    </row>
    <row r="736" ht="18.0" customHeight="1">
      <c r="B736" s="6">
        <v>0.0</v>
      </c>
      <c r="C736" s="6">
        <v>0.0</v>
      </c>
      <c r="D736" s="6">
        <v>1.0</v>
      </c>
      <c r="E736" s="22" t="str">
        <f t="shared" si="4631"/>
        <v>virginica</v>
      </c>
      <c r="F736" s="22">
        <f t="shared" ref="F736:H736" si="4681">AQ736</f>
        <v>0.2998395364</v>
      </c>
      <c r="G736" s="22">
        <f t="shared" si="4681"/>
        <v>0.3502252569</v>
      </c>
      <c r="H736" s="22">
        <f t="shared" si="4681"/>
        <v>0.3499352067</v>
      </c>
      <c r="I736" s="64" t="str">
        <f t="shared" si="4633"/>
        <v>versicolor</v>
      </c>
      <c r="K736" s="24" t="str">
        <f t="shared" si="4634"/>
        <v>NG</v>
      </c>
      <c r="L736" s="76">
        <f t="shared" si="4635"/>
        <v>0.1062807391</v>
      </c>
      <c r="N736" s="29">
        <v>1.0</v>
      </c>
      <c r="O736" s="27">
        <v>7.9</v>
      </c>
      <c r="P736" s="27">
        <v>6.3</v>
      </c>
      <c r="U736" s="27">
        <v>-0.04062409624062435</v>
      </c>
      <c r="V736" s="27">
        <v>0.26465712352526616</v>
      </c>
      <c r="W736" s="27">
        <v>0.41286380974644254</v>
      </c>
      <c r="Z736" s="17">
        <f t="shared" ref="Z736:AB736" si="4682">1/(1+EXP(-U736))</f>
        <v>0.4898453724</v>
      </c>
      <c r="AA736" s="17">
        <f t="shared" si="4682"/>
        <v>0.5657807693</v>
      </c>
      <c r="AB736" s="17">
        <f t="shared" si="4682"/>
        <v>0.6017743675</v>
      </c>
      <c r="AE736" s="29">
        <v>1.0</v>
      </c>
      <c r="AF736" s="17">
        <f t="shared" ref="AF736:AH736" si="4683">Z736</f>
        <v>0.4898453724</v>
      </c>
      <c r="AG736" s="17">
        <f t="shared" si="4683"/>
        <v>0.5657807693</v>
      </c>
      <c r="AH736" s="17">
        <f t="shared" si="4683"/>
        <v>0.6017743675</v>
      </c>
      <c r="AM736" s="27">
        <v>0.49491488213187995</v>
      </c>
      <c r="AN736" s="27">
        <v>0.6502439679562774</v>
      </c>
      <c r="AO736" s="27">
        <v>0.6494154429116741</v>
      </c>
      <c r="AQ736" s="17">
        <f t="shared" ref="AQ736:AS736" si="4684">EXP(AM736)/(EXP($AM736)+EXP($AN736)+EXP($AO736))</f>
        <v>0.2998395364</v>
      </c>
      <c r="AR736" s="17">
        <f t="shared" si="4684"/>
        <v>0.3502252569</v>
      </c>
      <c r="AS736" s="17">
        <f t="shared" si="4684"/>
        <v>0.3499352067</v>
      </c>
      <c r="AU736" s="40" t="str">
        <f t="shared" si="4651"/>
        <v>versicolor</v>
      </c>
      <c r="AW736" s="41">
        <v>0.0</v>
      </c>
      <c r="AX736" s="41">
        <v>0.0</v>
      </c>
      <c r="AY736" s="41">
        <v>1.0</v>
      </c>
      <c r="BB736" s="74">
        <f t="shared" ref="BB736:BD736" si="4685">AQ736-AW736</f>
        <v>0.2998395364</v>
      </c>
      <c r="BC736" s="74">
        <f t="shared" si="4685"/>
        <v>0.3502252569</v>
      </c>
      <c r="BD736" s="74">
        <f t="shared" si="4685"/>
        <v>-0.6500647933</v>
      </c>
      <c r="BF736" s="5">
        <v>1.0</v>
      </c>
      <c r="BG736" s="5">
        <v>1.0</v>
      </c>
      <c r="BH736" s="5">
        <v>1.0</v>
      </c>
      <c r="BJ736" s="34">
        <f t="shared" ref="BJ736:BL736" si="4686">BB736*BF736</f>
        <v>0.2998395364</v>
      </c>
      <c r="BK736" s="34">
        <f t="shared" si="4686"/>
        <v>0.3502252569</v>
      </c>
      <c r="BL736" s="34">
        <f t="shared" si="4686"/>
        <v>-0.6500647933</v>
      </c>
      <c r="BT736" s="5">
        <f t="shared" ref="BT736:BV736" si="4687">Z736*(1-Z736)</f>
        <v>0.2498968835</v>
      </c>
      <c r="BU736" s="5">
        <f t="shared" si="4687"/>
        <v>0.2456728904</v>
      </c>
      <c r="BV736" s="5">
        <f t="shared" si="4687"/>
        <v>0.2396419781</v>
      </c>
      <c r="BY736" s="17">
        <v>0.030705980052090576</v>
      </c>
      <c r="BZ736" s="17">
        <v>-0.06822099224030605</v>
      </c>
      <c r="CA736" s="17">
        <v>-0.1408938794577232</v>
      </c>
      <c r="CC736" s="34">
        <f t="shared" ref="CC736:CE736" si="4688">BY736*BT736</f>
        <v>0.007673328721</v>
      </c>
      <c r="CD736" s="34">
        <f t="shared" si="4688"/>
        <v>-0.01676004835</v>
      </c>
      <c r="CE736" s="34">
        <f t="shared" si="4688"/>
        <v>-0.03376408798</v>
      </c>
    </row>
    <row r="737" ht="18.0" customHeight="1">
      <c r="B737" s="6">
        <v>0.0</v>
      </c>
      <c r="C737" s="6">
        <v>0.0</v>
      </c>
      <c r="D737" s="6">
        <v>1.0</v>
      </c>
      <c r="E737" s="22" t="str">
        <f t="shared" si="4631"/>
        <v>virginica</v>
      </c>
      <c r="F737" s="22">
        <f t="shared" ref="F737:H737" si="4689">AQ737</f>
        <v>0.2625342292</v>
      </c>
      <c r="G737" s="22">
        <f t="shared" si="4689"/>
        <v>0.3860814113</v>
      </c>
      <c r="H737" s="22">
        <f t="shared" si="4689"/>
        <v>0.3513843595</v>
      </c>
      <c r="I737" s="64" t="str">
        <f t="shared" si="4633"/>
        <v>versicolor</v>
      </c>
      <c r="K737" s="24" t="str">
        <f t="shared" si="4634"/>
        <v>NG</v>
      </c>
      <c r="L737" s="76">
        <f t="shared" si="4635"/>
        <v>0.1089915388</v>
      </c>
      <c r="N737" s="29">
        <v>1.0</v>
      </c>
      <c r="O737" s="27">
        <v>8.3</v>
      </c>
      <c r="P737" s="27">
        <v>5.8</v>
      </c>
      <c r="U737" s="27">
        <v>0.1070271838825736</v>
      </c>
      <c r="V737" s="27">
        <v>-0.11083575524422784</v>
      </c>
      <c r="W737" s="27">
        <v>0.9178351833188145</v>
      </c>
      <c r="Z737" s="17">
        <f t="shared" ref="Z737:AB737" si="4690">1/(1+EXP(-U737))</f>
        <v>0.526731284</v>
      </c>
      <c r="AA737" s="17">
        <f t="shared" si="4690"/>
        <v>0.4723193924</v>
      </c>
      <c r="AB737" s="17">
        <f t="shared" si="4690"/>
        <v>0.7146008041</v>
      </c>
      <c r="AE737" s="29">
        <v>1.0</v>
      </c>
      <c r="AF737" s="17">
        <f t="shared" ref="AF737:AH737" si="4691">Z737</f>
        <v>0.526731284</v>
      </c>
      <c r="AG737" s="17">
        <f t="shared" si="4691"/>
        <v>0.4723193924</v>
      </c>
      <c r="AH737" s="17">
        <f t="shared" si="4691"/>
        <v>0.7146008041</v>
      </c>
      <c r="AM737" s="27">
        <v>0.4037616556872117</v>
      </c>
      <c r="AN737" s="27">
        <v>0.7894284426197538</v>
      </c>
      <c r="AO737" s="27">
        <v>0.6952608508967584</v>
      </c>
      <c r="AQ737" s="17">
        <f t="shared" ref="AQ737:AS737" si="4692">EXP(AM737)/(EXP($AM737)+EXP($AN737)+EXP($AO737))</f>
        <v>0.2625342292</v>
      </c>
      <c r="AR737" s="17">
        <f t="shared" si="4692"/>
        <v>0.3860814113</v>
      </c>
      <c r="AS737" s="17">
        <f t="shared" si="4692"/>
        <v>0.3513843595</v>
      </c>
      <c r="AU737" s="40" t="str">
        <f t="shared" si="4651"/>
        <v>versicolor</v>
      </c>
      <c r="AW737" s="41">
        <v>0.0</v>
      </c>
      <c r="AX737" s="41">
        <v>0.0</v>
      </c>
      <c r="AY737" s="41">
        <v>1.0</v>
      </c>
      <c r="BB737" s="74">
        <f t="shared" ref="BB737:BD737" si="4693">AQ737-AW737</f>
        <v>0.2625342292</v>
      </c>
      <c r="BC737" s="74">
        <f t="shared" si="4693"/>
        <v>0.3860814113</v>
      </c>
      <c r="BD737" s="74">
        <f t="shared" si="4693"/>
        <v>-0.6486156405</v>
      </c>
      <c r="BF737" s="5">
        <v>1.0</v>
      </c>
      <c r="BG737" s="5">
        <v>1.0</v>
      </c>
      <c r="BH737" s="5">
        <v>1.0</v>
      </c>
      <c r="BJ737" s="34">
        <f t="shared" ref="BJ737:BL737" si="4694">BB737*BF737</f>
        <v>0.2625342292</v>
      </c>
      <c r="BK737" s="34">
        <f t="shared" si="4694"/>
        <v>0.3860814113</v>
      </c>
      <c r="BL737" s="34">
        <f t="shared" si="4694"/>
        <v>-0.6486156405</v>
      </c>
      <c r="BT737" s="5">
        <f t="shared" ref="BT737:BV737" si="4695">Z737*(1-Z737)</f>
        <v>0.2492854385</v>
      </c>
      <c r="BU737" s="5">
        <f t="shared" si="4695"/>
        <v>0.249233784</v>
      </c>
      <c r="BV737" s="5">
        <f t="shared" si="4695"/>
        <v>0.2039464949</v>
      </c>
      <c r="BY737" s="17">
        <v>0.042387228374572594</v>
      </c>
      <c r="BZ737" s="17">
        <v>-0.102334315640403</v>
      </c>
      <c r="CA737" s="17">
        <v>-0.09801027341207319</v>
      </c>
      <c r="CC737" s="34">
        <f t="shared" ref="CC737:CE737" si="4696">BY737*BT737</f>
        <v>0.01056651881</v>
      </c>
      <c r="CD737" s="34">
        <f t="shared" si="4696"/>
        <v>-0.02550516872</v>
      </c>
      <c r="CE737" s="34">
        <f t="shared" si="4696"/>
        <v>-0.01998885172</v>
      </c>
    </row>
    <row r="738" ht="18.0" customHeight="1">
      <c r="B738" s="6">
        <v>0.0</v>
      </c>
      <c r="C738" s="6">
        <v>0.0</v>
      </c>
      <c r="D738" s="6">
        <v>1.0</v>
      </c>
      <c r="E738" s="22" t="str">
        <f t="shared" si="4631"/>
        <v>virginica</v>
      </c>
      <c r="F738" s="22">
        <f t="shared" ref="F738:H738" si="4697">AQ738</f>
        <v>0.2572069847</v>
      </c>
      <c r="G738" s="22">
        <f t="shared" si="4697"/>
        <v>0.3919087095</v>
      </c>
      <c r="H738" s="22">
        <f t="shared" si="4697"/>
        <v>0.3508843058</v>
      </c>
      <c r="I738" s="64" t="str">
        <f t="shared" si="4633"/>
        <v>versicolor</v>
      </c>
      <c r="J738" s="30"/>
      <c r="K738" s="77" t="str">
        <f t="shared" si="4634"/>
        <v>NG</v>
      </c>
      <c r="L738" s="78">
        <f t="shared" si="4635"/>
        <v>0.1098739348</v>
      </c>
      <c r="N738" s="31">
        <v>1.0</v>
      </c>
      <c r="O738" s="27">
        <v>7.7</v>
      </c>
      <c r="P738" s="27">
        <v>5.2</v>
      </c>
      <c r="U738" s="27">
        <v>0.13663546417935257</v>
      </c>
      <c r="V738" s="27">
        <v>-0.19535168360439403</v>
      </c>
      <c r="W738" s="27">
        <v>0.9754074928987171</v>
      </c>
      <c r="Z738" s="17">
        <f t="shared" ref="Z738:AB738" si="4698">1/(1+EXP(-U738))</f>
        <v>0.5341058217</v>
      </c>
      <c r="AA738" s="17">
        <f t="shared" si="4698"/>
        <v>0.4513168025</v>
      </c>
      <c r="AB738" s="17">
        <f t="shared" si="4698"/>
        <v>0.7261960127</v>
      </c>
      <c r="AE738" s="31">
        <v>1.0</v>
      </c>
      <c r="AF738" s="17">
        <f t="shared" ref="AF738:AH738" si="4699">Z738</f>
        <v>0.5341058217</v>
      </c>
      <c r="AG738" s="17">
        <f t="shared" si="4699"/>
        <v>0.4513168025</v>
      </c>
      <c r="AH738" s="17">
        <f t="shared" si="4699"/>
        <v>0.7261960127</v>
      </c>
      <c r="AM738" s="27">
        <v>0.38820668017312565</v>
      </c>
      <c r="AN738" s="27">
        <v>0.8093544599809019</v>
      </c>
      <c r="AO738" s="27">
        <v>0.6987820874304458</v>
      </c>
      <c r="AQ738" s="17">
        <f t="shared" ref="AQ738:AS738" si="4700">EXP(AM738)/(EXP($AM738)+EXP($AN738)+EXP($AO738))</f>
        <v>0.2572069847</v>
      </c>
      <c r="AR738" s="17">
        <f t="shared" si="4700"/>
        <v>0.3919087095</v>
      </c>
      <c r="AS738" s="17">
        <f t="shared" si="4700"/>
        <v>0.3508843058</v>
      </c>
      <c r="AU738" s="40" t="str">
        <f t="shared" si="4651"/>
        <v>versicolor</v>
      </c>
      <c r="AW738" s="41">
        <v>0.0</v>
      </c>
      <c r="AX738" s="41">
        <v>0.0</v>
      </c>
      <c r="AY738" s="41">
        <v>1.0</v>
      </c>
      <c r="BB738" s="74">
        <f t="shared" ref="BB738:BD738" si="4701">AQ738-AW738</f>
        <v>0.2572069847</v>
      </c>
      <c r="BC738" s="74">
        <f t="shared" si="4701"/>
        <v>0.3919087095</v>
      </c>
      <c r="BD738" s="74">
        <f t="shared" si="4701"/>
        <v>-0.6491156942</v>
      </c>
      <c r="BF738" s="5">
        <v>1.0</v>
      </c>
      <c r="BG738" s="5">
        <v>1.0</v>
      </c>
      <c r="BH738" s="5">
        <v>1.0</v>
      </c>
      <c r="BJ738" s="34">
        <f t="shared" ref="BJ738:BL738" si="4702">BB738*BF738</f>
        <v>0.2572069847</v>
      </c>
      <c r="BK738" s="34">
        <f t="shared" si="4702"/>
        <v>0.3919087095</v>
      </c>
      <c r="BL738" s="34">
        <f t="shared" si="4702"/>
        <v>-0.6491156942</v>
      </c>
      <c r="BT738" s="5">
        <f t="shared" ref="BT738:BV738" si="4703">Z738*(1-Z738)</f>
        <v>0.2488367929</v>
      </c>
      <c r="BU738" s="5">
        <f t="shared" si="4703"/>
        <v>0.2476299463</v>
      </c>
      <c r="BV738" s="5">
        <f t="shared" si="4703"/>
        <v>0.1988353638</v>
      </c>
      <c r="BY738" s="17">
        <v>0.04419330216913253</v>
      </c>
      <c r="BZ738" s="17">
        <v>-0.10758492625494892</v>
      </c>
      <c r="CA738" s="17">
        <v>-0.09166077031372513</v>
      </c>
      <c r="CC738" s="34">
        <f t="shared" ref="CC738:CE738" si="4704">BY738*BT738</f>
        <v>0.01099691958</v>
      </c>
      <c r="CD738" s="34">
        <f t="shared" si="4704"/>
        <v>-0.02664124951</v>
      </c>
      <c r="CE738" s="34">
        <f t="shared" si="4704"/>
        <v>-0.01822540261</v>
      </c>
    </row>
    <row r="739" ht="18.0" customHeight="1">
      <c r="K739" s="2"/>
      <c r="R739" s="9"/>
      <c r="AM739" s="7"/>
    </row>
    <row r="740" ht="18.0" customHeight="1">
      <c r="K740" s="2"/>
      <c r="R740" s="9"/>
      <c r="AM740" s="43" t="s">
        <v>388</v>
      </c>
      <c r="AN740" s="27"/>
      <c r="AO740" s="27"/>
    </row>
    <row r="741" ht="18.0" customHeight="1">
      <c r="B741" s="11" t="s">
        <v>11</v>
      </c>
      <c r="C741" s="12"/>
      <c r="D741" s="12"/>
      <c r="E741" s="13"/>
      <c r="G741" s="2"/>
      <c r="H741" s="2"/>
      <c r="I741" s="2"/>
      <c r="J741" s="9"/>
      <c r="K741" s="2"/>
      <c r="L741" s="9"/>
      <c r="Q741" s="7"/>
      <c r="U741" s="43" t="s">
        <v>12</v>
      </c>
      <c r="V741" s="27"/>
      <c r="W741" s="27"/>
      <c r="Z741" s="16" t="s">
        <v>389</v>
      </c>
      <c r="AA741" s="17"/>
      <c r="AF741" s="16" t="s">
        <v>390</v>
      </c>
      <c r="AI741" s="7"/>
      <c r="AM741" s="43" t="s">
        <v>391</v>
      </c>
      <c r="AQ741" s="10" t="s">
        <v>392</v>
      </c>
      <c r="AR741" s="17"/>
      <c r="AW741" s="1" t="s">
        <v>41</v>
      </c>
      <c r="BB741" s="36" t="s">
        <v>93</v>
      </c>
      <c r="BF741" s="4" t="s">
        <v>393</v>
      </c>
      <c r="BH741" s="9" t="s">
        <v>1427</v>
      </c>
      <c r="BJ741" s="33" t="s">
        <v>395</v>
      </c>
      <c r="BN741" s="33" t="s">
        <v>396</v>
      </c>
      <c r="BO741" s="34"/>
      <c r="BP741" s="34"/>
      <c r="BQ741" s="34"/>
      <c r="BT741" s="4" t="s">
        <v>397</v>
      </c>
      <c r="BX741" s="16" t="s">
        <v>398</v>
      </c>
      <c r="BY741" s="17"/>
      <c r="BZ741" s="17"/>
      <c r="CA741" s="17"/>
      <c r="CB741" s="17"/>
      <c r="CC741" s="33" t="s">
        <v>399</v>
      </c>
      <c r="CG741" s="4" t="s">
        <v>138</v>
      </c>
      <c r="CH741" s="5"/>
      <c r="CI741" s="5"/>
      <c r="CJ741" s="5"/>
    </row>
    <row r="742" ht="18.0" customHeight="1">
      <c r="B742" s="18" t="s">
        <v>14</v>
      </c>
      <c r="C742" s="18" t="s">
        <v>15</v>
      </c>
      <c r="D742" s="18" t="s">
        <v>16</v>
      </c>
      <c r="E742" s="19"/>
      <c r="F742" s="6" t="s">
        <v>14</v>
      </c>
      <c r="G742" s="6" t="s">
        <v>15</v>
      </c>
      <c r="H742" s="6" t="s">
        <v>16</v>
      </c>
      <c r="I742" s="19"/>
      <c r="J742" s="20" t="s">
        <v>18</v>
      </c>
      <c r="K742" s="18" t="s">
        <v>19</v>
      </c>
      <c r="L742" s="18" t="s">
        <v>1142</v>
      </c>
      <c r="N742" s="1" t="s">
        <v>21</v>
      </c>
      <c r="O742" s="1" t="s">
        <v>22</v>
      </c>
      <c r="P742" s="1" t="s">
        <v>514</v>
      </c>
      <c r="Q742" s="1" t="s">
        <v>1428</v>
      </c>
      <c r="U742" s="1" t="s">
        <v>1429</v>
      </c>
      <c r="AE742" s="1" t="s">
        <v>21</v>
      </c>
      <c r="AF742" s="2" t="s">
        <v>1430</v>
      </c>
      <c r="AI742" s="2" t="s">
        <v>1431</v>
      </c>
      <c r="AK742" s="2"/>
      <c r="AM742" s="2" t="s">
        <v>1432</v>
      </c>
      <c r="AO742" s="2"/>
      <c r="AQ742" s="2" t="s">
        <v>47</v>
      </c>
      <c r="AW742" s="6" t="s">
        <v>14</v>
      </c>
      <c r="AX742" s="6" t="s">
        <v>15</v>
      </c>
      <c r="AY742" s="6" t="s">
        <v>16</v>
      </c>
      <c r="BB742" s="2" t="s">
        <v>101</v>
      </c>
      <c r="BF742" s="1" t="s">
        <v>251</v>
      </c>
      <c r="BJ742" s="57" t="s">
        <v>1433</v>
      </c>
      <c r="BK742" s="58"/>
      <c r="BO742" s="2" t="s">
        <v>104</v>
      </c>
      <c r="BP742" s="2"/>
      <c r="BT742" s="1" t="s">
        <v>145</v>
      </c>
      <c r="BY742" s="2" t="s">
        <v>146</v>
      </c>
      <c r="CC742" s="2" t="s">
        <v>1434</v>
      </c>
      <c r="CH742" s="2" t="s">
        <v>148</v>
      </c>
    </row>
    <row r="743" ht="18.0" customHeight="1">
      <c r="A743" s="1">
        <f>A730+1</f>
        <v>57</v>
      </c>
      <c r="B743" s="6">
        <v>1.0</v>
      </c>
      <c r="C743" s="6">
        <v>0.0</v>
      </c>
      <c r="D743" s="6">
        <v>0.0</v>
      </c>
      <c r="E743" s="22" t="str">
        <f t="shared" ref="E743:E751" si="4715">IF(MAX(B743:D743)=B743,"setosa",IF(MAX(B743:D743)=C743,"versicolor","virginica"))</f>
        <v>setosa</v>
      </c>
      <c r="F743" s="22">
        <f t="shared" ref="F743:H743" si="4705">AQ743</f>
        <v>0.4436965372</v>
      </c>
      <c r="G743" s="22">
        <f t="shared" si="4705"/>
        <v>0.2364577542</v>
      </c>
      <c r="H743" s="22">
        <f t="shared" si="4705"/>
        <v>0.3198457086</v>
      </c>
      <c r="I743" s="64" t="str">
        <f t="shared" ref="I743:I751" si="4717">IF(MAX(F743:H743)=F743,"setosa",IF(MAX(F743:H743)=G743,"versicolor","virginica"))</f>
        <v>setosa</v>
      </c>
      <c r="J743" s="22">
        <f>COUNTIF(K743:K751,"OK")/9</f>
        <v>0.6666666667</v>
      </c>
      <c r="K743" s="24" t="str">
        <f t="shared" ref="K743:K751" si="4718">IF(E743=I743,"OK","NG")</f>
        <v>OK</v>
      </c>
      <c r="L743" s="76">
        <f t="shared" ref="L743:L751" si="4719">((AQ743-B743)^2+(AR743-C743)^2)/2</f>
        <v>0.1826929061</v>
      </c>
      <c r="M743" s="9" t="s">
        <v>26</v>
      </c>
      <c r="N743" s="25">
        <v>1.0</v>
      </c>
      <c r="O743" s="27">
        <v>5.1</v>
      </c>
      <c r="P743" s="27">
        <v>7.0</v>
      </c>
      <c r="Q743" s="72">
        <f t="shared" ref="Q743:S743" si="4706">Q730-$C$10*CH730</f>
        <v>0.0515558277</v>
      </c>
      <c r="R743" s="72">
        <f t="shared" si="4706"/>
        <v>-0.08178196335</v>
      </c>
      <c r="S743" s="72">
        <f t="shared" si="4706"/>
        <v>0.2054893363</v>
      </c>
      <c r="T743" s="28" t="s">
        <v>27</v>
      </c>
      <c r="U743" s="27">
        <f t="array" ref="U743:W751">MMULT(N743:P751,Q743:S745)</f>
        <v>-0.6037459558</v>
      </c>
      <c r="V743" s="27">
        <v>1.5606199580187163</v>
      </c>
      <c r="W743" s="27">
        <v>-1.4536987184981487</v>
      </c>
      <c r="Y743" s="9" t="s">
        <v>1435</v>
      </c>
      <c r="Z743" s="17">
        <f t="shared" ref="Z743:AB743" si="4707">1/(1+EXP(-U743))</f>
        <v>0.3534871465</v>
      </c>
      <c r="AA743" s="17">
        <f t="shared" si="4707"/>
        <v>0.8264422949</v>
      </c>
      <c r="AB743" s="17">
        <f t="shared" si="4707"/>
        <v>0.1894329822</v>
      </c>
      <c r="AD743" s="9" t="s">
        <v>1436</v>
      </c>
      <c r="AE743" s="25">
        <v>1.0</v>
      </c>
      <c r="AF743" s="17">
        <f t="shared" ref="AF743:AH743" si="4708">Z743</f>
        <v>0.3534871465</v>
      </c>
      <c r="AG743" s="17">
        <f t="shared" si="4708"/>
        <v>0.8264422949</v>
      </c>
      <c r="AH743" s="17">
        <f t="shared" si="4708"/>
        <v>0.1894329822</v>
      </c>
      <c r="AI743" s="38">
        <f t="shared" ref="AI743:AK743" si="4709">AI730-$C$10*BO730</f>
        <v>0.1230392775</v>
      </c>
      <c r="AJ743" s="38">
        <f t="shared" si="4709"/>
        <v>-0.05362409116</v>
      </c>
      <c r="AK743" s="38">
        <f t="shared" si="4709"/>
        <v>-0.06941518637</v>
      </c>
      <c r="AL743" s="28" t="s">
        <v>27</v>
      </c>
      <c r="AM743" s="27">
        <f t="array" ref="AM743:AO751">MMULT(AE743:AH751,AI743:AK746)</f>
        <v>0.7823708158</v>
      </c>
      <c r="AN743" s="27">
        <v>0.15299952474818393</v>
      </c>
      <c r="AO743" s="27">
        <v>0.45506868057216476</v>
      </c>
      <c r="AP743" s="9" t="s">
        <v>1437</v>
      </c>
      <c r="AQ743" s="17">
        <f t="shared" ref="AQ743:AS743" si="4710">EXP(AM743)/(EXP($AM743)+EXP($AN743)+EXP($AO743))</f>
        <v>0.4436965372</v>
      </c>
      <c r="AR743" s="17">
        <f t="shared" si="4710"/>
        <v>0.2364577542</v>
      </c>
      <c r="AS743" s="17">
        <f t="shared" si="4710"/>
        <v>0.3198457086</v>
      </c>
      <c r="AT743" s="39" t="s">
        <v>51</v>
      </c>
      <c r="AU743" s="40" t="str">
        <f>IF(MAX(B743:D743)=MAX(AQ743:AS743)=AQ743,"setosa",IF(MAX(AQ743:AS743)=AR743,"versicolor","virginica"))</f>
        <v>virginica</v>
      </c>
      <c r="AW743" s="41">
        <v>1.0</v>
      </c>
      <c r="AX743" s="41">
        <v>0.0</v>
      </c>
      <c r="AY743" s="41">
        <v>0.0</v>
      </c>
      <c r="BA743" s="59" t="s">
        <v>108</v>
      </c>
      <c r="BB743" s="74">
        <f t="shared" ref="BB743:BD743" si="4711">AQ743-AW743</f>
        <v>-0.5563034628</v>
      </c>
      <c r="BC743" s="74">
        <f t="shared" si="4711"/>
        <v>0.2364577542</v>
      </c>
      <c r="BD743" s="74">
        <f t="shared" si="4711"/>
        <v>0.3198457086</v>
      </c>
      <c r="BE743" s="9" t="s">
        <v>1438</v>
      </c>
      <c r="BF743" s="5">
        <v>1.0</v>
      </c>
      <c r="BG743" s="5">
        <v>1.0</v>
      </c>
      <c r="BH743" s="5">
        <v>1.0</v>
      </c>
      <c r="BI743" s="9" t="s">
        <v>1439</v>
      </c>
      <c r="BJ743" s="34">
        <f t="shared" ref="BJ743:BL743" si="4712">BB743*BF743</f>
        <v>-0.5563034628</v>
      </c>
      <c r="BK743" s="34">
        <f t="shared" si="4712"/>
        <v>0.2364577542</v>
      </c>
      <c r="BL743" s="34">
        <f t="shared" si="4712"/>
        <v>0.3198457086</v>
      </c>
      <c r="BN743" s="61" t="s">
        <v>1440</v>
      </c>
      <c r="BO743" s="62">
        <f t="array" ref="BO743:BQ746">MMULT(TRANSPOSE(AE743:AH751),BJ743:BL751)</f>
        <v>-0.149227422</v>
      </c>
      <c r="BP743" s="62">
        <v>0.09733004479848467</v>
      </c>
      <c r="BQ743" s="62">
        <v>0.051897377186607585</v>
      </c>
      <c r="BS743" s="75" t="s">
        <v>1441</v>
      </c>
      <c r="BT743" s="5">
        <f t="shared" ref="BT743:BV743" si="4713">Z743*(1-Z743)</f>
        <v>0.2285339838</v>
      </c>
      <c r="BU743" s="5">
        <f t="shared" si="4713"/>
        <v>0.1434354281</v>
      </c>
      <c r="BV743" s="5">
        <f t="shared" si="4713"/>
        <v>0.1535481275</v>
      </c>
      <c r="BX743" s="9" t="s">
        <v>1442</v>
      </c>
      <c r="BY743" s="17">
        <f t="array" ref="BY743:CA751">MMULT(BJ743:BL751,TRANSPOSE(AI744:AK746))</f>
        <v>0.1197340879</v>
      </c>
      <c r="BZ743" s="17">
        <v>-0.3607960637426438</v>
      </c>
      <c r="CA743" s="17">
        <v>0.5578538489078335</v>
      </c>
      <c r="CB743" s="9"/>
      <c r="CC743" s="34">
        <f t="shared" ref="CC743:CE743" si="4714">BY743*BT743</f>
        <v>0.02736330809</v>
      </c>
      <c r="CD743" s="34">
        <f t="shared" si="4714"/>
        <v>-0.05175093785</v>
      </c>
      <c r="CE743" s="34">
        <f t="shared" si="4714"/>
        <v>0.0856574139</v>
      </c>
      <c r="CG743" s="61" t="s">
        <v>1443</v>
      </c>
      <c r="CH743" s="65">
        <f t="array" ref="CH743:CJ745">MMULT(TRANSPOSE(N743:P751),CC743:CE751)</f>
        <v>0.002815110572</v>
      </c>
      <c r="CI743" s="65">
        <v>0.06728955126979583</v>
      </c>
      <c r="CJ743" s="65">
        <v>-0.026972375922754168</v>
      </c>
    </row>
    <row r="744" ht="18.0" customHeight="1">
      <c r="B744" s="6">
        <v>1.0</v>
      </c>
      <c r="C744" s="6">
        <v>0.0</v>
      </c>
      <c r="D744" s="6">
        <v>0.0</v>
      </c>
      <c r="E744" s="22" t="str">
        <f t="shared" si="4715"/>
        <v>setosa</v>
      </c>
      <c r="F744" s="22">
        <f t="shared" ref="F744:H744" si="4716">AQ744</f>
        <v>0.4625346659</v>
      </c>
      <c r="G744" s="22">
        <f t="shared" si="4716"/>
        <v>0.2231821642</v>
      </c>
      <c r="H744" s="22">
        <f t="shared" si="4716"/>
        <v>0.3142831698</v>
      </c>
      <c r="I744" s="64" t="str">
        <f t="shared" si="4717"/>
        <v>setosa</v>
      </c>
      <c r="K744" s="24" t="str">
        <f t="shared" si="4718"/>
        <v>OK</v>
      </c>
      <c r="L744" s="76">
        <f t="shared" si="4719"/>
        <v>0.1693396319</v>
      </c>
      <c r="N744" s="29">
        <v>1.0</v>
      </c>
      <c r="O744" s="27">
        <v>5.4</v>
      </c>
      <c r="P744" s="27">
        <v>7.8</v>
      </c>
      <c r="Q744" s="72">
        <f t="shared" ref="Q744:S744" si="4720">Q731-$C$10*CH731</f>
        <v>0.1372197962</v>
      </c>
      <c r="R744" s="72">
        <f t="shared" si="4720"/>
        <v>-0.3488356673</v>
      </c>
      <c r="S744" s="72">
        <f t="shared" si="4720"/>
        <v>0.5194615846</v>
      </c>
      <c r="U744" s="27">
        <v>-0.7174511876531959</v>
      </c>
      <c r="V744" s="27">
        <v>1.8469936949151613</v>
      </c>
      <c r="W744" s="27">
        <v>-1.7902536301289382</v>
      </c>
      <c r="Z744" s="17">
        <f t="shared" ref="Z744:AB744" si="4721">1/(1+EXP(-U744))</f>
        <v>0.3279544955</v>
      </c>
      <c r="AA744" s="17">
        <f t="shared" si="4721"/>
        <v>0.8637737418</v>
      </c>
      <c r="AB744" s="17">
        <f t="shared" si="4721"/>
        <v>0.1430416305</v>
      </c>
      <c r="AE744" s="29">
        <v>1.0</v>
      </c>
      <c r="AF744" s="17">
        <f t="shared" ref="AF744:AH744" si="4722">Z744</f>
        <v>0.3279544955</v>
      </c>
      <c r="AG744" s="17">
        <f t="shared" si="4722"/>
        <v>0.8637737418</v>
      </c>
      <c r="AH744" s="17">
        <f t="shared" si="4722"/>
        <v>0.1430416305</v>
      </c>
      <c r="AI744" s="38">
        <f t="shared" ref="AI744:AK744" si="4723">AI731-$C$10*BO731</f>
        <v>0.4466757131</v>
      </c>
      <c r="AJ744" s="38">
        <f t="shared" si="4723"/>
        <v>0.775095542</v>
      </c>
      <c r="AK744" s="38">
        <f t="shared" si="4723"/>
        <v>0.5782287449</v>
      </c>
      <c r="AM744" s="27">
        <v>0.8158501528026951</v>
      </c>
      <c r="AN744" s="27">
        <v>0.08711696331949546</v>
      </c>
      <c r="AO744" s="27">
        <v>0.4294230395206832</v>
      </c>
      <c r="AQ744" s="17">
        <f t="shared" ref="AQ744:AS744" si="4724">EXP(AM744)/(EXP($AM744)+EXP($AN744)+EXP($AO744))</f>
        <v>0.4625346659</v>
      </c>
      <c r="AR744" s="17">
        <f t="shared" si="4724"/>
        <v>0.2231821642</v>
      </c>
      <c r="AS744" s="17">
        <f t="shared" si="4724"/>
        <v>0.3142831698</v>
      </c>
      <c r="AU744" s="40" t="str">
        <f t="shared" ref="AU744:AU751" si="4735">IF(MAX(AQ744:AS744)=AQ744,"setosa",IF(MAX(AQ744:AS744)=AR744,"versicolor","virginica"))</f>
        <v>setosa</v>
      </c>
      <c r="AW744" s="41">
        <v>1.0</v>
      </c>
      <c r="AX744" s="41">
        <v>0.0</v>
      </c>
      <c r="AY744" s="41">
        <v>0.0</v>
      </c>
      <c r="BB744" s="74">
        <f t="shared" ref="BB744:BD744" si="4725">AQ744-AW744</f>
        <v>-0.5374653341</v>
      </c>
      <c r="BC744" s="74">
        <f t="shared" si="4725"/>
        <v>0.2231821642</v>
      </c>
      <c r="BD744" s="74">
        <f t="shared" si="4725"/>
        <v>0.3142831698</v>
      </c>
      <c r="BF744" s="5">
        <v>1.0</v>
      </c>
      <c r="BG744" s="5">
        <v>1.0</v>
      </c>
      <c r="BH744" s="5">
        <v>1.0</v>
      </c>
      <c r="BJ744" s="34">
        <f t="shared" ref="BJ744:BL744" si="4726">BB744*BF744</f>
        <v>-0.5374653341</v>
      </c>
      <c r="BK744" s="34">
        <f t="shared" si="4726"/>
        <v>0.2231821642</v>
      </c>
      <c r="BL744" s="34">
        <f t="shared" si="4726"/>
        <v>0.3142831698</v>
      </c>
      <c r="BN744" s="61" t="s">
        <v>1444</v>
      </c>
      <c r="BO744" s="34">
        <v>0.2320228770457935</v>
      </c>
      <c r="BP744" s="34">
        <v>-0.1626638235953643</v>
      </c>
      <c r="BQ744" s="34">
        <v>-0.06935905345042903</v>
      </c>
      <c r="BT744" s="5">
        <f t="shared" ref="BT744:BV744" si="4727">Z744*(1-Z744)</f>
        <v>0.2204003444</v>
      </c>
      <c r="BU744" s="5">
        <f t="shared" si="4727"/>
        <v>0.1176686648</v>
      </c>
      <c r="BV744" s="5">
        <f t="shared" si="4727"/>
        <v>0.1225807224</v>
      </c>
      <c r="BY744" s="17">
        <v>0.11464235202755757</v>
      </c>
      <c r="BZ744" s="17">
        <v>-0.345719304746895</v>
      </c>
      <c r="CA744" s="17">
        <v>0.5372653118368272</v>
      </c>
      <c r="CC744" s="34">
        <f t="shared" ref="CC744:CE744" si="4728">BY744*BT744</f>
        <v>0.02526721387</v>
      </c>
      <c r="CD744" s="34">
        <f t="shared" si="4728"/>
        <v>-0.04068032898</v>
      </c>
      <c r="CE744" s="34">
        <f t="shared" si="4728"/>
        <v>0.06585837007</v>
      </c>
      <c r="CG744" s="61" t="s">
        <v>1445</v>
      </c>
      <c r="CH744" s="66">
        <v>-0.03709091218461806</v>
      </c>
      <c r="CI744" s="66">
        <v>0.4935833159929349</v>
      </c>
      <c r="CJ744" s="66">
        <v>-0.58128413737205</v>
      </c>
    </row>
    <row r="745" ht="18.0" customHeight="1">
      <c r="B745" s="6">
        <v>1.0</v>
      </c>
      <c r="C745" s="6">
        <v>0.0</v>
      </c>
      <c r="D745" s="6">
        <v>0.0</v>
      </c>
      <c r="E745" s="22" t="str">
        <f t="shared" si="4715"/>
        <v>setosa</v>
      </c>
      <c r="F745" s="22">
        <f t="shared" ref="F745:H745" si="4729">AQ745</f>
        <v>0.4507536337</v>
      </c>
      <c r="G745" s="22">
        <f t="shared" si="4729"/>
        <v>0.2316299389</v>
      </c>
      <c r="H745" s="22">
        <f t="shared" si="4729"/>
        <v>0.3176164275</v>
      </c>
      <c r="I745" s="64" t="str">
        <f t="shared" si="4717"/>
        <v>setosa</v>
      </c>
      <c r="K745" s="24" t="str">
        <f t="shared" si="4718"/>
        <v>OK</v>
      </c>
      <c r="L745" s="76">
        <f t="shared" si="4719"/>
        <v>0.1776619998</v>
      </c>
      <c r="N745" s="29">
        <v>1.0</v>
      </c>
      <c r="O745" s="27">
        <v>4.6</v>
      </c>
      <c r="P745" s="27">
        <v>6.8</v>
      </c>
      <c r="Q745" s="72">
        <f t="shared" ref="Q745:S745" si="4730">Q732-$C$10*CH732</f>
        <v>-0.1935889634</v>
      </c>
      <c r="R745" s="72">
        <f t="shared" si="4730"/>
        <v>0.4887805463</v>
      </c>
      <c r="S745" s="72">
        <f t="shared" si="4730"/>
        <v>-0.6154917338</v>
      </c>
      <c r="U745" s="27">
        <v>-0.6336380611711324</v>
      </c>
      <c r="V745" s="27">
        <v>1.6372816823804657</v>
      </c>
      <c r="W745" s="27">
        <v>-1.5903311640574511</v>
      </c>
      <c r="Z745" s="17">
        <f t="shared" ref="Z745:AB745" si="4731">1/(1+EXP(-U745))</f>
        <v>0.3466860768</v>
      </c>
      <c r="AA745" s="17">
        <f t="shared" si="4731"/>
        <v>0.837164716</v>
      </c>
      <c r="AB745" s="17">
        <f t="shared" si="4731"/>
        <v>0.1693373096</v>
      </c>
      <c r="AE745" s="29">
        <v>1.0</v>
      </c>
      <c r="AF745" s="17">
        <f t="shared" ref="AF745:AH745" si="4732">Z745</f>
        <v>0.3466860768</v>
      </c>
      <c r="AG745" s="17">
        <f t="shared" si="4732"/>
        <v>0.837164716</v>
      </c>
      <c r="AH745" s="17">
        <f t="shared" si="4732"/>
        <v>0.1693373096</v>
      </c>
      <c r="AI745" s="38">
        <f t="shared" ref="AI745:AK745" si="4733">AI732-$C$10*BO732</f>
        <v>0.6994889086</v>
      </c>
      <c r="AJ745" s="38">
        <f t="shared" si="4733"/>
        <v>-0.2610887136</v>
      </c>
      <c r="AK745" s="38">
        <f t="shared" si="4733"/>
        <v>0.2815998051</v>
      </c>
      <c r="AM745" s="27">
        <v>0.7949644205768784</v>
      </c>
      <c r="AN745" s="27">
        <v>0.12918450422306138</v>
      </c>
      <c r="AO745" s="27">
        <v>0.44488794897645195</v>
      </c>
      <c r="AQ745" s="17">
        <f t="shared" ref="AQ745:AS745" si="4734">EXP(AM745)/(EXP($AM745)+EXP($AN745)+EXP($AO745))</f>
        <v>0.4507536337</v>
      </c>
      <c r="AR745" s="17">
        <f t="shared" si="4734"/>
        <v>0.2316299389</v>
      </c>
      <c r="AS745" s="17">
        <f t="shared" si="4734"/>
        <v>0.3176164275</v>
      </c>
      <c r="AU745" s="40" t="str">
        <f t="shared" si="4735"/>
        <v>setosa</v>
      </c>
      <c r="AW745" s="41">
        <v>1.0</v>
      </c>
      <c r="AX745" s="41">
        <v>0.0</v>
      </c>
      <c r="AY745" s="41">
        <v>0.0</v>
      </c>
      <c r="BB745" s="74">
        <f t="shared" ref="BB745:BD745" si="4736">AQ745-AW745</f>
        <v>-0.5492463663</v>
      </c>
      <c r="BC745" s="74">
        <f t="shared" si="4736"/>
        <v>0.2316299389</v>
      </c>
      <c r="BD745" s="74">
        <f t="shared" si="4736"/>
        <v>0.3176164275</v>
      </c>
      <c r="BF745" s="5">
        <v>1.0</v>
      </c>
      <c r="BG745" s="5">
        <v>1.0</v>
      </c>
      <c r="BH745" s="5">
        <v>1.0</v>
      </c>
      <c r="BJ745" s="34">
        <f t="shared" ref="BJ745:BL745" si="4737">BB745*BF745</f>
        <v>-0.5492463663</v>
      </c>
      <c r="BK745" s="34">
        <f t="shared" si="4737"/>
        <v>0.2316299389</v>
      </c>
      <c r="BL745" s="34">
        <f t="shared" si="4737"/>
        <v>0.3176164275</v>
      </c>
      <c r="BO745" s="34">
        <v>-0.7444526515442842</v>
      </c>
      <c r="BP745" s="34">
        <v>0.5303872977693115</v>
      </c>
      <c r="BQ745" s="34">
        <v>0.2140653537749727</v>
      </c>
      <c r="BT745" s="5">
        <f t="shared" ref="BT745:BV745" si="4738">Z745*(1-Z745)</f>
        <v>0.2264948409</v>
      </c>
      <c r="BU745" s="5">
        <f t="shared" si="4738"/>
        <v>0.1363199543</v>
      </c>
      <c r="BV745" s="5">
        <f t="shared" si="4738"/>
        <v>0.1406621852</v>
      </c>
      <c r="BY745" s="17">
        <v>0.1178552688723471</v>
      </c>
      <c r="BZ745" s="17">
        <v>-0.3552269800563012</v>
      </c>
      <c r="CA745" s="17">
        <v>0.5501878960523057</v>
      </c>
      <c r="CC745" s="34">
        <f t="shared" ref="CC745:CE745" si="4739">BY745*BT745</f>
        <v>0.02669361038</v>
      </c>
      <c r="CD745" s="34">
        <f t="shared" si="4739"/>
        <v>-0.04842452567</v>
      </c>
      <c r="CE745" s="34">
        <f t="shared" si="4739"/>
        <v>0.07739063171</v>
      </c>
      <c r="CH745" s="66">
        <v>0.3763541869414872</v>
      </c>
      <c r="CI745" s="66">
        <v>-0.45445307116066785</v>
      </c>
      <c r="CJ745" s="66">
        <v>0.5846016651483659</v>
      </c>
    </row>
    <row r="746" ht="18.0" customHeight="1">
      <c r="B746" s="6">
        <v>0.0</v>
      </c>
      <c r="C746" s="6">
        <v>1.0</v>
      </c>
      <c r="D746" s="6">
        <v>0.0</v>
      </c>
      <c r="E746" s="22" t="str">
        <f t="shared" si="4715"/>
        <v>versicolor</v>
      </c>
      <c r="F746" s="22">
        <f t="shared" ref="F746:H746" si="4740">AQ746</f>
        <v>0.2316385514</v>
      </c>
      <c r="G746" s="22">
        <f t="shared" si="4740"/>
        <v>0.4189891258</v>
      </c>
      <c r="H746" s="22">
        <f t="shared" si="4740"/>
        <v>0.3493723229</v>
      </c>
      <c r="I746" s="64" t="str">
        <f t="shared" si="4717"/>
        <v>versicolor</v>
      </c>
      <c r="K746" s="24" t="str">
        <f t="shared" si="4718"/>
        <v>OK</v>
      </c>
      <c r="L746" s="76">
        <f t="shared" si="4719"/>
        <v>0.1956150272</v>
      </c>
      <c r="N746" s="29">
        <v>1.0</v>
      </c>
      <c r="O746" s="27">
        <v>6.4</v>
      </c>
      <c r="P746" s="27">
        <v>3.6</v>
      </c>
      <c r="U746" s="27">
        <v>0.23284225493817767</v>
      </c>
      <c r="V746" s="27">
        <v>-0.554720266987867</v>
      </c>
      <c r="W746" s="27">
        <v>1.3142732363504215</v>
      </c>
      <c r="Z746" s="17">
        <f t="shared" ref="Z746:AB746" si="4741">1/(1+EXP(-U746))</f>
        <v>0.5579489888</v>
      </c>
      <c r="AA746" s="17">
        <f t="shared" si="4741"/>
        <v>0.364769966</v>
      </c>
      <c r="AB746" s="17">
        <f t="shared" si="4741"/>
        <v>0.7882273444</v>
      </c>
      <c r="AE746" s="29">
        <v>1.0</v>
      </c>
      <c r="AF746" s="17">
        <f t="shared" ref="AF746:AH746" si="4742">Z746</f>
        <v>0.5579489888</v>
      </c>
      <c r="AG746" s="17">
        <f t="shared" si="4742"/>
        <v>0.364769966</v>
      </c>
      <c r="AH746" s="17">
        <f t="shared" si="4742"/>
        <v>0.7882273444</v>
      </c>
      <c r="AI746" s="38">
        <f t="shared" ref="AI746:AK746" si="4743">AI733-$C$10*BO733</f>
        <v>-0.404627552</v>
      </c>
      <c r="AJ746" s="38">
        <f t="shared" si="4743"/>
        <v>0.7834541718</v>
      </c>
      <c r="AK746" s="38">
        <f t="shared" si="4743"/>
        <v>0.4611733802</v>
      </c>
      <c r="AM746" s="27">
        <v>0.30847558455318846</v>
      </c>
      <c r="AN746" s="27">
        <v>0.9011423628219284</v>
      </c>
      <c r="AO746" s="27">
        <v>0.7194355772615652</v>
      </c>
      <c r="AQ746" s="17">
        <f t="shared" ref="AQ746:AS746" si="4744">EXP(AM746)/(EXP($AM746)+EXP($AN746)+EXP($AO746))</f>
        <v>0.2316385514</v>
      </c>
      <c r="AR746" s="17">
        <f t="shared" si="4744"/>
        <v>0.4189891258</v>
      </c>
      <c r="AS746" s="17">
        <f t="shared" si="4744"/>
        <v>0.3493723229</v>
      </c>
      <c r="AU746" s="40" t="str">
        <f t="shared" si="4735"/>
        <v>versicolor</v>
      </c>
      <c r="AW746" s="41">
        <v>0.0</v>
      </c>
      <c r="AX746" s="41">
        <v>1.0</v>
      </c>
      <c r="AY746" s="41">
        <v>0.0</v>
      </c>
      <c r="BB746" s="74">
        <f t="shared" ref="BB746:BD746" si="4745">AQ746-AW746</f>
        <v>0.2316385514</v>
      </c>
      <c r="BC746" s="74">
        <f t="shared" si="4745"/>
        <v>-0.5810108742</v>
      </c>
      <c r="BD746" s="74">
        <f t="shared" si="4745"/>
        <v>0.3493723229</v>
      </c>
      <c r="BF746" s="5">
        <v>1.0</v>
      </c>
      <c r="BG746" s="5">
        <v>1.0</v>
      </c>
      <c r="BH746" s="5">
        <v>1.0</v>
      </c>
      <c r="BJ746" s="34">
        <f t="shared" ref="BJ746:BL746" si="4746">BB746*BF746</f>
        <v>0.2316385514</v>
      </c>
      <c r="BK746" s="34">
        <f t="shared" si="4746"/>
        <v>-0.5810108742</v>
      </c>
      <c r="BL746" s="34">
        <f t="shared" si="4746"/>
        <v>0.3493723229</v>
      </c>
      <c r="BO746" s="34">
        <v>0.8229507965302826</v>
      </c>
      <c r="BP746" s="34">
        <v>-0.4837781287660911</v>
      </c>
      <c r="BQ746" s="34">
        <v>-0.3391726677641912</v>
      </c>
      <c r="BT746" s="5">
        <f t="shared" ref="BT746:BV746" si="4747">Z746*(1-Z746)</f>
        <v>0.2466419147</v>
      </c>
      <c r="BU746" s="5">
        <f t="shared" si="4747"/>
        <v>0.2317128379</v>
      </c>
      <c r="BV746" s="5">
        <f t="shared" si="4747"/>
        <v>0.1669249979</v>
      </c>
      <c r="BY746" s="17">
        <v>-0.14485450356611432</v>
      </c>
      <c r="BZ746" s="17">
        <v>0.41210715725434527</v>
      </c>
      <c r="CA746" s="17">
        <v>-0.38780151817802644</v>
      </c>
      <c r="CC746" s="34">
        <f t="shared" ref="CC746:CE746" si="4748">BY746*BT746</f>
        <v>-0.03572719211</v>
      </c>
      <c r="CD746" s="34">
        <f t="shared" si="4748"/>
        <v>0.09549051892</v>
      </c>
      <c r="CE746" s="34">
        <f t="shared" si="4748"/>
        <v>-0.06473376762</v>
      </c>
    </row>
    <row r="747" ht="18.0" customHeight="1">
      <c r="B747" s="6">
        <v>0.0</v>
      </c>
      <c r="C747" s="6">
        <v>1.0</v>
      </c>
      <c r="D747" s="6">
        <v>0.0</v>
      </c>
      <c r="E747" s="22" t="str">
        <f t="shared" si="4715"/>
        <v>versicolor</v>
      </c>
      <c r="F747" s="22">
        <f t="shared" ref="F747:H747" si="4749">AQ747</f>
        <v>0.2386915143</v>
      </c>
      <c r="G747" s="22">
        <f t="shared" si="4749"/>
        <v>0.4115858747</v>
      </c>
      <c r="H747" s="22">
        <f t="shared" si="4749"/>
        <v>0.349722611</v>
      </c>
      <c r="I747" s="64" t="str">
        <f t="shared" si="4717"/>
        <v>versicolor</v>
      </c>
      <c r="K747" s="24" t="str">
        <f t="shared" si="4718"/>
        <v>OK</v>
      </c>
      <c r="L747" s="76">
        <f t="shared" si="4719"/>
        <v>0.2016024109</v>
      </c>
      <c r="N747" s="29">
        <v>1.0</v>
      </c>
      <c r="O747" s="27">
        <v>5.9</v>
      </c>
      <c r="P747" s="27">
        <v>3.4</v>
      </c>
      <c r="U747" s="27">
        <v>0.20295014953168222</v>
      </c>
      <c r="V747" s="27">
        <v>-0.47805854262611747</v>
      </c>
      <c r="W747" s="27">
        <v>1.1776407907911182</v>
      </c>
      <c r="Z747" s="17">
        <f t="shared" ref="Z747:AB747" si="4750">1/(1+EXP(-U747))</f>
        <v>0.5505641003</v>
      </c>
      <c r="AA747" s="17">
        <f t="shared" si="4750"/>
        <v>0.3827106768</v>
      </c>
      <c r="AB747" s="17">
        <f t="shared" si="4750"/>
        <v>0.7645233466</v>
      </c>
      <c r="AE747" s="29">
        <v>1.0</v>
      </c>
      <c r="AF747" s="17">
        <f t="shared" ref="AF747:AH747" si="4751">Z747</f>
        <v>0.5505641003</v>
      </c>
      <c r="AG747" s="17">
        <f t="shared" si="4751"/>
        <v>0.3827106768</v>
      </c>
      <c r="AH747" s="17">
        <f t="shared" si="4751"/>
        <v>0.7645233466</v>
      </c>
      <c r="AI747" s="2"/>
      <c r="AM747" s="27">
        <v>0.3273175531037111</v>
      </c>
      <c r="AN747" s="27">
        <v>0.8721632555790572</v>
      </c>
      <c r="AO747" s="27">
        <v>0.7092858703396364</v>
      </c>
      <c r="AQ747" s="17">
        <f t="shared" ref="AQ747:AS747" si="4752">EXP(AM747)/(EXP($AM747)+EXP($AN747)+EXP($AO747))</f>
        <v>0.2386915143</v>
      </c>
      <c r="AR747" s="17">
        <f t="shared" si="4752"/>
        <v>0.4115858747</v>
      </c>
      <c r="AS747" s="17">
        <f t="shared" si="4752"/>
        <v>0.349722611</v>
      </c>
      <c r="AU747" s="40" t="str">
        <f t="shared" si="4735"/>
        <v>versicolor</v>
      </c>
      <c r="AW747" s="41">
        <v>0.0</v>
      </c>
      <c r="AX747" s="41">
        <v>1.0</v>
      </c>
      <c r="AY747" s="41">
        <v>0.0</v>
      </c>
      <c r="BB747" s="74">
        <f t="shared" ref="BB747:BD747" si="4753">AQ747-AW747</f>
        <v>0.2386915143</v>
      </c>
      <c r="BC747" s="74">
        <f t="shared" si="4753"/>
        <v>-0.5884141253</v>
      </c>
      <c r="BD747" s="74">
        <f t="shared" si="4753"/>
        <v>0.349722611</v>
      </c>
      <c r="BF747" s="5">
        <v>1.0</v>
      </c>
      <c r="BG747" s="5">
        <v>1.0</v>
      </c>
      <c r="BH747" s="5">
        <v>1.0</v>
      </c>
      <c r="BJ747" s="34">
        <f t="shared" ref="BJ747:BL747" si="4754">BB747*BF747</f>
        <v>0.2386915143</v>
      </c>
      <c r="BK747" s="34">
        <f t="shared" si="4754"/>
        <v>-0.5884141253</v>
      </c>
      <c r="BL747" s="34">
        <f t="shared" si="4754"/>
        <v>0.349722611</v>
      </c>
      <c r="BT747" s="5">
        <f t="shared" ref="BT747:BV747" si="4755">Z747*(1-Z747)</f>
        <v>0.2474432718</v>
      </c>
      <c r="BU747" s="5">
        <f t="shared" si="4755"/>
        <v>0.2362432147</v>
      </c>
      <c r="BV747" s="5">
        <f t="shared" si="4755"/>
        <v>0.1800273991</v>
      </c>
      <c r="BY747" s="17">
        <v>-0.14723979653926889</v>
      </c>
      <c r="BZ747" s="17">
        <v>0.41907217294025717</v>
      </c>
      <c r="CA747" s="17">
        <v>-0.3962939056458096</v>
      </c>
      <c r="CC747" s="34">
        <f t="shared" ref="CC747:CE747" si="4756">BY747*BT747</f>
        <v>-0.03643349699</v>
      </c>
      <c r="CD747" s="34">
        <f t="shared" si="4756"/>
        <v>0.09900295731</v>
      </c>
      <c r="CE747" s="34">
        <f t="shared" si="4756"/>
        <v>-0.07134376112</v>
      </c>
    </row>
    <row r="748" ht="18.0" customHeight="1">
      <c r="B748" s="6">
        <v>0.0</v>
      </c>
      <c r="C748" s="6">
        <v>1.0</v>
      </c>
      <c r="D748" s="6">
        <v>0.0</v>
      </c>
      <c r="E748" s="22" t="str">
        <f t="shared" si="4715"/>
        <v>versicolor</v>
      </c>
      <c r="F748" s="22">
        <f t="shared" ref="F748:H748" si="4757">AQ748</f>
        <v>0.211528484</v>
      </c>
      <c r="G748" s="22">
        <f t="shared" si="4757"/>
        <v>0.441820341</v>
      </c>
      <c r="H748" s="22">
        <f t="shared" si="4757"/>
        <v>0.346651175</v>
      </c>
      <c r="I748" s="64" t="str">
        <f t="shared" si="4717"/>
        <v>versicolor</v>
      </c>
      <c r="K748" s="24" t="str">
        <f t="shared" si="4718"/>
        <v>OK</v>
      </c>
      <c r="L748" s="76">
        <f t="shared" si="4719"/>
        <v>0.1781544156</v>
      </c>
      <c r="N748" s="29">
        <v>1.0</v>
      </c>
      <c r="O748" s="27">
        <v>6.7</v>
      </c>
      <c r="P748" s="27">
        <v>3.2</v>
      </c>
      <c r="U748" s="27">
        <v>0.35144377916571834</v>
      </c>
      <c r="V748" s="27">
        <v>-0.8548831857034724</v>
      </c>
      <c r="W748" s="27">
        <v>1.7163084052485225</v>
      </c>
      <c r="Z748" s="17">
        <f t="shared" ref="Z748:AB748" si="4758">1/(1+EXP(-U748))</f>
        <v>0.5869676478</v>
      </c>
      <c r="AA748" s="17">
        <f t="shared" si="4758"/>
        <v>0.2984095022</v>
      </c>
      <c r="AB748" s="17">
        <f t="shared" si="4758"/>
        <v>0.8476527243</v>
      </c>
      <c r="AE748" s="29">
        <v>1.0</v>
      </c>
      <c r="AF748" s="17">
        <f t="shared" ref="AF748:AH748" si="4759">Z748</f>
        <v>0.5869676478</v>
      </c>
      <c r="AG748" s="17">
        <f t="shared" si="4759"/>
        <v>0.2984095022</v>
      </c>
      <c r="AH748" s="17">
        <f t="shared" si="4759"/>
        <v>0.8476527243</v>
      </c>
      <c r="AJ748" s="2"/>
      <c r="AK748" s="2"/>
      <c r="AM748" s="27">
        <v>0.250973960374033</v>
      </c>
      <c r="AN748" s="27">
        <v>0.987517625924909</v>
      </c>
      <c r="AO748" s="27">
        <v>0.7449333096708773</v>
      </c>
      <c r="AQ748" s="17">
        <f t="shared" ref="AQ748:AS748" si="4760">EXP(AM748)/(EXP($AM748)+EXP($AN748)+EXP($AO748))</f>
        <v>0.211528484</v>
      </c>
      <c r="AR748" s="17">
        <f t="shared" si="4760"/>
        <v>0.441820341</v>
      </c>
      <c r="AS748" s="17">
        <f t="shared" si="4760"/>
        <v>0.346651175</v>
      </c>
      <c r="AU748" s="40" t="str">
        <f t="shared" si="4735"/>
        <v>versicolor</v>
      </c>
      <c r="AW748" s="41">
        <v>0.0</v>
      </c>
      <c r="AX748" s="41">
        <v>1.0</v>
      </c>
      <c r="AY748" s="41">
        <v>0.0</v>
      </c>
      <c r="BB748" s="74">
        <f t="shared" ref="BB748:BD748" si="4761">AQ748-AW748</f>
        <v>0.211528484</v>
      </c>
      <c r="BC748" s="74">
        <f t="shared" si="4761"/>
        <v>-0.558179659</v>
      </c>
      <c r="BD748" s="74">
        <f t="shared" si="4761"/>
        <v>0.346651175</v>
      </c>
      <c r="BF748" s="5">
        <v>1.0</v>
      </c>
      <c r="BG748" s="5">
        <v>1.0</v>
      </c>
      <c r="BH748" s="5">
        <v>1.0</v>
      </c>
      <c r="BJ748" s="34">
        <f t="shared" ref="BJ748:BL748" si="4762">BB748*BF748</f>
        <v>0.211528484</v>
      </c>
      <c r="BK748" s="34">
        <f t="shared" si="4762"/>
        <v>-0.558179659</v>
      </c>
      <c r="BL748" s="34">
        <f t="shared" si="4762"/>
        <v>0.346651175</v>
      </c>
      <c r="BT748" s="5">
        <f t="shared" ref="BT748:BV748" si="4763">Z748*(1-Z748)</f>
        <v>0.2424366282</v>
      </c>
      <c r="BU748" s="5">
        <f t="shared" si="4763"/>
        <v>0.2093612712</v>
      </c>
      <c r="BV748" s="5">
        <f t="shared" si="4763"/>
        <v>0.1291375833</v>
      </c>
      <c r="BY748" s="17">
        <v>-0.13771425501981943</v>
      </c>
      <c r="BZ748" s="17">
        <v>0.39131314085971936</v>
      </c>
      <c r="CA748" s="17">
        <v>-0.3630321409979776</v>
      </c>
      <c r="CC748" s="34">
        <f t="shared" ref="CC748:CE748" si="4764">BY748*BT748</f>
        <v>-0.03338697965</v>
      </c>
      <c r="CD748" s="34">
        <f t="shared" si="4764"/>
        <v>0.08192581661</v>
      </c>
      <c r="CE748" s="34">
        <f t="shared" si="4764"/>
        <v>-0.04688109334</v>
      </c>
    </row>
    <row r="749" ht="18.0" customHeight="1">
      <c r="B749" s="6">
        <v>0.0</v>
      </c>
      <c r="C749" s="6">
        <v>0.0</v>
      </c>
      <c r="D749" s="6">
        <v>1.0</v>
      </c>
      <c r="E749" s="22" t="str">
        <f t="shared" si="4715"/>
        <v>virginica</v>
      </c>
      <c r="F749" s="22">
        <f t="shared" ref="F749:H749" si="4765">AQ749</f>
        <v>0.2983255158</v>
      </c>
      <c r="G749" s="22">
        <f t="shared" si="4765"/>
        <v>0.3510998947</v>
      </c>
      <c r="H749" s="22">
        <f t="shared" si="4765"/>
        <v>0.3505745895</v>
      </c>
      <c r="I749" s="64" t="str">
        <f t="shared" si="4717"/>
        <v>versicolor</v>
      </c>
      <c r="K749" s="24" t="str">
        <f t="shared" si="4718"/>
        <v>NG</v>
      </c>
      <c r="L749" s="76">
        <f t="shared" si="4719"/>
        <v>0.1061346247</v>
      </c>
      <c r="N749" s="29">
        <v>1.0</v>
      </c>
      <c r="O749" s="27">
        <v>7.9</v>
      </c>
      <c r="P749" s="27">
        <v>6.3</v>
      </c>
      <c r="U749" s="27">
        <v>-0.08401825204551017</v>
      </c>
      <c r="V749" s="27">
        <v>0.24173370724797172</v>
      </c>
      <c r="W749" s="27">
        <v>0.431637932102769</v>
      </c>
      <c r="Z749" s="17">
        <f t="shared" ref="Z749:AB749" si="4766">1/(1+EXP(-U749))</f>
        <v>0.4790077843</v>
      </c>
      <c r="AA749" s="17">
        <f t="shared" si="4766"/>
        <v>0.5601408498</v>
      </c>
      <c r="AB749" s="17">
        <f t="shared" si="4766"/>
        <v>0.6062647236</v>
      </c>
      <c r="AE749" s="29">
        <v>1.0</v>
      </c>
      <c r="AF749" s="17">
        <f t="shared" ref="AF749:AH749" si="4767">Z749</f>
        <v>0.4790077843</v>
      </c>
      <c r="AG749" s="17">
        <f t="shared" si="4767"/>
        <v>0.5601408498</v>
      </c>
      <c r="AH749" s="17">
        <f t="shared" si="4767"/>
        <v>0.6062647236</v>
      </c>
      <c r="AM749" s="27">
        <v>0.483501321894484</v>
      </c>
      <c r="AN749" s="27">
        <v>0.6463868800109664</v>
      </c>
      <c r="AO749" s="27">
        <v>0.6448895895727396</v>
      </c>
      <c r="AQ749" s="17">
        <f t="shared" ref="AQ749:AS749" si="4768">EXP(AM749)/(EXP($AM749)+EXP($AN749)+EXP($AO749))</f>
        <v>0.2983255158</v>
      </c>
      <c r="AR749" s="17">
        <f t="shared" si="4768"/>
        <v>0.3510998947</v>
      </c>
      <c r="AS749" s="17">
        <f t="shared" si="4768"/>
        <v>0.3505745895</v>
      </c>
      <c r="AU749" s="40" t="str">
        <f t="shared" si="4735"/>
        <v>versicolor</v>
      </c>
      <c r="AW749" s="41">
        <v>0.0</v>
      </c>
      <c r="AX749" s="41">
        <v>0.0</v>
      </c>
      <c r="AY749" s="41">
        <v>1.0</v>
      </c>
      <c r="BB749" s="74">
        <f t="shared" ref="BB749:BD749" si="4769">AQ749-AW749</f>
        <v>0.2983255158</v>
      </c>
      <c r="BC749" s="74">
        <f t="shared" si="4769"/>
        <v>0.3510998947</v>
      </c>
      <c r="BD749" s="74">
        <f t="shared" si="4769"/>
        <v>-0.6494254105</v>
      </c>
      <c r="BF749" s="5">
        <v>1.0</v>
      </c>
      <c r="BG749" s="5">
        <v>1.0</v>
      </c>
      <c r="BH749" s="5">
        <v>1.0</v>
      </c>
      <c r="BJ749" s="34">
        <f t="shared" ref="BJ749:BL749" si="4770">BB749*BF749</f>
        <v>0.2983255158</v>
      </c>
      <c r="BK749" s="34">
        <f t="shared" si="4770"/>
        <v>0.3510998947</v>
      </c>
      <c r="BL749" s="34">
        <f t="shared" si="4770"/>
        <v>-0.6494254105</v>
      </c>
      <c r="BT749" s="5">
        <f t="shared" ref="BT749:BV749" si="4771">Z749*(1-Z749)</f>
        <v>0.2495593269</v>
      </c>
      <c r="BU749" s="5">
        <f t="shared" si="4771"/>
        <v>0.2463830782</v>
      </c>
      <c r="BV749" s="5">
        <f t="shared" si="4771"/>
        <v>0.2387078085</v>
      </c>
      <c r="BY749" s="17">
        <v>0.029874285634124365</v>
      </c>
      <c r="BZ749" s="17">
        <v>-0.06587089942460433</v>
      </c>
      <c r="CA749" s="17">
        <v>-0.14513775766701545</v>
      </c>
      <c r="CC749" s="34">
        <f t="shared" ref="CC749:CE749" si="4772">BY749*BT749</f>
        <v>0.007455406614</v>
      </c>
      <c r="CD749" s="34">
        <f t="shared" si="4772"/>
        <v>-0.01622947496</v>
      </c>
      <c r="CE749" s="34">
        <f t="shared" si="4772"/>
        <v>-0.03464551607</v>
      </c>
    </row>
    <row r="750" ht="18.0" customHeight="1">
      <c r="B750" s="6">
        <v>0.0</v>
      </c>
      <c r="C750" s="6">
        <v>0.0</v>
      </c>
      <c r="D750" s="6">
        <v>1.0</v>
      </c>
      <c r="E750" s="22" t="str">
        <f t="shared" si="4715"/>
        <v>virginica</v>
      </c>
      <c r="F750" s="22">
        <f t="shared" ref="F750:H750" si="4773">AQ750</f>
        <v>0.2595202778</v>
      </c>
      <c r="G750" s="22">
        <f t="shared" si="4773"/>
        <v>0.3883091197</v>
      </c>
      <c r="H750" s="22">
        <f t="shared" si="4773"/>
        <v>0.3521706025</v>
      </c>
      <c r="I750" s="64" t="str">
        <f t="shared" si="4717"/>
        <v>versicolor</v>
      </c>
      <c r="K750" s="24" t="str">
        <f t="shared" si="4718"/>
        <v>NG</v>
      </c>
      <c r="L750" s="76">
        <f t="shared" si="4719"/>
        <v>0.1090673735</v>
      </c>
      <c r="N750" s="29">
        <v>1.0</v>
      </c>
      <c r="O750" s="27">
        <v>8.3</v>
      </c>
      <c r="P750" s="27">
        <v>5.8</v>
      </c>
      <c r="U750" s="27">
        <v>0.06766414814354138</v>
      </c>
      <c r="V750" s="27">
        <v>-0.1421908328280561</v>
      </c>
      <c r="W750" s="27">
        <v>0.9471684328411016</v>
      </c>
      <c r="Z750" s="17">
        <f t="shared" ref="Z750:AB750" si="4774">1/(1+EXP(-U750))</f>
        <v>0.5169095859</v>
      </c>
      <c r="AA750" s="17">
        <f t="shared" si="4774"/>
        <v>0.4645120636</v>
      </c>
      <c r="AB750" s="17">
        <f t="shared" si="4774"/>
        <v>0.7205453706</v>
      </c>
      <c r="AE750" s="29">
        <v>1.0</v>
      </c>
      <c r="AF750" s="17">
        <f t="shared" ref="AF750:AH750" si="4775">Z750</f>
        <v>0.5169095859</v>
      </c>
      <c r="AG750" s="17">
        <f t="shared" si="4775"/>
        <v>0.4645120636</v>
      </c>
      <c r="AH750" s="17">
        <f t="shared" si="4775"/>
        <v>0.7205453706</v>
      </c>
      <c r="AM750" s="27">
        <v>0.38729876238669037</v>
      </c>
      <c r="AN750" s="27">
        <v>0.7902656439010276</v>
      </c>
      <c r="AO750" s="27">
        <v>0.6925796454530773</v>
      </c>
      <c r="AQ750" s="17">
        <f t="shared" ref="AQ750:AS750" si="4776">EXP(AM750)/(EXP($AM750)+EXP($AN750)+EXP($AO750))</f>
        <v>0.2595202778</v>
      </c>
      <c r="AR750" s="17">
        <f t="shared" si="4776"/>
        <v>0.3883091197</v>
      </c>
      <c r="AS750" s="17">
        <f t="shared" si="4776"/>
        <v>0.3521706025</v>
      </c>
      <c r="AU750" s="40" t="str">
        <f t="shared" si="4735"/>
        <v>versicolor</v>
      </c>
      <c r="AW750" s="41">
        <v>0.0</v>
      </c>
      <c r="AX750" s="41">
        <v>0.0</v>
      </c>
      <c r="AY750" s="41">
        <v>1.0</v>
      </c>
      <c r="BB750" s="74">
        <f t="shared" ref="BB750:BD750" si="4777">AQ750-AW750</f>
        <v>0.2595202778</v>
      </c>
      <c r="BC750" s="74">
        <f t="shared" si="4777"/>
        <v>0.3883091197</v>
      </c>
      <c r="BD750" s="74">
        <f t="shared" si="4777"/>
        <v>-0.6478293975</v>
      </c>
      <c r="BF750" s="5">
        <v>1.0</v>
      </c>
      <c r="BG750" s="5">
        <v>1.0</v>
      </c>
      <c r="BH750" s="5">
        <v>1.0</v>
      </c>
      <c r="BJ750" s="34">
        <f t="shared" ref="BJ750:BL750" si="4778">BB750*BF750</f>
        <v>0.2595202778</v>
      </c>
      <c r="BK750" s="34">
        <f t="shared" si="4778"/>
        <v>0.3883091197</v>
      </c>
      <c r="BL750" s="34">
        <f t="shared" si="4778"/>
        <v>-0.6478293975</v>
      </c>
      <c r="BT750" s="5">
        <f t="shared" ref="BT750:BV750" si="4779">Z750*(1-Z750)</f>
        <v>0.2497140659</v>
      </c>
      <c r="BU750" s="5">
        <f t="shared" si="4779"/>
        <v>0.2487406064</v>
      </c>
      <c r="BV750" s="5">
        <f t="shared" si="4779"/>
        <v>0.2013597395</v>
      </c>
      <c r="BY750" s="17">
        <v>0.04230449329710084</v>
      </c>
      <c r="BZ750" s="17">
        <v>-0.10228020476252889</v>
      </c>
      <c r="CA750" s="17">
        <v>-0.09954832793849519</v>
      </c>
      <c r="CC750" s="34">
        <f t="shared" ref="CC750:CE750" si="4780">BY750*BT750</f>
        <v>0.01056402703</v>
      </c>
      <c r="CD750" s="34">
        <f t="shared" si="4780"/>
        <v>-0.02544124015</v>
      </c>
      <c r="CE750" s="34">
        <f t="shared" si="4780"/>
        <v>-0.02004502538</v>
      </c>
    </row>
    <row r="751" ht="18.0" customHeight="1">
      <c r="B751" s="6">
        <v>0.0</v>
      </c>
      <c r="C751" s="6">
        <v>0.0</v>
      </c>
      <c r="D751" s="6">
        <v>1.0</v>
      </c>
      <c r="E751" s="22" t="str">
        <f t="shared" si="4715"/>
        <v>virginica</v>
      </c>
      <c r="F751" s="22">
        <f t="shared" ref="F751:H751" si="4781">AQ751</f>
        <v>0.254083398</v>
      </c>
      <c r="G751" s="22">
        <f t="shared" si="4781"/>
        <v>0.3942558315</v>
      </c>
      <c r="H751" s="22">
        <f t="shared" si="4781"/>
        <v>0.3516607705</v>
      </c>
      <c r="I751" s="64" t="str">
        <f t="shared" si="4717"/>
        <v>versicolor</v>
      </c>
      <c r="J751" s="30"/>
      <c r="K751" s="77" t="str">
        <f t="shared" si="4718"/>
        <v>NG</v>
      </c>
      <c r="L751" s="78">
        <f t="shared" si="4719"/>
        <v>0.1099980169</v>
      </c>
      <c r="N751" s="31">
        <v>1.0</v>
      </c>
      <c r="O751" s="27">
        <v>7.7</v>
      </c>
      <c r="P751" s="27">
        <v>5.2</v>
      </c>
      <c r="U751" s="27">
        <v>0.10148564849057662</v>
      </c>
      <c r="V751" s="27">
        <v>-0.22615776027757128</v>
      </c>
      <c r="W751" s="27">
        <v>1.0047865223286059</v>
      </c>
      <c r="Z751" s="17">
        <f t="shared" ref="Z751:AB751" si="4782">1/(1+EXP(-U751))</f>
        <v>0.5253496588</v>
      </c>
      <c r="AA751" s="17">
        <f t="shared" si="4782"/>
        <v>0.4437003205</v>
      </c>
      <c r="AB751" s="17">
        <f t="shared" si="4782"/>
        <v>0.7319986246</v>
      </c>
      <c r="AE751" s="31">
        <v>1.0</v>
      </c>
      <c r="AF751" s="17">
        <f t="shared" ref="AF751:AH751" si="4783">Z751</f>
        <v>0.5253496588</v>
      </c>
      <c r="AG751" s="17">
        <f t="shared" si="4783"/>
        <v>0.4437003205</v>
      </c>
      <c r="AH751" s="17">
        <f t="shared" si="4783"/>
        <v>0.7319986246</v>
      </c>
      <c r="AM751" s="27">
        <v>0.3718768523747208</v>
      </c>
      <c r="AN751" s="27">
        <v>0.8112143176149603</v>
      </c>
      <c r="AO751" s="27">
        <v>0.6968812912533537</v>
      </c>
      <c r="AQ751" s="17">
        <f t="shared" ref="AQ751:AS751" si="4784">EXP(AM751)/(EXP($AM751)+EXP($AN751)+EXP($AO751))</f>
        <v>0.254083398</v>
      </c>
      <c r="AR751" s="17">
        <f t="shared" si="4784"/>
        <v>0.3942558315</v>
      </c>
      <c r="AS751" s="17">
        <f t="shared" si="4784"/>
        <v>0.3516607705</v>
      </c>
      <c r="AU751" s="40" t="str">
        <f t="shared" si="4735"/>
        <v>versicolor</v>
      </c>
      <c r="AW751" s="41">
        <v>0.0</v>
      </c>
      <c r="AX751" s="41">
        <v>0.0</v>
      </c>
      <c r="AY751" s="41">
        <v>1.0</v>
      </c>
      <c r="BB751" s="74">
        <f t="shared" ref="BB751:BD751" si="4785">AQ751-AW751</f>
        <v>0.254083398</v>
      </c>
      <c r="BC751" s="74">
        <f t="shared" si="4785"/>
        <v>0.3942558315</v>
      </c>
      <c r="BD751" s="74">
        <f t="shared" si="4785"/>
        <v>-0.6483392295</v>
      </c>
      <c r="BF751" s="5">
        <v>1.0</v>
      </c>
      <c r="BG751" s="5">
        <v>1.0</v>
      </c>
      <c r="BH751" s="5">
        <v>1.0</v>
      </c>
      <c r="BJ751" s="34">
        <f t="shared" ref="BJ751:BL751" si="4786">BB751*BF751</f>
        <v>0.254083398</v>
      </c>
      <c r="BK751" s="34">
        <f t="shared" si="4786"/>
        <v>0.3942558315</v>
      </c>
      <c r="BL751" s="34">
        <f t="shared" si="4786"/>
        <v>-0.6483392295</v>
      </c>
      <c r="BT751" s="5">
        <f t="shared" ref="BT751:BV751" si="4787">Z751*(1-Z751)</f>
        <v>0.2493573948</v>
      </c>
      <c r="BU751" s="5">
        <f t="shared" si="4787"/>
        <v>0.2468303461</v>
      </c>
      <c r="BV751" s="5">
        <f t="shared" si="4787"/>
        <v>0.1961766382</v>
      </c>
      <c r="BY751" s="17">
        <v>0.04419044140537787</v>
      </c>
      <c r="BZ751" s="17">
        <v>-0.10777942975337798</v>
      </c>
      <c r="CA751" s="17">
        <v>-0.09292456141815103</v>
      </c>
      <c r="CC751" s="34">
        <f t="shared" ref="CC751:CE751" si="4788">BY751*BT751</f>
        <v>0.01101921334</v>
      </c>
      <c r="CD751" s="34">
        <f t="shared" si="4788"/>
        <v>-0.02660323395</v>
      </c>
      <c r="CE751" s="34">
        <f t="shared" si="4788"/>
        <v>-0.01822962806</v>
      </c>
    </row>
    <row r="752" ht="18.0" customHeight="1">
      <c r="K752" s="2"/>
      <c r="R752" s="9"/>
      <c r="AM752" s="7"/>
    </row>
    <row r="753" ht="18.0" customHeight="1">
      <c r="K753" s="2"/>
      <c r="R753" s="9"/>
      <c r="AM753" s="43" t="s">
        <v>388</v>
      </c>
      <c r="AN753" s="27"/>
      <c r="AO753" s="27"/>
    </row>
    <row r="754" ht="18.0" customHeight="1">
      <c r="B754" s="11" t="s">
        <v>11</v>
      </c>
      <c r="C754" s="12"/>
      <c r="D754" s="12"/>
      <c r="E754" s="13"/>
      <c r="G754" s="2"/>
      <c r="H754" s="2"/>
      <c r="I754" s="2"/>
      <c r="J754" s="9"/>
      <c r="K754" s="2"/>
      <c r="L754" s="9"/>
      <c r="Q754" s="7"/>
      <c r="U754" s="43" t="s">
        <v>12</v>
      </c>
      <c r="V754" s="27"/>
      <c r="W754" s="27"/>
      <c r="Z754" s="16" t="s">
        <v>389</v>
      </c>
      <c r="AA754" s="17"/>
      <c r="AF754" s="16" t="s">
        <v>390</v>
      </c>
      <c r="AI754" s="7"/>
      <c r="AM754" s="43" t="s">
        <v>391</v>
      </c>
      <c r="AQ754" s="10" t="s">
        <v>392</v>
      </c>
      <c r="AR754" s="17"/>
      <c r="AW754" s="1" t="s">
        <v>41</v>
      </c>
      <c r="BB754" s="36" t="s">
        <v>93</v>
      </c>
      <c r="BF754" s="4" t="s">
        <v>393</v>
      </c>
      <c r="BH754" s="9" t="s">
        <v>1446</v>
      </c>
      <c r="BJ754" s="33" t="s">
        <v>395</v>
      </c>
      <c r="BN754" s="33" t="s">
        <v>396</v>
      </c>
      <c r="BO754" s="34"/>
      <c r="BP754" s="34"/>
      <c r="BQ754" s="34"/>
      <c r="BT754" s="4" t="s">
        <v>397</v>
      </c>
      <c r="BX754" s="16" t="s">
        <v>398</v>
      </c>
      <c r="BY754" s="17"/>
      <c r="BZ754" s="17"/>
      <c r="CA754" s="17"/>
      <c r="CB754" s="17"/>
      <c r="CC754" s="33" t="s">
        <v>399</v>
      </c>
      <c r="CG754" s="4" t="s">
        <v>138</v>
      </c>
      <c r="CH754" s="5"/>
      <c r="CI754" s="5"/>
      <c r="CJ754" s="5"/>
    </row>
    <row r="755" ht="18.0" customHeight="1">
      <c r="B755" s="18" t="s">
        <v>14</v>
      </c>
      <c r="C755" s="18" t="s">
        <v>15</v>
      </c>
      <c r="D755" s="18" t="s">
        <v>16</v>
      </c>
      <c r="E755" s="19"/>
      <c r="F755" s="6" t="s">
        <v>14</v>
      </c>
      <c r="G755" s="6" t="s">
        <v>15</v>
      </c>
      <c r="H755" s="6" t="s">
        <v>16</v>
      </c>
      <c r="I755" s="19"/>
      <c r="J755" s="20" t="s">
        <v>18</v>
      </c>
      <c r="K755" s="18" t="s">
        <v>19</v>
      </c>
      <c r="L755" s="18" t="s">
        <v>1142</v>
      </c>
      <c r="N755" s="1" t="s">
        <v>21</v>
      </c>
      <c r="O755" s="1" t="s">
        <v>22</v>
      </c>
      <c r="P755" s="1" t="s">
        <v>514</v>
      </c>
      <c r="Q755" s="1" t="s">
        <v>1447</v>
      </c>
      <c r="U755" s="1" t="s">
        <v>1448</v>
      </c>
      <c r="AE755" s="1" t="s">
        <v>21</v>
      </c>
      <c r="AF755" s="2" t="s">
        <v>1449</v>
      </c>
      <c r="AI755" s="2" t="s">
        <v>1450</v>
      </c>
      <c r="AK755" s="2"/>
      <c r="AM755" s="2" t="s">
        <v>1451</v>
      </c>
      <c r="AO755" s="2"/>
      <c r="AQ755" s="2" t="s">
        <v>47</v>
      </c>
      <c r="AW755" s="6" t="s">
        <v>14</v>
      </c>
      <c r="AX755" s="6" t="s">
        <v>15</v>
      </c>
      <c r="AY755" s="6" t="s">
        <v>16</v>
      </c>
      <c r="BB755" s="2" t="s">
        <v>101</v>
      </c>
      <c r="BF755" s="1" t="s">
        <v>251</v>
      </c>
      <c r="BJ755" s="57" t="s">
        <v>1452</v>
      </c>
      <c r="BK755" s="58"/>
      <c r="BO755" s="2" t="s">
        <v>104</v>
      </c>
      <c r="BP755" s="2"/>
      <c r="BT755" s="1" t="s">
        <v>145</v>
      </c>
      <c r="BY755" s="2" t="s">
        <v>146</v>
      </c>
      <c r="CC755" s="2" t="s">
        <v>1453</v>
      </c>
      <c r="CH755" s="2" t="s">
        <v>148</v>
      </c>
    </row>
    <row r="756" ht="18.0" customHeight="1">
      <c r="A756" s="1">
        <f>A743+1</f>
        <v>58</v>
      </c>
      <c r="B756" s="6">
        <v>1.0</v>
      </c>
      <c r="C756" s="6">
        <v>0.0</v>
      </c>
      <c r="D756" s="6">
        <v>0.0</v>
      </c>
      <c r="E756" s="22" t="str">
        <f t="shared" ref="E756:E764" si="4799">IF(MAX(B756:D756)=B756,"setosa",IF(MAX(B756:D756)=C756,"versicolor","virginica"))</f>
        <v>setosa</v>
      </c>
      <c r="F756" s="22">
        <f t="shared" ref="F756:H756" si="4789">AQ756</f>
        <v>0.4492508912</v>
      </c>
      <c r="G756" s="22">
        <f t="shared" si="4789"/>
        <v>0.2328642158</v>
      </c>
      <c r="H756" s="22">
        <f t="shared" si="4789"/>
        <v>0.3178848929</v>
      </c>
      <c r="I756" s="64" t="str">
        <f t="shared" ref="I756:I764" si="4801">IF(MAX(F756:H756)=F756,"setosa",IF(MAX(F756:H756)=G756,"versicolor","virginica"))</f>
        <v>setosa</v>
      </c>
      <c r="J756" s="22">
        <f>COUNTIF(K756:K764,"OK")/9</f>
        <v>0.6666666667</v>
      </c>
      <c r="K756" s="24" t="str">
        <f t="shared" ref="K756:K764" si="4802">IF(E756=I756,"OK","NG")</f>
        <v>OK</v>
      </c>
      <c r="L756" s="76">
        <f t="shared" ref="L756:L764" si="4803">((AQ756-B756)^2+(AR756-C756)^2)/2</f>
        <v>0.1787751619</v>
      </c>
      <c r="M756" s="9" t="s">
        <v>26</v>
      </c>
      <c r="N756" s="25">
        <v>1.0</v>
      </c>
      <c r="O756" s="27">
        <v>5.1</v>
      </c>
      <c r="P756" s="27">
        <v>7.0</v>
      </c>
      <c r="Q756" s="72">
        <f t="shared" ref="Q756:S756" si="4790">Q743-$C$10*CH743</f>
        <v>0.05149952549</v>
      </c>
      <c r="R756" s="72">
        <f t="shared" si="4790"/>
        <v>-0.08312775438</v>
      </c>
      <c r="S756" s="72">
        <f t="shared" si="4790"/>
        <v>0.2060287838</v>
      </c>
      <c r="T756" s="28" t="s">
        <v>27</v>
      </c>
      <c r="U756" s="27">
        <f t="array" ref="U756:W764">MMULT(N756:P764,Q756:S758)</f>
        <v>-0.6527085711</v>
      </c>
      <c r="V756" s="27">
        <v>1.5725520987245343</v>
      </c>
      <c r="W756" s="27">
        <v>-1.4757125220885152</v>
      </c>
      <c r="Y756" s="9" t="s">
        <v>1454</v>
      </c>
      <c r="Z756" s="17">
        <f t="shared" ref="Z756:AB756" si="4791">1/(1+EXP(-U756))</f>
        <v>0.3423794269</v>
      </c>
      <c r="AA756" s="17">
        <f t="shared" si="4791"/>
        <v>0.8281471258</v>
      </c>
      <c r="AB756" s="17">
        <f t="shared" si="4791"/>
        <v>0.1860758911</v>
      </c>
      <c r="AD756" s="9" t="s">
        <v>1455</v>
      </c>
      <c r="AE756" s="25">
        <v>1.0</v>
      </c>
      <c r="AF756" s="17">
        <f t="shared" ref="AF756:AH756" si="4792">Z756</f>
        <v>0.3423794269</v>
      </c>
      <c r="AG756" s="17">
        <f t="shared" si="4792"/>
        <v>0.8281471258</v>
      </c>
      <c r="AH756" s="17">
        <f t="shared" si="4792"/>
        <v>0.1860758911</v>
      </c>
      <c r="AI756" s="38">
        <f t="shared" ref="AI756:AK756" si="4793">AI743-$C$10*BO743</f>
        <v>0.126023826</v>
      </c>
      <c r="AJ756" s="38">
        <f t="shared" si="4793"/>
        <v>-0.05557069205</v>
      </c>
      <c r="AK756" s="38">
        <f t="shared" si="4793"/>
        <v>-0.07045313391</v>
      </c>
      <c r="AL756" s="28" t="s">
        <v>27</v>
      </c>
      <c r="AM756" s="27">
        <f t="array" ref="AM756:AO764">MMULT(AE756:AH764,AI756:AK759)</f>
        <v>0.7906236007</v>
      </c>
      <c r="AN756" s="27">
        <v>0.13349761027712675</v>
      </c>
      <c r="AO756" s="27">
        <v>0.44473143647836455</v>
      </c>
      <c r="AP756" s="9" t="s">
        <v>1456</v>
      </c>
      <c r="AQ756" s="17">
        <f t="shared" ref="AQ756:AS756" si="4794">EXP(AM756)/(EXP($AM756)+EXP($AN756)+EXP($AO756))</f>
        <v>0.4492508912</v>
      </c>
      <c r="AR756" s="17">
        <f t="shared" si="4794"/>
        <v>0.2328642158</v>
      </c>
      <c r="AS756" s="17">
        <f t="shared" si="4794"/>
        <v>0.3178848929</v>
      </c>
      <c r="AT756" s="39" t="s">
        <v>51</v>
      </c>
      <c r="AU756" s="40" t="str">
        <f>IF(MAX(B756:D756)=MAX(AQ756:AS756)=AQ756,"setosa",IF(MAX(AQ756:AS756)=AR756,"versicolor","virginica"))</f>
        <v>virginica</v>
      </c>
      <c r="AW756" s="41">
        <v>1.0</v>
      </c>
      <c r="AX756" s="41">
        <v>0.0</v>
      </c>
      <c r="AY756" s="41">
        <v>0.0</v>
      </c>
      <c r="BA756" s="59" t="s">
        <v>108</v>
      </c>
      <c r="BB756" s="74">
        <f t="shared" ref="BB756:BD756" si="4795">AQ756-AW756</f>
        <v>-0.5507491088</v>
      </c>
      <c r="BC756" s="74">
        <f t="shared" si="4795"/>
        <v>0.2328642158</v>
      </c>
      <c r="BD756" s="74">
        <f t="shared" si="4795"/>
        <v>0.3178848929</v>
      </c>
      <c r="BE756" s="9" t="s">
        <v>1457</v>
      </c>
      <c r="BF756" s="5">
        <v>1.0</v>
      </c>
      <c r="BG756" s="5">
        <v>1.0</v>
      </c>
      <c r="BH756" s="5">
        <v>1.0</v>
      </c>
      <c r="BI756" s="9" t="s">
        <v>1458</v>
      </c>
      <c r="BJ756" s="34">
        <f t="shared" ref="BJ756:BL756" si="4796">BB756*BF756</f>
        <v>-0.5507491088</v>
      </c>
      <c r="BK756" s="34">
        <f t="shared" si="4796"/>
        <v>0.2328642158</v>
      </c>
      <c r="BL756" s="34">
        <f t="shared" si="4796"/>
        <v>0.3178848929</v>
      </c>
      <c r="BN756" s="61" t="s">
        <v>1459</v>
      </c>
      <c r="BO756" s="62">
        <f t="array" ref="BO756:BQ759">MMULT(TRANSPOSE(AE756:AH764),BJ756:BL764)</f>
        <v>-0.1505007294</v>
      </c>
      <c r="BP756" s="62">
        <v>0.10061137127648284</v>
      </c>
      <c r="BQ756" s="62">
        <v>0.04988935807466044</v>
      </c>
      <c r="BS756" s="75" t="s">
        <v>1460</v>
      </c>
      <c r="BT756" s="5">
        <f t="shared" ref="BT756:BV756" si="4797">Z756*(1-Z756)</f>
        <v>0.2251557549</v>
      </c>
      <c r="BU756" s="5">
        <f t="shared" si="4797"/>
        <v>0.1423194638</v>
      </c>
      <c r="BV756" s="5">
        <f t="shared" si="4797"/>
        <v>0.1514516539</v>
      </c>
      <c r="BX756" s="9" t="s">
        <v>1461</v>
      </c>
      <c r="BY756" s="17">
        <f t="array" ref="BY756:CA764">MMULT(BJ756:BL764,TRANSPOSE(AI757:AK759))</f>
        <v>0.1220502108</v>
      </c>
      <c r="BZ756" s="17">
        <v>-0.3685560476539428</v>
      </c>
      <c r="CA756" s="17">
        <v>0.565360993588623</v>
      </c>
      <c r="CB756" s="9"/>
      <c r="CC756" s="34">
        <f t="shared" ref="CC756:CE756" si="4798">BY756*BT756</f>
        <v>0.02748030735</v>
      </c>
      <c r="CD756" s="34">
        <f t="shared" si="4798"/>
        <v>-0.05245269909</v>
      </c>
      <c r="CE756" s="34">
        <f t="shared" si="4798"/>
        <v>0.08562485751</v>
      </c>
      <c r="CG756" s="61" t="s">
        <v>1462</v>
      </c>
      <c r="CH756" s="65">
        <f t="array" ref="CH756:CJ758">MMULT(TRANSPOSE(N756:P764),CC756:CE764)</f>
        <v>0.001564512554</v>
      </c>
      <c r="CI756" s="65">
        <v>0.06676096773046494</v>
      </c>
      <c r="CJ756" s="65">
        <v>-0.026384100778817497</v>
      </c>
    </row>
    <row r="757" ht="18.0" customHeight="1">
      <c r="B757" s="6">
        <v>1.0</v>
      </c>
      <c r="C757" s="6">
        <v>0.0</v>
      </c>
      <c r="D757" s="6">
        <v>0.0</v>
      </c>
      <c r="E757" s="22" t="str">
        <f t="shared" si="4799"/>
        <v>setosa</v>
      </c>
      <c r="F757" s="22">
        <f t="shared" ref="F757:H757" si="4800">AQ757</f>
        <v>0.4687173158</v>
      </c>
      <c r="G757" s="22">
        <f t="shared" si="4800"/>
        <v>0.2193430662</v>
      </c>
      <c r="H757" s="22">
        <f t="shared" si="4800"/>
        <v>0.311939618</v>
      </c>
      <c r="I757" s="64" t="str">
        <f t="shared" si="4801"/>
        <v>setosa</v>
      </c>
      <c r="K757" s="24" t="str">
        <f t="shared" si="4802"/>
        <v>OK</v>
      </c>
      <c r="L757" s="76">
        <f t="shared" si="4803"/>
        <v>0.1651863356</v>
      </c>
      <c r="N757" s="29">
        <v>1.0</v>
      </c>
      <c r="O757" s="27">
        <v>5.4</v>
      </c>
      <c r="P757" s="27">
        <v>7.8</v>
      </c>
      <c r="Q757" s="72">
        <f t="shared" ref="Q757:S757" si="4804">Q744-$C$10*CH744</f>
        <v>0.1379616144</v>
      </c>
      <c r="R757" s="72">
        <f t="shared" si="4804"/>
        <v>-0.3587073336</v>
      </c>
      <c r="S757" s="72">
        <f t="shared" si="4804"/>
        <v>0.5310872674</v>
      </c>
      <c r="U757" s="27">
        <v>-0.7722129245115665</v>
      </c>
      <c r="V757" s="27">
        <v>1.8632355848635922</v>
      </c>
      <c r="W757" s="27">
        <v>-1.818133355537447</v>
      </c>
      <c r="Z757" s="17">
        <f t="shared" ref="Z757:AB757" si="4805">1/(1+EXP(-U757))</f>
        <v>0.3160006008</v>
      </c>
      <c r="AA757" s="17">
        <f t="shared" si="4805"/>
        <v>0.8656736362</v>
      </c>
      <c r="AB757" s="17">
        <f t="shared" si="4805"/>
        <v>0.1396580063</v>
      </c>
      <c r="AE757" s="29">
        <v>1.0</v>
      </c>
      <c r="AF757" s="17">
        <f t="shared" ref="AF757:AH757" si="4806">Z757</f>
        <v>0.3160006008</v>
      </c>
      <c r="AG757" s="17">
        <f t="shared" si="4806"/>
        <v>0.8656736362</v>
      </c>
      <c r="AH757" s="17">
        <f t="shared" si="4806"/>
        <v>0.1396580063</v>
      </c>
      <c r="AI757" s="38">
        <f t="shared" ref="AI757:AK757" si="4807">AI744-$C$10*BO744</f>
        <v>0.4420352556</v>
      </c>
      <c r="AJ757" s="38">
        <f t="shared" si="4807"/>
        <v>0.7783488184</v>
      </c>
      <c r="AK757" s="38">
        <f t="shared" si="4807"/>
        <v>0.579615926</v>
      </c>
      <c r="AM757" s="27">
        <v>0.8253172894249066</v>
      </c>
      <c r="AN757" s="27">
        <v>0.06595445747522007</v>
      </c>
      <c r="AO757" s="27">
        <v>0.4181270778707318</v>
      </c>
      <c r="AQ757" s="17">
        <f t="shared" ref="AQ757:AS757" si="4808">EXP(AM757)/(EXP($AM757)+EXP($AN757)+EXP($AO757))</f>
        <v>0.4687173158</v>
      </c>
      <c r="AR757" s="17">
        <f t="shared" si="4808"/>
        <v>0.2193430662</v>
      </c>
      <c r="AS757" s="17">
        <f t="shared" si="4808"/>
        <v>0.311939618</v>
      </c>
      <c r="AU757" s="40" t="str">
        <f t="shared" ref="AU757:AU764" si="4819">IF(MAX(AQ757:AS757)=AQ757,"setosa",IF(MAX(AQ757:AS757)=AR757,"versicolor","virginica"))</f>
        <v>setosa</v>
      </c>
      <c r="AW757" s="41">
        <v>1.0</v>
      </c>
      <c r="AX757" s="41">
        <v>0.0</v>
      </c>
      <c r="AY757" s="41">
        <v>0.0</v>
      </c>
      <c r="BB757" s="74">
        <f t="shared" ref="BB757:BD757" si="4809">AQ757-AW757</f>
        <v>-0.5312826842</v>
      </c>
      <c r="BC757" s="74">
        <f t="shared" si="4809"/>
        <v>0.2193430662</v>
      </c>
      <c r="BD757" s="74">
        <f t="shared" si="4809"/>
        <v>0.311939618</v>
      </c>
      <c r="BF757" s="5">
        <v>1.0</v>
      </c>
      <c r="BG757" s="5">
        <v>1.0</v>
      </c>
      <c r="BH757" s="5">
        <v>1.0</v>
      </c>
      <c r="BJ757" s="34">
        <f t="shared" ref="BJ757:BL757" si="4810">BB757*BF757</f>
        <v>-0.5312826842</v>
      </c>
      <c r="BK757" s="34">
        <f t="shared" si="4810"/>
        <v>0.2193430662</v>
      </c>
      <c r="BL757" s="34">
        <f t="shared" si="4810"/>
        <v>0.311939618</v>
      </c>
      <c r="BN757" s="61" t="s">
        <v>1463</v>
      </c>
      <c r="BO757" s="34">
        <v>0.23504164541352374</v>
      </c>
      <c r="BP757" s="34">
        <v>-0.1680094103921155</v>
      </c>
      <c r="BQ757" s="34">
        <v>-0.06703223502140837</v>
      </c>
      <c r="BT757" s="5">
        <f t="shared" ref="BT757:BV757" si="4811">Z757*(1-Z757)</f>
        <v>0.2161442211</v>
      </c>
      <c r="BU757" s="5">
        <f t="shared" si="4811"/>
        <v>0.1162827918</v>
      </c>
      <c r="BV757" s="5">
        <f t="shared" si="4811"/>
        <v>0.1201536476</v>
      </c>
      <c r="BY757" s="17">
        <v>0.11668490987213723</v>
      </c>
      <c r="BZ757" s="17">
        <v>-0.3526247492028531</v>
      </c>
      <c r="CA757" s="17">
        <v>0.5436577858562448</v>
      </c>
      <c r="CC757" s="34">
        <f t="shared" ref="CC757:CE757" si="4812">BY757*BT757</f>
        <v>0.02522076896</v>
      </c>
      <c r="CD757" s="34">
        <f t="shared" si="4812"/>
        <v>-0.04100419028</v>
      </c>
      <c r="CE757" s="34">
        <f t="shared" si="4812"/>
        <v>0.065322466</v>
      </c>
      <c r="CG757" s="61" t="s">
        <v>1464</v>
      </c>
      <c r="CH757" s="66">
        <v>-0.045466023876586006</v>
      </c>
      <c r="CI757" s="66">
        <v>0.4928573615330518</v>
      </c>
      <c r="CJ757" s="66">
        <v>-0.5776249998122902</v>
      </c>
    </row>
    <row r="758" ht="18.0" customHeight="1">
      <c r="B758" s="6">
        <v>1.0</v>
      </c>
      <c r="C758" s="6">
        <v>0.0</v>
      </c>
      <c r="D758" s="6">
        <v>0.0</v>
      </c>
      <c r="E758" s="22" t="str">
        <f t="shared" si="4799"/>
        <v>setosa</v>
      </c>
      <c r="F758" s="22">
        <f t="shared" ref="F758:H758" si="4813">AQ758</f>
        <v>0.4565943497</v>
      </c>
      <c r="G758" s="22">
        <f t="shared" si="4813"/>
        <v>0.2279111849</v>
      </c>
      <c r="H758" s="22">
        <f t="shared" si="4813"/>
        <v>0.3154944654</v>
      </c>
      <c r="I758" s="64" t="str">
        <f t="shared" si="4801"/>
        <v>setosa</v>
      </c>
      <c r="K758" s="24" t="str">
        <f t="shared" si="4802"/>
        <v>OK</v>
      </c>
      <c r="L758" s="76">
        <f t="shared" si="4803"/>
        <v>0.1736166045</v>
      </c>
      <c r="N758" s="29">
        <v>1.0</v>
      </c>
      <c r="O758" s="27">
        <v>4.6</v>
      </c>
      <c r="P758" s="27">
        <v>6.8</v>
      </c>
      <c r="Q758" s="72">
        <f t="shared" ref="Q758:S758" si="4814">Q745-$C$10*CH745</f>
        <v>-0.2011160472</v>
      </c>
      <c r="R758" s="72">
        <f t="shared" si="4814"/>
        <v>0.4978696078</v>
      </c>
      <c r="S758" s="72">
        <f t="shared" si="4814"/>
        <v>-0.6271837671</v>
      </c>
      <c r="U758" s="27">
        <v>-0.6814661688856273</v>
      </c>
      <c r="V758" s="27">
        <v>1.6523318439615708</v>
      </c>
      <c r="W758" s="27">
        <v>-1.6158194023609451</v>
      </c>
      <c r="Z758" s="17">
        <f t="shared" ref="Z758:AB758" si="4815">1/(1+EXP(-U758))</f>
        <v>0.3359341475</v>
      </c>
      <c r="AA758" s="17">
        <f t="shared" si="4815"/>
        <v>0.8392059568</v>
      </c>
      <c r="AB758" s="17">
        <f t="shared" si="4815"/>
        <v>0.165782233</v>
      </c>
      <c r="AE758" s="29">
        <v>1.0</v>
      </c>
      <c r="AF758" s="17">
        <f t="shared" ref="AF758:AH758" si="4816">Z758</f>
        <v>0.3359341475</v>
      </c>
      <c r="AG758" s="17">
        <f t="shared" si="4816"/>
        <v>0.8392059568</v>
      </c>
      <c r="AH758" s="17">
        <f t="shared" si="4816"/>
        <v>0.165782233</v>
      </c>
      <c r="AI758" s="38">
        <f t="shared" ref="AI758:AK758" si="4817">AI745-$C$10*BO745</f>
        <v>0.7143779616</v>
      </c>
      <c r="AJ758" s="38">
        <f t="shared" si="4817"/>
        <v>-0.2716964596</v>
      </c>
      <c r="AK758" s="38">
        <f t="shared" si="4817"/>
        <v>0.277318498</v>
      </c>
      <c r="AM758" s="27">
        <v>0.8042201319962424</v>
      </c>
      <c r="AN758" s="27">
        <v>0.10938078577162741</v>
      </c>
      <c r="AO758" s="27">
        <v>0.4345659122937854</v>
      </c>
      <c r="AQ758" s="17">
        <f t="shared" ref="AQ758:AS758" si="4818">EXP(AM758)/(EXP($AM758)+EXP($AN758)+EXP($AO758))</f>
        <v>0.4565943497</v>
      </c>
      <c r="AR758" s="17">
        <f t="shared" si="4818"/>
        <v>0.2279111849</v>
      </c>
      <c r="AS758" s="17">
        <f t="shared" si="4818"/>
        <v>0.3154944654</v>
      </c>
      <c r="AU758" s="40" t="str">
        <f t="shared" si="4819"/>
        <v>setosa</v>
      </c>
      <c r="AW758" s="41">
        <v>1.0</v>
      </c>
      <c r="AX758" s="41">
        <v>0.0</v>
      </c>
      <c r="AY758" s="41">
        <v>0.0</v>
      </c>
      <c r="BB758" s="74">
        <f t="shared" ref="BB758:BD758" si="4820">AQ758-AW758</f>
        <v>-0.5434056503</v>
      </c>
      <c r="BC758" s="74">
        <f t="shared" si="4820"/>
        <v>0.2279111849</v>
      </c>
      <c r="BD758" s="74">
        <f t="shared" si="4820"/>
        <v>0.3154944654</v>
      </c>
      <c r="BF758" s="5">
        <v>1.0</v>
      </c>
      <c r="BG758" s="5">
        <v>1.0</v>
      </c>
      <c r="BH758" s="5">
        <v>1.0</v>
      </c>
      <c r="BJ758" s="34">
        <f t="shared" ref="BJ758:BL758" si="4821">BB758*BF758</f>
        <v>-0.5434056503</v>
      </c>
      <c r="BK758" s="34">
        <f t="shared" si="4821"/>
        <v>0.2279111849</v>
      </c>
      <c r="BL758" s="34">
        <f t="shared" si="4821"/>
        <v>0.3154944654</v>
      </c>
      <c r="BO758" s="34">
        <v>-0.7505585474061143</v>
      </c>
      <c r="BP758" s="34">
        <v>0.5327329316714979</v>
      </c>
      <c r="BQ758" s="34">
        <v>0.21782561573461628</v>
      </c>
      <c r="BT758" s="5">
        <f t="shared" ref="BT758:BV758" si="4822">Z758*(1-Z758)</f>
        <v>0.223082396</v>
      </c>
      <c r="BU758" s="5">
        <f t="shared" si="4822"/>
        <v>0.1349393189</v>
      </c>
      <c r="BV758" s="5">
        <f t="shared" si="4822"/>
        <v>0.1382984842</v>
      </c>
      <c r="BY758" s="17">
        <v>0.12005556267625728</v>
      </c>
      <c r="BZ758" s="17">
        <v>-0.3626272315562904</v>
      </c>
      <c r="CA758" s="17">
        <v>0.5572217488599077</v>
      </c>
      <c r="CC758" s="34">
        <f t="shared" ref="CC758:CE758" si="4823">BY758*BT758</f>
        <v>0.02678228258</v>
      </c>
      <c r="CD758" s="34">
        <f t="shared" si="4823"/>
        <v>-0.04893267163</v>
      </c>
      <c r="CE758" s="34">
        <f t="shared" si="4823"/>
        <v>0.07706292323</v>
      </c>
      <c r="CH758" s="66">
        <v>0.37212893171572115</v>
      </c>
      <c r="CI758" s="66">
        <v>-0.46005768930403407</v>
      </c>
      <c r="CJ758" s="66">
        <v>0.5803745274480898</v>
      </c>
    </row>
    <row r="759" ht="18.0" customHeight="1">
      <c r="B759" s="6">
        <v>0.0</v>
      </c>
      <c r="C759" s="6">
        <v>1.0</v>
      </c>
      <c r="D759" s="6">
        <v>0.0</v>
      </c>
      <c r="E759" s="22" t="str">
        <f t="shared" si="4799"/>
        <v>versicolor</v>
      </c>
      <c r="F759" s="22">
        <f t="shared" ref="F759:H759" si="4824">AQ759</f>
        <v>0.2279989259</v>
      </c>
      <c r="G759" s="22">
        <f t="shared" si="4824"/>
        <v>0.4218923</v>
      </c>
      <c r="H759" s="22">
        <f t="shared" si="4824"/>
        <v>0.3501087741</v>
      </c>
      <c r="I759" s="64" t="str">
        <f t="shared" si="4801"/>
        <v>versicolor</v>
      </c>
      <c r="K759" s="24" t="str">
        <f t="shared" si="4802"/>
        <v>OK</v>
      </c>
      <c r="L759" s="76">
        <f t="shared" si="4803"/>
        <v>0.1930960115</v>
      </c>
      <c r="N759" s="29">
        <v>1.0</v>
      </c>
      <c r="O759" s="27">
        <v>6.4</v>
      </c>
      <c r="P759" s="27">
        <v>3.6</v>
      </c>
      <c r="U759" s="27">
        <v>0.2104360880265843</v>
      </c>
      <c r="V759" s="27">
        <v>-0.5865241013367906</v>
      </c>
      <c r="W759" s="27">
        <v>1.3471257335618163</v>
      </c>
      <c r="Z759" s="17">
        <f t="shared" ref="Z759:AB759" si="4825">1/(1+EXP(-U759))</f>
        <v>0.5524157359</v>
      </c>
      <c r="AA759" s="17">
        <f t="shared" si="4825"/>
        <v>0.3574327837</v>
      </c>
      <c r="AB759" s="17">
        <f t="shared" si="4825"/>
        <v>0.7936593235</v>
      </c>
      <c r="AE759" s="29">
        <v>1.0</v>
      </c>
      <c r="AF759" s="17">
        <f t="shared" ref="AF759:AH759" si="4826">Z759</f>
        <v>0.5524157359</v>
      </c>
      <c r="AG759" s="17">
        <f t="shared" si="4826"/>
        <v>0.3574327837</v>
      </c>
      <c r="AH759" s="17">
        <f t="shared" si="4826"/>
        <v>0.7936593235</v>
      </c>
      <c r="AI759" s="38">
        <f t="shared" ref="AI759:AK759" si="4827">AI746-$C$10*BO746</f>
        <v>-0.4210865679</v>
      </c>
      <c r="AJ759" s="38">
        <f t="shared" si="4827"/>
        <v>0.7931297344</v>
      </c>
      <c r="AK759" s="38">
        <f t="shared" si="4827"/>
        <v>0.4679568336</v>
      </c>
      <c r="AM759" s="27">
        <v>0.2913538797339807</v>
      </c>
      <c r="AN759" s="27">
        <v>0.9067630298857268</v>
      </c>
      <c r="AO759" s="27">
        <v>0.7202568510818095</v>
      </c>
      <c r="AQ759" s="17">
        <f t="shared" ref="AQ759:AS759" si="4828">EXP(AM759)/(EXP($AM759)+EXP($AN759)+EXP($AO759))</f>
        <v>0.2279989259</v>
      </c>
      <c r="AR759" s="17">
        <f t="shared" si="4828"/>
        <v>0.4218923</v>
      </c>
      <c r="AS759" s="17">
        <f t="shared" si="4828"/>
        <v>0.3501087741</v>
      </c>
      <c r="AU759" s="40" t="str">
        <f t="shared" si="4819"/>
        <v>versicolor</v>
      </c>
      <c r="AW759" s="41">
        <v>0.0</v>
      </c>
      <c r="AX759" s="41">
        <v>1.0</v>
      </c>
      <c r="AY759" s="41">
        <v>0.0</v>
      </c>
      <c r="BB759" s="74">
        <f t="shared" ref="BB759:BD759" si="4829">AQ759-AW759</f>
        <v>0.2279989259</v>
      </c>
      <c r="BC759" s="74">
        <f t="shared" si="4829"/>
        <v>-0.5781077</v>
      </c>
      <c r="BD759" s="74">
        <f t="shared" si="4829"/>
        <v>0.3501087741</v>
      </c>
      <c r="BF759" s="5">
        <v>1.0</v>
      </c>
      <c r="BG759" s="5">
        <v>1.0</v>
      </c>
      <c r="BH759" s="5">
        <v>1.0</v>
      </c>
      <c r="BJ759" s="34">
        <f t="shared" ref="BJ759:BL759" si="4830">BB759*BF759</f>
        <v>0.2279989259</v>
      </c>
      <c r="BK759" s="34">
        <f t="shared" si="4830"/>
        <v>-0.5781077</v>
      </c>
      <c r="BL759" s="34">
        <f t="shared" si="4830"/>
        <v>0.3501087741</v>
      </c>
      <c r="BO759" s="34">
        <v>0.8249144386083238</v>
      </c>
      <c r="BP759" s="34">
        <v>-0.4798963653818275</v>
      </c>
      <c r="BQ759" s="34">
        <v>-0.3450180732264963</v>
      </c>
      <c r="BT759" s="5">
        <f t="shared" ref="BT759:BV759" si="4831">Z759*(1-Z759)</f>
        <v>0.2472525906</v>
      </c>
      <c r="BU759" s="5">
        <f t="shared" si="4831"/>
        <v>0.2296745888</v>
      </c>
      <c r="BV759" s="5">
        <f t="shared" si="4831"/>
        <v>0.1637642017</v>
      </c>
      <c r="BY759" s="17">
        <v>-0.14625726044460943</v>
      </c>
      <c r="BZ759" s="17">
        <v>0.4170388626665166</v>
      </c>
      <c r="CA759" s="17">
        <v>-0.3906858984235713</v>
      </c>
      <c r="CC759" s="34">
        <f t="shared" ref="CC759:CE759" si="4832">BY759*BT759</f>
        <v>-0.03616248654</v>
      </c>
      <c r="CD759" s="34">
        <f t="shared" si="4832"/>
        <v>0.09578322931</v>
      </c>
      <c r="CE759" s="34">
        <f t="shared" si="4832"/>
        <v>-0.06398036427</v>
      </c>
    </row>
    <row r="760" ht="18.0" customHeight="1">
      <c r="B760" s="6">
        <v>0.0</v>
      </c>
      <c r="C760" s="6">
        <v>1.0</v>
      </c>
      <c r="D760" s="6">
        <v>0.0</v>
      </c>
      <c r="E760" s="22" t="str">
        <f t="shared" si="4799"/>
        <v>versicolor</v>
      </c>
      <c r="F760" s="22">
        <f t="shared" ref="F760:H760" si="4833">AQ760</f>
        <v>0.2352677365</v>
      </c>
      <c r="G760" s="22">
        <f t="shared" si="4833"/>
        <v>0.4142487866</v>
      </c>
      <c r="H760" s="22">
        <f t="shared" si="4833"/>
        <v>0.3504834769</v>
      </c>
      <c r="I760" s="64" t="str">
        <f t="shared" si="4801"/>
        <v>versicolor</v>
      </c>
      <c r="K760" s="24" t="str">
        <f t="shared" si="4802"/>
        <v>OK</v>
      </c>
      <c r="L760" s="76">
        <f t="shared" si="4803"/>
        <v>0.1992276959</v>
      </c>
      <c r="N760" s="29">
        <v>1.0</v>
      </c>
      <c r="O760" s="27">
        <v>5.9</v>
      </c>
      <c r="P760" s="27">
        <v>3.4</v>
      </c>
      <c r="U760" s="27">
        <v>0.18167849024600857</v>
      </c>
      <c r="V760" s="27">
        <v>-0.5067443560997542</v>
      </c>
      <c r="W760" s="27">
        <v>1.2070188532893864</v>
      </c>
      <c r="Z760" s="17">
        <f t="shared" ref="Z760:AB760" si="4834">1/(1+EXP(-U760))</f>
        <v>0.5452951028</v>
      </c>
      <c r="AA760" s="17">
        <f t="shared" si="4834"/>
        <v>0.375957034</v>
      </c>
      <c r="AB760" s="17">
        <f t="shared" si="4834"/>
        <v>0.7697710445</v>
      </c>
      <c r="AE760" s="29">
        <v>1.0</v>
      </c>
      <c r="AF760" s="17">
        <f t="shared" ref="AF760:AH760" si="4835">Z760</f>
        <v>0.5452951028</v>
      </c>
      <c r="AG760" s="17">
        <f t="shared" si="4835"/>
        <v>0.375957034</v>
      </c>
      <c r="AH760" s="17">
        <f t="shared" si="4835"/>
        <v>0.7697710445</v>
      </c>
      <c r="AI760" s="2"/>
      <c r="AM760" s="27">
        <v>0.3114986584861171</v>
      </c>
      <c r="AN760" s="27">
        <v>0.8772412158624714</v>
      </c>
      <c r="AO760" s="27">
        <v>0.7100880525792219</v>
      </c>
      <c r="AQ760" s="17">
        <f t="shared" ref="AQ760:AS760" si="4836">EXP(AM760)/(EXP($AM760)+EXP($AN760)+EXP($AO760))</f>
        <v>0.2352677365</v>
      </c>
      <c r="AR760" s="17">
        <f t="shared" si="4836"/>
        <v>0.4142487866</v>
      </c>
      <c r="AS760" s="17">
        <f t="shared" si="4836"/>
        <v>0.3504834769</v>
      </c>
      <c r="AU760" s="40" t="str">
        <f t="shared" si="4819"/>
        <v>versicolor</v>
      </c>
      <c r="AW760" s="41">
        <v>0.0</v>
      </c>
      <c r="AX760" s="41">
        <v>1.0</v>
      </c>
      <c r="AY760" s="41">
        <v>0.0</v>
      </c>
      <c r="BB760" s="74">
        <f t="shared" ref="BB760:BD760" si="4837">AQ760-AW760</f>
        <v>0.2352677365</v>
      </c>
      <c r="BC760" s="74">
        <f t="shared" si="4837"/>
        <v>-0.5857512134</v>
      </c>
      <c r="BD760" s="74">
        <f t="shared" si="4837"/>
        <v>0.3504834769</v>
      </c>
      <c r="BF760" s="5">
        <v>1.0</v>
      </c>
      <c r="BG760" s="5">
        <v>1.0</v>
      </c>
      <c r="BH760" s="5">
        <v>1.0</v>
      </c>
      <c r="BJ760" s="34">
        <f t="shared" ref="BJ760:BL760" si="4838">BB760*BF760</f>
        <v>0.2352677365</v>
      </c>
      <c r="BK760" s="34">
        <f t="shared" si="4838"/>
        <v>-0.5857512134</v>
      </c>
      <c r="BL760" s="34">
        <f t="shared" si="4838"/>
        <v>0.3504834769</v>
      </c>
      <c r="BT760" s="5">
        <f t="shared" ref="BT760:BV760" si="4839">Z760*(1-Z760)</f>
        <v>0.2479483537</v>
      </c>
      <c r="BU760" s="5">
        <f t="shared" si="4839"/>
        <v>0.2346133426</v>
      </c>
      <c r="BV760" s="5">
        <f t="shared" si="4839"/>
        <v>0.1772235836</v>
      </c>
      <c r="BY760" s="17">
        <v>-0.1487763257985197</v>
      </c>
      <c r="BZ760" s="17">
        <v>0.4244121682899007</v>
      </c>
      <c r="CA760" s="17">
        <v>-0.3996336499170079</v>
      </c>
      <c r="CC760" s="34">
        <f t="shared" ref="CC760:CE760" si="4840">BY760*BT760</f>
        <v>-0.03688884505</v>
      </c>
      <c r="CD760" s="34">
        <f t="shared" si="4840"/>
        <v>0.09957275744</v>
      </c>
      <c r="CE760" s="34">
        <f t="shared" si="4840"/>
        <v>-0.07082450755</v>
      </c>
    </row>
    <row r="761" ht="18.0" customHeight="1">
      <c r="B761" s="6">
        <v>0.0</v>
      </c>
      <c r="C761" s="6">
        <v>1.0</v>
      </c>
      <c r="D761" s="6">
        <v>0.0</v>
      </c>
      <c r="E761" s="22" t="str">
        <f t="shared" si="4799"/>
        <v>versicolor</v>
      </c>
      <c r="F761" s="22">
        <f t="shared" ref="F761:H761" si="4841">AQ761</f>
        <v>0.2075046437</v>
      </c>
      <c r="G761" s="22">
        <f t="shared" si="4841"/>
        <v>0.4452270682</v>
      </c>
      <c r="H761" s="22">
        <f t="shared" si="4841"/>
        <v>0.3472682881</v>
      </c>
      <c r="I761" s="64" t="str">
        <f t="shared" si="4801"/>
        <v>versicolor</v>
      </c>
      <c r="K761" s="24" t="str">
        <f t="shared" si="4802"/>
        <v>OK</v>
      </c>
      <c r="L761" s="76">
        <f t="shared" si="4803"/>
        <v>0.1754155915</v>
      </c>
      <c r="N761" s="29">
        <v>1.0</v>
      </c>
      <c r="O761" s="27">
        <v>6.7</v>
      </c>
      <c r="P761" s="27">
        <v>3.2</v>
      </c>
      <c r="U761" s="27">
        <v>0.3322709912227645</v>
      </c>
      <c r="V761" s="27">
        <v>-0.8932841445176389</v>
      </c>
      <c r="W761" s="27">
        <v>1.757325420605337</v>
      </c>
      <c r="Z761" s="17">
        <f t="shared" ref="Z761:AB761" si="4842">1/(1+EXP(-U761))</f>
        <v>0.5823118412</v>
      </c>
      <c r="AA761" s="17">
        <f t="shared" si="4842"/>
        <v>0.2904325605</v>
      </c>
      <c r="AB761" s="17">
        <f t="shared" si="4842"/>
        <v>0.8528743715</v>
      </c>
      <c r="AE761" s="29">
        <v>1.0</v>
      </c>
      <c r="AF761" s="17">
        <f t="shared" ref="AF761:AH761" si="4843">Z761</f>
        <v>0.5823118412</v>
      </c>
      <c r="AG761" s="17">
        <f t="shared" si="4843"/>
        <v>0.2904325605</v>
      </c>
      <c r="AH761" s="17">
        <f t="shared" si="4843"/>
        <v>0.8528743715</v>
      </c>
      <c r="AJ761" s="2"/>
      <c r="AK761" s="2"/>
      <c r="AM761" s="27">
        <v>0.23177086809610647</v>
      </c>
      <c r="AN761" s="27">
        <v>0.9952015667473537</v>
      </c>
      <c r="AO761" s="27">
        <v>0.7467147948883859</v>
      </c>
      <c r="AQ761" s="17">
        <f t="shared" ref="AQ761:AS761" si="4844">EXP(AM761)/(EXP($AM761)+EXP($AN761)+EXP($AO761))</f>
        <v>0.2075046437</v>
      </c>
      <c r="AR761" s="17">
        <f t="shared" si="4844"/>
        <v>0.4452270682</v>
      </c>
      <c r="AS761" s="17">
        <f t="shared" si="4844"/>
        <v>0.3472682881</v>
      </c>
      <c r="AU761" s="40" t="str">
        <f t="shared" si="4819"/>
        <v>versicolor</v>
      </c>
      <c r="AW761" s="41">
        <v>0.0</v>
      </c>
      <c r="AX761" s="41">
        <v>1.0</v>
      </c>
      <c r="AY761" s="41">
        <v>0.0</v>
      </c>
      <c r="BB761" s="74">
        <f t="shared" ref="BB761:BD761" si="4845">AQ761-AW761</f>
        <v>0.2075046437</v>
      </c>
      <c r="BC761" s="74">
        <f t="shared" si="4845"/>
        <v>-0.5547729318</v>
      </c>
      <c r="BD761" s="74">
        <f t="shared" si="4845"/>
        <v>0.3472682881</v>
      </c>
      <c r="BF761" s="5">
        <v>1.0</v>
      </c>
      <c r="BG761" s="5">
        <v>1.0</v>
      </c>
      <c r="BH761" s="5">
        <v>1.0</v>
      </c>
      <c r="BJ761" s="34">
        <f t="shared" ref="BJ761:BL761" si="4846">BB761*BF761</f>
        <v>0.2075046437</v>
      </c>
      <c r="BK761" s="34">
        <f t="shared" si="4846"/>
        <v>-0.5547729318</v>
      </c>
      <c r="BL761" s="34">
        <f t="shared" si="4846"/>
        <v>0.3472682881</v>
      </c>
      <c r="BT761" s="5">
        <f t="shared" ref="BT761:BV761" si="4847">Z761*(1-Z761)</f>
        <v>0.2432247608</v>
      </c>
      <c r="BU761" s="5">
        <f t="shared" si="4847"/>
        <v>0.2060814883</v>
      </c>
      <c r="BV761" s="5">
        <f t="shared" si="4847"/>
        <v>0.125479678</v>
      </c>
      <c r="BY761" s="17">
        <v>-0.13880025738976498</v>
      </c>
      <c r="BZ761" s="17">
        <v>0.3952705059339989</v>
      </c>
      <c r="CA761" s="17">
        <v>-0.36487775784037424</v>
      </c>
      <c r="CC761" s="34">
        <f t="shared" ref="CC761:CE761" si="4848">BY761*BT761</f>
        <v>-0.0337596594</v>
      </c>
      <c r="CD761" s="34">
        <f t="shared" si="4848"/>
        <v>0.08145793415</v>
      </c>
      <c r="CE761" s="34">
        <f t="shared" si="4848"/>
        <v>-0.04578474355</v>
      </c>
    </row>
    <row r="762" ht="18.0" customHeight="1">
      <c r="B762" s="6">
        <v>0.0</v>
      </c>
      <c r="C762" s="6">
        <v>0.0</v>
      </c>
      <c r="D762" s="6">
        <v>1.0</v>
      </c>
      <c r="E762" s="22" t="str">
        <f t="shared" si="4799"/>
        <v>virginica</v>
      </c>
      <c r="F762" s="22">
        <f t="shared" ref="F762:H762" si="4849">AQ762</f>
        <v>0.2967742168</v>
      </c>
      <c r="G762" s="22">
        <f t="shared" si="4849"/>
        <v>0.3519768046</v>
      </c>
      <c r="H762" s="22">
        <f t="shared" si="4849"/>
        <v>0.3512489786</v>
      </c>
      <c r="I762" s="64" t="str">
        <f t="shared" si="4801"/>
        <v>versicolor</v>
      </c>
      <c r="K762" s="24" t="str">
        <f t="shared" si="4802"/>
        <v>NG</v>
      </c>
      <c r="L762" s="76">
        <f t="shared" si="4803"/>
        <v>0.1059813034</v>
      </c>
      <c r="N762" s="29">
        <v>1.0</v>
      </c>
      <c r="O762" s="27">
        <v>7.9</v>
      </c>
      <c r="P762" s="27">
        <v>6.3</v>
      </c>
      <c r="U762" s="27">
        <v>-0.12563481768640505</v>
      </c>
      <c r="V762" s="27">
        <v>0.21966283926193642</v>
      </c>
      <c r="W762" s="27">
        <v>0.45036046351731374</v>
      </c>
      <c r="Z762" s="17">
        <f t="shared" ref="Z762:AB762" si="4850">1/(1+EXP(-U762))</f>
        <v>0.4686325437</v>
      </c>
      <c r="AA762" s="17">
        <f t="shared" si="4850"/>
        <v>0.5546959551</v>
      </c>
      <c r="AB762" s="17">
        <f t="shared" si="4850"/>
        <v>0.610724934</v>
      </c>
      <c r="AE762" s="29">
        <v>1.0</v>
      </c>
      <c r="AF762" s="17">
        <f t="shared" ref="AF762:AH762" si="4851">Z762</f>
        <v>0.4686325437</v>
      </c>
      <c r="AG762" s="17">
        <f t="shared" si="4851"/>
        <v>0.5546959551</v>
      </c>
      <c r="AH762" s="17">
        <f t="shared" si="4851"/>
        <v>0.610724934</v>
      </c>
      <c r="AM762" s="27">
        <v>0.47227043151158526</v>
      </c>
      <c r="AN762" s="27">
        <v>0.6428640720823317</v>
      </c>
      <c r="AO762" s="27">
        <v>0.6407941072303334</v>
      </c>
      <c r="AQ762" s="17">
        <f t="shared" ref="AQ762:AS762" si="4852">EXP(AM762)/(EXP($AM762)+EXP($AN762)+EXP($AO762))</f>
        <v>0.2967742168</v>
      </c>
      <c r="AR762" s="17">
        <f t="shared" si="4852"/>
        <v>0.3519768046</v>
      </c>
      <c r="AS762" s="17">
        <f t="shared" si="4852"/>
        <v>0.3512489786</v>
      </c>
      <c r="AU762" s="40" t="str">
        <f t="shared" si="4819"/>
        <v>versicolor</v>
      </c>
      <c r="AW762" s="41">
        <v>0.0</v>
      </c>
      <c r="AX762" s="41">
        <v>0.0</v>
      </c>
      <c r="AY762" s="41">
        <v>1.0</v>
      </c>
      <c r="BB762" s="74">
        <f t="shared" ref="BB762:BD762" si="4853">AQ762-AW762</f>
        <v>0.2967742168</v>
      </c>
      <c r="BC762" s="74">
        <f t="shared" si="4853"/>
        <v>0.3519768046</v>
      </c>
      <c r="BD762" s="74">
        <f t="shared" si="4853"/>
        <v>-0.6487510214</v>
      </c>
      <c r="BF762" s="5">
        <v>1.0</v>
      </c>
      <c r="BG762" s="5">
        <v>1.0</v>
      </c>
      <c r="BH762" s="5">
        <v>1.0</v>
      </c>
      <c r="BJ762" s="34">
        <f t="shared" ref="BJ762:BL762" si="4854">BB762*BF762</f>
        <v>0.2967742168</v>
      </c>
      <c r="BK762" s="34">
        <f t="shared" si="4854"/>
        <v>0.3519768046</v>
      </c>
      <c r="BL762" s="34">
        <f t="shared" si="4854"/>
        <v>-0.6487510214</v>
      </c>
      <c r="BT762" s="5">
        <f t="shared" ref="BT762:BV762" si="4855">Z762*(1-Z762)</f>
        <v>0.2490160827</v>
      </c>
      <c r="BU762" s="5">
        <f t="shared" si="4855"/>
        <v>0.2470083525</v>
      </c>
      <c r="BV762" s="5">
        <f t="shared" si="4855"/>
        <v>0.237739989</v>
      </c>
      <c r="BY762" s="17">
        <v>0.029118972735548088</v>
      </c>
      <c r="BZ762" s="17">
        <v>-0.0635325504461066</v>
      </c>
      <c r="CA762" s="17">
        <v>-0.1493918406106728</v>
      </c>
      <c r="CC762" s="34">
        <f t="shared" ref="CC762:CE762" si="4856">BY762*BT762</f>
        <v>0.007251092522</v>
      </c>
      <c r="CD762" s="34">
        <f t="shared" si="4856"/>
        <v>-0.01569307062</v>
      </c>
      <c r="CE762" s="34">
        <f t="shared" si="4856"/>
        <v>-0.03551641454</v>
      </c>
    </row>
    <row r="763" ht="18.0" customHeight="1">
      <c r="B763" s="6">
        <v>0.0</v>
      </c>
      <c r="C763" s="6">
        <v>0.0</v>
      </c>
      <c r="D763" s="6">
        <v>1.0</v>
      </c>
      <c r="E763" s="22" t="str">
        <f t="shared" si="4799"/>
        <v>virginica</v>
      </c>
      <c r="F763" s="22">
        <f t="shared" ref="F763:H763" si="4857">AQ763</f>
        <v>0.2564673159</v>
      </c>
      <c r="G763" s="22">
        <f t="shared" si="4857"/>
        <v>0.3905416955</v>
      </c>
      <c r="H763" s="22">
        <f t="shared" si="4857"/>
        <v>0.3529909886</v>
      </c>
      <c r="I763" s="64" t="str">
        <f t="shared" si="4801"/>
        <v>versicolor</v>
      </c>
      <c r="K763" s="24" t="str">
        <f t="shared" si="4802"/>
        <v>NG</v>
      </c>
      <c r="L763" s="76">
        <f t="shared" si="4803"/>
        <v>0.10914915</v>
      </c>
      <c r="N763" s="29">
        <v>1.0</v>
      </c>
      <c r="O763" s="27">
        <v>8.3</v>
      </c>
      <c r="P763" s="27">
        <v>5.8</v>
      </c>
      <c r="U763" s="27">
        <v>0.03010785166953811</v>
      </c>
      <c r="V763" s="27">
        <v>-0.17275489805364197</v>
      </c>
      <c r="W763" s="27">
        <v>0.9763872540061072</v>
      </c>
      <c r="Z763" s="17">
        <f t="shared" ref="Z763:AB763" si="4858">1/(1+EXP(-U763))</f>
        <v>0.5075263944</v>
      </c>
      <c r="AA763" s="17">
        <f t="shared" si="4858"/>
        <v>0.4569183672</v>
      </c>
      <c r="AB763" s="17">
        <f t="shared" si="4858"/>
        <v>0.7263907807</v>
      </c>
      <c r="AE763" s="29">
        <v>1.0</v>
      </c>
      <c r="AF763" s="17">
        <f t="shared" ref="AF763:AH763" si="4859">Z763</f>
        <v>0.5075263944</v>
      </c>
      <c r="AG763" s="17">
        <f t="shared" si="4859"/>
        <v>0.4569183672</v>
      </c>
      <c r="AH763" s="17">
        <f t="shared" si="4859"/>
        <v>0.7263907807</v>
      </c>
      <c r="AM763" s="27">
        <v>0.37090739633856157</v>
      </c>
      <c r="AN763" s="27">
        <v>0.7914409016070931</v>
      </c>
      <c r="AO763" s="27">
        <v>0.6903486920897385</v>
      </c>
      <c r="AQ763" s="17">
        <f t="shared" ref="AQ763:AS763" si="4860">EXP(AM763)/(EXP($AM763)+EXP($AN763)+EXP($AO763))</f>
        <v>0.2564673159</v>
      </c>
      <c r="AR763" s="17">
        <f t="shared" si="4860"/>
        <v>0.3905416955</v>
      </c>
      <c r="AS763" s="17">
        <f t="shared" si="4860"/>
        <v>0.3529909886</v>
      </c>
      <c r="AU763" s="40" t="str">
        <f t="shared" si="4819"/>
        <v>versicolor</v>
      </c>
      <c r="AW763" s="41">
        <v>0.0</v>
      </c>
      <c r="AX763" s="41">
        <v>0.0</v>
      </c>
      <c r="AY763" s="41">
        <v>1.0</v>
      </c>
      <c r="BB763" s="74">
        <f t="shared" ref="BB763:BD763" si="4861">AQ763-AW763</f>
        <v>0.2564673159</v>
      </c>
      <c r="BC763" s="74">
        <f t="shared" si="4861"/>
        <v>0.3905416955</v>
      </c>
      <c r="BD763" s="74">
        <f t="shared" si="4861"/>
        <v>-0.6470090114</v>
      </c>
      <c r="BF763" s="5">
        <v>1.0</v>
      </c>
      <c r="BG763" s="5">
        <v>1.0</v>
      </c>
      <c r="BH763" s="5">
        <v>1.0</v>
      </c>
      <c r="BJ763" s="34">
        <f t="shared" ref="BJ763:BL763" si="4862">BB763*BF763</f>
        <v>0.2564673159</v>
      </c>
      <c r="BK763" s="34">
        <f t="shared" si="4862"/>
        <v>0.3905416955</v>
      </c>
      <c r="BL763" s="34">
        <f t="shared" si="4862"/>
        <v>-0.6470090114</v>
      </c>
      <c r="BT763" s="5">
        <f t="shared" ref="BT763:BV763" si="4863">Z763*(1-Z763)</f>
        <v>0.2499433534</v>
      </c>
      <c r="BU763" s="5">
        <f t="shared" si="4863"/>
        <v>0.2481439729</v>
      </c>
      <c r="BV763" s="5">
        <f t="shared" si="4863"/>
        <v>0.1987472144</v>
      </c>
      <c r="BY763" s="17">
        <v>0.042328535498449504</v>
      </c>
      <c r="BZ763" s="17">
        <v>-0.10232176487583394</v>
      </c>
      <c r="CA763" s="17">
        <v>-0.10101699885755949</v>
      </c>
      <c r="CC763" s="34">
        <f t="shared" ref="CC763:CE763" si="4864">BY763*BT763</f>
        <v>0.01057973611</v>
      </c>
      <c r="CD763" s="34">
        <f t="shared" si="4864"/>
        <v>-0.02539052925</v>
      </c>
      <c r="CE763" s="34">
        <f t="shared" si="4864"/>
        <v>-0.02007684713</v>
      </c>
    </row>
    <row r="764" ht="18.0" customHeight="1">
      <c r="B764" s="6">
        <v>0.0</v>
      </c>
      <c r="C764" s="6">
        <v>0.0</v>
      </c>
      <c r="D764" s="6">
        <v>1.0</v>
      </c>
      <c r="E764" s="22" t="str">
        <f t="shared" si="4799"/>
        <v>virginica</v>
      </c>
      <c r="F764" s="22">
        <f t="shared" ref="F764:H764" si="4865">AQ764</f>
        <v>0.2509238751</v>
      </c>
      <c r="G764" s="22">
        <f t="shared" si="4865"/>
        <v>0.3966062494</v>
      </c>
      <c r="H764" s="22">
        <f t="shared" si="4865"/>
        <v>0.3524698754</v>
      </c>
      <c r="I764" s="64" t="str">
        <f t="shared" si="4801"/>
        <v>versicolor</v>
      </c>
      <c r="J764" s="30"/>
      <c r="K764" s="77" t="str">
        <f t="shared" si="4802"/>
        <v>NG</v>
      </c>
      <c r="L764" s="78">
        <f t="shared" si="4803"/>
        <v>0.1101296541</v>
      </c>
      <c r="N764" s="31">
        <v>1.0</v>
      </c>
      <c r="O764" s="27">
        <v>7.7</v>
      </c>
      <c r="P764" s="27">
        <v>5.2</v>
      </c>
      <c r="U764" s="27">
        <v>0.0680005113136557</v>
      </c>
      <c r="V764" s="27">
        <v>-0.25625226256516953</v>
      </c>
      <c r="W764" s="27">
        <v>1.0340451538269262</v>
      </c>
      <c r="Z764" s="17">
        <f t="shared" ref="Z764:AB764" si="4866">1/(1+EXP(-U764))</f>
        <v>0.51699358</v>
      </c>
      <c r="AA764" s="17">
        <f t="shared" si="4866"/>
        <v>0.4362852072</v>
      </c>
      <c r="AB764" s="17">
        <f t="shared" si="4866"/>
        <v>0.7376993813</v>
      </c>
      <c r="AE764" s="31">
        <v>1.0</v>
      </c>
      <c r="AF764" s="17">
        <f t="shared" ref="AF764:AH764" si="4867">Z764</f>
        <v>0.51699358</v>
      </c>
      <c r="AG764" s="17">
        <f t="shared" si="4867"/>
        <v>0.4362852072</v>
      </c>
      <c r="AH764" s="17">
        <f t="shared" si="4867"/>
        <v>0.7376993813</v>
      </c>
      <c r="AM764" s="27">
        <v>0.3555904515915135</v>
      </c>
      <c r="AN764" s="27">
        <v>0.813384818313758</v>
      </c>
      <c r="AO764" s="27">
        <v>0.6954060036964789</v>
      </c>
      <c r="AQ764" s="17">
        <f t="shared" ref="AQ764:AS764" si="4868">EXP(AM764)/(EXP($AM764)+EXP($AN764)+EXP($AO764))</f>
        <v>0.2509238751</v>
      </c>
      <c r="AR764" s="17">
        <f t="shared" si="4868"/>
        <v>0.3966062494</v>
      </c>
      <c r="AS764" s="17">
        <f t="shared" si="4868"/>
        <v>0.3524698754</v>
      </c>
      <c r="AU764" s="40" t="str">
        <f t="shared" si="4819"/>
        <v>versicolor</v>
      </c>
      <c r="AW764" s="41">
        <v>0.0</v>
      </c>
      <c r="AX764" s="41">
        <v>0.0</v>
      </c>
      <c r="AY764" s="41">
        <v>1.0</v>
      </c>
      <c r="BB764" s="74">
        <f t="shared" ref="BB764:BD764" si="4869">AQ764-AW764</f>
        <v>0.2509238751</v>
      </c>
      <c r="BC764" s="74">
        <f t="shared" si="4869"/>
        <v>0.3966062494</v>
      </c>
      <c r="BD764" s="74">
        <f t="shared" si="4869"/>
        <v>-0.6475301246</v>
      </c>
      <c r="BF764" s="5">
        <v>1.0</v>
      </c>
      <c r="BG764" s="5">
        <v>1.0</v>
      </c>
      <c r="BH764" s="5">
        <v>1.0</v>
      </c>
      <c r="BJ764" s="34">
        <f t="shared" ref="BJ764:BL764" si="4870">BB764*BF764</f>
        <v>0.2509238751</v>
      </c>
      <c r="BK764" s="34">
        <f t="shared" si="4870"/>
        <v>0.3966062494</v>
      </c>
      <c r="BL764" s="34">
        <f t="shared" si="4870"/>
        <v>-0.6475301246</v>
      </c>
      <c r="BT764" s="5">
        <f t="shared" ref="BT764:BV764" si="4871">Z764*(1-Z764)</f>
        <v>0.2497112182</v>
      </c>
      <c r="BU764" s="5">
        <f t="shared" si="4871"/>
        <v>0.2459404252</v>
      </c>
      <c r="BV764" s="5">
        <f t="shared" si="4871"/>
        <v>0.1934990041</v>
      </c>
      <c r="BY764" s="17">
        <v>0.04429643213757373</v>
      </c>
      <c r="BZ764" s="17">
        <v>-0.10807410893579238</v>
      </c>
      <c r="CA764" s="17">
        <v>-0.09411661085081019</v>
      </c>
      <c r="CC764" s="34">
        <f t="shared" ref="CC764:CE764" si="4872">BY764*BT764</f>
        <v>0.01106131603</v>
      </c>
      <c r="CD764" s="34">
        <f t="shared" si="4872"/>
        <v>-0.0265797923</v>
      </c>
      <c r="CE764" s="34">
        <f t="shared" si="4872"/>
        <v>-0.01821147047</v>
      </c>
    </row>
    <row r="765" ht="18.0" customHeight="1">
      <c r="K765" s="2"/>
      <c r="R765" s="9"/>
      <c r="AM765" s="7"/>
    </row>
    <row r="766" ht="18.0" customHeight="1">
      <c r="K766" s="2"/>
      <c r="R766" s="9"/>
      <c r="AM766" s="43" t="s">
        <v>388</v>
      </c>
      <c r="AN766" s="27"/>
      <c r="AO766" s="27"/>
    </row>
    <row r="767" ht="18.0" customHeight="1">
      <c r="B767" s="11" t="s">
        <v>11</v>
      </c>
      <c r="C767" s="12"/>
      <c r="D767" s="12"/>
      <c r="E767" s="13"/>
      <c r="G767" s="2"/>
      <c r="H767" s="2"/>
      <c r="I767" s="2"/>
      <c r="J767" s="9"/>
      <c r="K767" s="2"/>
      <c r="L767" s="9"/>
      <c r="Q767" s="7"/>
      <c r="U767" s="43" t="s">
        <v>12</v>
      </c>
      <c r="V767" s="27"/>
      <c r="W767" s="27"/>
      <c r="Z767" s="16" t="s">
        <v>389</v>
      </c>
      <c r="AA767" s="17"/>
      <c r="AF767" s="16" t="s">
        <v>390</v>
      </c>
      <c r="AI767" s="7"/>
      <c r="AM767" s="43" t="s">
        <v>391</v>
      </c>
      <c r="AQ767" s="10" t="s">
        <v>392</v>
      </c>
      <c r="AR767" s="17"/>
      <c r="AW767" s="1" t="s">
        <v>41</v>
      </c>
      <c r="BB767" s="36" t="s">
        <v>93</v>
      </c>
      <c r="BF767" s="4" t="s">
        <v>393</v>
      </c>
      <c r="BH767" s="9" t="s">
        <v>1465</v>
      </c>
      <c r="BJ767" s="33" t="s">
        <v>395</v>
      </c>
      <c r="BN767" s="33" t="s">
        <v>396</v>
      </c>
      <c r="BO767" s="34"/>
      <c r="BP767" s="34"/>
      <c r="BQ767" s="34"/>
      <c r="BT767" s="4" t="s">
        <v>397</v>
      </c>
      <c r="BX767" s="16" t="s">
        <v>398</v>
      </c>
      <c r="BY767" s="17"/>
      <c r="BZ767" s="17"/>
      <c r="CA767" s="17"/>
      <c r="CB767" s="17"/>
      <c r="CC767" s="33" t="s">
        <v>399</v>
      </c>
      <c r="CG767" s="4" t="s">
        <v>138</v>
      </c>
      <c r="CH767" s="5"/>
      <c r="CI767" s="5"/>
      <c r="CJ767" s="5"/>
    </row>
    <row r="768" ht="18.0" customHeight="1">
      <c r="B768" s="18" t="s">
        <v>14</v>
      </c>
      <c r="C768" s="18" t="s">
        <v>15</v>
      </c>
      <c r="D768" s="18" t="s">
        <v>16</v>
      </c>
      <c r="E768" s="19"/>
      <c r="F768" s="6" t="s">
        <v>14</v>
      </c>
      <c r="G768" s="6" t="s">
        <v>15</v>
      </c>
      <c r="H768" s="6" t="s">
        <v>16</v>
      </c>
      <c r="I768" s="19"/>
      <c r="J768" s="20" t="s">
        <v>18</v>
      </c>
      <c r="K768" s="18" t="s">
        <v>19</v>
      </c>
      <c r="L768" s="18" t="s">
        <v>1142</v>
      </c>
      <c r="N768" s="1" t="s">
        <v>21</v>
      </c>
      <c r="O768" s="1" t="s">
        <v>22</v>
      </c>
      <c r="P768" s="1" t="s">
        <v>514</v>
      </c>
      <c r="Q768" s="1" t="s">
        <v>1466</v>
      </c>
      <c r="U768" s="1" t="s">
        <v>1467</v>
      </c>
      <c r="AE768" s="1" t="s">
        <v>21</v>
      </c>
      <c r="AF768" s="2" t="s">
        <v>1468</v>
      </c>
      <c r="AI768" s="2" t="s">
        <v>1469</v>
      </c>
      <c r="AK768" s="2"/>
      <c r="AM768" s="2" t="s">
        <v>1470</v>
      </c>
      <c r="AO768" s="2"/>
      <c r="AQ768" s="2" t="s">
        <v>47</v>
      </c>
      <c r="AW768" s="6" t="s">
        <v>14</v>
      </c>
      <c r="AX768" s="6" t="s">
        <v>15</v>
      </c>
      <c r="AY768" s="6" t="s">
        <v>16</v>
      </c>
      <c r="BB768" s="2" t="s">
        <v>101</v>
      </c>
      <c r="BF768" s="1" t="s">
        <v>251</v>
      </c>
      <c r="BJ768" s="57" t="s">
        <v>1471</v>
      </c>
      <c r="BK768" s="58"/>
      <c r="BO768" s="2" t="s">
        <v>104</v>
      </c>
      <c r="BP768" s="2"/>
      <c r="BT768" s="1" t="s">
        <v>145</v>
      </c>
      <c r="BY768" s="2" t="s">
        <v>146</v>
      </c>
      <c r="CC768" s="2" t="s">
        <v>1472</v>
      </c>
      <c r="CH768" s="2" t="s">
        <v>148</v>
      </c>
    </row>
    <row r="769" ht="18.0" customHeight="1">
      <c r="A769" s="1">
        <f>A756+1</f>
        <v>59</v>
      </c>
      <c r="B769" s="6">
        <v>1.0</v>
      </c>
      <c r="C769" s="6">
        <v>0.0</v>
      </c>
      <c r="D769" s="6">
        <v>0.0</v>
      </c>
      <c r="E769" s="22" t="str">
        <f t="shared" ref="E769:E777" si="4883">IF(MAX(B769:D769)=B769,"setosa",IF(MAX(B769:D769)=C769,"versicolor","virginica"))</f>
        <v>setosa</v>
      </c>
      <c r="F769" s="22">
        <f t="shared" ref="F769:H769" si="4873">AQ769</f>
        <v>0.4549159085</v>
      </c>
      <c r="G769" s="22">
        <f t="shared" si="4873"/>
        <v>0.2292393793</v>
      </c>
      <c r="H769" s="22">
        <f t="shared" si="4873"/>
        <v>0.3158447122</v>
      </c>
      <c r="I769" s="64" t="str">
        <f t="shared" ref="I769:I777" si="4885">IF(MAX(F769:H769)=F769,"setosa",IF(MAX(F769:H769)=G769,"versicolor","virginica"))</f>
        <v>setosa</v>
      </c>
      <c r="J769" s="22">
        <f>COUNTIF(K769:K777,"OK")/9</f>
        <v>0.6666666667</v>
      </c>
      <c r="K769" s="24" t="str">
        <f t="shared" ref="K769:K777" si="4886">IF(E769=I769,"OK","NG")</f>
        <v>OK</v>
      </c>
      <c r="L769" s="76">
        <f t="shared" ref="L769:L777" si="4887">((AQ769-B769)^2+(AR769-C769)^2)/2</f>
        <v>0.1748336799</v>
      </c>
      <c r="M769" s="9" t="s">
        <v>26</v>
      </c>
      <c r="N769" s="25">
        <v>1.0</v>
      </c>
      <c r="O769" s="27">
        <v>5.1</v>
      </c>
      <c r="P769" s="27">
        <v>7.0</v>
      </c>
      <c r="Q769" s="72">
        <f t="shared" ref="Q769:S769" si="4874">Q756-$C$10*CH756</f>
        <v>0.05146823524</v>
      </c>
      <c r="R769" s="72">
        <f t="shared" si="4874"/>
        <v>-0.08446297373</v>
      </c>
      <c r="S769" s="72">
        <f t="shared" si="4874"/>
        <v>0.2065564659</v>
      </c>
      <c r="T769" s="28" t="s">
        <v>27</v>
      </c>
      <c r="U769" s="27">
        <f t="array" ref="U769:W777">MMULT(N769:P777,Q769:S771)</f>
        <v>-0.7002003774</v>
      </c>
      <c r="V769" s="27">
        <v>1.5853535049961187</v>
      </c>
      <c r="W769" s="27">
        <v>-1.4975195239348178</v>
      </c>
      <c r="Y769" s="9" t="s">
        <v>1473</v>
      </c>
      <c r="Z769" s="17">
        <f t="shared" ref="Z769:AB769" si="4875">1/(1+EXP(-U769))</f>
        <v>0.3317678031</v>
      </c>
      <c r="AA769" s="17">
        <f t="shared" si="4875"/>
        <v>0.8299613692</v>
      </c>
      <c r="AB769" s="17">
        <f t="shared" si="4875"/>
        <v>0.1827957695</v>
      </c>
      <c r="AD769" s="9" t="s">
        <v>1474</v>
      </c>
      <c r="AE769" s="25">
        <v>1.0</v>
      </c>
      <c r="AF769" s="17">
        <f t="shared" ref="AF769:AH769" si="4876">Z769</f>
        <v>0.3317678031</v>
      </c>
      <c r="AG769" s="17">
        <f t="shared" si="4876"/>
        <v>0.8299613692</v>
      </c>
      <c r="AH769" s="17">
        <f t="shared" si="4876"/>
        <v>0.1827957695</v>
      </c>
      <c r="AI769" s="38">
        <f t="shared" ref="AI769:AK769" si="4877">AI756-$C$10*BO756</f>
        <v>0.1290338406</v>
      </c>
      <c r="AJ769" s="38">
        <f t="shared" si="4877"/>
        <v>-0.05758291948</v>
      </c>
      <c r="AK769" s="38">
        <f t="shared" si="4877"/>
        <v>-0.07145092107</v>
      </c>
      <c r="AL769" s="28" t="s">
        <v>27</v>
      </c>
      <c r="AM769" s="27">
        <f t="array" ref="AM769:AO777">MMULT(AE769:AH777,AI769:AK772)</f>
        <v>0.7995034637</v>
      </c>
      <c r="AN769" s="27">
        <v>0.11415766023928745</v>
      </c>
      <c r="AO769" s="27">
        <v>0.43464155378566166</v>
      </c>
      <c r="AP769" s="9" t="s">
        <v>1475</v>
      </c>
      <c r="AQ769" s="17">
        <f t="shared" ref="AQ769:AS769" si="4878">EXP(AM769)/(EXP($AM769)+EXP($AN769)+EXP($AO769))</f>
        <v>0.4549159085</v>
      </c>
      <c r="AR769" s="17">
        <f t="shared" si="4878"/>
        <v>0.2292393793</v>
      </c>
      <c r="AS769" s="17">
        <f t="shared" si="4878"/>
        <v>0.3158447122</v>
      </c>
      <c r="AT769" s="39" t="s">
        <v>51</v>
      </c>
      <c r="AU769" s="40" t="str">
        <f>IF(MAX(B769:D769)=MAX(AQ769:AS769)=AQ769,"setosa",IF(MAX(AQ769:AS769)=AR769,"versicolor","virginica"))</f>
        <v>virginica</v>
      </c>
      <c r="AW769" s="41">
        <v>1.0</v>
      </c>
      <c r="AX769" s="41">
        <v>0.0</v>
      </c>
      <c r="AY769" s="41">
        <v>0.0</v>
      </c>
      <c r="BA769" s="59" t="s">
        <v>108</v>
      </c>
      <c r="BB769" s="74">
        <f t="shared" ref="BB769:BD769" si="4879">AQ769-AW769</f>
        <v>-0.5450840915</v>
      </c>
      <c r="BC769" s="74">
        <f t="shared" si="4879"/>
        <v>0.2292393793</v>
      </c>
      <c r="BD769" s="74">
        <f t="shared" si="4879"/>
        <v>0.3158447122</v>
      </c>
      <c r="BE769" s="9" t="s">
        <v>1476</v>
      </c>
      <c r="BF769" s="5">
        <v>1.0</v>
      </c>
      <c r="BG769" s="5">
        <v>1.0</v>
      </c>
      <c r="BH769" s="5">
        <v>1.0</v>
      </c>
      <c r="BI769" s="9" t="s">
        <v>1477</v>
      </c>
      <c r="BJ769" s="34">
        <f t="shared" ref="BJ769:BL769" si="4880">BB769*BF769</f>
        <v>-0.5450840915</v>
      </c>
      <c r="BK769" s="34">
        <f t="shared" si="4880"/>
        <v>0.2292393793</v>
      </c>
      <c r="BL769" s="34">
        <f t="shared" si="4880"/>
        <v>0.3158447122</v>
      </c>
      <c r="BN769" s="61" t="s">
        <v>1478</v>
      </c>
      <c r="BO769" s="62">
        <f t="array" ref="BO769:BQ772">MMULT(TRANSPOSE(AE769:AH777),BJ769:BL777)</f>
        <v>-0.1515826408</v>
      </c>
      <c r="BP769" s="62">
        <v>0.10377333961792895</v>
      </c>
      <c r="BQ769" s="62">
        <v>0.04780930119906368</v>
      </c>
      <c r="BS769" s="75" t="s">
        <v>1479</v>
      </c>
      <c r="BT769" s="5">
        <f t="shared" ref="BT769:BV769" si="4881">Z769*(1-Z769)</f>
        <v>0.2216979279</v>
      </c>
      <c r="BU769" s="5">
        <f t="shared" si="4881"/>
        <v>0.1411254949</v>
      </c>
      <c r="BV769" s="5">
        <f t="shared" si="4881"/>
        <v>0.1493814761</v>
      </c>
      <c r="BX769" s="9" t="s">
        <v>1480</v>
      </c>
      <c r="BY769" s="17">
        <f t="array" ref="BY769:CA777">MMULT(BJ769:BL777,TRANSPOSE(AI770:AK772))</f>
        <v>0.1243065119</v>
      </c>
      <c r="BZ769" s="17">
        <v>-0.3760908079381174</v>
      </c>
      <c r="CA769" s="17">
        <v>0.5725184690512108</v>
      </c>
      <c r="CB769" s="9"/>
      <c r="CC769" s="34">
        <f t="shared" ref="CC769:CE769" si="4882">BY769*BT769</f>
        <v>0.02755849611</v>
      </c>
      <c r="CD769" s="34">
        <f t="shared" si="4882"/>
        <v>-0.05307600139</v>
      </c>
      <c r="CE769" s="34">
        <f t="shared" si="4882"/>
        <v>0.08552365402</v>
      </c>
      <c r="CG769" s="61" t="s">
        <v>1481</v>
      </c>
      <c r="CH769" s="65">
        <f t="array" ref="CH769:CJ771">MMULT(TRANSPOSE(N769:P777),CC769:CE777)</f>
        <v>0.0002615308018</v>
      </c>
      <c r="CI769" s="65">
        <v>0.06621560711830432</v>
      </c>
      <c r="CJ769" s="65">
        <v>-0.025779712584330778</v>
      </c>
    </row>
    <row r="770" ht="18.0" customHeight="1">
      <c r="B770" s="6">
        <v>1.0</v>
      </c>
      <c r="C770" s="6">
        <v>0.0</v>
      </c>
      <c r="D770" s="6">
        <v>0.0</v>
      </c>
      <c r="E770" s="22" t="str">
        <f t="shared" si="4883"/>
        <v>setosa</v>
      </c>
      <c r="F770" s="22">
        <f t="shared" ref="F770:H770" si="4884">AQ770</f>
        <v>0.4750022959</v>
      </c>
      <c r="G770" s="22">
        <f t="shared" si="4884"/>
        <v>0.2154872337</v>
      </c>
      <c r="H770" s="22">
        <f t="shared" si="4884"/>
        <v>0.3095104704</v>
      </c>
      <c r="I770" s="64" t="str">
        <f t="shared" si="4885"/>
        <v>setosa</v>
      </c>
      <c r="K770" s="24" t="str">
        <f t="shared" si="4886"/>
        <v>OK</v>
      </c>
      <c r="L770" s="76">
        <f t="shared" si="4887"/>
        <v>0.1610286686</v>
      </c>
      <c r="N770" s="29">
        <v>1.0</v>
      </c>
      <c r="O770" s="27">
        <v>5.4</v>
      </c>
      <c r="P770" s="27">
        <v>7.8</v>
      </c>
      <c r="Q770" s="72">
        <f t="shared" ref="Q770:S770" si="4888">Q757-$C$10*CH757</f>
        <v>0.1388709349</v>
      </c>
      <c r="R770" s="72">
        <f t="shared" si="4888"/>
        <v>-0.3685644808</v>
      </c>
      <c r="S770" s="72">
        <f t="shared" si="4888"/>
        <v>0.5426397674</v>
      </c>
      <c r="U770" s="27">
        <v>-0.825385997531626</v>
      </c>
      <c r="V770" s="27">
        <v>1.880440769994843</v>
      </c>
      <c r="W770" s="27">
        <v>-1.845760599824045</v>
      </c>
      <c r="Z770" s="17">
        <f t="shared" ref="Z770:AB770" si="4889">1/(1+EXP(-U770))</f>
        <v>0.3046215597</v>
      </c>
      <c r="AA770" s="17">
        <f t="shared" si="4889"/>
        <v>0.867661746</v>
      </c>
      <c r="AB770" s="17">
        <f t="shared" si="4889"/>
        <v>0.13637142</v>
      </c>
      <c r="AE770" s="29">
        <v>1.0</v>
      </c>
      <c r="AF770" s="17">
        <f t="shared" ref="AF770:AH770" si="4890">Z770</f>
        <v>0.3046215597</v>
      </c>
      <c r="AG770" s="17">
        <f t="shared" si="4890"/>
        <v>0.867661746</v>
      </c>
      <c r="AH770" s="17">
        <f t="shared" si="4890"/>
        <v>0.13637142</v>
      </c>
      <c r="AI770" s="38">
        <f t="shared" ref="AI770:AK770" si="4891">AI757-$C$10*BO757</f>
        <v>0.4373344227</v>
      </c>
      <c r="AJ770" s="38">
        <f t="shared" si="4891"/>
        <v>0.7817090066</v>
      </c>
      <c r="AK770" s="38">
        <f t="shared" si="4891"/>
        <v>0.5809565707</v>
      </c>
      <c r="AM770" s="27">
        <v>0.8354443145014876</v>
      </c>
      <c r="AN770" s="27">
        <v>0.0450263441763596</v>
      </c>
      <c r="AO770" s="27">
        <v>0.4071165986423234</v>
      </c>
      <c r="AQ770" s="17">
        <f t="shared" ref="AQ770:AS770" si="4892">EXP(AM770)/(EXP($AM770)+EXP($AN770)+EXP($AO770))</f>
        <v>0.4750022959</v>
      </c>
      <c r="AR770" s="17">
        <f t="shared" si="4892"/>
        <v>0.2154872337</v>
      </c>
      <c r="AS770" s="17">
        <f t="shared" si="4892"/>
        <v>0.3095104704</v>
      </c>
      <c r="AU770" s="40" t="str">
        <f t="shared" ref="AU770:AU777" si="4903">IF(MAX(AQ770:AS770)=AQ770,"setosa",IF(MAX(AQ770:AS770)=AR770,"versicolor","virginica"))</f>
        <v>setosa</v>
      </c>
      <c r="AW770" s="41">
        <v>1.0</v>
      </c>
      <c r="AX770" s="41">
        <v>0.0</v>
      </c>
      <c r="AY770" s="41">
        <v>0.0</v>
      </c>
      <c r="BB770" s="74">
        <f t="shared" ref="BB770:BD770" si="4893">AQ770-AW770</f>
        <v>-0.5249977041</v>
      </c>
      <c r="BC770" s="74">
        <f t="shared" si="4893"/>
        <v>0.2154872337</v>
      </c>
      <c r="BD770" s="74">
        <f t="shared" si="4893"/>
        <v>0.3095104704</v>
      </c>
      <c r="BF770" s="5">
        <v>1.0</v>
      </c>
      <c r="BG770" s="5">
        <v>1.0</v>
      </c>
      <c r="BH770" s="5">
        <v>1.0</v>
      </c>
      <c r="BJ770" s="34">
        <f t="shared" ref="BJ770:BL770" si="4894">BB770*BF770</f>
        <v>-0.5249977041</v>
      </c>
      <c r="BK770" s="34">
        <f t="shared" si="4894"/>
        <v>0.2154872337</v>
      </c>
      <c r="BL770" s="34">
        <f t="shared" si="4894"/>
        <v>0.3095104704</v>
      </c>
      <c r="BN770" s="61" t="s">
        <v>1482</v>
      </c>
      <c r="BO770" s="34">
        <v>0.23772039491029265</v>
      </c>
      <c r="BP770" s="34">
        <v>-0.17302840374495787</v>
      </c>
      <c r="BQ770" s="34">
        <v>-0.06469199116533497</v>
      </c>
      <c r="BT770" s="5">
        <f t="shared" ref="BT770:BV770" si="4895">Z770*(1-Z770)</f>
        <v>0.2118272651</v>
      </c>
      <c r="BU770" s="5">
        <f t="shared" si="4895"/>
        <v>0.1148248405</v>
      </c>
      <c r="BV770" s="5">
        <f t="shared" si="4895"/>
        <v>0.1177742558</v>
      </c>
      <c r="BY770" s="17">
        <v>0.11866088504899072</v>
      </c>
      <c r="BZ770" s="17">
        <v>-0.3592860887733531</v>
      </c>
      <c r="CA770" s="17">
        <v>0.5496818821306665</v>
      </c>
      <c r="CC770" s="34">
        <f t="shared" ref="CC770:CE770" si="4896">BY770*BT770</f>
        <v>0.02513561075</v>
      </c>
      <c r="CD770" s="34">
        <f t="shared" si="4896"/>
        <v>-0.04125496785</v>
      </c>
      <c r="CE770" s="34">
        <f t="shared" si="4896"/>
        <v>0.06473837458</v>
      </c>
      <c r="CG770" s="61" t="s">
        <v>1483</v>
      </c>
      <c r="CH770" s="66">
        <v>-0.05393274471825671</v>
      </c>
      <c r="CI770" s="66">
        <v>0.4916770795095008</v>
      </c>
      <c r="CJ770" s="66">
        <v>-0.5735471824845161</v>
      </c>
    </row>
    <row r="771" ht="18.0" customHeight="1">
      <c r="B771" s="6">
        <v>1.0</v>
      </c>
      <c r="C771" s="6">
        <v>0.0</v>
      </c>
      <c r="D771" s="6">
        <v>0.0</v>
      </c>
      <c r="E771" s="22" t="str">
        <f t="shared" si="4883"/>
        <v>setosa</v>
      </c>
      <c r="F771" s="22">
        <f t="shared" ref="F771:H771" si="4897">AQ771</f>
        <v>0.4625455803</v>
      </c>
      <c r="G771" s="22">
        <f t="shared" si="4897"/>
        <v>0.2241651444</v>
      </c>
      <c r="H771" s="22">
        <f t="shared" si="4897"/>
        <v>0.3132892753</v>
      </c>
      <c r="I771" s="64" t="str">
        <f t="shared" si="4885"/>
        <v>setosa</v>
      </c>
      <c r="K771" s="24" t="str">
        <f t="shared" si="4886"/>
        <v>OK</v>
      </c>
      <c r="L771" s="76">
        <f t="shared" si="4887"/>
        <v>0.1695536326</v>
      </c>
      <c r="N771" s="29">
        <v>1.0</v>
      </c>
      <c r="O771" s="27">
        <v>4.6</v>
      </c>
      <c r="P771" s="27">
        <v>6.8</v>
      </c>
      <c r="Q771" s="72">
        <f t="shared" ref="Q771:S771" si="4898">Q758-$C$10*CH758</f>
        <v>-0.2085586258</v>
      </c>
      <c r="R771" s="72">
        <f t="shared" si="4898"/>
        <v>0.5070707616</v>
      </c>
      <c r="S771" s="72">
        <f t="shared" si="4898"/>
        <v>-0.6387912576</v>
      </c>
      <c r="U771" s="27">
        <v>-0.7279241196533976</v>
      </c>
      <c r="V771" s="27">
        <v>1.6682215930912696</v>
      </c>
      <c r="W771" s="27">
        <v>-1.6410811560955776</v>
      </c>
      <c r="Z771" s="17">
        <f t="shared" ref="Z771:AB771" si="4899">1/(1+EXP(-U771))</f>
        <v>0.3256504303</v>
      </c>
      <c r="AA771" s="17">
        <f t="shared" si="4899"/>
        <v>0.8413385693</v>
      </c>
      <c r="AB771" s="17">
        <f t="shared" si="4899"/>
        <v>0.1623180032</v>
      </c>
      <c r="AE771" s="29">
        <v>1.0</v>
      </c>
      <c r="AF771" s="17">
        <f t="shared" ref="AF771:AH771" si="4900">Z771</f>
        <v>0.3256504303</v>
      </c>
      <c r="AG771" s="17">
        <f t="shared" si="4900"/>
        <v>0.8413385693</v>
      </c>
      <c r="AH771" s="17">
        <f t="shared" si="4900"/>
        <v>0.1623180032</v>
      </c>
      <c r="AI771" s="38">
        <f t="shared" ref="AI771:AK771" si="4901">AI758-$C$10*BO758</f>
        <v>0.7293891326</v>
      </c>
      <c r="AJ771" s="38">
        <f t="shared" si="4901"/>
        <v>-0.2823511182</v>
      </c>
      <c r="AK771" s="38">
        <f t="shared" si="4901"/>
        <v>0.2729619857</v>
      </c>
      <c r="AM771" s="27">
        <v>0.8140872925498365</v>
      </c>
      <c r="AN771" s="27">
        <v>0.08972522016571949</v>
      </c>
      <c r="AO771" s="27">
        <v>0.42446915432450033</v>
      </c>
      <c r="AQ771" s="17">
        <f t="shared" ref="AQ771:AS771" si="4902">EXP(AM771)/(EXP($AM771)+EXP($AN771)+EXP($AO771))</f>
        <v>0.4625455803</v>
      </c>
      <c r="AR771" s="17">
        <f t="shared" si="4902"/>
        <v>0.2241651444</v>
      </c>
      <c r="AS771" s="17">
        <f t="shared" si="4902"/>
        <v>0.3132892753</v>
      </c>
      <c r="AU771" s="40" t="str">
        <f t="shared" si="4903"/>
        <v>setosa</v>
      </c>
      <c r="AW771" s="41">
        <v>1.0</v>
      </c>
      <c r="AX771" s="41">
        <v>0.0</v>
      </c>
      <c r="AY771" s="41">
        <v>0.0</v>
      </c>
      <c r="BB771" s="74">
        <f t="shared" ref="BB771:BD771" si="4904">AQ771-AW771</f>
        <v>-0.5374544197</v>
      </c>
      <c r="BC771" s="74">
        <f t="shared" si="4904"/>
        <v>0.2241651444</v>
      </c>
      <c r="BD771" s="74">
        <f t="shared" si="4904"/>
        <v>0.3132892753</v>
      </c>
      <c r="BF771" s="5">
        <v>1.0</v>
      </c>
      <c r="BG771" s="5">
        <v>1.0</v>
      </c>
      <c r="BH771" s="5">
        <v>1.0</v>
      </c>
      <c r="BJ771" s="34">
        <f t="shared" ref="BJ771:BL771" si="4905">BB771*BF771</f>
        <v>-0.5374544197</v>
      </c>
      <c r="BK771" s="34">
        <f t="shared" si="4905"/>
        <v>0.2241651444</v>
      </c>
      <c r="BL771" s="34">
        <f t="shared" si="4905"/>
        <v>0.3132892753</v>
      </c>
      <c r="BO771" s="34">
        <v>-0.7559830562514481</v>
      </c>
      <c r="BP771" s="34">
        <v>0.5347256355682117</v>
      </c>
      <c r="BQ771" s="34">
        <v>0.22125742068323606</v>
      </c>
      <c r="BT771" s="5">
        <f t="shared" ref="BT771:BV771" si="4906">Z771*(1-Z771)</f>
        <v>0.2196022275</v>
      </c>
      <c r="BU771" s="5">
        <f t="shared" si="4906"/>
        <v>0.1334879811</v>
      </c>
      <c r="BV771" s="5">
        <f t="shared" si="4906"/>
        <v>0.135970869</v>
      </c>
      <c r="BY771" s="17">
        <v>0.12219205700946853</v>
      </c>
      <c r="BZ771" s="17">
        <v>-0.3697906294495694</v>
      </c>
      <c r="CA771" s="17">
        <v>0.5638931438796673</v>
      </c>
      <c r="CC771" s="34">
        <f t="shared" ref="CC771:CE771" si="4907">BY771*BT771</f>
        <v>0.02683364791</v>
      </c>
      <c r="CD771" s="34">
        <f t="shared" si="4907"/>
        <v>-0.04936260456</v>
      </c>
      <c r="CE771" s="34">
        <f t="shared" si="4907"/>
        <v>0.07667304081</v>
      </c>
      <c r="CH771" s="66">
        <v>0.367416643268714</v>
      </c>
      <c r="CI771" s="66">
        <v>-0.4649093603366852</v>
      </c>
      <c r="CJ771" s="66">
        <v>0.5756713549799135</v>
      </c>
    </row>
    <row r="772" ht="18.0" customHeight="1">
      <c r="B772" s="6">
        <v>0.0</v>
      </c>
      <c r="C772" s="6">
        <v>1.0</v>
      </c>
      <c r="D772" s="6">
        <v>0.0</v>
      </c>
      <c r="E772" s="22" t="str">
        <f t="shared" si="4883"/>
        <v>versicolor</v>
      </c>
      <c r="F772" s="22">
        <f t="shared" ref="F772:H772" si="4908">AQ772</f>
        <v>0.2243443943</v>
      </c>
      <c r="G772" s="22">
        <f t="shared" si="4908"/>
        <v>0.4247848189</v>
      </c>
      <c r="H772" s="22">
        <f t="shared" si="4908"/>
        <v>0.3508707867</v>
      </c>
      <c r="I772" s="64" t="str">
        <f t="shared" si="4885"/>
        <v>versicolor</v>
      </c>
      <c r="K772" s="24" t="str">
        <f t="shared" si="4886"/>
        <v>OK</v>
      </c>
      <c r="L772" s="76">
        <f t="shared" si="4887"/>
        <v>0.1906014559</v>
      </c>
      <c r="N772" s="29">
        <v>1.0</v>
      </c>
      <c r="O772" s="27">
        <v>6.4</v>
      </c>
      <c r="P772" s="27">
        <v>3.6</v>
      </c>
      <c r="U772" s="27">
        <v>0.1894311657481773</v>
      </c>
      <c r="V772" s="27">
        <v>-0.61782090933774</v>
      </c>
      <c r="W772" s="27">
        <v>1.3798024495771037</v>
      </c>
      <c r="Z772" s="17">
        <f t="shared" ref="Z772:AB772" si="4909">1/(1+EXP(-U772))</f>
        <v>0.5472166815</v>
      </c>
      <c r="AA772" s="17">
        <f t="shared" si="4909"/>
        <v>0.3502772137</v>
      </c>
      <c r="AB772" s="17">
        <f t="shared" si="4909"/>
        <v>0.7989592709</v>
      </c>
      <c r="AE772" s="29">
        <v>1.0</v>
      </c>
      <c r="AF772" s="17">
        <f t="shared" ref="AF772:AH772" si="4910">Z772</f>
        <v>0.5472166815</v>
      </c>
      <c r="AG772" s="17">
        <f t="shared" si="4910"/>
        <v>0.3502772137</v>
      </c>
      <c r="AH772" s="17">
        <f t="shared" si="4910"/>
        <v>0.7989592709</v>
      </c>
      <c r="AI772" s="38">
        <f t="shared" ref="AI772:AK772" si="4911">AI759-$C$10*BO759</f>
        <v>-0.4375848567</v>
      </c>
      <c r="AJ772" s="38">
        <f t="shared" si="4911"/>
        <v>0.8027276617</v>
      </c>
      <c r="AK772" s="38">
        <f t="shared" si="4911"/>
        <v>0.474857195</v>
      </c>
      <c r="AM772" s="27">
        <v>0.27422644698633547</v>
      </c>
      <c r="AN772" s="27">
        <v>0.912626833415823</v>
      </c>
      <c r="AO772" s="27">
        <v>0.7214621277677447</v>
      </c>
      <c r="AQ772" s="17">
        <f t="shared" ref="AQ772:AS772" si="4912">EXP(AM772)/(EXP($AM772)+EXP($AN772)+EXP($AO772))</f>
        <v>0.2243443943</v>
      </c>
      <c r="AR772" s="17">
        <f t="shared" si="4912"/>
        <v>0.4247848189</v>
      </c>
      <c r="AS772" s="17">
        <f t="shared" si="4912"/>
        <v>0.3508707867</v>
      </c>
      <c r="AU772" s="40" t="str">
        <f t="shared" si="4903"/>
        <v>versicolor</v>
      </c>
      <c r="AW772" s="41">
        <v>0.0</v>
      </c>
      <c r="AX772" s="41">
        <v>1.0</v>
      </c>
      <c r="AY772" s="41">
        <v>0.0</v>
      </c>
      <c r="BB772" s="74">
        <f t="shared" ref="BB772:BD772" si="4913">AQ772-AW772</f>
        <v>0.2243443943</v>
      </c>
      <c r="BC772" s="74">
        <f t="shared" si="4913"/>
        <v>-0.5752151811</v>
      </c>
      <c r="BD772" s="74">
        <f t="shared" si="4913"/>
        <v>0.3508707867</v>
      </c>
      <c r="BF772" s="5">
        <v>1.0</v>
      </c>
      <c r="BG772" s="5">
        <v>1.0</v>
      </c>
      <c r="BH772" s="5">
        <v>1.0</v>
      </c>
      <c r="BJ772" s="34">
        <f t="shared" ref="BJ772:BL772" si="4914">BB772*BF772</f>
        <v>0.2243443943</v>
      </c>
      <c r="BK772" s="34">
        <f t="shared" si="4914"/>
        <v>-0.5752151811</v>
      </c>
      <c r="BL772" s="34">
        <f t="shared" si="4914"/>
        <v>0.3508707867</v>
      </c>
      <c r="BO772" s="34">
        <v>0.8262190203055965</v>
      </c>
      <c r="BP772" s="34">
        <v>-0.4756283404322083</v>
      </c>
      <c r="BQ772" s="34">
        <v>-0.3505906798733883</v>
      </c>
      <c r="BT772" s="5">
        <f t="shared" ref="BT772:BV772" si="4915">Z772*(1-Z772)</f>
        <v>0.247770585</v>
      </c>
      <c r="BU772" s="5">
        <f t="shared" si="4915"/>
        <v>0.2275830873</v>
      </c>
      <c r="BV772" s="5">
        <f t="shared" si="4915"/>
        <v>0.1606233543</v>
      </c>
      <c r="BY772" s="17">
        <v>-0.14769667260354283</v>
      </c>
      <c r="BZ772" s="17">
        <v>0.4218213994382113</v>
      </c>
      <c r="CA772" s="17">
        <v>-0.39329732931349237</v>
      </c>
      <c r="CC772" s="34">
        <f t="shared" ref="CC772:CE772" si="4916">BY772*BT772</f>
        <v>-0.03659489097</v>
      </c>
      <c r="CD772" s="34">
        <f t="shared" si="4916"/>
        <v>0.09599941635</v>
      </c>
      <c r="CE772" s="34">
        <f t="shared" si="4916"/>
        <v>-0.06317273629</v>
      </c>
    </row>
    <row r="773" ht="18.0" customHeight="1">
      <c r="B773" s="6">
        <v>0.0</v>
      </c>
      <c r="C773" s="6">
        <v>1.0</v>
      </c>
      <c r="D773" s="6">
        <v>0.0</v>
      </c>
      <c r="E773" s="22" t="str">
        <f t="shared" si="4883"/>
        <v>versicolor</v>
      </c>
      <c r="F773" s="22">
        <f t="shared" ref="F773:H773" si="4917">AQ773</f>
        <v>0.2318217174</v>
      </c>
      <c r="G773" s="22">
        <f t="shared" si="4917"/>
        <v>0.4169062303</v>
      </c>
      <c r="H773" s="22">
        <f t="shared" si="4917"/>
        <v>0.3512720522</v>
      </c>
      <c r="I773" s="64" t="str">
        <f t="shared" si="4885"/>
        <v>versicolor</v>
      </c>
      <c r="K773" s="24" t="str">
        <f t="shared" si="4886"/>
        <v>OK</v>
      </c>
      <c r="L773" s="76">
        <f t="shared" si="4887"/>
        <v>0.1968698265</v>
      </c>
      <c r="N773" s="29">
        <v>1.0</v>
      </c>
      <c r="O773" s="27">
        <v>5.9</v>
      </c>
      <c r="P773" s="27">
        <v>3.4</v>
      </c>
      <c r="U773" s="27">
        <v>0.16170742345569844</v>
      </c>
      <c r="V773" s="27">
        <v>-0.5349528212425894</v>
      </c>
      <c r="W773" s="27">
        <v>1.2362408174163435</v>
      </c>
      <c r="Z773" s="17">
        <f t="shared" ref="Z773:AB773" si="4918">1/(1+EXP(-U773))</f>
        <v>0.5403389911</v>
      </c>
      <c r="AA773" s="17">
        <f t="shared" si="4918"/>
        <v>0.3693624638</v>
      </c>
      <c r="AB773" s="17">
        <f t="shared" si="4918"/>
        <v>0.7749089964</v>
      </c>
      <c r="AE773" s="29">
        <v>1.0</v>
      </c>
      <c r="AF773" s="17">
        <f t="shared" ref="AF773:AH773" si="4919">Z773</f>
        <v>0.5403389911</v>
      </c>
      <c r="AG773" s="17">
        <f t="shared" si="4919"/>
        <v>0.3693624638</v>
      </c>
      <c r="AH773" s="17">
        <f t="shared" si="4919"/>
        <v>0.7749089964</v>
      </c>
      <c r="AI773" s="2"/>
      <c r="AM773" s="27">
        <v>0.29566320621978837</v>
      </c>
      <c r="AN773" s="27">
        <v>0.882555918529204</v>
      </c>
      <c r="AO773" s="27">
        <v>0.7112555902146622</v>
      </c>
      <c r="AQ773" s="17">
        <f t="shared" ref="AQ773:AS773" si="4920">EXP(AM773)/(EXP($AM773)+EXP($AN773)+EXP($AO773))</f>
        <v>0.2318217174</v>
      </c>
      <c r="AR773" s="17">
        <f t="shared" si="4920"/>
        <v>0.4169062303</v>
      </c>
      <c r="AS773" s="17">
        <f t="shared" si="4920"/>
        <v>0.3512720522</v>
      </c>
      <c r="AU773" s="40" t="str">
        <f t="shared" si="4903"/>
        <v>versicolor</v>
      </c>
      <c r="AW773" s="41">
        <v>0.0</v>
      </c>
      <c r="AX773" s="41">
        <v>1.0</v>
      </c>
      <c r="AY773" s="41">
        <v>0.0</v>
      </c>
      <c r="BB773" s="74">
        <f t="shared" ref="BB773:BD773" si="4921">AQ773-AW773</f>
        <v>0.2318217174</v>
      </c>
      <c r="BC773" s="74">
        <f t="shared" si="4921"/>
        <v>-0.5830937697</v>
      </c>
      <c r="BD773" s="74">
        <f t="shared" si="4921"/>
        <v>0.3512720522</v>
      </c>
      <c r="BF773" s="5">
        <v>1.0</v>
      </c>
      <c r="BG773" s="5">
        <v>1.0</v>
      </c>
      <c r="BH773" s="5">
        <v>1.0</v>
      </c>
      <c r="BJ773" s="34">
        <f t="shared" ref="BJ773:BL773" si="4922">BB773*BF773</f>
        <v>0.2318217174</v>
      </c>
      <c r="BK773" s="34">
        <f t="shared" si="4922"/>
        <v>-0.5830937697</v>
      </c>
      <c r="BL773" s="34">
        <f t="shared" si="4922"/>
        <v>0.3512720522</v>
      </c>
      <c r="BT773" s="5">
        <f t="shared" ref="BT773:BV773" si="4923">Z773*(1-Z773)</f>
        <v>0.2483727658</v>
      </c>
      <c r="BU773" s="5">
        <f t="shared" si="4923"/>
        <v>0.2329338341</v>
      </c>
      <c r="BV773" s="5">
        <f t="shared" si="4923"/>
        <v>0.1744250437</v>
      </c>
      <c r="BY773" s="17">
        <v>-0.1503522276619988</v>
      </c>
      <c r="BZ773" s="17">
        <v>0.42960933617598973</v>
      </c>
      <c r="CA773" s="17">
        <v>-0.4027031098536298</v>
      </c>
      <c r="CC773" s="34">
        <f t="shared" ref="CC773:CE773" si="4924">BY773*BT773</f>
        <v>-0.03734339863</v>
      </c>
      <c r="CD773" s="34">
        <f t="shared" si="4924"/>
        <v>0.1000705499</v>
      </c>
      <c r="CE773" s="34">
        <f t="shared" si="4924"/>
        <v>-0.07024150754</v>
      </c>
    </row>
    <row r="774" ht="18.0" customHeight="1">
      <c r="B774" s="6">
        <v>0.0</v>
      </c>
      <c r="C774" s="6">
        <v>1.0</v>
      </c>
      <c r="D774" s="6">
        <v>0.0</v>
      </c>
      <c r="E774" s="22" t="str">
        <f t="shared" si="4883"/>
        <v>versicolor</v>
      </c>
      <c r="F774" s="22">
        <f t="shared" ref="F774:H774" si="4925">AQ774</f>
        <v>0.2034911069</v>
      </c>
      <c r="G774" s="22">
        <f t="shared" si="4925"/>
        <v>0.4486041232</v>
      </c>
      <c r="H774" s="22">
        <f t="shared" si="4925"/>
        <v>0.3479047699</v>
      </c>
      <c r="I774" s="64" t="str">
        <f t="shared" si="4885"/>
        <v>versicolor</v>
      </c>
      <c r="K774" s="24" t="str">
        <f t="shared" si="4886"/>
        <v>OK</v>
      </c>
      <c r="L774" s="76">
        <f t="shared" si="4887"/>
        <v>0.1727230218</v>
      </c>
      <c r="N774" s="29">
        <v>1.0</v>
      </c>
      <c r="O774" s="27">
        <v>6.7</v>
      </c>
      <c r="P774" s="27">
        <v>3.2</v>
      </c>
      <c r="U774" s="27">
        <v>0.3145158965413425</v>
      </c>
      <c r="V774" s="27">
        <v>-0.931218558202219</v>
      </c>
      <c r="W774" s="27">
        <v>1.798110882839083</v>
      </c>
      <c r="Z774" s="17">
        <f t="shared" ref="Z774:AB774" si="4926">1/(1+EXP(-U774))</f>
        <v>0.5779871558</v>
      </c>
      <c r="AA774" s="17">
        <f t="shared" si="4926"/>
        <v>0.2826775609</v>
      </c>
      <c r="AB774" s="17">
        <f t="shared" si="4926"/>
        <v>0.8579188185</v>
      </c>
      <c r="AE774" s="29">
        <v>1.0</v>
      </c>
      <c r="AF774" s="17">
        <f t="shared" ref="AF774:AH774" si="4927">Z774</f>
        <v>0.5779871558</v>
      </c>
      <c r="AG774" s="17">
        <f t="shared" si="4927"/>
        <v>0.2826775609</v>
      </c>
      <c r="AH774" s="17">
        <f t="shared" si="4927"/>
        <v>0.8579188185</v>
      </c>
      <c r="AJ774" s="2"/>
      <c r="AK774" s="2"/>
      <c r="AM774" s="27">
        <v>0.2125771772922515</v>
      </c>
      <c r="AN774" s="27">
        <v>1.0030956875999881</v>
      </c>
      <c r="AO774" s="27">
        <v>0.7488836668984511</v>
      </c>
      <c r="AQ774" s="17">
        <f t="shared" ref="AQ774:AS774" si="4928">EXP(AM774)/(EXP($AM774)+EXP($AN774)+EXP($AO774))</f>
        <v>0.2034911069</v>
      </c>
      <c r="AR774" s="17">
        <f t="shared" si="4928"/>
        <v>0.4486041232</v>
      </c>
      <c r="AS774" s="17">
        <f t="shared" si="4928"/>
        <v>0.3479047699</v>
      </c>
      <c r="AU774" s="40" t="str">
        <f t="shared" si="4903"/>
        <v>versicolor</v>
      </c>
      <c r="AW774" s="41">
        <v>0.0</v>
      </c>
      <c r="AX774" s="41">
        <v>1.0</v>
      </c>
      <c r="AY774" s="41">
        <v>0.0</v>
      </c>
      <c r="BB774" s="74">
        <f t="shared" ref="BB774:BD774" si="4929">AQ774-AW774</f>
        <v>0.2034911069</v>
      </c>
      <c r="BC774" s="74">
        <f t="shared" si="4929"/>
        <v>-0.5513958768</v>
      </c>
      <c r="BD774" s="74">
        <f t="shared" si="4929"/>
        <v>0.3479047699</v>
      </c>
      <c r="BF774" s="5">
        <v>1.0</v>
      </c>
      <c r="BG774" s="5">
        <v>1.0</v>
      </c>
      <c r="BH774" s="5">
        <v>1.0</v>
      </c>
      <c r="BJ774" s="34">
        <f t="shared" ref="BJ774:BL774" si="4930">BB774*BF774</f>
        <v>0.2034911069</v>
      </c>
      <c r="BK774" s="34">
        <f t="shared" si="4930"/>
        <v>-0.5513958768</v>
      </c>
      <c r="BL774" s="34">
        <f t="shared" si="4930"/>
        <v>0.3479047699</v>
      </c>
      <c r="BT774" s="5">
        <f t="shared" ref="BT774:BV774" si="4931">Z774*(1-Z774)</f>
        <v>0.2439180035</v>
      </c>
      <c r="BU774" s="5">
        <f t="shared" si="4931"/>
        <v>0.2027709575</v>
      </c>
      <c r="BV774" s="5">
        <f t="shared" si="4931"/>
        <v>0.1218941194</v>
      </c>
      <c r="BY774" s="17">
        <v>-0.13991989530614432</v>
      </c>
      <c r="BZ774" s="17">
        <v>0.39907622114046004</v>
      </c>
      <c r="CA774" s="17">
        <v>-0.3664602664952469</v>
      </c>
      <c r="CC774" s="34">
        <f t="shared" ref="CC774:CE774" si="4932">BY774*BT774</f>
        <v>-0.03412898152</v>
      </c>
      <c r="CD774" s="34">
        <f t="shared" si="4932"/>
        <v>0.08092106746</v>
      </c>
      <c r="CE774" s="34">
        <f t="shared" si="4932"/>
        <v>-0.04466935147</v>
      </c>
    </row>
    <row r="775" ht="18.0" customHeight="1">
      <c r="B775" s="6">
        <v>0.0</v>
      </c>
      <c r="C775" s="6">
        <v>0.0</v>
      </c>
      <c r="D775" s="6">
        <v>1.0</v>
      </c>
      <c r="E775" s="22" t="str">
        <f t="shared" si="4883"/>
        <v>virginica</v>
      </c>
      <c r="F775" s="22">
        <f t="shared" ref="F775:H775" si="4933">AQ775</f>
        <v>0.2951854426</v>
      </c>
      <c r="G775" s="22">
        <f t="shared" si="4933"/>
        <v>0.3528549545</v>
      </c>
      <c r="H775" s="22">
        <f t="shared" si="4933"/>
        <v>0.351959603</v>
      </c>
      <c r="I775" s="64" t="str">
        <f t="shared" si="4885"/>
        <v>versicolor</v>
      </c>
      <c r="K775" s="24" t="str">
        <f t="shared" si="4886"/>
        <v>NG</v>
      </c>
      <c r="L775" s="76">
        <f t="shared" si="4887"/>
        <v>0.1058205322</v>
      </c>
      <c r="N775" s="29">
        <v>1.0</v>
      </c>
      <c r="O775" s="27">
        <v>7.9</v>
      </c>
      <c r="P775" s="27">
        <v>6.3</v>
      </c>
      <c r="U775" s="27">
        <v>-0.16537072156116372</v>
      </c>
      <c r="V775" s="27">
        <v>0.19842342563741333</v>
      </c>
      <c r="W775" s="27">
        <v>0.46902570504477303</v>
      </c>
      <c r="Z775" s="17">
        <f t="shared" ref="Z775:AB775" si="4934">1/(1+EXP(-U775))</f>
        <v>0.4587512808</v>
      </c>
      <c r="AA775" s="17">
        <f t="shared" si="4934"/>
        <v>0.5494437384</v>
      </c>
      <c r="AB775" s="17">
        <f t="shared" si="4934"/>
        <v>0.6151531279</v>
      </c>
      <c r="AE775" s="29">
        <v>1.0</v>
      </c>
      <c r="AF775" s="17">
        <f t="shared" ref="AF775:AH775" si="4935">Z775</f>
        <v>0.4587512808</v>
      </c>
      <c r="AG775" s="17">
        <f t="shared" si="4935"/>
        <v>0.5494437384</v>
      </c>
      <c r="AH775" s="17">
        <f t="shared" si="4935"/>
        <v>0.6151531279</v>
      </c>
      <c r="AM775" s="27">
        <v>0.4612381655270068</v>
      </c>
      <c r="AN775" s="27">
        <v>0.6396914665547916</v>
      </c>
      <c r="AO775" s="27">
        <v>0.637150792540789</v>
      </c>
      <c r="AQ775" s="17">
        <f t="shared" ref="AQ775:AS775" si="4936">EXP(AM775)/(EXP($AM775)+EXP($AN775)+EXP($AO775))</f>
        <v>0.2951854426</v>
      </c>
      <c r="AR775" s="17">
        <f t="shared" si="4936"/>
        <v>0.3528549545</v>
      </c>
      <c r="AS775" s="17">
        <f t="shared" si="4936"/>
        <v>0.351959603</v>
      </c>
      <c r="AU775" s="40" t="str">
        <f t="shared" si="4903"/>
        <v>versicolor</v>
      </c>
      <c r="AW775" s="41">
        <v>0.0</v>
      </c>
      <c r="AX775" s="41">
        <v>0.0</v>
      </c>
      <c r="AY775" s="41">
        <v>1.0</v>
      </c>
      <c r="BB775" s="74">
        <f t="shared" ref="BB775:BD775" si="4937">AQ775-AW775</f>
        <v>0.2951854426</v>
      </c>
      <c r="BC775" s="74">
        <f t="shared" si="4937"/>
        <v>0.3528549545</v>
      </c>
      <c r="BD775" s="74">
        <f t="shared" si="4937"/>
        <v>-0.648040397</v>
      </c>
      <c r="BF775" s="5">
        <v>1.0</v>
      </c>
      <c r="BG775" s="5">
        <v>1.0</v>
      </c>
      <c r="BH775" s="5">
        <v>1.0</v>
      </c>
      <c r="BJ775" s="34">
        <f t="shared" ref="BJ775:BL775" si="4938">BB775*BF775</f>
        <v>0.2951854426</v>
      </c>
      <c r="BK775" s="34">
        <f t="shared" si="4938"/>
        <v>0.3528549545</v>
      </c>
      <c r="BL775" s="34">
        <f t="shared" si="4938"/>
        <v>-0.648040397</v>
      </c>
      <c r="BT775" s="5">
        <f t="shared" ref="BT775:BV775" si="4939">Z775*(1-Z775)</f>
        <v>0.2482985432</v>
      </c>
      <c r="BU775" s="5">
        <f t="shared" si="4939"/>
        <v>0.2475553167</v>
      </c>
      <c r="BV775" s="5">
        <f t="shared" si="4939"/>
        <v>0.2367397571</v>
      </c>
      <c r="BY775" s="17">
        <v>0.028441324314628813</v>
      </c>
      <c r="BZ775" s="17">
        <v>-0.06121433065375627</v>
      </c>
      <c r="CA775" s="17">
        <v>-0.15364889226082548</v>
      </c>
      <c r="CC775" s="34">
        <f t="shared" ref="CC775:CE775" si="4940">BY775*BT775</f>
        <v>0.007061939393</v>
      </c>
      <c r="CD775" s="34">
        <f t="shared" si="4940"/>
        <v>-0.01515393301</v>
      </c>
      <c r="CE775" s="34">
        <f t="shared" si="4940"/>
        <v>-0.03637480144</v>
      </c>
    </row>
    <row r="776" ht="18.0" customHeight="1">
      <c r="B776" s="6">
        <v>0.0</v>
      </c>
      <c r="C776" s="6">
        <v>0.0</v>
      </c>
      <c r="D776" s="6">
        <v>1.0</v>
      </c>
      <c r="E776" s="22" t="str">
        <f t="shared" si="4883"/>
        <v>virginica</v>
      </c>
      <c r="F776" s="22">
        <f t="shared" ref="F776:H776" si="4941">AQ776</f>
        <v>0.2533787316</v>
      </c>
      <c r="G776" s="22">
        <f t="shared" si="4941"/>
        <v>0.3927754623</v>
      </c>
      <c r="H776" s="22">
        <f t="shared" si="4941"/>
        <v>0.3538458061</v>
      </c>
      <c r="I776" s="64" t="str">
        <f t="shared" si="4885"/>
        <v>versicolor</v>
      </c>
      <c r="K776" s="24" t="str">
        <f t="shared" si="4886"/>
        <v>NG</v>
      </c>
      <c r="L776" s="76">
        <f t="shared" si="4887"/>
        <v>0.1092366727</v>
      </c>
      <c r="N776" s="29">
        <v>1.0</v>
      </c>
      <c r="O776" s="27">
        <v>8.3</v>
      </c>
      <c r="P776" s="27">
        <v>5.8</v>
      </c>
      <c r="U776" s="27">
        <v>-0.005543034697050642</v>
      </c>
      <c r="V776" s="27">
        <v>-0.20253774746346975</v>
      </c>
      <c r="W776" s="27">
        <v>1.0054772408065458</v>
      </c>
      <c r="Z776" s="17">
        <f t="shared" ref="Z776:AB776" si="4942">1/(1+EXP(-U776))</f>
        <v>0.4986142449</v>
      </c>
      <c r="AA776" s="17">
        <f t="shared" si="4942"/>
        <v>0.4495379479</v>
      </c>
      <c r="AB776" s="17">
        <f t="shared" si="4942"/>
        <v>0.7321341057</v>
      </c>
      <c r="AE776" s="29">
        <v>1.0</v>
      </c>
      <c r="AF776" s="17">
        <f t="shared" ref="AF776:AH776" si="4943">Z776</f>
        <v>0.4986142449</v>
      </c>
      <c r="AG776" s="17">
        <f t="shared" si="4943"/>
        <v>0.4495379479</v>
      </c>
      <c r="AH776" s="17">
        <f t="shared" si="4943"/>
        <v>0.7321341057</v>
      </c>
      <c r="AM776" s="27">
        <v>0.3546123095952018</v>
      </c>
      <c r="AN776" s="27">
        <v>0.7929650830094762</v>
      </c>
      <c r="AO776" s="27">
        <v>0.6885882194402604</v>
      </c>
      <c r="AQ776" s="17">
        <f t="shared" ref="AQ776:AS776" si="4944">EXP(AM776)/(EXP($AM776)+EXP($AN776)+EXP($AO776))</f>
        <v>0.2533787316</v>
      </c>
      <c r="AR776" s="17">
        <f t="shared" si="4944"/>
        <v>0.3927754623</v>
      </c>
      <c r="AS776" s="17">
        <f t="shared" si="4944"/>
        <v>0.3538458061</v>
      </c>
      <c r="AU776" s="40" t="str">
        <f t="shared" si="4903"/>
        <v>versicolor</v>
      </c>
      <c r="AW776" s="41">
        <v>0.0</v>
      </c>
      <c r="AX776" s="41">
        <v>0.0</v>
      </c>
      <c r="AY776" s="41">
        <v>1.0</v>
      </c>
      <c r="BB776" s="74">
        <f t="shared" ref="BB776:BD776" si="4945">AQ776-AW776</f>
        <v>0.2533787316</v>
      </c>
      <c r="BC776" s="74">
        <f t="shared" si="4945"/>
        <v>0.3927754623</v>
      </c>
      <c r="BD776" s="74">
        <f t="shared" si="4945"/>
        <v>-0.6461541939</v>
      </c>
      <c r="BF776" s="5">
        <v>1.0</v>
      </c>
      <c r="BG776" s="5">
        <v>1.0</v>
      </c>
      <c r="BH776" s="5">
        <v>1.0</v>
      </c>
      <c r="BJ776" s="34">
        <f t="shared" ref="BJ776:BL776" si="4946">BB776*BF776</f>
        <v>0.2533787316</v>
      </c>
      <c r="BK776" s="34">
        <f t="shared" si="4946"/>
        <v>0.3927754623</v>
      </c>
      <c r="BL776" s="34">
        <f t="shared" si="4946"/>
        <v>-0.6461541939</v>
      </c>
      <c r="BT776" s="5">
        <f t="shared" ref="BT776:BV776" si="4947">Z776*(1-Z776)</f>
        <v>0.2499980797</v>
      </c>
      <c r="BU776" s="5">
        <f t="shared" si="4947"/>
        <v>0.2474535813</v>
      </c>
      <c r="BV776" s="5">
        <f t="shared" si="4947"/>
        <v>0.196113757</v>
      </c>
      <c r="BY776" s="17">
        <v>0.04245983312220791</v>
      </c>
      <c r="BZ776" s="17">
        <v>-0.10246442952982764</v>
      </c>
      <c r="CA776" s="17">
        <v>-0.10241393565399964</v>
      </c>
      <c r="CC776" s="34">
        <f t="shared" ref="CC776:CE776" si="4948">BY776*BT776</f>
        <v>0.01061487674</v>
      </c>
      <c r="CD776" s="34">
        <f t="shared" si="4948"/>
        <v>-0.02535519004</v>
      </c>
      <c r="CE776" s="34">
        <f t="shared" si="4948"/>
        <v>-0.02008478169</v>
      </c>
    </row>
    <row r="777" ht="18.0" customHeight="1">
      <c r="B777" s="6">
        <v>0.0</v>
      </c>
      <c r="C777" s="6">
        <v>0.0</v>
      </c>
      <c r="D777" s="6">
        <v>1.0</v>
      </c>
      <c r="E777" s="22" t="str">
        <f t="shared" si="4883"/>
        <v>virginica</v>
      </c>
      <c r="F777" s="22">
        <f t="shared" ref="F777:H777" si="4949">AQ777</f>
        <v>0.2477321816</v>
      </c>
      <c r="G777" s="22">
        <f t="shared" si="4949"/>
        <v>0.3989559931</v>
      </c>
      <c r="H777" s="22">
        <f t="shared" si="4949"/>
        <v>0.3533118254</v>
      </c>
      <c r="I777" s="64" t="str">
        <f t="shared" si="4885"/>
        <v>versicolor</v>
      </c>
      <c r="J777" s="30"/>
      <c r="K777" s="77" t="str">
        <f t="shared" si="4886"/>
        <v>NG</v>
      </c>
      <c r="L777" s="78">
        <f t="shared" si="4887"/>
        <v>0.1102685591</v>
      </c>
      <c r="N777" s="31">
        <v>1.0</v>
      </c>
      <c r="O777" s="27">
        <v>7.7</v>
      </c>
      <c r="P777" s="27">
        <v>5.2</v>
      </c>
      <c r="U777" s="27">
        <v>0.036269579841136546</v>
      </c>
      <c r="V777" s="27">
        <v>-0.28564151590824904</v>
      </c>
      <c r="W777" s="27">
        <v>1.0631681349589952</v>
      </c>
      <c r="Z777" s="17">
        <f t="shared" ref="Z777:AB777" si="4950">1/(1+EXP(-U777))</f>
        <v>0.5090664011</v>
      </c>
      <c r="AA777" s="17">
        <f t="shared" si="4950"/>
        <v>0.4290712294</v>
      </c>
      <c r="AB777" s="17">
        <f t="shared" si="4950"/>
        <v>0.7432955144</v>
      </c>
      <c r="AE777" s="31">
        <v>1.0</v>
      </c>
      <c r="AF777" s="17">
        <f t="shared" ref="AF777:AH777" si="4951">Z777</f>
        <v>0.5090664011</v>
      </c>
      <c r="AG777" s="17">
        <f t="shared" si="4951"/>
        <v>0.4290712294</v>
      </c>
      <c r="AH777" s="17">
        <f t="shared" si="4951"/>
        <v>0.7432955144</v>
      </c>
      <c r="AM777" s="27">
        <v>0.339371131824133</v>
      </c>
      <c r="AN777" s="27">
        <v>0.8158739999981868</v>
      </c>
      <c r="AO777" s="27">
        <v>0.6943739073545696</v>
      </c>
      <c r="AQ777" s="17">
        <f t="shared" ref="AQ777:AS777" si="4952">EXP(AM777)/(EXP($AM777)+EXP($AN777)+EXP($AO777))</f>
        <v>0.2477321816</v>
      </c>
      <c r="AR777" s="17">
        <f t="shared" si="4952"/>
        <v>0.3989559931</v>
      </c>
      <c r="AS777" s="17">
        <f t="shared" si="4952"/>
        <v>0.3533118254</v>
      </c>
      <c r="AU777" s="40" t="str">
        <f t="shared" si="4903"/>
        <v>versicolor</v>
      </c>
      <c r="AW777" s="41">
        <v>0.0</v>
      </c>
      <c r="AX777" s="41">
        <v>0.0</v>
      </c>
      <c r="AY777" s="41">
        <v>1.0</v>
      </c>
      <c r="BB777" s="74">
        <f t="shared" ref="BB777:BD777" si="4953">AQ777-AW777</f>
        <v>0.2477321816</v>
      </c>
      <c r="BC777" s="74">
        <f t="shared" si="4953"/>
        <v>0.3989559931</v>
      </c>
      <c r="BD777" s="74">
        <f t="shared" si="4953"/>
        <v>-0.6466881746</v>
      </c>
      <c r="BF777" s="5">
        <v>1.0</v>
      </c>
      <c r="BG777" s="5">
        <v>1.0</v>
      </c>
      <c r="BH777" s="5">
        <v>1.0</v>
      </c>
      <c r="BJ777" s="34">
        <f t="shared" ref="BJ777:BL777" si="4954">BB777*BF777</f>
        <v>0.2477321816</v>
      </c>
      <c r="BK777" s="34">
        <f t="shared" si="4954"/>
        <v>0.3989559931</v>
      </c>
      <c r="BL777" s="34">
        <f t="shared" si="4954"/>
        <v>-0.6466881746</v>
      </c>
      <c r="BT777" s="5">
        <f t="shared" ref="BT777:BV777" si="4955">Z777*(1-Z777)</f>
        <v>0.2499178004</v>
      </c>
      <c r="BU777" s="5">
        <f t="shared" si="4955"/>
        <v>0.2449691095</v>
      </c>
      <c r="BV777" s="5">
        <f t="shared" si="4955"/>
        <v>0.1908072927</v>
      </c>
      <c r="BY777" s="17">
        <v>0.044511559382703236</v>
      </c>
      <c r="BZ777" s="17">
        <v>-0.10847379800263968</v>
      </c>
      <c r="CA777" s="17">
        <v>-0.09523537240117025</v>
      </c>
      <c r="CC777" s="34">
        <f t="shared" ref="CC777:CE777" si="4956">BY777*BT777</f>
        <v>0.01112423101</v>
      </c>
      <c r="CD777" s="34">
        <f t="shared" si="4956"/>
        <v>-0.0265727297</v>
      </c>
      <c r="CE777" s="34">
        <f t="shared" si="4956"/>
        <v>-0.01817160358</v>
      </c>
    </row>
    <row r="778" ht="18.0" customHeight="1">
      <c r="K778" s="2"/>
      <c r="R778" s="9"/>
      <c r="AM778" s="7"/>
    </row>
    <row r="779" ht="18.0" customHeight="1">
      <c r="K779" s="2"/>
      <c r="R779" s="9"/>
      <c r="AM779" s="43" t="s">
        <v>388</v>
      </c>
      <c r="AN779" s="27"/>
      <c r="AO779" s="27"/>
    </row>
    <row r="780" ht="18.0" customHeight="1">
      <c r="B780" s="11" t="s">
        <v>11</v>
      </c>
      <c r="C780" s="12"/>
      <c r="D780" s="12"/>
      <c r="E780" s="13"/>
      <c r="G780" s="2"/>
      <c r="H780" s="2"/>
      <c r="I780" s="2"/>
      <c r="J780" s="9"/>
      <c r="K780" s="2"/>
      <c r="L780" s="9"/>
      <c r="Q780" s="7"/>
      <c r="U780" s="43" t="s">
        <v>12</v>
      </c>
      <c r="V780" s="27"/>
      <c r="W780" s="27"/>
      <c r="Z780" s="16" t="s">
        <v>389</v>
      </c>
      <c r="AA780" s="17"/>
      <c r="AF780" s="16" t="s">
        <v>390</v>
      </c>
      <c r="AI780" s="7"/>
      <c r="AM780" s="43" t="s">
        <v>391</v>
      </c>
      <c r="AQ780" s="10" t="s">
        <v>392</v>
      </c>
      <c r="AR780" s="17"/>
      <c r="AW780" s="1" t="s">
        <v>41</v>
      </c>
      <c r="BB780" s="36" t="s">
        <v>93</v>
      </c>
      <c r="BF780" s="4" t="s">
        <v>393</v>
      </c>
      <c r="BH780" s="9" t="s">
        <v>1484</v>
      </c>
      <c r="BJ780" s="33" t="s">
        <v>395</v>
      </c>
      <c r="BN780" s="33" t="s">
        <v>396</v>
      </c>
      <c r="BO780" s="34"/>
      <c r="BP780" s="34"/>
      <c r="BQ780" s="34"/>
      <c r="BT780" s="4" t="s">
        <v>397</v>
      </c>
      <c r="BX780" s="16" t="s">
        <v>398</v>
      </c>
      <c r="BY780" s="17"/>
      <c r="BZ780" s="17"/>
      <c r="CA780" s="17"/>
      <c r="CB780" s="17"/>
      <c r="CC780" s="33" t="s">
        <v>399</v>
      </c>
      <c r="CG780" s="4" t="s">
        <v>138</v>
      </c>
      <c r="CH780" s="5"/>
      <c r="CI780" s="5"/>
      <c r="CJ780" s="5"/>
    </row>
    <row r="781" ht="18.0" customHeight="1">
      <c r="B781" s="18" t="s">
        <v>14</v>
      </c>
      <c r="C781" s="18" t="s">
        <v>15</v>
      </c>
      <c r="D781" s="18" t="s">
        <v>16</v>
      </c>
      <c r="E781" s="19"/>
      <c r="F781" s="6" t="s">
        <v>14</v>
      </c>
      <c r="G781" s="6" t="s">
        <v>15</v>
      </c>
      <c r="H781" s="6" t="s">
        <v>16</v>
      </c>
      <c r="I781" s="19"/>
      <c r="J781" s="20" t="s">
        <v>18</v>
      </c>
      <c r="K781" s="18" t="s">
        <v>19</v>
      </c>
      <c r="L781" s="18" t="s">
        <v>1142</v>
      </c>
      <c r="N781" s="1" t="s">
        <v>21</v>
      </c>
      <c r="O781" s="1" t="s">
        <v>22</v>
      </c>
      <c r="P781" s="1" t="s">
        <v>514</v>
      </c>
      <c r="Q781" s="1" t="s">
        <v>1485</v>
      </c>
      <c r="U781" s="1" t="s">
        <v>1486</v>
      </c>
      <c r="AE781" s="1" t="s">
        <v>21</v>
      </c>
      <c r="AF781" s="2" t="s">
        <v>1487</v>
      </c>
      <c r="AI781" s="2" t="s">
        <v>1488</v>
      </c>
      <c r="AK781" s="2"/>
      <c r="AM781" s="2" t="s">
        <v>1489</v>
      </c>
      <c r="AO781" s="2"/>
      <c r="AQ781" s="2" t="s">
        <v>47</v>
      </c>
      <c r="AW781" s="6" t="s">
        <v>14</v>
      </c>
      <c r="AX781" s="6" t="s">
        <v>15</v>
      </c>
      <c r="AY781" s="6" t="s">
        <v>16</v>
      </c>
      <c r="BB781" s="2" t="s">
        <v>101</v>
      </c>
      <c r="BF781" s="1" t="s">
        <v>251</v>
      </c>
      <c r="BJ781" s="57" t="s">
        <v>1490</v>
      </c>
      <c r="BK781" s="58"/>
      <c r="BO781" s="2" t="s">
        <v>104</v>
      </c>
      <c r="BP781" s="2"/>
      <c r="BT781" s="1" t="s">
        <v>145</v>
      </c>
      <c r="BY781" s="2" t="s">
        <v>146</v>
      </c>
      <c r="CC781" s="2" t="s">
        <v>1491</v>
      </c>
      <c r="CH781" s="2" t="s">
        <v>148</v>
      </c>
    </row>
    <row r="782" ht="18.0" customHeight="1">
      <c r="A782" s="1">
        <f>A769+1</f>
        <v>60</v>
      </c>
      <c r="B782" s="6">
        <v>1.0</v>
      </c>
      <c r="C782" s="6">
        <v>0.0</v>
      </c>
      <c r="D782" s="6">
        <v>0.0</v>
      </c>
      <c r="E782" s="22" t="str">
        <f t="shared" ref="E782:E790" si="4967">IF(MAX(B782:D782)=B782,"setosa",IF(MAX(B782:D782)=C782,"versicolor","virginica"))</f>
        <v>setosa</v>
      </c>
      <c r="F782" s="22">
        <f t="shared" ref="F782:H782" si="4957">AQ782</f>
        <v>0.4606824459</v>
      </c>
      <c r="G782" s="22">
        <f t="shared" si="4957"/>
        <v>0.2255890982</v>
      </c>
      <c r="H782" s="22">
        <f t="shared" si="4957"/>
        <v>0.3137284559</v>
      </c>
      <c r="I782" s="64" t="str">
        <f t="shared" ref="I782:I790" si="4969">IF(MAX(F782:H782)=F782,"setosa",IF(MAX(F782:H782)=G782,"versicolor","virginica"))</f>
        <v>setosa</v>
      </c>
      <c r="J782" s="22">
        <f>COUNTIF(K782:K790,"OK")/9</f>
        <v>0.6666666667</v>
      </c>
      <c r="K782" s="24" t="str">
        <f t="shared" ref="K782:K790" si="4970">IF(E782=I782,"OK","NG")</f>
        <v>OK</v>
      </c>
      <c r="L782" s="76">
        <f t="shared" ref="L782:L790" si="4971">((AQ782-B782)^2+(AR782-C782)^2)/2</f>
        <v>0.1708769327</v>
      </c>
      <c r="M782" s="9" t="s">
        <v>26</v>
      </c>
      <c r="N782" s="25">
        <v>1.0</v>
      </c>
      <c r="O782" s="27">
        <v>5.1</v>
      </c>
      <c r="P782" s="27">
        <v>7.0</v>
      </c>
      <c r="Q782" s="72">
        <f t="shared" ref="Q782:S782" si="4958">Q769-$C$10*CH769</f>
        <v>0.05146300462</v>
      </c>
      <c r="R782" s="72">
        <f t="shared" si="4958"/>
        <v>-0.08578728588</v>
      </c>
      <c r="S782" s="72">
        <f t="shared" si="4958"/>
        <v>0.2070720601</v>
      </c>
      <c r="T782" s="28" t="s">
        <v>27</v>
      </c>
      <c r="U782" s="27">
        <f t="array" ref="U782:W790">MMULT(N782:P790,Q782:S784)</f>
        <v>-0.7461427981</v>
      </c>
      <c r="V782" s="27">
        <v>1.5989654411909195</v>
      </c>
      <c r="W782" s="27">
        <v>-1.5190961067668978</v>
      </c>
      <c r="Y782" s="9" t="s">
        <v>1492</v>
      </c>
      <c r="Z782" s="17">
        <f t="shared" ref="Z782:AB782" si="4959">1/(1+EXP(-U782))</f>
        <v>0.321662346</v>
      </c>
      <c r="AA782" s="17">
        <f t="shared" si="4959"/>
        <v>0.8318737416</v>
      </c>
      <c r="AB782" s="17">
        <f t="shared" si="4959"/>
        <v>0.1795946608</v>
      </c>
      <c r="AD782" s="9" t="s">
        <v>1493</v>
      </c>
      <c r="AE782" s="25">
        <v>1.0</v>
      </c>
      <c r="AF782" s="17">
        <f t="shared" ref="AF782:AH782" si="4960">Z782</f>
        <v>0.321662346</v>
      </c>
      <c r="AG782" s="17">
        <f t="shared" si="4960"/>
        <v>0.8318737416</v>
      </c>
      <c r="AH782" s="17">
        <f t="shared" si="4960"/>
        <v>0.1795946608</v>
      </c>
      <c r="AI782" s="38">
        <f t="shared" ref="AI782:AK782" si="4961">AI769-$C$10*BO769</f>
        <v>0.1320654934</v>
      </c>
      <c r="AJ782" s="38">
        <f t="shared" si="4961"/>
        <v>-0.05965838627</v>
      </c>
      <c r="AK782" s="38">
        <f t="shared" si="4961"/>
        <v>-0.0724071071</v>
      </c>
      <c r="AL782" s="28" t="s">
        <v>27</v>
      </c>
      <c r="AM782" s="27">
        <f t="array" ref="AM782:AO790">MMULT(AE782:AH790,AI782:AK785)</f>
        <v>0.8089919172</v>
      </c>
      <c r="AN782" s="27">
        <v>0.0949981440633921</v>
      </c>
      <c r="AO782" s="27">
        <v>0.4248107706759977</v>
      </c>
      <c r="AP782" s="9" t="s">
        <v>1494</v>
      </c>
      <c r="AQ782" s="17">
        <f t="shared" ref="AQ782:AS782" si="4962">EXP(AM782)/(EXP($AM782)+EXP($AN782)+EXP($AO782))</f>
        <v>0.4606824459</v>
      </c>
      <c r="AR782" s="17">
        <f t="shared" si="4962"/>
        <v>0.2255890982</v>
      </c>
      <c r="AS782" s="17">
        <f t="shared" si="4962"/>
        <v>0.3137284559</v>
      </c>
      <c r="AT782" s="39" t="s">
        <v>51</v>
      </c>
      <c r="AU782" s="40" t="str">
        <f>IF(MAX(B782:D782)=MAX(AQ782:AS782)=AQ782,"setosa",IF(MAX(AQ782:AS782)=AR782,"versicolor","virginica"))</f>
        <v>virginica</v>
      </c>
      <c r="AW782" s="41">
        <v>1.0</v>
      </c>
      <c r="AX782" s="41">
        <v>0.0</v>
      </c>
      <c r="AY782" s="41">
        <v>0.0</v>
      </c>
      <c r="BA782" s="59" t="s">
        <v>108</v>
      </c>
      <c r="BB782" s="74">
        <f t="shared" ref="BB782:BD782" si="4963">AQ782-AW782</f>
        <v>-0.5393175541</v>
      </c>
      <c r="BC782" s="74">
        <f t="shared" si="4963"/>
        <v>0.2255890982</v>
      </c>
      <c r="BD782" s="74">
        <f t="shared" si="4963"/>
        <v>0.3137284559</v>
      </c>
      <c r="BE782" s="9" t="s">
        <v>1495</v>
      </c>
      <c r="BF782" s="5">
        <v>1.0</v>
      </c>
      <c r="BG782" s="5">
        <v>1.0</v>
      </c>
      <c r="BH782" s="5">
        <v>1.0</v>
      </c>
      <c r="BI782" s="9" t="s">
        <v>1496</v>
      </c>
      <c r="BJ782" s="34">
        <f t="shared" ref="BJ782:BL782" si="4964">BB782*BF782</f>
        <v>-0.5393175541</v>
      </c>
      <c r="BK782" s="34">
        <f t="shared" si="4964"/>
        <v>0.2255890982</v>
      </c>
      <c r="BL782" s="34">
        <f t="shared" si="4964"/>
        <v>0.3137284559</v>
      </c>
      <c r="BN782" s="61" t="s">
        <v>1497</v>
      </c>
      <c r="BO782" s="62">
        <f t="array" ref="BO782:BQ785">MMULT(TRANSPOSE(AE782:AH790),BJ782:BL790)</f>
        <v>-0.1524796701</v>
      </c>
      <c r="BP782" s="62">
        <v>0.10680956310581236</v>
      </c>
      <c r="BQ782" s="62">
        <v>0.045670106967737656</v>
      </c>
      <c r="BS782" s="75" t="s">
        <v>1498</v>
      </c>
      <c r="BT782" s="5">
        <f t="shared" ref="BT782:BV782" si="4965">Z782*(1-Z782)</f>
        <v>0.2181956812</v>
      </c>
      <c r="BU782" s="5">
        <f t="shared" si="4965"/>
        <v>0.1398598196</v>
      </c>
      <c r="BV782" s="5">
        <f t="shared" si="4965"/>
        <v>0.1473404186</v>
      </c>
      <c r="BX782" s="9" t="s">
        <v>1499</v>
      </c>
      <c r="BY782" s="17">
        <f t="array" ref="BY782:CA790">MMULT(BJ782:BL790,TRANSPOSE(AI783:AK785))</f>
        <v>0.126496223</v>
      </c>
      <c r="BZ782" s="17">
        <v>-0.38338691394464397</v>
      </c>
      <c r="CA782" s="17">
        <v>0.5793176437607919</v>
      </c>
      <c r="CB782" s="9"/>
      <c r="CC782" s="34">
        <f t="shared" ref="CC782:CE782" si="4966">BY782*BT782</f>
        <v>0.02760092955</v>
      </c>
      <c r="CD782" s="34">
        <f t="shared" si="4966"/>
        <v>-0.05362042464</v>
      </c>
      <c r="CE782" s="34">
        <f t="shared" si="4966"/>
        <v>0.08535690416</v>
      </c>
      <c r="CG782" s="61" t="s">
        <v>1500</v>
      </c>
      <c r="CH782" s="65">
        <f t="array" ref="CH782:CJ784">MMULT(TRANSPOSE(N782:P790),CC782:CE790)</f>
        <v>-0.001079642227</v>
      </c>
      <c r="CI782" s="65">
        <v>0.06565674201383398</v>
      </c>
      <c r="CJ782" s="65">
        <v>-0.025161367886290423</v>
      </c>
    </row>
    <row r="783" ht="18.0" customHeight="1">
      <c r="B783" s="6">
        <v>1.0</v>
      </c>
      <c r="C783" s="6">
        <v>0.0</v>
      </c>
      <c r="D783" s="6">
        <v>0.0</v>
      </c>
      <c r="E783" s="22" t="str">
        <f t="shared" si="4967"/>
        <v>setosa</v>
      </c>
      <c r="F783" s="22">
        <f t="shared" ref="F783:H783" si="4968">AQ783</f>
        <v>0.4813786199</v>
      </c>
      <c r="G783" s="22">
        <f t="shared" si="4968"/>
        <v>0.2116209941</v>
      </c>
      <c r="H783" s="22">
        <f t="shared" si="4968"/>
        <v>0.307000386</v>
      </c>
      <c r="I783" s="64" t="str">
        <f t="shared" si="4969"/>
        <v>setosa</v>
      </c>
      <c r="K783" s="24" t="str">
        <f t="shared" si="4970"/>
        <v>OK</v>
      </c>
      <c r="L783" s="76">
        <f t="shared" si="4971"/>
        <v>0.1568757905</v>
      </c>
      <c r="N783" s="29">
        <v>1.0</v>
      </c>
      <c r="O783" s="27">
        <v>5.4</v>
      </c>
      <c r="P783" s="27">
        <v>7.8</v>
      </c>
      <c r="Q783" s="72">
        <f t="shared" ref="Q783:S783" si="4972">Q770-$C$10*CH770</f>
        <v>0.1399495898</v>
      </c>
      <c r="R783" s="72">
        <f t="shared" si="4972"/>
        <v>-0.3783980224</v>
      </c>
      <c r="S783" s="72">
        <f t="shared" si="4972"/>
        <v>0.554110711</v>
      </c>
      <c r="U783" s="27">
        <v>-0.8768834880680104</v>
      </c>
      <c r="V783" s="27">
        <v>1.898541193477974</v>
      </c>
      <c r="W783" s="27">
        <v>-1.8731066412408968</v>
      </c>
      <c r="Z783" s="17">
        <f t="shared" ref="Z783:AB783" si="4973">1/(1+EXP(-U783))</f>
        <v>0.2938240128</v>
      </c>
      <c r="AA783" s="17">
        <f t="shared" si="4973"/>
        <v>0.8697263284</v>
      </c>
      <c r="AB783" s="17">
        <f t="shared" si="4973"/>
        <v>0.1331826673</v>
      </c>
      <c r="AE783" s="29">
        <v>1.0</v>
      </c>
      <c r="AF783" s="17">
        <f t="shared" ref="AF783:AH783" si="4974">Z783</f>
        <v>0.2938240128</v>
      </c>
      <c r="AG783" s="17">
        <f t="shared" si="4974"/>
        <v>0.8697263284</v>
      </c>
      <c r="AH783" s="17">
        <f t="shared" si="4974"/>
        <v>0.1331826673</v>
      </c>
      <c r="AI783" s="38">
        <f t="shared" ref="AI783:AK783" si="4975">AI770-$C$10*BO770</f>
        <v>0.4325800148</v>
      </c>
      <c r="AJ783" s="38">
        <f t="shared" si="4975"/>
        <v>0.7851695747</v>
      </c>
      <c r="AK783" s="38">
        <f t="shared" si="4975"/>
        <v>0.5822504105</v>
      </c>
      <c r="AM783" s="27">
        <v>0.8462073093087663</v>
      </c>
      <c r="AN783" s="27">
        <v>0.02435010834507577</v>
      </c>
      <c r="AO783" s="27">
        <v>0.3964022023340489</v>
      </c>
      <c r="AQ783" s="17">
        <f t="shared" ref="AQ783:AS783" si="4976">EXP(AM783)/(EXP($AM783)+EXP($AN783)+EXP($AO783))</f>
        <v>0.4813786199</v>
      </c>
      <c r="AR783" s="17">
        <f t="shared" si="4976"/>
        <v>0.2116209941</v>
      </c>
      <c r="AS783" s="17">
        <f t="shared" si="4976"/>
        <v>0.307000386</v>
      </c>
      <c r="AU783" s="40" t="str">
        <f t="shared" ref="AU783:AU790" si="4987">IF(MAX(AQ783:AS783)=AQ783,"setosa",IF(MAX(AQ783:AS783)=AR783,"versicolor","virginica"))</f>
        <v>setosa</v>
      </c>
      <c r="AW783" s="41">
        <v>1.0</v>
      </c>
      <c r="AX783" s="41">
        <v>0.0</v>
      </c>
      <c r="AY783" s="41">
        <v>0.0</v>
      </c>
      <c r="BB783" s="74">
        <f t="shared" ref="BB783:BD783" si="4977">AQ783-AW783</f>
        <v>-0.5186213801</v>
      </c>
      <c r="BC783" s="74">
        <f t="shared" si="4977"/>
        <v>0.2116209941</v>
      </c>
      <c r="BD783" s="74">
        <f t="shared" si="4977"/>
        <v>0.307000386</v>
      </c>
      <c r="BF783" s="5">
        <v>1.0</v>
      </c>
      <c r="BG783" s="5">
        <v>1.0</v>
      </c>
      <c r="BH783" s="5">
        <v>1.0</v>
      </c>
      <c r="BJ783" s="34">
        <f t="shared" ref="BJ783:BL783" si="4978">BB783*BF783</f>
        <v>-0.5186213801</v>
      </c>
      <c r="BK783" s="34">
        <f t="shared" si="4978"/>
        <v>0.2116209941</v>
      </c>
      <c r="BL783" s="34">
        <f t="shared" si="4978"/>
        <v>0.307000386</v>
      </c>
      <c r="BN783" s="61" t="s">
        <v>1501</v>
      </c>
      <c r="BO783" s="34">
        <v>0.24007464710102877</v>
      </c>
      <c r="BP783" s="34">
        <v>-0.17771897701844333</v>
      </c>
      <c r="BQ783" s="34">
        <v>-0.062355670082585524</v>
      </c>
      <c r="BT783" s="5">
        <f t="shared" ref="BT783:BV783" si="4979">Z783*(1-Z783)</f>
        <v>0.2074914623</v>
      </c>
      <c r="BU783" s="5">
        <f t="shared" si="4979"/>
        <v>0.1133024421</v>
      </c>
      <c r="BV783" s="5">
        <f t="shared" si="4979"/>
        <v>0.1154450444</v>
      </c>
      <c r="BY783" s="17">
        <v>0.1205642224629851</v>
      </c>
      <c r="BZ783" s="17">
        <v>-0.36569187313289275</v>
      </c>
      <c r="CA783" s="17">
        <v>0.5553318155443874</v>
      </c>
      <c r="CC783" s="34">
        <f t="shared" ref="CC783:CE783" si="4980">BY783*BT783</f>
        <v>0.02501604682</v>
      </c>
      <c r="CD783" s="34">
        <f t="shared" si="4980"/>
        <v>-0.04143378227</v>
      </c>
      <c r="CE783" s="34">
        <f t="shared" si="4980"/>
        <v>0.06411030613</v>
      </c>
      <c r="CG783" s="61" t="s">
        <v>1502</v>
      </c>
      <c r="CH783" s="66">
        <v>-0.06240890187699821</v>
      </c>
      <c r="CI783" s="66">
        <v>0.4900552037371924</v>
      </c>
      <c r="CJ783" s="66">
        <v>-0.5690786479054483</v>
      </c>
    </row>
    <row r="784" ht="18.0" customHeight="1">
      <c r="B784" s="6">
        <v>1.0</v>
      </c>
      <c r="C784" s="6">
        <v>0.0</v>
      </c>
      <c r="D784" s="6">
        <v>0.0</v>
      </c>
      <c r="E784" s="22" t="str">
        <f t="shared" si="4967"/>
        <v>setosa</v>
      </c>
      <c r="F784" s="22">
        <f t="shared" ref="F784:H784" si="4981">AQ784</f>
        <v>0.4685974798</v>
      </c>
      <c r="G784" s="22">
        <f t="shared" si="4981"/>
        <v>0.2203979694</v>
      </c>
      <c r="H784" s="22">
        <f t="shared" si="4981"/>
        <v>0.3110045507</v>
      </c>
      <c r="I784" s="64" t="str">
        <f t="shared" si="4969"/>
        <v>setosa</v>
      </c>
      <c r="K784" s="24" t="str">
        <f t="shared" si="4970"/>
        <v>OK</v>
      </c>
      <c r="L784" s="76">
        <f t="shared" si="4971"/>
        <v>0.1654819517</v>
      </c>
      <c r="N784" s="29">
        <v>1.0</v>
      </c>
      <c r="O784" s="27">
        <v>4.6</v>
      </c>
      <c r="P784" s="27">
        <v>6.8</v>
      </c>
      <c r="Q784" s="72">
        <f t="shared" ref="Q784:S784" si="4982">Q771-$C$10*CH771</f>
        <v>-0.2159069587</v>
      </c>
      <c r="R784" s="72">
        <f t="shared" si="4982"/>
        <v>0.5163689488</v>
      </c>
      <c r="S784" s="72">
        <f t="shared" si="4982"/>
        <v>-0.6503046847</v>
      </c>
      <c r="U784" s="27">
        <v>-0.7729362012398996</v>
      </c>
      <c r="V784" s="27">
        <v>1.6848906626398186</v>
      </c>
      <c r="W784" s="27">
        <v>-1.6660905253325837</v>
      </c>
      <c r="Z784" s="17">
        <f t="shared" ref="Z784:AB784" si="4983">1/(1+EXP(-U784))</f>
        <v>0.3158442895</v>
      </c>
      <c r="AA784" s="17">
        <f t="shared" si="4983"/>
        <v>0.8435510499</v>
      </c>
      <c r="AB784" s="17">
        <f t="shared" si="4983"/>
        <v>0.1589461096</v>
      </c>
      <c r="AE784" s="29">
        <v>1.0</v>
      </c>
      <c r="AF784" s="17">
        <f t="shared" ref="AF784:AH784" si="4984">Z784</f>
        <v>0.3158442895</v>
      </c>
      <c r="AG784" s="17">
        <f t="shared" si="4984"/>
        <v>0.8435510499</v>
      </c>
      <c r="AH784" s="17">
        <f t="shared" si="4984"/>
        <v>0.1589461096</v>
      </c>
      <c r="AI784" s="38">
        <f t="shared" ref="AI784:AK784" si="4985">AI771-$C$10*BO771</f>
        <v>0.7445087937</v>
      </c>
      <c r="AJ784" s="38">
        <f t="shared" si="4985"/>
        <v>-0.2930456309</v>
      </c>
      <c r="AK784" s="38">
        <f t="shared" si="4985"/>
        <v>0.2685368373</v>
      </c>
      <c r="AM784" s="27">
        <v>0.8245456988070214</v>
      </c>
      <c r="AN784" s="27">
        <v>0.07023641492374902</v>
      </c>
      <c r="AO784" s="27">
        <v>0.41460909540378227</v>
      </c>
      <c r="AQ784" s="17">
        <f t="shared" ref="AQ784:AS784" si="4986">EXP(AM784)/(EXP($AM784)+EXP($AN784)+EXP($AO784))</f>
        <v>0.4685974798</v>
      </c>
      <c r="AR784" s="17">
        <f t="shared" si="4986"/>
        <v>0.2203979694</v>
      </c>
      <c r="AS784" s="17">
        <f t="shared" si="4986"/>
        <v>0.3110045507</v>
      </c>
      <c r="AU784" s="40" t="str">
        <f t="shared" si="4987"/>
        <v>setosa</v>
      </c>
      <c r="AW784" s="41">
        <v>1.0</v>
      </c>
      <c r="AX784" s="41">
        <v>0.0</v>
      </c>
      <c r="AY784" s="41">
        <v>0.0</v>
      </c>
      <c r="BB784" s="74">
        <f t="shared" ref="BB784:BD784" si="4988">AQ784-AW784</f>
        <v>-0.5314025202</v>
      </c>
      <c r="BC784" s="74">
        <f t="shared" si="4988"/>
        <v>0.2203979694</v>
      </c>
      <c r="BD784" s="74">
        <f t="shared" si="4988"/>
        <v>0.3110045507</v>
      </c>
      <c r="BF784" s="5">
        <v>1.0</v>
      </c>
      <c r="BG784" s="5">
        <v>1.0</v>
      </c>
      <c r="BH784" s="5">
        <v>1.0</v>
      </c>
      <c r="BJ784" s="34">
        <f t="shared" ref="BJ784:BL784" si="4989">BB784*BF784</f>
        <v>-0.5314025202</v>
      </c>
      <c r="BK784" s="34">
        <f t="shared" si="4989"/>
        <v>0.2203979694</v>
      </c>
      <c r="BL784" s="34">
        <f t="shared" si="4989"/>
        <v>0.3110045507</v>
      </c>
      <c r="BO784" s="34">
        <v>-0.7607276517971739</v>
      </c>
      <c r="BP784" s="34">
        <v>0.5363673477699022</v>
      </c>
      <c r="BQ784" s="34">
        <v>0.22436030402727158</v>
      </c>
      <c r="BT784" s="5">
        <f t="shared" ref="BT784:BV784" si="4990">Z784*(1-Z784)</f>
        <v>0.2160866743</v>
      </c>
      <c r="BU784" s="5">
        <f t="shared" si="4990"/>
        <v>0.1319726761</v>
      </c>
      <c r="BV784" s="5">
        <f t="shared" si="4990"/>
        <v>0.1336822439</v>
      </c>
      <c r="BY784" s="17">
        <v>0.12425819724891221</v>
      </c>
      <c r="BZ784" s="17">
        <v>-0.37670433283089827</v>
      </c>
      <c r="CA784" s="17">
        <v>0.5701943446163973</v>
      </c>
      <c r="CC784" s="34">
        <f t="shared" ref="CC784:CE784" si="4991">BY784*BT784</f>
        <v>0.0268505406</v>
      </c>
      <c r="CD784" s="34">
        <f t="shared" si="4991"/>
        <v>-0.0497146789</v>
      </c>
      <c r="CE784" s="34">
        <f t="shared" si="4991"/>
        <v>0.07622485942</v>
      </c>
      <c r="CH784" s="66">
        <v>0.36231261419893124</v>
      </c>
      <c r="CI784" s="66">
        <v>-0.46901805735560215</v>
      </c>
      <c r="CJ784" s="66">
        <v>0.5705303506500747</v>
      </c>
    </row>
    <row r="785" ht="18.0" customHeight="1">
      <c r="B785" s="6">
        <v>0.0</v>
      </c>
      <c r="C785" s="6">
        <v>1.0</v>
      </c>
      <c r="D785" s="6">
        <v>0.0</v>
      </c>
      <c r="E785" s="22" t="str">
        <f t="shared" si="4967"/>
        <v>versicolor</v>
      </c>
      <c r="F785" s="22">
        <f t="shared" ref="F785:H785" si="4992">AQ785</f>
        <v>0.2206802337</v>
      </c>
      <c r="G785" s="22">
        <f t="shared" si="4992"/>
        <v>0.4276614997</v>
      </c>
      <c r="H785" s="22">
        <f t="shared" si="4992"/>
        <v>0.3516582667</v>
      </c>
      <c r="I785" s="64" t="str">
        <f t="shared" si="4969"/>
        <v>versicolor</v>
      </c>
      <c r="K785" s="24" t="str">
        <f t="shared" si="4970"/>
        <v>OK</v>
      </c>
      <c r="L785" s="76">
        <f t="shared" si="4971"/>
        <v>0.1881355622</v>
      </c>
      <c r="N785" s="29">
        <v>1.0</v>
      </c>
      <c r="O785" s="27">
        <v>6.4</v>
      </c>
      <c r="P785" s="27">
        <v>3.6</v>
      </c>
      <c r="U785" s="27">
        <v>0.16987532814073003</v>
      </c>
      <c r="V785" s="27">
        <v>-0.6486064137130811</v>
      </c>
      <c r="W785" s="27">
        <v>1.412283745628255</v>
      </c>
      <c r="Z785" s="17">
        <f t="shared" ref="Z785:AB785" si="4993">1/(1+EXP(-U785))</f>
        <v>0.5423669968</v>
      </c>
      <c r="AA785" s="17">
        <f t="shared" si="4993"/>
        <v>0.3433036475</v>
      </c>
      <c r="AB785" s="17">
        <f t="shared" si="4993"/>
        <v>0.8041259004</v>
      </c>
      <c r="AE785" s="29">
        <v>1.0</v>
      </c>
      <c r="AF785" s="17">
        <f t="shared" ref="AF785:AH785" si="4994">Z785</f>
        <v>0.5423669968</v>
      </c>
      <c r="AG785" s="17">
        <f t="shared" si="4994"/>
        <v>0.3433036475</v>
      </c>
      <c r="AH785" s="17">
        <f t="shared" si="4994"/>
        <v>0.8041259004</v>
      </c>
      <c r="AI785" s="38">
        <f t="shared" ref="AI785:AK785" si="4995">AI772-$C$10*BO772</f>
        <v>-0.4541092371</v>
      </c>
      <c r="AJ785" s="38">
        <f t="shared" si="4995"/>
        <v>0.8122402285</v>
      </c>
      <c r="AK785" s="38">
        <f t="shared" si="4995"/>
        <v>0.4818690086</v>
      </c>
      <c r="AM785" s="27">
        <v>0.2571142021075543</v>
      </c>
      <c r="AN785" s="27">
        <v>0.9187314490098859</v>
      </c>
      <c r="AO785" s="27">
        <v>0.7230593255729758</v>
      </c>
      <c r="AQ785" s="17">
        <f t="shared" ref="AQ785:AS785" si="4996">EXP(AM785)/(EXP($AM785)+EXP($AN785)+EXP($AO785))</f>
        <v>0.2206802337</v>
      </c>
      <c r="AR785" s="17">
        <f t="shared" si="4996"/>
        <v>0.4276614997</v>
      </c>
      <c r="AS785" s="17">
        <f t="shared" si="4996"/>
        <v>0.3516582667</v>
      </c>
      <c r="AU785" s="40" t="str">
        <f t="shared" si="4987"/>
        <v>versicolor</v>
      </c>
      <c r="AW785" s="41">
        <v>0.0</v>
      </c>
      <c r="AX785" s="41">
        <v>1.0</v>
      </c>
      <c r="AY785" s="41">
        <v>0.0</v>
      </c>
      <c r="BB785" s="74">
        <f t="shared" ref="BB785:BD785" si="4997">AQ785-AW785</f>
        <v>0.2206802337</v>
      </c>
      <c r="BC785" s="74">
        <f t="shared" si="4997"/>
        <v>-0.5723385003</v>
      </c>
      <c r="BD785" s="74">
        <f t="shared" si="4997"/>
        <v>0.3516582667</v>
      </c>
      <c r="BF785" s="5">
        <v>1.0</v>
      </c>
      <c r="BG785" s="5">
        <v>1.0</v>
      </c>
      <c r="BH785" s="5">
        <v>1.0</v>
      </c>
      <c r="BJ785" s="34">
        <f t="shared" ref="BJ785:BL785" si="4998">BB785*BF785</f>
        <v>0.2206802337</v>
      </c>
      <c r="BK785" s="34">
        <f t="shared" si="4998"/>
        <v>-0.5723385003</v>
      </c>
      <c r="BL785" s="34">
        <f t="shared" si="4998"/>
        <v>0.3516582667</v>
      </c>
      <c r="BO785" s="34">
        <v>0.8268801828918892</v>
      </c>
      <c r="BP785" s="34">
        <v>-0.47099969120758495</v>
      </c>
      <c r="BQ785" s="34">
        <v>-0.3558804916843043</v>
      </c>
      <c r="BT785" s="5">
        <f t="shared" ref="BT785:BV785" si="4999">Z785*(1-Z785)</f>
        <v>0.2482050376</v>
      </c>
      <c r="BU785" s="5">
        <f t="shared" si="4999"/>
        <v>0.2254462531</v>
      </c>
      <c r="BV785" s="5">
        <f t="shared" si="4999"/>
        <v>0.1575074367</v>
      </c>
      <c r="BY785" s="17">
        <v>-0.14916774802415061</v>
      </c>
      <c r="BZ785" s="17">
        <v>0.4264528702060484</v>
      </c>
      <c r="CA785" s="17">
        <v>-0.39563606648932226</v>
      </c>
      <c r="CC785" s="34">
        <f t="shared" ref="CC785:CE785" si="5000">BY785*BT785</f>
        <v>-0.0370241865</v>
      </c>
      <c r="CD785" s="34">
        <f t="shared" si="5000"/>
        <v>0.09614220172</v>
      </c>
      <c r="CE785" s="34">
        <f t="shared" si="5000"/>
        <v>-0.0623156227</v>
      </c>
    </row>
    <row r="786" ht="18.0" customHeight="1">
      <c r="B786" s="6">
        <v>0.0</v>
      </c>
      <c r="C786" s="6">
        <v>1.0</v>
      </c>
      <c r="D786" s="6">
        <v>0.0</v>
      </c>
      <c r="E786" s="22" t="str">
        <f t="shared" si="4967"/>
        <v>versicolor</v>
      </c>
      <c r="F786" s="22">
        <f t="shared" ref="F786:H786" si="5001">AQ786</f>
        <v>0.2283582101</v>
      </c>
      <c r="G786" s="22">
        <f t="shared" si="5001"/>
        <v>0.4195534879</v>
      </c>
      <c r="H786" s="22">
        <f t="shared" si="5001"/>
        <v>0.3520883019</v>
      </c>
      <c r="I786" s="64" t="str">
        <f t="shared" si="4969"/>
        <v>versicolor</v>
      </c>
      <c r="K786" s="24" t="str">
        <f t="shared" si="4970"/>
        <v>OK</v>
      </c>
      <c r="L786" s="76">
        <f t="shared" si="4971"/>
        <v>0.1945328128</v>
      </c>
      <c r="N786" s="29">
        <v>1.0</v>
      </c>
      <c r="O786" s="27">
        <v>5.9</v>
      </c>
      <c r="P786" s="27">
        <v>3.4</v>
      </c>
      <c r="U786" s="27">
        <v>0.14308192497414363</v>
      </c>
      <c r="V786" s="27">
        <v>-0.5626811922641817</v>
      </c>
      <c r="W786" s="27">
        <v>1.2652893270625691</v>
      </c>
      <c r="Z786" s="17">
        <f t="shared" ref="Z786:AB786" si="5002">1/(1+EXP(-U786))</f>
        <v>0.5357095802</v>
      </c>
      <c r="AA786" s="17">
        <f t="shared" si="5002"/>
        <v>0.3629273108</v>
      </c>
      <c r="AB786" s="17">
        <f t="shared" si="5002"/>
        <v>0.779935292</v>
      </c>
      <c r="AE786" s="29">
        <v>1.0</v>
      </c>
      <c r="AF786" s="17">
        <f t="shared" ref="AF786:AH786" si="5003">Z786</f>
        <v>0.5357095802</v>
      </c>
      <c r="AG786" s="17">
        <f t="shared" si="5003"/>
        <v>0.3629273108</v>
      </c>
      <c r="AH786" s="17">
        <f t="shared" si="5003"/>
        <v>0.779935292</v>
      </c>
      <c r="AI786" s="2"/>
      <c r="AM786" s="27">
        <v>0.27982950537398277</v>
      </c>
      <c r="AN786" s="27">
        <v>0.8881050339902006</v>
      </c>
      <c r="AO786" s="27">
        <v>0.712796014047251</v>
      </c>
      <c r="AQ786" s="17">
        <f t="shared" ref="AQ786:AS786" si="5004">EXP(AM786)/(EXP($AM786)+EXP($AN786)+EXP($AO786))</f>
        <v>0.2283582101</v>
      </c>
      <c r="AR786" s="17">
        <f t="shared" si="5004"/>
        <v>0.4195534879</v>
      </c>
      <c r="AS786" s="17">
        <f t="shared" si="5004"/>
        <v>0.3520883019</v>
      </c>
      <c r="AU786" s="40" t="str">
        <f t="shared" si="4987"/>
        <v>versicolor</v>
      </c>
      <c r="AW786" s="41">
        <v>0.0</v>
      </c>
      <c r="AX786" s="41">
        <v>1.0</v>
      </c>
      <c r="AY786" s="41">
        <v>0.0</v>
      </c>
      <c r="BB786" s="74">
        <f t="shared" ref="BB786:BD786" si="5005">AQ786-AW786</f>
        <v>0.2283582101</v>
      </c>
      <c r="BC786" s="74">
        <f t="shared" si="5005"/>
        <v>-0.5804465121</v>
      </c>
      <c r="BD786" s="74">
        <f t="shared" si="5005"/>
        <v>0.3520883019</v>
      </c>
      <c r="BF786" s="5">
        <v>1.0</v>
      </c>
      <c r="BG786" s="5">
        <v>1.0</v>
      </c>
      <c r="BH786" s="5">
        <v>1.0</v>
      </c>
      <c r="BJ786" s="34">
        <f t="shared" ref="BJ786:BL786" si="5006">BB786*BF786</f>
        <v>0.2283582101</v>
      </c>
      <c r="BK786" s="34">
        <f t="shared" si="5006"/>
        <v>-0.5804465121</v>
      </c>
      <c r="BL786" s="34">
        <f t="shared" si="5006"/>
        <v>0.3520883019</v>
      </c>
      <c r="BT786" s="5">
        <f t="shared" ref="BT786:BV786" si="5007">Z786*(1-Z786)</f>
        <v>0.2487248259</v>
      </c>
      <c r="BU786" s="5">
        <f t="shared" si="5007"/>
        <v>0.2312110779</v>
      </c>
      <c r="BV786" s="5">
        <f t="shared" si="5007"/>
        <v>0.1716362323</v>
      </c>
      <c r="BY786" s="17">
        <v>-0.15196218477233164</v>
      </c>
      <c r="BZ786" s="17">
        <v>0.4346606889500145</v>
      </c>
      <c r="CA786" s="17">
        <v>-0.40550113918789543</v>
      </c>
      <c r="CC786" s="34">
        <f t="shared" ref="CC786:CE786" si="5008">BY786*BT786</f>
        <v>-0.03779676795</v>
      </c>
      <c r="CD786" s="34">
        <f t="shared" si="5008"/>
        <v>0.1004983664</v>
      </c>
      <c r="CE786" s="34">
        <f t="shared" si="5008"/>
        <v>-0.06959868771</v>
      </c>
    </row>
    <row r="787" ht="18.0" customHeight="1">
      <c r="B787" s="6">
        <v>0.0</v>
      </c>
      <c r="C787" s="6">
        <v>1.0</v>
      </c>
      <c r="D787" s="6">
        <v>0.0</v>
      </c>
      <c r="E787" s="22" t="str">
        <f t="shared" si="4967"/>
        <v>versicolor</v>
      </c>
      <c r="F787" s="22">
        <f t="shared" ref="F787:H787" si="5009">AQ787</f>
        <v>0.1994938738</v>
      </c>
      <c r="G787" s="22">
        <f t="shared" si="5009"/>
        <v>0.4519455265</v>
      </c>
      <c r="H787" s="22">
        <f t="shared" si="5009"/>
        <v>0.3485605997</v>
      </c>
      <c r="I787" s="64" t="str">
        <f t="shared" si="4969"/>
        <v>versicolor</v>
      </c>
      <c r="K787" s="24" t="str">
        <f t="shared" si="4970"/>
        <v>OK</v>
      </c>
      <c r="L787" s="76">
        <f t="shared" si="4971"/>
        <v>0.1700807558</v>
      </c>
      <c r="N787" s="29">
        <v>1.0</v>
      </c>
      <c r="O787" s="27">
        <v>6.7</v>
      </c>
      <c r="P787" s="27">
        <v>3.2</v>
      </c>
      <c r="U787" s="27">
        <v>0.29822298854835483</v>
      </c>
      <c r="V787" s="27">
        <v>-0.96867339993731</v>
      </c>
      <c r="W787" s="27">
        <v>1.838638832824981</v>
      </c>
      <c r="Z787" s="17">
        <f t="shared" ref="Z787:AB787" si="5010">1/(1+EXP(-U787))</f>
        <v>0.5740080542</v>
      </c>
      <c r="AA787" s="17">
        <f t="shared" si="5010"/>
        <v>0.2751450007</v>
      </c>
      <c r="AB787" s="17">
        <f t="shared" si="5010"/>
        <v>0.862787645</v>
      </c>
      <c r="AE787" s="29">
        <v>1.0</v>
      </c>
      <c r="AF787" s="17">
        <f t="shared" ref="AF787:AH787" si="5011">Z787</f>
        <v>0.5740080542</v>
      </c>
      <c r="AG787" s="17">
        <f t="shared" si="5011"/>
        <v>0.2751450007</v>
      </c>
      <c r="AH787" s="17">
        <f t="shared" si="5011"/>
        <v>0.862787645</v>
      </c>
      <c r="AJ787" s="2"/>
      <c r="AK787" s="2"/>
      <c r="AM787" s="27">
        <v>0.19341793920902506</v>
      </c>
      <c r="AN787" s="27">
        <v>1.0111960671748061</v>
      </c>
      <c r="AO787" s="27">
        <v>0.7514465135691154</v>
      </c>
      <c r="AQ787" s="17">
        <f t="shared" ref="AQ787:AS787" si="5012">EXP(AM787)/(EXP($AM787)+EXP($AN787)+EXP($AO787))</f>
        <v>0.1994938738</v>
      </c>
      <c r="AR787" s="17">
        <f t="shared" si="5012"/>
        <v>0.4519455265</v>
      </c>
      <c r="AS787" s="17">
        <f t="shared" si="5012"/>
        <v>0.3485605997</v>
      </c>
      <c r="AU787" s="40" t="str">
        <f t="shared" si="4987"/>
        <v>versicolor</v>
      </c>
      <c r="AW787" s="41">
        <v>0.0</v>
      </c>
      <c r="AX787" s="41">
        <v>1.0</v>
      </c>
      <c r="AY787" s="41">
        <v>0.0</v>
      </c>
      <c r="BB787" s="74">
        <f t="shared" ref="BB787:BD787" si="5013">AQ787-AW787</f>
        <v>0.1994938738</v>
      </c>
      <c r="BC787" s="74">
        <f t="shared" si="5013"/>
        <v>-0.5480544735</v>
      </c>
      <c r="BD787" s="74">
        <f t="shared" si="5013"/>
        <v>0.3485605997</v>
      </c>
      <c r="BF787" s="5">
        <v>1.0</v>
      </c>
      <c r="BG787" s="5">
        <v>1.0</v>
      </c>
      <c r="BH787" s="5">
        <v>1.0</v>
      </c>
      <c r="BJ787" s="34">
        <f t="shared" ref="BJ787:BL787" si="5014">BB787*BF787</f>
        <v>0.1994938738</v>
      </c>
      <c r="BK787" s="34">
        <f t="shared" si="5014"/>
        <v>-0.5480544735</v>
      </c>
      <c r="BL787" s="34">
        <f t="shared" si="5014"/>
        <v>0.3485605997</v>
      </c>
      <c r="BT787" s="5">
        <f t="shared" ref="BT787:BV787" si="5015">Z787*(1-Z787)</f>
        <v>0.2445228079</v>
      </c>
      <c r="BU787" s="5">
        <f t="shared" si="5015"/>
        <v>0.1994402293</v>
      </c>
      <c r="BV787" s="5">
        <f t="shared" si="5015"/>
        <v>0.1183851246</v>
      </c>
      <c r="BY787" s="17">
        <v>-0.1410690827350871</v>
      </c>
      <c r="BZ787" s="17">
        <v>0.4027312733378692</v>
      </c>
      <c r="CA787" s="17">
        <v>-0.3677833509851281</v>
      </c>
      <c r="CC787" s="34">
        <f t="shared" ref="CC787:CE787" si="5016">BY787*BT787</f>
        <v>-0.03449460822</v>
      </c>
      <c r="CD787" s="34">
        <f t="shared" si="5016"/>
        <v>0.0803208175</v>
      </c>
      <c r="CE787" s="34">
        <f t="shared" si="5016"/>
        <v>-0.04354007783</v>
      </c>
    </row>
    <row r="788" ht="18.0" customHeight="1">
      <c r="B788" s="6">
        <v>0.0</v>
      </c>
      <c r="C788" s="6">
        <v>0.0</v>
      </c>
      <c r="D788" s="6">
        <v>1.0</v>
      </c>
      <c r="E788" s="22" t="str">
        <f t="shared" si="4967"/>
        <v>virginica</v>
      </c>
      <c r="F788" s="22">
        <f t="shared" ref="F788:H788" si="5017">AQ788</f>
        <v>0.2935592187</v>
      </c>
      <c r="G788" s="22">
        <f t="shared" si="5017"/>
        <v>0.3537331993</v>
      </c>
      <c r="H788" s="22">
        <f t="shared" si="5017"/>
        <v>0.352707582</v>
      </c>
      <c r="I788" s="64" t="str">
        <f t="shared" si="4969"/>
        <v>versicolor</v>
      </c>
      <c r="K788" s="24" t="str">
        <f t="shared" si="4970"/>
        <v>NG</v>
      </c>
      <c r="L788" s="76">
        <f t="shared" si="4971"/>
        <v>0.1056520956</v>
      </c>
      <c r="N788" s="29">
        <v>1.0</v>
      </c>
      <c r="O788" s="27">
        <v>7.9</v>
      </c>
      <c r="P788" s="27">
        <v>6.3</v>
      </c>
      <c r="U788" s="27">
        <v>-0.20314907556357387</v>
      </c>
      <c r="V788" s="27">
        <v>0.17799271433496866</v>
      </c>
      <c r="W788" s="27">
        <v>0.48762716340154455</v>
      </c>
      <c r="Z788" s="17">
        <f t="shared" ref="Z788:AB788" si="5018">1/(1+EXP(-U788))</f>
        <v>0.4493866772</v>
      </c>
      <c r="AA788" s="17">
        <f t="shared" si="5018"/>
        <v>0.5443810692</v>
      </c>
      <c r="AB788" s="17">
        <f t="shared" si="5018"/>
        <v>0.6195472936</v>
      </c>
      <c r="AE788" s="29">
        <v>1.0</v>
      </c>
      <c r="AF788" s="17">
        <f t="shared" ref="AF788:AH788" si="5019">Z788</f>
        <v>0.4493866772</v>
      </c>
      <c r="AG788" s="17">
        <f t="shared" si="5019"/>
        <v>0.5443810692</v>
      </c>
      <c r="AH788" s="17">
        <f t="shared" si="5019"/>
        <v>0.6195472936</v>
      </c>
      <c r="AM788" s="27">
        <v>0.4504155331120839</v>
      </c>
      <c r="AN788" s="27">
        <v>0.6368791013988786</v>
      </c>
      <c r="AO788" s="27">
        <v>0.6339754809502852</v>
      </c>
      <c r="AQ788" s="17">
        <f t="shared" ref="AQ788:AS788" si="5020">EXP(AM788)/(EXP($AM788)+EXP($AN788)+EXP($AO788))</f>
        <v>0.2935592187</v>
      </c>
      <c r="AR788" s="17">
        <f t="shared" si="5020"/>
        <v>0.3537331993</v>
      </c>
      <c r="AS788" s="17">
        <f t="shared" si="5020"/>
        <v>0.352707582</v>
      </c>
      <c r="AU788" s="40" t="str">
        <f t="shared" si="4987"/>
        <v>versicolor</v>
      </c>
      <c r="AW788" s="41">
        <v>0.0</v>
      </c>
      <c r="AX788" s="41">
        <v>0.0</v>
      </c>
      <c r="AY788" s="41">
        <v>1.0</v>
      </c>
      <c r="BB788" s="74">
        <f t="shared" ref="BB788:BD788" si="5021">AQ788-AW788</f>
        <v>0.2935592187</v>
      </c>
      <c r="BC788" s="74">
        <f t="shared" si="5021"/>
        <v>0.3537331993</v>
      </c>
      <c r="BD788" s="74">
        <f t="shared" si="5021"/>
        <v>-0.647292418</v>
      </c>
      <c r="BF788" s="5">
        <v>1.0</v>
      </c>
      <c r="BG788" s="5">
        <v>1.0</v>
      </c>
      <c r="BH788" s="5">
        <v>1.0</v>
      </c>
      <c r="BJ788" s="34">
        <f t="shared" ref="BJ788:BL788" si="5022">BB788*BF788</f>
        <v>0.2935592187</v>
      </c>
      <c r="BK788" s="34">
        <f t="shared" si="5022"/>
        <v>0.3537331993</v>
      </c>
      <c r="BL788" s="34">
        <f t="shared" si="5022"/>
        <v>-0.647292418</v>
      </c>
      <c r="BT788" s="5">
        <f t="shared" ref="BT788:BV788" si="5023">Z788*(1-Z788)</f>
        <v>0.2474382916</v>
      </c>
      <c r="BU788" s="5">
        <f t="shared" si="5023"/>
        <v>0.2480303207</v>
      </c>
      <c r="BV788" s="5">
        <f t="shared" si="5023"/>
        <v>0.2357084446</v>
      </c>
      <c r="BY788" s="17">
        <v>0.0278421206916295</v>
      </c>
      <c r="BZ788" s="17">
        <v>-0.058924407457812064</v>
      </c>
      <c r="CA788" s="17">
        <v>-0.15790177401621144</v>
      </c>
      <c r="CC788" s="34">
        <f t="shared" ref="CC788:CE788" si="5024">BY788*BT788</f>
        <v>0.006889206777</v>
      </c>
      <c r="CD788" s="34">
        <f t="shared" si="5024"/>
        <v>-0.01461503968</v>
      </c>
      <c r="CE788" s="34">
        <f t="shared" si="5024"/>
        <v>-0.03721878155</v>
      </c>
    </row>
    <row r="789" ht="18.0" customHeight="1">
      <c r="B789" s="6">
        <v>0.0</v>
      </c>
      <c r="C789" s="6">
        <v>0.0</v>
      </c>
      <c r="D789" s="6">
        <v>1.0</v>
      </c>
      <c r="E789" s="22" t="str">
        <f t="shared" si="4967"/>
        <v>virginica</v>
      </c>
      <c r="F789" s="22">
        <f t="shared" ref="F789:H789" si="5025">AQ789</f>
        <v>0.250258059</v>
      </c>
      <c r="G789" s="22">
        <f t="shared" si="5025"/>
        <v>0.3950067028</v>
      </c>
      <c r="H789" s="22">
        <f t="shared" si="5025"/>
        <v>0.3547352382</v>
      </c>
      <c r="I789" s="64" t="str">
        <f t="shared" si="4969"/>
        <v>versicolor</v>
      </c>
      <c r="K789" s="24" t="str">
        <f t="shared" si="4970"/>
        <v>NG</v>
      </c>
      <c r="L789" s="76">
        <f t="shared" si="4971"/>
        <v>0.1093296957</v>
      </c>
      <c r="N789" s="29">
        <v>1.0</v>
      </c>
      <c r="O789" s="27">
        <v>8.3</v>
      </c>
      <c r="P789" s="27">
        <v>5.8</v>
      </c>
      <c r="U789" s="27">
        <v>-0.03921576030902729</v>
      </c>
      <c r="V789" s="27">
        <v>-0.2315509690053572</v>
      </c>
      <c r="W789" s="27">
        <v>1.0344237901729922</v>
      </c>
      <c r="Z789" s="17">
        <f t="shared" ref="Z789:AB789" si="5026">1/(1+EXP(-U789))</f>
        <v>0.4901973162</v>
      </c>
      <c r="AA789" s="17">
        <f t="shared" si="5026"/>
        <v>0.4423695202</v>
      </c>
      <c r="AB789" s="17">
        <f t="shared" si="5026"/>
        <v>0.7377726405</v>
      </c>
      <c r="AE789" s="29">
        <v>1.0</v>
      </c>
      <c r="AF789" s="17">
        <f t="shared" ref="AF789:AH789" si="5027">Z789</f>
        <v>0.4901973162</v>
      </c>
      <c r="AG789" s="17">
        <f t="shared" si="5027"/>
        <v>0.4423695202</v>
      </c>
      <c r="AH789" s="17">
        <f t="shared" si="5027"/>
        <v>0.7377726405</v>
      </c>
      <c r="AM789" s="27">
        <v>0.3384336825401748</v>
      </c>
      <c r="AN789" s="27">
        <v>0.7948437949326922</v>
      </c>
      <c r="AO789" s="27">
        <v>0.6873127642102858</v>
      </c>
      <c r="AQ789" s="17">
        <f t="shared" ref="AQ789:AS789" si="5028">EXP(AM789)/(EXP($AM789)+EXP($AN789)+EXP($AO789))</f>
        <v>0.250258059</v>
      </c>
      <c r="AR789" s="17">
        <f t="shared" si="5028"/>
        <v>0.3950067028</v>
      </c>
      <c r="AS789" s="17">
        <f t="shared" si="5028"/>
        <v>0.3547352382</v>
      </c>
      <c r="AU789" s="40" t="str">
        <f t="shared" si="4987"/>
        <v>versicolor</v>
      </c>
      <c r="AW789" s="41">
        <v>0.0</v>
      </c>
      <c r="AX789" s="41">
        <v>0.0</v>
      </c>
      <c r="AY789" s="41">
        <v>1.0</v>
      </c>
      <c r="BB789" s="74">
        <f t="shared" ref="BB789:BD789" si="5029">AQ789-AW789</f>
        <v>0.250258059</v>
      </c>
      <c r="BC789" s="74">
        <f t="shared" si="5029"/>
        <v>0.3950067028</v>
      </c>
      <c r="BD789" s="74">
        <f t="shared" si="5029"/>
        <v>-0.6452647618</v>
      </c>
      <c r="BF789" s="5">
        <v>1.0</v>
      </c>
      <c r="BG789" s="5">
        <v>1.0</v>
      </c>
      <c r="BH789" s="5">
        <v>1.0</v>
      </c>
      <c r="BJ789" s="34">
        <f t="shared" ref="BJ789:BL789" si="5030">BB789*BF789</f>
        <v>0.250258059</v>
      </c>
      <c r="BK789" s="34">
        <f t="shared" si="5030"/>
        <v>0.3950067028</v>
      </c>
      <c r="BL789" s="34">
        <f t="shared" si="5030"/>
        <v>-0.6452647618</v>
      </c>
      <c r="BT789" s="5">
        <f t="shared" ref="BT789:BV789" si="5031">Z789*(1-Z789)</f>
        <v>0.2499039074</v>
      </c>
      <c r="BU789" s="5">
        <f t="shared" si="5031"/>
        <v>0.2466787278</v>
      </c>
      <c r="BV789" s="5">
        <f t="shared" si="5031"/>
        <v>0.1934641714</v>
      </c>
      <c r="BY789" s="17">
        <v>0.042698207248954345</v>
      </c>
      <c r="BZ789" s="17">
        <v>-0.10271302116302364</v>
      </c>
      <c r="CA789" s="17">
        <v>-0.1037372527975162</v>
      </c>
      <c r="CC789" s="34">
        <f t="shared" ref="CC789:CE789" si="5032">BY789*BT789</f>
        <v>0.01067044883</v>
      </c>
      <c r="CD789" s="34">
        <f t="shared" si="5032"/>
        <v>-0.02533711739</v>
      </c>
      <c r="CE789" s="34">
        <f t="shared" si="5032"/>
        <v>-0.02006944166</v>
      </c>
    </row>
    <row r="790" ht="18.0" customHeight="1">
      <c r="B790" s="6">
        <v>0.0</v>
      </c>
      <c r="C790" s="6">
        <v>0.0</v>
      </c>
      <c r="D790" s="6">
        <v>1.0</v>
      </c>
      <c r="E790" s="22" t="str">
        <f t="shared" si="4967"/>
        <v>virginica</v>
      </c>
      <c r="F790" s="22">
        <f t="shared" ref="F790:H790" si="5033">AQ790</f>
        <v>0.244512189</v>
      </c>
      <c r="G790" s="22">
        <f t="shared" si="5033"/>
        <v>0.4013010851</v>
      </c>
      <c r="H790" s="22">
        <f t="shared" si="5033"/>
        <v>0.3541867259</v>
      </c>
      <c r="I790" s="64" t="str">
        <f t="shared" si="4969"/>
        <v>versicolor</v>
      </c>
      <c r="J790" s="30"/>
      <c r="K790" s="77" t="str">
        <f t="shared" si="4970"/>
        <v>NG</v>
      </c>
      <c r="L790" s="78">
        <f t="shared" si="4971"/>
        <v>0.1104143858</v>
      </c>
      <c r="N790" s="31">
        <v>1.0</v>
      </c>
      <c r="O790" s="27">
        <v>7.7</v>
      </c>
      <c r="P790" s="27">
        <v>5.2</v>
      </c>
      <c r="U790" s="27">
        <v>0.006358661011765188</v>
      </c>
      <c r="V790" s="27">
        <v>-0.31433352482006294</v>
      </c>
      <c r="W790" s="27">
        <v>1.0921401743953862</v>
      </c>
      <c r="Z790" s="17">
        <f t="shared" ref="Z790:AB790" si="5034">1/(1+EXP(-U790))</f>
        <v>0.5015896599</v>
      </c>
      <c r="AA790" s="17">
        <f t="shared" si="5034"/>
        <v>0.4220573286</v>
      </c>
      <c r="AB790" s="17">
        <f t="shared" si="5034"/>
        <v>0.7487845161</v>
      </c>
      <c r="AE790" s="31">
        <v>1.0</v>
      </c>
      <c r="AF790" s="17">
        <f t="shared" ref="AF790:AH790" si="5035">Z790</f>
        <v>0.5015896599</v>
      </c>
      <c r="AG790" s="17">
        <f t="shared" si="5035"/>
        <v>0.4220573286</v>
      </c>
      <c r="AH790" s="17">
        <f t="shared" si="5035"/>
        <v>0.7487845161</v>
      </c>
      <c r="AM790" s="27">
        <v>0.32323858303175335</v>
      </c>
      <c r="AN790" s="27">
        <v>0.8186854039974583</v>
      </c>
      <c r="AO790" s="27">
        <v>0.6937976709134663</v>
      </c>
      <c r="AQ790" s="17">
        <f t="shared" ref="AQ790:AS790" si="5036">EXP(AM790)/(EXP($AM790)+EXP($AN790)+EXP($AO790))</f>
        <v>0.244512189</v>
      </c>
      <c r="AR790" s="17">
        <f t="shared" si="5036"/>
        <v>0.4013010851</v>
      </c>
      <c r="AS790" s="17">
        <f t="shared" si="5036"/>
        <v>0.3541867259</v>
      </c>
      <c r="AU790" s="40" t="str">
        <f t="shared" si="4987"/>
        <v>versicolor</v>
      </c>
      <c r="AW790" s="41">
        <v>0.0</v>
      </c>
      <c r="AX790" s="41">
        <v>0.0</v>
      </c>
      <c r="AY790" s="41">
        <v>1.0</v>
      </c>
      <c r="BB790" s="74">
        <f t="shared" ref="BB790:BD790" si="5037">AQ790-AW790</f>
        <v>0.244512189</v>
      </c>
      <c r="BC790" s="74">
        <f t="shared" si="5037"/>
        <v>0.4013010851</v>
      </c>
      <c r="BD790" s="74">
        <f t="shared" si="5037"/>
        <v>-0.6458132741</v>
      </c>
      <c r="BF790" s="5">
        <v>1.0</v>
      </c>
      <c r="BG790" s="5">
        <v>1.0</v>
      </c>
      <c r="BH790" s="5">
        <v>1.0</v>
      </c>
      <c r="BJ790" s="34">
        <f t="shared" ref="BJ790:BL790" si="5038">BB790*BF790</f>
        <v>0.244512189</v>
      </c>
      <c r="BK790" s="34">
        <f t="shared" si="5038"/>
        <v>0.4013010851</v>
      </c>
      <c r="BL790" s="34">
        <f t="shared" si="5038"/>
        <v>-0.6458132741</v>
      </c>
      <c r="BT790" s="5">
        <f t="shared" ref="BT790:BV790" si="5039">Z790*(1-Z790)</f>
        <v>0.249997473</v>
      </c>
      <c r="BU790" s="5">
        <f t="shared" si="5039"/>
        <v>0.24392494</v>
      </c>
      <c r="BV790" s="5">
        <f t="shared" si="5039"/>
        <v>0.1881062645</v>
      </c>
      <c r="BY790" s="17">
        <v>0.044835444690095705</v>
      </c>
      <c r="BZ790" s="17">
        <v>-0.1089827089224081</v>
      </c>
      <c r="CA790" s="17">
        <v>-0.09627976068078156</v>
      </c>
      <c r="CC790" s="34">
        <f t="shared" ref="CC790:CE790" si="5040">BY790*BT790</f>
        <v>0.01120874787</v>
      </c>
      <c r="CD790" s="34">
        <f t="shared" si="5040"/>
        <v>-0.02658360073</v>
      </c>
      <c r="CE790" s="34">
        <f t="shared" si="5040"/>
        <v>-0.01811082613</v>
      </c>
    </row>
    <row r="791" ht="18.0" customHeight="1">
      <c r="K791" s="2"/>
      <c r="R791" s="9"/>
      <c r="AM791" s="7"/>
    </row>
    <row r="792" ht="18.0" customHeight="1">
      <c r="K792" s="2"/>
      <c r="R792" s="9"/>
      <c r="AM792" s="43" t="s">
        <v>388</v>
      </c>
      <c r="AN792" s="27"/>
      <c r="AO792" s="27"/>
    </row>
    <row r="793" ht="18.0" customHeight="1">
      <c r="B793" s="11" t="s">
        <v>11</v>
      </c>
      <c r="C793" s="12"/>
      <c r="D793" s="12"/>
      <c r="E793" s="13"/>
      <c r="G793" s="2"/>
      <c r="H793" s="2"/>
      <c r="I793" s="2"/>
      <c r="J793" s="9"/>
      <c r="K793" s="2"/>
      <c r="L793" s="9"/>
      <c r="Q793" s="7"/>
      <c r="U793" s="43" t="s">
        <v>12</v>
      </c>
      <c r="V793" s="27"/>
      <c r="W793" s="27"/>
      <c r="Z793" s="16" t="s">
        <v>389</v>
      </c>
      <c r="AA793" s="17"/>
      <c r="AF793" s="16" t="s">
        <v>390</v>
      </c>
      <c r="AI793" s="7"/>
      <c r="AM793" s="43" t="s">
        <v>391</v>
      </c>
      <c r="AQ793" s="10" t="s">
        <v>392</v>
      </c>
      <c r="AR793" s="17"/>
      <c r="AW793" s="1" t="s">
        <v>41</v>
      </c>
      <c r="BB793" s="36" t="s">
        <v>93</v>
      </c>
      <c r="BF793" s="4" t="s">
        <v>393</v>
      </c>
      <c r="BH793" s="9" t="s">
        <v>1503</v>
      </c>
      <c r="BJ793" s="33" t="s">
        <v>395</v>
      </c>
      <c r="BN793" s="33" t="s">
        <v>396</v>
      </c>
      <c r="BO793" s="34"/>
      <c r="BP793" s="34"/>
      <c r="BQ793" s="34"/>
      <c r="BT793" s="4" t="s">
        <v>397</v>
      </c>
      <c r="BX793" s="16" t="s">
        <v>398</v>
      </c>
      <c r="BY793" s="17"/>
      <c r="BZ793" s="17"/>
      <c r="CA793" s="17"/>
      <c r="CB793" s="17"/>
      <c r="CC793" s="33" t="s">
        <v>399</v>
      </c>
      <c r="CG793" s="4" t="s">
        <v>138</v>
      </c>
      <c r="CH793" s="5"/>
      <c r="CI793" s="5"/>
      <c r="CJ793" s="5"/>
    </row>
    <row r="794" ht="18.0" customHeight="1">
      <c r="B794" s="18" t="s">
        <v>14</v>
      </c>
      <c r="C794" s="18" t="s">
        <v>15</v>
      </c>
      <c r="D794" s="18" t="s">
        <v>16</v>
      </c>
      <c r="E794" s="19"/>
      <c r="F794" s="6" t="s">
        <v>14</v>
      </c>
      <c r="G794" s="6" t="s">
        <v>15</v>
      </c>
      <c r="H794" s="6" t="s">
        <v>16</v>
      </c>
      <c r="I794" s="19"/>
      <c r="J794" s="20" t="s">
        <v>18</v>
      </c>
      <c r="K794" s="18" t="s">
        <v>19</v>
      </c>
      <c r="L794" s="18" t="s">
        <v>1142</v>
      </c>
      <c r="N794" s="1" t="s">
        <v>21</v>
      </c>
      <c r="O794" s="1" t="s">
        <v>22</v>
      </c>
      <c r="P794" s="1" t="s">
        <v>514</v>
      </c>
      <c r="Q794" s="1" t="s">
        <v>1504</v>
      </c>
      <c r="U794" s="1" t="s">
        <v>1505</v>
      </c>
      <c r="AE794" s="1" t="s">
        <v>21</v>
      </c>
      <c r="AF794" s="2" t="s">
        <v>1506</v>
      </c>
      <c r="AI794" s="2" t="s">
        <v>1507</v>
      </c>
      <c r="AK794" s="2"/>
      <c r="AM794" s="2" t="s">
        <v>1508</v>
      </c>
      <c r="AO794" s="2"/>
      <c r="AQ794" s="2" t="s">
        <v>47</v>
      </c>
      <c r="AW794" s="6" t="s">
        <v>14</v>
      </c>
      <c r="AX794" s="6" t="s">
        <v>15</v>
      </c>
      <c r="AY794" s="6" t="s">
        <v>16</v>
      </c>
      <c r="BB794" s="2" t="s">
        <v>101</v>
      </c>
      <c r="BF794" s="1" t="s">
        <v>251</v>
      </c>
      <c r="BJ794" s="57" t="s">
        <v>1509</v>
      </c>
      <c r="BK794" s="58"/>
      <c r="BO794" s="2" t="s">
        <v>104</v>
      </c>
      <c r="BP794" s="2"/>
      <c r="BT794" s="1" t="s">
        <v>145</v>
      </c>
      <c r="BY794" s="2" t="s">
        <v>146</v>
      </c>
      <c r="CC794" s="2" t="s">
        <v>1510</v>
      </c>
      <c r="CH794" s="2" t="s">
        <v>148</v>
      </c>
    </row>
    <row r="795" ht="18.0" customHeight="1">
      <c r="A795" s="1">
        <f>A782+1</f>
        <v>61</v>
      </c>
      <c r="B795" s="6">
        <v>1.0</v>
      </c>
      <c r="C795" s="6">
        <v>0.0</v>
      </c>
      <c r="D795" s="6">
        <v>0.0</v>
      </c>
      <c r="E795" s="22" t="str">
        <f t="shared" ref="E795:E803" si="5051">IF(MAX(B795:D795)=B795,"setosa",IF(MAX(B795:D795)=C795,"versicolor","virginica"))</f>
        <v>setosa</v>
      </c>
      <c r="F795" s="22">
        <f t="shared" ref="F795:H795" si="5041">AQ795</f>
        <v>0.4665411827</v>
      </c>
      <c r="G795" s="22">
        <f t="shared" si="5041"/>
        <v>0.2219191361</v>
      </c>
      <c r="H795" s="22">
        <f t="shared" si="5041"/>
        <v>0.3115396812</v>
      </c>
      <c r="I795" s="64" t="str">
        <f t="shared" ref="I795:I803" si="5053">IF(MAX(F795:H795)=F795,"setosa",IF(MAX(F795:H795)=G795,"versicolor","virginica"))</f>
        <v>setosa</v>
      </c>
      <c r="J795" s="22">
        <f>COUNTIF(K795:K803,"OK")/9</f>
        <v>0.6666666667</v>
      </c>
      <c r="K795" s="24" t="str">
        <f t="shared" ref="K795:K803" si="5054">IF(E795=I795,"OK","NG")</f>
        <v>OK</v>
      </c>
      <c r="L795" s="76">
        <f t="shared" ref="L795:L803" si="5055">((AQ795-B795)^2+(AR795-C795)^2)/2</f>
        <v>0.1669132064</v>
      </c>
      <c r="M795" s="9" t="s">
        <v>26</v>
      </c>
      <c r="N795" s="25">
        <v>1.0</v>
      </c>
      <c r="O795" s="27">
        <v>5.1</v>
      </c>
      <c r="P795" s="27">
        <v>7.0</v>
      </c>
      <c r="Q795" s="72">
        <f t="shared" ref="Q795:S795" si="5042">Q782-$C$10*CH782</f>
        <v>0.05148459747</v>
      </c>
      <c r="R795" s="72">
        <f t="shared" si="5042"/>
        <v>-0.08710042072</v>
      </c>
      <c r="S795" s="72">
        <f t="shared" si="5042"/>
        <v>0.2075752875</v>
      </c>
      <c r="T795" s="28" t="s">
        <v>27</v>
      </c>
      <c r="U795" s="27">
        <f t="array" ref="U795:W803">MMULT(N795:P803,Q795:S797)</f>
        <v>-0.7904792632</v>
      </c>
      <c r="V795" s="27">
        <v>1.6133292035992333</v>
      </c>
      <c r="W795" s="27">
        <v>-1.5404211064138265</v>
      </c>
      <c r="Y795" s="9" t="s">
        <v>1511</v>
      </c>
      <c r="Z795" s="17">
        <f t="shared" ref="Z795:AB795" si="5043">1/(1+EXP(-U795))</f>
        <v>0.3120657716</v>
      </c>
      <c r="AA795" s="17">
        <f t="shared" si="5043"/>
        <v>0.8338730896</v>
      </c>
      <c r="AB795" s="17">
        <f t="shared" si="5043"/>
        <v>0.1764740666</v>
      </c>
      <c r="AD795" s="9" t="s">
        <v>1512</v>
      </c>
      <c r="AE795" s="25">
        <v>1.0</v>
      </c>
      <c r="AF795" s="17">
        <f t="shared" ref="AF795:AH795" si="5044">Z795</f>
        <v>0.3120657716</v>
      </c>
      <c r="AG795" s="17">
        <f t="shared" si="5044"/>
        <v>0.8338730896</v>
      </c>
      <c r="AH795" s="17">
        <f t="shared" si="5044"/>
        <v>0.1764740666</v>
      </c>
      <c r="AI795" s="38">
        <f t="shared" ref="AI795:AK795" si="5045">AI782-$C$10*BO782</f>
        <v>0.1351150868</v>
      </c>
      <c r="AJ795" s="38">
        <f t="shared" si="5045"/>
        <v>-0.06179457753</v>
      </c>
      <c r="AK795" s="38">
        <f t="shared" si="5045"/>
        <v>-0.07332050924</v>
      </c>
      <c r="AL795" s="28" t="s">
        <v>27</v>
      </c>
      <c r="AM795" s="27">
        <f t="array" ref="AM795:AO803">MMULT(AE795:AH803,AI795:AK798)</f>
        <v>0.8190660137</v>
      </c>
      <c r="AN795" s="27">
        <v>0.0760327810083348</v>
      </c>
      <c r="AO795" s="27">
        <v>0.4152464346347497</v>
      </c>
      <c r="AP795" s="9" t="s">
        <v>1513</v>
      </c>
      <c r="AQ795" s="17">
        <f t="shared" ref="AQ795:AS795" si="5046">EXP(AM795)/(EXP($AM795)+EXP($AN795)+EXP($AO795))</f>
        <v>0.4665411827</v>
      </c>
      <c r="AR795" s="17">
        <f t="shared" si="5046"/>
        <v>0.2219191361</v>
      </c>
      <c r="AS795" s="17">
        <f t="shared" si="5046"/>
        <v>0.3115396812</v>
      </c>
      <c r="AT795" s="39" t="s">
        <v>51</v>
      </c>
      <c r="AU795" s="40" t="str">
        <f>IF(MAX(B795:D795)=MAX(AQ795:AS795)=AQ795,"setosa",IF(MAX(AQ795:AS795)=AR795,"versicolor","virginica"))</f>
        <v>virginica</v>
      </c>
      <c r="AW795" s="41">
        <v>1.0</v>
      </c>
      <c r="AX795" s="41">
        <v>0.0</v>
      </c>
      <c r="AY795" s="41">
        <v>0.0</v>
      </c>
      <c r="BA795" s="59" t="s">
        <v>108</v>
      </c>
      <c r="BB795" s="74">
        <f t="shared" ref="BB795:BD795" si="5047">AQ795-AW795</f>
        <v>-0.5334588173</v>
      </c>
      <c r="BC795" s="74">
        <f t="shared" si="5047"/>
        <v>0.2219191361</v>
      </c>
      <c r="BD795" s="74">
        <f t="shared" si="5047"/>
        <v>0.3115396812</v>
      </c>
      <c r="BE795" s="9" t="s">
        <v>1514</v>
      </c>
      <c r="BF795" s="5">
        <v>1.0</v>
      </c>
      <c r="BG795" s="5">
        <v>1.0</v>
      </c>
      <c r="BH795" s="5">
        <v>1.0</v>
      </c>
      <c r="BI795" s="9" t="s">
        <v>1515</v>
      </c>
      <c r="BJ795" s="34">
        <f t="shared" ref="BJ795:BL795" si="5048">BB795*BF795</f>
        <v>-0.5334588173</v>
      </c>
      <c r="BK795" s="34">
        <f t="shared" si="5048"/>
        <v>0.2219191361</v>
      </c>
      <c r="BL795" s="34">
        <f t="shared" si="5048"/>
        <v>0.3115396812</v>
      </c>
      <c r="BN795" s="61" t="s">
        <v>1516</v>
      </c>
      <c r="BO795" s="62">
        <f t="array" ref="BO795:BQ798">MMULT(TRANSPOSE(AE795:AH803),BJ795:BL803)</f>
        <v>-0.1531986154</v>
      </c>
      <c r="BP795" s="62">
        <v>0.10971370400445418</v>
      </c>
      <c r="BQ795" s="62">
        <v>0.043484911429212736</v>
      </c>
      <c r="BS795" s="75" t="s">
        <v>1517</v>
      </c>
      <c r="BT795" s="5">
        <f t="shared" ref="BT795:BV795" si="5049">Z795*(1-Z795)</f>
        <v>0.2146807258</v>
      </c>
      <c r="BU795" s="5">
        <f t="shared" si="5049"/>
        <v>0.13852876</v>
      </c>
      <c r="BV795" s="5">
        <f t="shared" si="5049"/>
        <v>0.1453309704</v>
      </c>
      <c r="BX795" s="9" t="s">
        <v>1518</v>
      </c>
      <c r="BY795" s="17">
        <f t="array" ref="BY795:CA803">MMULT(BJ795:BL803,TRANSPOSE(AI796:AK798))</f>
        <v>0.1286133468</v>
      </c>
      <c r="BZ795" s="17">
        <v>-0.3904322169475318</v>
      </c>
      <c r="CA795" s="17">
        <v>0.5857515689912289</v>
      </c>
      <c r="CB795" s="9"/>
      <c r="CC795" s="34">
        <f t="shared" ref="CC795:CE795" si="5050">BY795*BT795</f>
        <v>0.02761080664</v>
      </c>
      <c r="CD795" s="34">
        <f t="shared" si="5050"/>
        <v>-0.05408609088</v>
      </c>
      <c r="CE795" s="34">
        <f t="shared" si="5050"/>
        <v>0.08512784396</v>
      </c>
      <c r="CG795" s="61" t="s">
        <v>1519</v>
      </c>
      <c r="CH795" s="65">
        <f t="array" ref="CH795:CJ797">MMULT(TRANSPOSE(N795:P803),CC795:CE803)</f>
        <v>-0.002445632623</v>
      </c>
      <c r="CI795" s="65">
        <v>0.06508722901505244</v>
      </c>
      <c r="CJ795" s="65">
        <v>-0.024531353601565033</v>
      </c>
    </row>
    <row r="796" ht="18.0" customHeight="1">
      <c r="B796" s="6">
        <v>1.0</v>
      </c>
      <c r="C796" s="6">
        <v>0.0</v>
      </c>
      <c r="D796" s="6">
        <v>0.0</v>
      </c>
      <c r="E796" s="22" t="str">
        <f t="shared" si="5051"/>
        <v>setosa</v>
      </c>
      <c r="F796" s="22">
        <f t="shared" ref="F796:H796" si="5052">AQ796</f>
        <v>0.4878352338</v>
      </c>
      <c r="G796" s="22">
        <f t="shared" si="5052"/>
        <v>0.2077504722</v>
      </c>
      <c r="H796" s="22">
        <f t="shared" si="5052"/>
        <v>0.3044142939</v>
      </c>
      <c r="I796" s="64" t="str">
        <f t="shared" si="5053"/>
        <v>setosa</v>
      </c>
      <c r="K796" s="24" t="str">
        <f t="shared" si="5054"/>
        <v>OK</v>
      </c>
      <c r="L796" s="76">
        <f t="shared" si="5055"/>
        <v>0.1527365032</v>
      </c>
      <c r="N796" s="29">
        <v>1.0</v>
      </c>
      <c r="O796" s="27">
        <v>5.4</v>
      </c>
      <c r="P796" s="27">
        <v>7.8</v>
      </c>
      <c r="Q796" s="72">
        <f t="shared" ref="Q796:S796" si="5056">Q783-$C$10*CH783</f>
        <v>0.1411977678</v>
      </c>
      <c r="R796" s="72">
        <f t="shared" si="5056"/>
        <v>-0.3881991265</v>
      </c>
      <c r="S796" s="72">
        <f t="shared" si="5056"/>
        <v>0.565492284</v>
      </c>
      <c r="U796" s="27">
        <v>-0.9266425016357829</v>
      </c>
      <c r="V796" s="27">
        <v>1.9174689135815548</v>
      </c>
      <c r="W796" s="27">
        <v>-1.9001456546107942</v>
      </c>
      <c r="Z796" s="17">
        <f t="shared" ref="Z796:AB796" si="5057">1/(1+EXP(-U796))</f>
        <v>0.2836063743</v>
      </c>
      <c r="AA796" s="17">
        <f t="shared" si="5057"/>
        <v>0.8718559187</v>
      </c>
      <c r="AB796" s="17">
        <f t="shared" si="5057"/>
        <v>0.13009199</v>
      </c>
      <c r="AE796" s="29">
        <v>1.0</v>
      </c>
      <c r="AF796" s="17">
        <f t="shared" ref="AF796:AH796" si="5058">Z796</f>
        <v>0.2836063743</v>
      </c>
      <c r="AG796" s="17">
        <f t="shared" si="5058"/>
        <v>0.8718559187</v>
      </c>
      <c r="AH796" s="17">
        <f t="shared" si="5058"/>
        <v>0.13009199</v>
      </c>
      <c r="AI796" s="38">
        <f t="shared" ref="AI796:AK796" si="5059">AI783-$C$10*BO783</f>
        <v>0.4277785218</v>
      </c>
      <c r="AJ796" s="38">
        <f t="shared" si="5059"/>
        <v>0.7887239543</v>
      </c>
      <c r="AK796" s="38">
        <f t="shared" si="5059"/>
        <v>0.5834975239</v>
      </c>
      <c r="AM796" s="27">
        <v>0.8575777146677481</v>
      </c>
      <c r="AN796" s="27">
        <v>0.003937708182408517</v>
      </c>
      <c r="AO796" s="27">
        <v>0.3859895840077626</v>
      </c>
      <c r="AQ796" s="17">
        <f t="shared" ref="AQ796:AS796" si="5060">EXP(AM796)/(EXP($AM796)+EXP($AN796)+EXP($AO796))</f>
        <v>0.4878352338</v>
      </c>
      <c r="AR796" s="17">
        <f t="shared" si="5060"/>
        <v>0.2077504722</v>
      </c>
      <c r="AS796" s="17">
        <f t="shared" si="5060"/>
        <v>0.3044142939</v>
      </c>
      <c r="AU796" s="40" t="str">
        <f t="shared" ref="AU796:AU803" si="5071">IF(MAX(AQ796:AS796)=AQ796,"setosa",IF(MAX(AQ796:AS796)=AR796,"versicolor","virginica"))</f>
        <v>setosa</v>
      </c>
      <c r="AW796" s="41">
        <v>1.0</v>
      </c>
      <c r="AX796" s="41">
        <v>0.0</v>
      </c>
      <c r="AY796" s="41">
        <v>0.0</v>
      </c>
      <c r="BB796" s="74">
        <f t="shared" ref="BB796:BD796" si="5061">AQ796-AW796</f>
        <v>-0.5121647662</v>
      </c>
      <c r="BC796" s="74">
        <f t="shared" si="5061"/>
        <v>0.2077504722</v>
      </c>
      <c r="BD796" s="74">
        <f t="shared" si="5061"/>
        <v>0.3044142939</v>
      </c>
      <c r="BF796" s="5">
        <v>1.0</v>
      </c>
      <c r="BG796" s="5">
        <v>1.0</v>
      </c>
      <c r="BH796" s="5">
        <v>1.0</v>
      </c>
      <c r="BJ796" s="34">
        <f t="shared" ref="BJ796:BL796" si="5062">BB796*BF796</f>
        <v>-0.5121647662</v>
      </c>
      <c r="BK796" s="34">
        <f t="shared" si="5062"/>
        <v>0.2077504722</v>
      </c>
      <c r="BL796" s="34">
        <f t="shared" si="5062"/>
        <v>0.3044142939</v>
      </c>
      <c r="BN796" s="61" t="s">
        <v>1520</v>
      </c>
      <c r="BO796" s="34">
        <v>0.24212300194986114</v>
      </c>
      <c r="BP796" s="34">
        <v>-0.18208495262205376</v>
      </c>
      <c r="BQ796" s="34">
        <v>-0.060038049327807375</v>
      </c>
      <c r="BT796" s="5">
        <f t="shared" ref="BT796:BV796" si="5063">Z796*(1-Z796)</f>
        <v>0.2031737988</v>
      </c>
      <c r="BU796" s="5">
        <f t="shared" si="5063"/>
        <v>0.1117231757</v>
      </c>
      <c r="BV796" s="5">
        <f t="shared" si="5063"/>
        <v>0.1131680642</v>
      </c>
      <c r="BY796" s="17">
        <v>0.12238967411661622</v>
      </c>
      <c r="BZ796" s="17">
        <v>-0.3718320277927246</v>
      </c>
      <c r="CA796" s="17">
        <v>0.5606035445494197</v>
      </c>
      <c r="CC796" s="34">
        <f t="shared" ref="CC796:CE796" si="5064">BY796*BT796</f>
        <v>0.02486637502</v>
      </c>
      <c r="CD796" s="34">
        <f t="shared" si="5064"/>
        <v>-0.04154225498</v>
      </c>
      <c r="CE796" s="34">
        <f t="shared" si="5064"/>
        <v>0.0634424179</v>
      </c>
      <c r="CG796" s="61" t="s">
        <v>1521</v>
      </c>
      <c r="CH796" s="66">
        <v>-0.07081911111072431</v>
      </c>
      <c r="CI796" s="66">
        <v>0.4880049269082645</v>
      </c>
      <c r="CJ796" s="66">
        <v>-0.564248832086716</v>
      </c>
    </row>
    <row r="797" ht="18.0" customHeight="1">
      <c r="B797" s="6">
        <v>1.0</v>
      </c>
      <c r="C797" s="6">
        <v>0.0</v>
      </c>
      <c r="D797" s="6">
        <v>0.0</v>
      </c>
      <c r="E797" s="22" t="str">
        <f t="shared" si="5051"/>
        <v>setosa</v>
      </c>
      <c r="F797" s="22">
        <f t="shared" ref="F797:H797" si="5065">AQ797</f>
        <v>0.4747400163</v>
      </c>
      <c r="G797" s="22">
        <f t="shared" si="5065"/>
        <v>0.2166157059</v>
      </c>
      <c r="H797" s="22">
        <f t="shared" si="5065"/>
        <v>0.3086442778</v>
      </c>
      <c r="I797" s="64" t="str">
        <f t="shared" si="5053"/>
        <v>setosa</v>
      </c>
      <c r="K797" s="24" t="str">
        <f t="shared" si="5054"/>
        <v>OK</v>
      </c>
      <c r="L797" s="76">
        <f t="shared" si="5055"/>
        <v>0.1614102073</v>
      </c>
      <c r="N797" s="29">
        <v>1.0</v>
      </c>
      <c r="O797" s="27">
        <v>4.6</v>
      </c>
      <c r="P797" s="27">
        <v>6.8</v>
      </c>
      <c r="Q797" s="72">
        <f t="shared" ref="Q797:S797" si="5066">Q784-$C$10*CH784</f>
        <v>-0.223153211</v>
      </c>
      <c r="R797" s="72">
        <f t="shared" si="5066"/>
        <v>0.5257493099</v>
      </c>
      <c r="S797" s="72">
        <f t="shared" si="5066"/>
        <v>-0.6617152917</v>
      </c>
      <c r="U797" s="27">
        <v>-0.8164475049537256</v>
      </c>
      <c r="V797" s="27">
        <v>1.702278904856082</v>
      </c>
      <c r="W797" s="27">
        <v>-1.6908241900559666</v>
      </c>
      <c r="Z797" s="17">
        <f t="shared" ref="Z797:AB797" si="5067">1/(1+EXP(-U797))</f>
        <v>0.3065182759</v>
      </c>
      <c r="AA797" s="17">
        <f t="shared" si="5067"/>
        <v>0.8458321387</v>
      </c>
      <c r="AB797" s="17">
        <f t="shared" si="5067"/>
        <v>0.1556674819</v>
      </c>
      <c r="AE797" s="29">
        <v>1.0</v>
      </c>
      <c r="AF797" s="17">
        <f t="shared" ref="AF797:AH797" si="5068">Z797</f>
        <v>0.3065182759</v>
      </c>
      <c r="AG797" s="17">
        <f t="shared" si="5068"/>
        <v>0.8458321387</v>
      </c>
      <c r="AH797" s="17">
        <f t="shared" si="5068"/>
        <v>0.1556674819</v>
      </c>
      <c r="AI797" s="38">
        <f t="shared" ref="AI797:AK797" si="5069">AI784-$C$10*BO784</f>
        <v>0.7597233467</v>
      </c>
      <c r="AJ797" s="38">
        <f t="shared" si="5069"/>
        <v>-0.3037729779</v>
      </c>
      <c r="AK797" s="38">
        <f t="shared" si="5069"/>
        <v>0.2640496312</v>
      </c>
      <c r="AM797" s="27">
        <v>0.8355710363512812</v>
      </c>
      <c r="AN797" s="27">
        <v>0.05092855927326198</v>
      </c>
      <c r="AO797" s="27">
        <v>0.4049931255973692</v>
      </c>
      <c r="AQ797" s="17">
        <f t="shared" ref="AQ797:AS797" si="5070">EXP(AM797)/(EXP($AM797)+EXP($AN797)+EXP($AO797))</f>
        <v>0.4747400163</v>
      </c>
      <c r="AR797" s="17">
        <f t="shared" si="5070"/>
        <v>0.2166157059</v>
      </c>
      <c r="AS797" s="17">
        <f t="shared" si="5070"/>
        <v>0.3086442778</v>
      </c>
      <c r="AU797" s="40" t="str">
        <f t="shared" si="5071"/>
        <v>setosa</v>
      </c>
      <c r="AW797" s="41">
        <v>1.0</v>
      </c>
      <c r="AX797" s="41">
        <v>0.0</v>
      </c>
      <c r="AY797" s="41">
        <v>0.0</v>
      </c>
      <c r="BB797" s="74">
        <f t="shared" ref="BB797:BD797" si="5072">AQ797-AW797</f>
        <v>-0.5252599837</v>
      </c>
      <c r="BC797" s="74">
        <f t="shared" si="5072"/>
        <v>0.2166157059</v>
      </c>
      <c r="BD797" s="74">
        <f t="shared" si="5072"/>
        <v>0.3086442778</v>
      </c>
      <c r="BF797" s="5">
        <v>1.0</v>
      </c>
      <c r="BG797" s="5">
        <v>1.0</v>
      </c>
      <c r="BH797" s="5">
        <v>1.0</v>
      </c>
      <c r="BJ797" s="34">
        <f t="shared" ref="BJ797:BL797" si="5073">BB797*BF797</f>
        <v>-0.5252599837</v>
      </c>
      <c r="BK797" s="34">
        <f t="shared" si="5073"/>
        <v>0.2166157059</v>
      </c>
      <c r="BL797" s="34">
        <f t="shared" si="5073"/>
        <v>0.3086442778</v>
      </c>
      <c r="BO797" s="34">
        <v>-0.7647969058718678</v>
      </c>
      <c r="BP797" s="34">
        <v>0.5376614306329897</v>
      </c>
      <c r="BQ797" s="34">
        <v>0.22713547523887812</v>
      </c>
      <c r="BT797" s="5">
        <f t="shared" ref="BT797:BV797" si="5074">Z797*(1-Z797)</f>
        <v>0.2125648224</v>
      </c>
      <c r="BU797" s="5">
        <f t="shared" si="5074"/>
        <v>0.1304001319</v>
      </c>
      <c r="BV797" s="5">
        <f t="shared" si="5074"/>
        <v>0.131435117</v>
      </c>
      <c r="BY797" s="17">
        <v>0.12624822858596715</v>
      </c>
      <c r="BZ797" s="17">
        <v>-0.38335686304448546</v>
      </c>
      <c r="CA797" s="17">
        <v>0.5761193827052936</v>
      </c>
      <c r="CC797" s="34">
        <f t="shared" ref="CC797:CE797" si="5075">BY797*BT797</f>
        <v>0.02683593229</v>
      </c>
      <c r="CD797" s="34">
        <f t="shared" si="5075"/>
        <v>-0.04998978549</v>
      </c>
      <c r="CE797" s="34">
        <f t="shared" si="5075"/>
        <v>0.07572231844</v>
      </c>
      <c r="CH797" s="66">
        <v>0.3569085245922266</v>
      </c>
      <c r="CI797" s="66">
        <v>-0.4723995914941195</v>
      </c>
      <c r="CJ797" s="66">
        <v>0.564988857892869</v>
      </c>
    </row>
    <row r="798" ht="18.0" customHeight="1">
      <c r="B798" s="6">
        <v>0.0</v>
      </c>
      <c r="C798" s="6">
        <v>1.0</v>
      </c>
      <c r="D798" s="6">
        <v>0.0</v>
      </c>
      <c r="E798" s="22" t="str">
        <f t="shared" si="5051"/>
        <v>versicolor</v>
      </c>
      <c r="F798" s="22">
        <f t="shared" ref="F798:H798" si="5076">AQ798</f>
        <v>0.217011651</v>
      </c>
      <c r="G798" s="22">
        <f t="shared" si="5076"/>
        <v>0.4305173087</v>
      </c>
      <c r="H798" s="22">
        <f t="shared" si="5076"/>
        <v>0.3524710403</v>
      </c>
      <c r="I798" s="64" t="str">
        <f t="shared" si="5053"/>
        <v>versicolor</v>
      </c>
      <c r="K798" s="24" t="str">
        <f t="shared" si="5054"/>
        <v>OK</v>
      </c>
      <c r="L798" s="76">
        <f t="shared" si="5055"/>
        <v>0.1857022962</v>
      </c>
      <c r="N798" s="29">
        <v>1.0</v>
      </c>
      <c r="O798" s="27">
        <v>6.4</v>
      </c>
      <c r="P798" s="27">
        <v>3.6</v>
      </c>
      <c r="U798" s="27">
        <v>0.1517987522032077</v>
      </c>
      <c r="V798" s="27">
        <v>-0.6788773145021143</v>
      </c>
      <c r="W798" s="27">
        <v>1.444550854671073</v>
      </c>
      <c r="Z798" s="17">
        <f t="shared" ref="Z798:AB798" si="5077">1/(1+EXP(-U798))</f>
        <v>0.5378769831</v>
      </c>
      <c r="AA798" s="17">
        <f t="shared" si="5077"/>
        <v>0.3365119204</v>
      </c>
      <c r="AB798" s="17">
        <f t="shared" si="5077"/>
        <v>0.8091583883</v>
      </c>
      <c r="AE798" s="29">
        <v>1.0</v>
      </c>
      <c r="AF798" s="17">
        <f t="shared" ref="AF798:AH798" si="5078">Z798</f>
        <v>0.5378769831</v>
      </c>
      <c r="AG798" s="17">
        <f t="shared" si="5078"/>
        <v>0.3365119204</v>
      </c>
      <c r="AH798" s="17">
        <f t="shared" si="5078"/>
        <v>0.8091583883</v>
      </c>
      <c r="AI798" s="38">
        <f t="shared" ref="AI798:AK798" si="5079">AI785-$C$10*BO785</f>
        <v>-0.4706468408</v>
      </c>
      <c r="AJ798" s="38">
        <f t="shared" si="5079"/>
        <v>0.8216602223</v>
      </c>
      <c r="AK798" s="38">
        <f t="shared" si="5079"/>
        <v>0.4889866185</v>
      </c>
      <c r="AM798" s="27">
        <v>0.24003543078469614</v>
      </c>
      <c r="AN798" s="27">
        <v>0.9250719165476461</v>
      </c>
      <c r="AO798" s="27">
        <v>0.7250528511511374</v>
      </c>
      <c r="AQ798" s="17">
        <f t="shared" ref="AQ798:AS798" si="5080">EXP(AM798)/(EXP($AM798)+EXP($AN798)+EXP($AO798))</f>
        <v>0.217011651</v>
      </c>
      <c r="AR798" s="17">
        <f t="shared" si="5080"/>
        <v>0.4305173087</v>
      </c>
      <c r="AS798" s="17">
        <f t="shared" si="5080"/>
        <v>0.3524710403</v>
      </c>
      <c r="AU798" s="40" t="str">
        <f t="shared" si="5071"/>
        <v>versicolor</v>
      </c>
      <c r="AW798" s="41">
        <v>0.0</v>
      </c>
      <c r="AX798" s="41">
        <v>1.0</v>
      </c>
      <c r="AY798" s="41">
        <v>0.0</v>
      </c>
      <c r="BB798" s="74">
        <f t="shared" ref="BB798:BD798" si="5081">AQ798-AW798</f>
        <v>0.217011651</v>
      </c>
      <c r="BC798" s="74">
        <f t="shared" si="5081"/>
        <v>-0.5694826913</v>
      </c>
      <c r="BD798" s="74">
        <f t="shared" si="5081"/>
        <v>0.3524710403</v>
      </c>
      <c r="BF798" s="5">
        <v>1.0</v>
      </c>
      <c r="BG798" s="5">
        <v>1.0</v>
      </c>
      <c r="BH798" s="5">
        <v>1.0</v>
      </c>
      <c r="BJ798" s="34">
        <f t="shared" ref="BJ798:BL798" si="5082">BB798*BF798</f>
        <v>0.217011651</v>
      </c>
      <c r="BK798" s="34">
        <f t="shared" si="5082"/>
        <v>-0.5694826913</v>
      </c>
      <c r="BL798" s="34">
        <f t="shared" si="5082"/>
        <v>0.3524710403</v>
      </c>
      <c r="BO798" s="34">
        <v>0.8269161432063756</v>
      </c>
      <c r="BP798" s="34">
        <v>-0.4660374635390571</v>
      </c>
      <c r="BQ798" s="34">
        <v>-0.36087867966731835</v>
      </c>
      <c r="BT798" s="5">
        <f t="shared" ref="BT798:BV798" si="5083">Z798*(1-Z798)</f>
        <v>0.2485653341</v>
      </c>
      <c r="BU798" s="5">
        <f t="shared" si="5083"/>
        <v>0.2232716478</v>
      </c>
      <c r="BV798" s="5">
        <f t="shared" si="5083"/>
        <v>0.154421091</v>
      </c>
      <c r="BY798" s="17">
        <v>-0.15066573760852034</v>
      </c>
      <c r="BZ798" s="17">
        <v>0.43093211896426586</v>
      </c>
      <c r="CA798" s="17">
        <v>-0.3977035005914844</v>
      </c>
      <c r="CC798" s="34">
        <f t="shared" ref="CC798:CE798" si="5084">BY798*BT798</f>
        <v>-0.03745027941</v>
      </c>
      <c r="CD798" s="34">
        <f t="shared" si="5084"/>
        <v>0.0962149243</v>
      </c>
      <c r="CE798" s="34">
        <f t="shared" si="5084"/>
        <v>-0.06141380844</v>
      </c>
    </row>
    <row r="799" ht="18.0" customHeight="1">
      <c r="B799" s="6">
        <v>0.0</v>
      </c>
      <c r="C799" s="6">
        <v>1.0</v>
      </c>
      <c r="D799" s="6">
        <v>0.0</v>
      </c>
      <c r="E799" s="22" t="str">
        <f t="shared" si="5051"/>
        <v>versicolor</v>
      </c>
      <c r="F799" s="22">
        <f t="shared" ref="F799:H799" si="5085">AQ799</f>
        <v>0.224881958</v>
      </c>
      <c r="G799" s="22">
        <f t="shared" si="5085"/>
        <v>0.4221859447</v>
      </c>
      <c r="H799" s="22">
        <f t="shared" si="5085"/>
        <v>0.3529320972</v>
      </c>
      <c r="I799" s="64" t="str">
        <f t="shared" si="5053"/>
        <v>versicolor</v>
      </c>
      <c r="K799" s="24" t="str">
        <f t="shared" si="5054"/>
        <v>OK</v>
      </c>
      <c r="L799" s="76">
        <f t="shared" si="5055"/>
        <v>0.1922204888</v>
      </c>
      <c r="N799" s="29">
        <v>1.0</v>
      </c>
      <c r="O799" s="27">
        <v>5.9</v>
      </c>
      <c r="P799" s="27">
        <v>3.4</v>
      </c>
      <c r="U799" s="27">
        <v>0.125830510474647</v>
      </c>
      <c r="V799" s="27">
        <v>-0.589927613245266</v>
      </c>
      <c r="W799" s="27">
        <v>1.2941477710289329</v>
      </c>
      <c r="Z799" s="17">
        <f t="shared" ref="Z799:AB799" si="5086">1/(1+EXP(-U799))</f>
        <v>0.5314161867</v>
      </c>
      <c r="AA799" s="17">
        <f t="shared" si="5086"/>
        <v>0.3566514634</v>
      </c>
      <c r="AB799" s="17">
        <f t="shared" si="5086"/>
        <v>0.784848415</v>
      </c>
      <c r="AE799" s="29">
        <v>1.0</v>
      </c>
      <c r="AF799" s="17">
        <f t="shared" ref="AF799:AH799" si="5087">Z799</f>
        <v>0.5314161867</v>
      </c>
      <c r="AG799" s="17">
        <f t="shared" si="5087"/>
        <v>0.3566514634</v>
      </c>
      <c r="AH799" s="17">
        <f t="shared" si="5087"/>
        <v>0.784848415</v>
      </c>
      <c r="AI799" s="2"/>
      <c r="AM799" s="27">
        <v>0.2640135339242278</v>
      </c>
      <c r="AN799" s="27">
        <v>0.893883744643376</v>
      </c>
      <c r="AO799" s="27">
        <v>0.714713579681898</v>
      </c>
      <c r="AQ799" s="17">
        <f t="shared" ref="AQ799:AS799" si="5088">EXP(AM799)/(EXP($AM799)+EXP($AN799)+EXP($AO799))</f>
        <v>0.224881958</v>
      </c>
      <c r="AR799" s="17">
        <f t="shared" si="5088"/>
        <v>0.4221859447</v>
      </c>
      <c r="AS799" s="17">
        <f t="shared" si="5088"/>
        <v>0.3529320972</v>
      </c>
      <c r="AU799" s="40" t="str">
        <f t="shared" si="5071"/>
        <v>versicolor</v>
      </c>
      <c r="AW799" s="41">
        <v>0.0</v>
      </c>
      <c r="AX799" s="41">
        <v>1.0</v>
      </c>
      <c r="AY799" s="41">
        <v>0.0</v>
      </c>
      <c r="BB799" s="74">
        <f t="shared" ref="BB799:BD799" si="5089">AQ799-AW799</f>
        <v>0.224881958</v>
      </c>
      <c r="BC799" s="74">
        <f t="shared" si="5089"/>
        <v>-0.5778140553</v>
      </c>
      <c r="BD799" s="74">
        <f t="shared" si="5089"/>
        <v>0.3529320972</v>
      </c>
      <c r="BF799" s="5">
        <v>1.0</v>
      </c>
      <c r="BG799" s="5">
        <v>1.0</v>
      </c>
      <c r="BH799" s="5">
        <v>1.0</v>
      </c>
      <c r="BJ799" s="34">
        <f t="shared" ref="BJ799:BL799" si="5090">BB799*BF799</f>
        <v>0.224881958</v>
      </c>
      <c r="BK799" s="34">
        <f t="shared" si="5090"/>
        <v>-0.5778140553</v>
      </c>
      <c r="BL799" s="34">
        <f t="shared" si="5090"/>
        <v>0.3529320972</v>
      </c>
      <c r="BT799" s="5">
        <f t="shared" ref="BT799:BV799" si="5091">Z799*(1-Z799)</f>
        <v>0.2490130232</v>
      </c>
      <c r="BU799" s="5">
        <f t="shared" si="5091"/>
        <v>0.229451197</v>
      </c>
      <c r="BV799" s="5">
        <f t="shared" si="5091"/>
        <v>0.1688613805</v>
      </c>
      <c r="BY799" s="17">
        <v>-0.15360111005485852</v>
      </c>
      <c r="BZ799" s="17">
        <v>0.439563960124861</v>
      </c>
      <c r="CA799" s="17">
        <v>-0.40802773543636894</v>
      </c>
      <c r="CC799" s="34">
        <f t="shared" ref="CC799:CE799" si="5092">BY799*BT799</f>
        <v>-0.03824867678</v>
      </c>
      <c r="CD799" s="34">
        <f t="shared" si="5092"/>
        <v>0.1008584768</v>
      </c>
      <c r="CE799" s="34">
        <f t="shared" si="5092"/>
        <v>-0.06890012668</v>
      </c>
    </row>
    <row r="800" ht="18.0" customHeight="1">
      <c r="B800" s="6">
        <v>0.0</v>
      </c>
      <c r="C800" s="6">
        <v>1.0</v>
      </c>
      <c r="D800" s="6">
        <v>0.0</v>
      </c>
      <c r="E800" s="22" t="str">
        <f t="shared" si="5051"/>
        <v>versicolor</v>
      </c>
      <c r="F800" s="22">
        <f t="shared" ref="F800:H800" si="5093">AQ800</f>
        <v>0.1955186744</v>
      </c>
      <c r="G800" s="22">
        <f t="shared" si="5093"/>
        <v>0.455245616</v>
      </c>
      <c r="H800" s="22">
        <f t="shared" si="5093"/>
        <v>0.3492357096</v>
      </c>
      <c r="I800" s="64" t="str">
        <f t="shared" si="5053"/>
        <v>versicolor</v>
      </c>
      <c r="K800" s="24" t="str">
        <f t="shared" si="5054"/>
        <v>OK</v>
      </c>
      <c r="L800" s="76">
        <f t="shared" si="5055"/>
        <v>0.1674924455</v>
      </c>
      <c r="N800" s="29">
        <v>1.0</v>
      </c>
      <c r="O800" s="27">
        <v>6.7</v>
      </c>
      <c r="P800" s="27">
        <v>3.2</v>
      </c>
      <c r="U800" s="27">
        <v>0.2834193669356859</v>
      </c>
      <c r="V800" s="27">
        <v>-1.0056367764076117</v>
      </c>
      <c r="W800" s="27">
        <v>1.878884656560432</v>
      </c>
      <c r="Z800" s="17">
        <f t="shared" ref="Z800:AB800" si="5094">1/(1+EXP(-U800))</f>
        <v>0.5703843272</v>
      </c>
      <c r="AA800" s="17">
        <f t="shared" si="5094"/>
        <v>0.2678346083</v>
      </c>
      <c r="AB800" s="17">
        <f t="shared" si="5094"/>
        <v>0.8674829633</v>
      </c>
      <c r="AE800" s="29">
        <v>1.0</v>
      </c>
      <c r="AF800" s="17">
        <f t="shared" ref="AF800:AH800" si="5095">Z800</f>
        <v>0.5703843272</v>
      </c>
      <c r="AG800" s="17">
        <f t="shared" si="5095"/>
        <v>0.2678346083</v>
      </c>
      <c r="AH800" s="17">
        <f t="shared" si="5095"/>
        <v>0.8674829633</v>
      </c>
      <c r="AJ800" s="2"/>
      <c r="AK800" s="2"/>
      <c r="AM800" s="27">
        <v>0.17431534003275828</v>
      </c>
      <c r="AN800" s="27">
        <v>1.019496532351093</v>
      </c>
      <c r="AO800" s="27">
        <v>0.7544065236913081</v>
      </c>
      <c r="AQ800" s="17">
        <f t="shared" ref="AQ800:AS800" si="5096">EXP(AM800)/(EXP($AM800)+EXP($AN800)+EXP($AO800))</f>
        <v>0.1955186744</v>
      </c>
      <c r="AR800" s="17">
        <f t="shared" si="5096"/>
        <v>0.455245616</v>
      </c>
      <c r="AS800" s="17">
        <f t="shared" si="5096"/>
        <v>0.3492357096</v>
      </c>
      <c r="AU800" s="40" t="str">
        <f t="shared" si="5071"/>
        <v>versicolor</v>
      </c>
      <c r="AW800" s="41">
        <v>0.0</v>
      </c>
      <c r="AX800" s="41">
        <v>1.0</v>
      </c>
      <c r="AY800" s="41">
        <v>0.0</v>
      </c>
      <c r="BB800" s="74">
        <f t="shared" ref="BB800:BD800" si="5097">AQ800-AW800</f>
        <v>0.1955186744</v>
      </c>
      <c r="BC800" s="74">
        <f t="shared" si="5097"/>
        <v>-0.544754384</v>
      </c>
      <c r="BD800" s="74">
        <f t="shared" si="5097"/>
        <v>0.3492357096</v>
      </c>
      <c r="BF800" s="5">
        <v>1.0</v>
      </c>
      <c r="BG800" s="5">
        <v>1.0</v>
      </c>
      <c r="BH800" s="5">
        <v>1.0</v>
      </c>
      <c r="BJ800" s="34">
        <f t="shared" ref="BJ800:BL800" si="5098">BB800*BF800</f>
        <v>0.1955186744</v>
      </c>
      <c r="BK800" s="34">
        <f t="shared" si="5098"/>
        <v>-0.544754384</v>
      </c>
      <c r="BL800" s="34">
        <f t="shared" si="5098"/>
        <v>0.3492357096</v>
      </c>
      <c r="BT800" s="5">
        <f t="shared" ref="BT800:BV800" si="5099">Z800*(1-Z800)</f>
        <v>0.2450460465</v>
      </c>
      <c r="BU800" s="5">
        <f t="shared" si="5099"/>
        <v>0.1960992309</v>
      </c>
      <c r="BV800" s="5">
        <f t="shared" si="5099"/>
        <v>0.1149562717</v>
      </c>
      <c r="BY800" s="17">
        <v>-0.1422439705196268</v>
      </c>
      <c r="BZ800" s="17">
        <v>0.4062373234691499</v>
      </c>
      <c r="CA800" s="17">
        <v>-0.36885166605081204</v>
      </c>
      <c r="CC800" s="34">
        <f t="shared" ref="CC800:CE800" si="5100">BY800*BT800</f>
        <v>-0.03485632261</v>
      </c>
      <c r="CD800" s="34">
        <f t="shared" si="5100"/>
        <v>0.0796628267</v>
      </c>
      <c r="CE800" s="34">
        <f t="shared" si="5100"/>
        <v>-0.04240181234</v>
      </c>
    </row>
    <row r="801" ht="18.0" customHeight="1">
      <c r="B801" s="6">
        <v>0.0</v>
      </c>
      <c r="C801" s="6">
        <v>0.0</v>
      </c>
      <c r="D801" s="6">
        <v>1.0</v>
      </c>
      <c r="E801" s="22" t="str">
        <f t="shared" si="5051"/>
        <v>virginica</v>
      </c>
      <c r="F801" s="22">
        <f t="shared" ref="F801:H801" si="5101">AQ801</f>
        <v>0.2918958196</v>
      </c>
      <c r="G801" s="22">
        <f t="shared" si="5101"/>
        <v>0.3546102828</v>
      </c>
      <c r="H801" s="22">
        <f t="shared" si="5101"/>
        <v>0.3534938976</v>
      </c>
      <c r="I801" s="64" t="str">
        <f t="shared" si="5053"/>
        <v>versicolor</v>
      </c>
      <c r="K801" s="24" t="str">
        <f t="shared" si="5054"/>
        <v>NG</v>
      </c>
      <c r="L801" s="76">
        <f t="shared" si="5055"/>
        <v>0.1054758111</v>
      </c>
      <c r="N801" s="29">
        <v>1.0</v>
      </c>
      <c r="O801" s="27">
        <v>7.9</v>
      </c>
      <c r="P801" s="27">
        <v>6.3</v>
      </c>
      <c r="U801" s="27">
        <v>-0.2389182656115285</v>
      </c>
      <c r="V801" s="27">
        <v>0.15834713253102173</v>
      </c>
      <c r="W801" s="27">
        <v>0.506157992946421</v>
      </c>
      <c r="Z801" s="17">
        <f t="shared" ref="Z801:AB801" si="5102">1/(1+EXP(-U801))</f>
        <v>0.4405529444</v>
      </c>
      <c r="AA801" s="17">
        <f t="shared" si="5102"/>
        <v>0.539504274</v>
      </c>
      <c r="AB801" s="17">
        <f t="shared" si="5102"/>
        <v>0.6239053874</v>
      </c>
      <c r="AE801" s="29">
        <v>1.0</v>
      </c>
      <c r="AF801" s="17">
        <f t="shared" ref="AF801:AH801" si="5103">Z801</f>
        <v>0.4405529444</v>
      </c>
      <c r="AG801" s="17">
        <f t="shared" si="5103"/>
        <v>0.539504274</v>
      </c>
      <c r="AH801" s="17">
        <f t="shared" si="5103"/>
        <v>0.6239053874</v>
      </c>
      <c r="AM801" s="27">
        <v>0.4398090672292817</v>
      </c>
      <c r="AN801" s="27">
        <v>0.6344315021733696</v>
      </c>
      <c r="AO801" s="27">
        <v>0.6312783331375127</v>
      </c>
      <c r="AQ801" s="17">
        <f t="shared" ref="AQ801:AS801" si="5104">EXP(AM801)/(EXP($AM801)+EXP($AN801)+EXP($AO801))</f>
        <v>0.2918958196</v>
      </c>
      <c r="AR801" s="17">
        <f t="shared" si="5104"/>
        <v>0.3546102828</v>
      </c>
      <c r="AS801" s="17">
        <f t="shared" si="5104"/>
        <v>0.3534938976</v>
      </c>
      <c r="AU801" s="40" t="str">
        <f t="shared" si="5071"/>
        <v>versicolor</v>
      </c>
      <c r="AW801" s="41">
        <v>0.0</v>
      </c>
      <c r="AX801" s="41">
        <v>0.0</v>
      </c>
      <c r="AY801" s="41">
        <v>1.0</v>
      </c>
      <c r="BB801" s="74">
        <f t="shared" ref="BB801:BD801" si="5105">AQ801-AW801</f>
        <v>0.2918958196</v>
      </c>
      <c r="BC801" s="74">
        <f t="shared" si="5105"/>
        <v>0.3546102828</v>
      </c>
      <c r="BD801" s="74">
        <f t="shared" si="5105"/>
        <v>-0.6465061024</v>
      </c>
      <c r="BF801" s="5">
        <v>1.0</v>
      </c>
      <c r="BG801" s="5">
        <v>1.0</v>
      </c>
      <c r="BH801" s="5">
        <v>1.0</v>
      </c>
      <c r="BJ801" s="34">
        <f t="shared" ref="BJ801:BL801" si="5106">BB801*BF801</f>
        <v>0.2918958196</v>
      </c>
      <c r="BK801" s="34">
        <f t="shared" si="5106"/>
        <v>0.3546102828</v>
      </c>
      <c r="BL801" s="34">
        <f t="shared" si="5106"/>
        <v>-0.6465061024</v>
      </c>
      <c r="BT801" s="5">
        <f t="shared" ref="BT801:BV801" si="5107">Z801*(1-Z801)</f>
        <v>0.2464660476</v>
      </c>
      <c r="BU801" s="5">
        <f t="shared" si="5107"/>
        <v>0.2484394123</v>
      </c>
      <c r="BV801" s="5">
        <f t="shared" si="5107"/>
        <v>0.234647455</v>
      </c>
      <c r="BY801" s="17">
        <v>0.027321676737699974</v>
      </c>
      <c r="BZ801" s="17">
        <v>-0.05667065049881505</v>
      </c>
      <c r="CA801" s="17">
        <v>-0.16214351439175387</v>
      </c>
      <c r="CC801" s="34">
        <f t="shared" ref="CC801:CE801" si="5108">BY801*BT801</f>
        <v>0.006733865679</v>
      </c>
      <c r="CD801" s="34">
        <f t="shared" si="5108"/>
        <v>-0.01407922311</v>
      </c>
      <c r="CE801" s="34">
        <f t="shared" si="5108"/>
        <v>-0.03804656299</v>
      </c>
    </row>
    <row r="802" ht="18.0" customHeight="1">
      <c r="B802" s="6">
        <v>0.0</v>
      </c>
      <c r="C802" s="6">
        <v>0.0</v>
      </c>
      <c r="D802" s="6">
        <v>1.0</v>
      </c>
      <c r="E802" s="22" t="str">
        <f t="shared" si="5051"/>
        <v>virginica</v>
      </c>
      <c r="F802" s="22">
        <f t="shared" ref="F802:H802" si="5109">AQ802</f>
        <v>0.2471089784</v>
      </c>
      <c r="G802" s="22">
        <f t="shared" si="5109"/>
        <v>0.3972316753</v>
      </c>
      <c r="H802" s="22">
        <f t="shared" si="5109"/>
        <v>0.3556593464</v>
      </c>
      <c r="I802" s="64" t="str">
        <f t="shared" si="5053"/>
        <v>versicolor</v>
      </c>
      <c r="K802" s="24" t="str">
        <f t="shared" si="5054"/>
        <v>NG</v>
      </c>
      <c r="L802" s="76">
        <f t="shared" si="5055"/>
        <v>0.1094279255</v>
      </c>
      <c r="N802" s="29">
        <v>1.0</v>
      </c>
      <c r="O802" s="27">
        <v>8.3</v>
      </c>
      <c r="P802" s="27">
        <v>5.8</v>
      </c>
      <c r="U802" s="27">
        <v>-0.0708625529999769</v>
      </c>
      <c r="V802" s="27">
        <v>-0.2598071730127578</v>
      </c>
      <c r="W802" s="27">
        <v>1.0632125524076135</v>
      </c>
      <c r="Z802" s="17">
        <f t="shared" ref="Z802:AB802" si="5110">1/(1+EXP(-U802))</f>
        <v>0.4822917713</v>
      </c>
      <c r="AA802" s="17">
        <f t="shared" si="5110"/>
        <v>0.4354111099</v>
      </c>
      <c r="AB802" s="17">
        <f t="shared" si="5110"/>
        <v>0.7433039894</v>
      </c>
      <c r="AE802" s="29">
        <v>1.0</v>
      </c>
      <c r="AF802" s="17">
        <f t="shared" ref="AF802:AH802" si="5111">Z802</f>
        <v>0.4822917713</v>
      </c>
      <c r="AG802" s="17">
        <f t="shared" si="5111"/>
        <v>0.4354111099</v>
      </c>
      <c r="AH802" s="17">
        <f t="shared" si="5111"/>
        <v>0.7433039894</v>
      </c>
      <c r="AM802" s="27">
        <v>0.3223874590456844</v>
      </c>
      <c r="AN802" s="27">
        <v>0.7970776871610049</v>
      </c>
      <c r="AO802" s="27">
        <v>0.6865313923910245</v>
      </c>
      <c r="AQ802" s="17">
        <f t="shared" ref="AQ802:AS802" si="5112">EXP(AM802)/(EXP($AM802)+EXP($AN802)+EXP($AO802))</f>
        <v>0.2471089784</v>
      </c>
      <c r="AR802" s="17">
        <f t="shared" si="5112"/>
        <v>0.3972316753</v>
      </c>
      <c r="AS802" s="17">
        <f t="shared" si="5112"/>
        <v>0.3556593464</v>
      </c>
      <c r="AU802" s="40" t="str">
        <f t="shared" si="5071"/>
        <v>versicolor</v>
      </c>
      <c r="AW802" s="41">
        <v>0.0</v>
      </c>
      <c r="AX802" s="41">
        <v>0.0</v>
      </c>
      <c r="AY802" s="41">
        <v>1.0</v>
      </c>
      <c r="BB802" s="74">
        <f t="shared" ref="BB802:BD802" si="5113">AQ802-AW802</f>
        <v>0.2471089784</v>
      </c>
      <c r="BC802" s="74">
        <f t="shared" si="5113"/>
        <v>0.3972316753</v>
      </c>
      <c r="BD802" s="74">
        <f t="shared" si="5113"/>
        <v>-0.6443406536</v>
      </c>
      <c r="BF802" s="5">
        <v>1.0</v>
      </c>
      <c r="BG802" s="5">
        <v>1.0</v>
      </c>
      <c r="BH802" s="5">
        <v>1.0</v>
      </c>
      <c r="BJ802" s="34">
        <f t="shared" ref="BJ802:BL802" si="5114">BB802*BF802</f>
        <v>0.2471089784</v>
      </c>
      <c r="BK802" s="34">
        <f t="shared" si="5114"/>
        <v>0.3972316753</v>
      </c>
      <c r="BL802" s="34">
        <f t="shared" si="5114"/>
        <v>-0.6443406536</v>
      </c>
      <c r="BT802" s="5">
        <f t="shared" ref="BT802:BV802" si="5115">Z802*(1-Z802)</f>
        <v>0.2496864186</v>
      </c>
      <c r="BU802" s="5">
        <f t="shared" si="5115"/>
        <v>0.2458282753</v>
      </c>
      <c r="BV802" s="5">
        <f t="shared" si="5115"/>
        <v>0.1908031687</v>
      </c>
      <c r="BY802" s="17">
        <v>0.04304287520317346</v>
      </c>
      <c r="BZ802" s="17">
        <v>-0.10307170080192388</v>
      </c>
      <c r="CA802" s="17">
        <v>-0.10498555073603544</v>
      </c>
      <c r="CC802" s="34">
        <f t="shared" ref="CC802:CE802" si="5116">BY802*BT802</f>
        <v>0.01074722136</v>
      </c>
      <c r="CD802" s="34">
        <f t="shared" si="5116"/>
        <v>-0.02533793844</v>
      </c>
      <c r="CE802" s="34">
        <f t="shared" si="5116"/>
        <v>-0.02003157575</v>
      </c>
    </row>
    <row r="803" ht="18.0" customHeight="1">
      <c r="B803" s="6">
        <v>0.0</v>
      </c>
      <c r="C803" s="6">
        <v>0.0</v>
      </c>
      <c r="D803" s="6">
        <v>1.0</v>
      </c>
      <c r="E803" s="22" t="str">
        <f t="shared" si="5051"/>
        <v>virginica</v>
      </c>
      <c r="F803" s="22">
        <f t="shared" ref="F803:H803" si="5117">AQ803</f>
        <v>0.2412678703</v>
      </c>
      <c r="G803" s="22">
        <f t="shared" si="5117"/>
        <v>0.4036375623</v>
      </c>
      <c r="H803" s="22">
        <f t="shared" si="5117"/>
        <v>0.3550945674</v>
      </c>
      <c r="I803" s="64" t="str">
        <f t="shared" si="5053"/>
        <v>versicolor</v>
      </c>
      <c r="J803" s="30"/>
      <c r="K803" s="77" t="str">
        <f t="shared" si="5054"/>
        <v>NG</v>
      </c>
      <c r="L803" s="78">
        <f t="shared" si="5055"/>
        <v>0.1105667335</v>
      </c>
      <c r="N803" s="31">
        <v>1.0</v>
      </c>
      <c r="O803" s="27">
        <v>7.7</v>
      </c>
      <c r="P803" s="27">
        <v>5.2</v>
      </c>
      <c r="U803" s="27">
        <v>-0.02168928713132101</v>
      </c>
      <c r="V803" s="27">
        <v>-0.3423372830708842</v>
      </c>
      <c r="W803" s="27">
        <v>1.1209463570629423</v>
      </c>
      <c r="Z803" s="17">
        <f t="shared" ref="Z803:AB803" si="5118">1/(1+EXP(-U803))</f>
        <v>0.4945778908</v>
      </c>
      <c r="AA803" s="17">
        <f t="shared" si="5118"/>
        <v>0.415241835</v>
      </c>
      <c r="AB803" s="17">
        <f t="shared" si="5118"/>
        <v>0.7541642138</v>
      </c>
      <c r="AE803" s="31">
        <v>1.0</v>
      </c>
      <c r="AF803" s="17">
        <f t="shared" ref="AF803:AH803" si="5119">Z803</f>
        <v>0.4945778908</v>
      </c>
      <c r="AG803" s="17">
        <f t="shared" si="5119"/>
        <v>0.415241835</v>
      </c>
      <c r="AH803" s="17">
        <f t="shared" si="5119"/>
        <v>0.7541642138</v>
      </c>
      <c r="AM803" s="27">
        <v>0.3072087977686977</v>
      </c>
      <c r="AN803" s="27">
        <v>0.8218183389454154</v>
      </c>
      <c r="AO803" s="27">
        <v>0.693685127459806</v>
      </c>
      <c r="AQ803" s="17">
        <f t="shared" ref="AQ803:AS803" si="5120">EXP(AM803)/(EXP($AM803)+EXP($AN803)+EXP($AO803))</f>
        <v>0.2412678703</v>
      </c>
      <c r="AR803" s="17">
        <f t="shared" si="5120"/>
        <v>0.4036375623</v>
      </c>
      <c r="AS803" s="17">
        <f t="shared" si="5120"/>
        <v>0.3550945674</v>
      </c>
      <c r="AU803" s="40" t="str">
        <f t="shared" si="5071"/>
        <v>versicolor</v>
      </c>
      <c r="AW803" s="41">
        <v>0.0</v>
      </c>
      <c r="AX803" s="41">
        <v>0.0</v>
      </c>
      <c r="AY803" s="41">
        <v>1.0</v>
      </c>
      <c r="BB803" s="74">
        <f t="shared" ref="BB803:BD803" si="5121">AQ803-AW803</f>
        <v>0.2412678703</v>
      </c>
      <c r="BC803" s="74">
        <f t="shared" si="5121"/>
        <v>0.4036375623</v>
      </c>
      <c r="BD803" s="74">
        <f t="shared" si="5121"/>
        <v>-0.6449054326</v>
      </c>
      <c r="BF803" s="5">
        <v>1.0</v>
      </c>
      <c r="BG803" s="5">
        <v>1.0</v>
      </c>
      <c r="BH803" s="5">
        <v>1.0</v>
      </c>
      <c r="BJ803" s="34">
        <f t="shared" ref="BJ803:BL803" si="5122">BB803*BF803</f>
        <v>0.2412678703</v>
      </c>
      <c r="BK803" s="34">
        <f t="shared" si="5122"/>
        <v>0.4036375623</v>
      </c>
      <c r="BL803" s="34">
        <f t="shared" si="5122"/>
        <v>-0.6449054326</v>
      </c>
      <c r="BT803" s="5">
        <f t="shared" ref="BT803:BV803" si="5123">Z803*(1-Z803)</f>
        <v>0.2499706007</v>
      </c>
      <c r="BU803" s="5">
        <f t="shared" si="5123"/>
        <v>0.2428160535</v>
      </c>
      <c r="BV803" s="5">
        <f t="shared" si="5123"/>
        <v>0.1854005524</v>
      </c>
      <c r="BY803" s="17">
        <v>0.045267104063249186</v>
      </c>
      <c r="BZ803" s="17">
        <v>-0.1096043920611654</v>
      </c>
      <c r="CA803" s="17">
        <v>-0.09724915845614684</v>
      </c>
      <c r="CC803" s="34">
        <f t="shared" ref="CC803:CE803" si="5124">BY803*BT803</f>
        <v>0.0113154452</v>
      </c>
      <c r="CD803" s="34">
        <f t="shared" si="5124"/>
        <v>-0.02661370592</v>
      </c>
      <c r="CE803" s="34">
        <f t="shared" si="5124"/>
        <v>-0.0180300477</v>
      </c>
    </row>
  </sheetData>
  <mergeCells count="611">
    <mergeCell ref="AF248:AH248"/>
    <mergeCell ref="AF261:AH261"/>
    <mergeCell ref="AI261:AJ261"/>
    <mergeCell ref="AM261:AN261"/>
    <mergeCell ref="AQ261:AR261"/>
    <mergeCell ref="B247:E247"/>
    <mergeCell ref="AI248:AJ248"/>
    <mergeCell ref="AM248:AN248"/>
    <mergeCell ref="AQ248:AR248"/>
    <mergeCell ref="BB248:BC248"/>
    <mergeCell ref="BJ248:BK248"/>
    <mergeCell ref="B260:E260"/>
    <mergeCell ref="BY222:CA222"/>
    <mergeCell ref="CC222:CE222"/>
    <mergeCell ref="CH222:CJ222"/>
    <mergeCell ref="AF222:AH222"/>
    <mergeCell ref="AF235:AH235"/>
    <mergeCell ref="AI235:AJ235"/>
    <mergeCell ref="AM235:AN235"/>
    <mergeCell ref="AQ235:AR235"/>
    <mergeCell ref="BB235:BC235"/>
    <mergeCell ref="BJ235:BK235"/>
    <mergeCell ref="BY235:CA235"/>
    <mergeCell ref="CC235:CE235"/>
    <mergeCell ref="CH235:CJ235"/>
    <mergeCell ref="B221:E221"/>
    <mergeCell ref="AI222:AJ222"/>
    <mergeCell ref="AM222:AN222"/>
    <mergeCell ref="AQ222:AR222"/>
    <mergeCell ref="BB222:BC222"/>
    <mergeCell ref="BJ222:BK222"/>
    <mergeCell ref="B234:E234"/>
    <mergeCell ref="BY248:CA248"/>
    <mergeCell ref="CC248:CE248"/>
    <mergeCell ref="CH248:CJ248"/>
    <mergeCell ref="BB261:BC261"/>
    <mergeCell ref="BJ261:BK261"/>
    <mergeCell ref="BY261:CA261"/>
    <mergeCell ref="CC261:CE261"/>
    <mergeCell ref="CH261:CJ261"/>
    <mergeCell ref="BY274:CA274"/>
    <mergeCell ref="CC274:CE274"/>
    <mergeCell ref="CH274:CJ274"/>
    <mergeCell ref="AF40:AH40"/>
    <mergeCell ref="AF53:AH53"/>
    <mergeCell ref="AI53:AJ53"/>
    <mergeCell ref="AM53:AN53"/>
    <mergeCell ref="AQ53:AR53"/>
    <mergeCell ref="B39:E39"/>
    <mergeCell ref="AI40:AJ40"/>
    <mergeCell ref="AM40:AN40"/>
    <mergeCell ref="AQ40:AR40"/>
    <mergeCell ref="BB40:BC40"/>
    <mergeCell ref="BJ40:BK40"/>
    <mergeCell ref="B52:E52"/>
    <mergeCell ref="BJ14:BK14"/>
    <mergeCell ref="BY14:CA14"/>
    <mergeCell ref="CC14:CE14"/>
    <mergeCell ref="CH14:CJ14"/>
    <mergeCell ref="AF14:AH14"/>
    <mergeCell ref="AF27:AH27"/>
    <mergeCell ref="AI27:AJ27"/>
    <mergeCell ref="AM27:AN27"/>
    <mergeCell ref="AQ27:AR27"/>
    <mergeCell ref="BB27:BC27"/>
    <mergeCell ref="BJ27:BK27"/>
    <mergeCell ref="BY27:CA27"/>
    <mergeCell ref="CC27:CE27"/>
    <mergeCell ref="CH27:CJ27"/>
    <mergeCell ref="E1:F1"/>
    <mergeCell ref="B13:E13"/>
    <mergeCell ref="AI14:AJ14"/>
    <mergeCell ref="AM14:AN14"/>
    <mergeCell ref="AQ14:AR14"/>
    <mergeCell ref="BB14:BC14"/>
    <mergeCell ref="B26:E26"/>
    <mergeCell ref="BY40:CA40"/>
    <mergeCell ref="CC40:CE40"/>
    <mergeCell ref="CH40:CJ40"/>
    <mergeCell ref="BB53:BC53"/>
    <mergeCell ref="BJ53:BK53"/>
    <mergeCell ref="BY53:CA53"/>
    <mergeCell ref="CC53:CE53"/>
    <mergeCell ref="CH53:CJ53"/>
    <mergeCell ref="BY66:CA66"/>
    <mergeCell ref="CC66:CE66"/>
    <mergeCell ref="CH66:CJ66"/>
    <mergeCell ref="AF66:AH66"/>
    <mergeCell ref="AF79:AH79"/>
    <mergeCell ref="AI79:AJ79"/>
    <mergeCell ref="AM79:AN79"/>
    <mergeCell ref="AQ79:AR79"/>
    <mergeCell ref="BB79:BC79"/>
    <mergeCell ref="BJ79:BK79"/>
    <mergeCell ref="BY79:CA79"/>
    <mergeCell ref="CC79:CE79"/>
    <mergeCell ref="CH79:CJ79"/>
    <mergeCell ref="B65:E65"/>
    <mergeCell ref="AI66:AJ66"/>
    <mergeCell ref="AM66:AN66"/>
    <mergeCell ref="AQ66:AR66"/>
    <mergeCell ref="BB66:BC66"/>
    <mergeCell ref="BJ66:BK66"/>
    <mergeCell ref="B78:E78"/>
    <mergeCell ref="BY92:CA92"/>
    <mergeCell ref="CC92:CE92"/>
    <mergeCell ref="CH92:CJ92"/>
    <mergeCell ref="AF92:AH92"/>
    <mergeCell ref="AF105:AH105"/>
    <mergeCell ref="AI105:AJ105"/>
    <mergeCell ref="AM105:AN105"/>
    <mergeCell ref="AQ105:AR105"/>
    <mergeCell ref="BB105:BC105"/>
    <mergeCell ref="BJ105:BK105"/>
    <mergeCell ref="BY105:CA105"/>
    <mergeCell ref="CC105:CE105"/>
    <mergeCell ref="CH105:CJ105"/>
    <mergeCell ref="B91:E91"/>
    <mergeCell ref="AI92:AJ92"/>
    <mergeCell ref="AM92:AN92"/>
    <mergeCell ref="AQ92:AR92"/>
    <mergeCell ref="BB92:BC92"/>
    <mergeCell ref="BJ92:BK92"/>
    <mergeCell ref="B104:E104"/>
    <mergeCell ref="AF144:AH144"/>
    <mergeCell ref="AF157:AH157"/>
    <mergeCell ref="AI157:AJ157"/>
    <mergeCell ref="AM157:AN157"/>
    <mergeCell ref="AQ157:AR157"/>
    <mergeCell ref="B143:E143"/>
    <mergeCell ref="AI144:AJ144"/>
    <mergeCell ref="AM144:AN144"/>
    <mergeCell ref="AQ144:AR144"/>
    <mergeCell ref="BB144:BC144"/>
    <mergeCell ref="BJ144:BK144"/>
    <mergeCell ref="B156:E156"/>
    <mergeCell ref="BY118:CA118"/>
    <mergeCell ref="CC118:CE118"/>
    <mergeCell ref="CH118:CJ118"/>
    <mergeCell ref="AF118:AH118"/>
    <mergeCell ref="AF131:AH131"/>
    <mergeCell ref="AI131:AJ131"/>
    <mergeCell ref="AM131:AN131"/>
    <mergeCell ref="AQ131:AR131"/>
    <mergeCell ref="BB131:BC131"/>
    <mergeCell ref="BJ131:BK131"/>
    <mergeCell ref="BY131:CA131"/>
    <mergeCell ref="CC131:CE131"/>
    <mergeCell ref="CH131:CJ131"/>
    <mergeCell ref="B117:E117"/>
    <mergeCell ref="AI118:AJ118"/>
    <mergeCell ref="AM118:AN118"/>
    <mergeCell ref="AQ118:AR118"/>
    <mergeCell ref="BB118:BC118"/>
    <mergeCell ref="BJ118:BK118"/>
    <mergeCell ref="B130:E130"/>
    <mergeCell ref="BY144:CA144"/>
    <mergeCell ref="CC144:CE144"/>
    <mergeCell ref="CH144:CJ144"/>
    <mergeCell ref="BB157:BC157"/>
    <mergeCell ref="BJ157:BK157"/>
    <mergeCell ref="BY157:CA157"/>
    <mergeCell ref="CC157:CE157"/>
    <mergeCell ref="CH157:CJ157"/>
    <mergeCell ref="BY170:CA170"/>
    <mergeCell ref="CC170:CE170"/>
    <mergeCell ref="CH170:CJ170"/>
    <mergeCell ref="AF170:AH170"/>
    <mergeCell ref="AF183:AH183"/>
    <mergeCell ref="AI183:AJ183"/>
    <mergeCell ref="AM183:AN183"/>
    <mergeCell ref="AQ183:AR183"/>
    <mergeCell ref="BB183:BC183"/>
    <mergeCell ref="BJ183:BK183"/>
    <mergeCell ref="BY183:CA183"/>
    <mergeCell ref="CC183:CE183"/>
    <mergeCell ref="CH183:CJ183"/>
    <mergeCell ref="B169:E169"/>
    <mergeCell ref="AI170:AJ170"/>
    <mergeCell ref="AM170:AN170"/>
    <mergeCell ref="AQ170:AR170"/>
    <mergeCell ref="BB170:BC170"/>
    <mergeCell ref="BJ170:BK170"/>
    <mergeCell ref="B182:E182"/>
    <mergeCell ref="BY196:CA196"/>
    <mergeCell ref="CC196:CE196"/>
    <mergeCell ref="CH196:CJ196"/>
    <mergeCell ref="AF196:AH196"/>
    <mergeCell ref="AF209:AH209"/>
    <mergeCell ref="AI209:AJ209"/>
    <mergeCell ref="AM209:AN209"/>
    <mergeCell ref="AQ209:AR209"/>
    <mergeCell ref="BB209:BC209"/>
    <mergeCell ref="BJ209:BK209"/>
    <mergeCell ref="BY209:CA209"/>
    <mergeCell ref="CC209:CE209"/>
    <mergeCell ref="CH209:CJ209"/>
    <mergeCell ref="B195:E195"/>
    <mergeCell ref="AI196:AJ196"/>
    <mergeCell ref="AM196:AN196"/>
    <mergeCell ref="AQ196:AR196"/>
    <mergeCell ref="BB196:BC196"/>
    <mergeCell ref="BJ196:BK196"/>
    <mergeCell ref="B208:E208"/>
    <mergeCell ref="AF274:AH274"/>
    <mergeCell ref="AF287:AH287"/>
    <mergeCell ref="AI287:AJ287"/>
    <mergeCell ref="AM287:AN287"/>
    <mergeCell ref="AQ287:AR287"/>
    <mergeCell ref="BB287:BC287"/>
    <mergeCell ref="BJ287:BK287"/>
    <mergeCell ref="BY287:CA287"/>
    <mergeCell ref="CC287:CE287"/>
    <mergeCell ref="CH287:CJ287"/>
    <mergeCell ref="B273:E273"/>
    <mergeCell ref="AI274:AJ274"/>
    <mergeCell ref="AM274:AN274"/>
    <mergeCell ref="AQ274:AR274"/>
    <mergeCell ref="BB274:BC274"/>
    <mergeCell ref="BJ274:BK274"/>
    <mergeCell ref="B286:E286"/>
    <mergeCell ref="BY300:CA300"/>
    <mergeCell ref="CC300:CE300"/>
    <mergeCell ref="CH300:CJ300"/>
    <mergeCell ref="AF300:AH300"/>
    <mergeCell ref="AF313:AH313"/>
    <mergeCell ref="AI313:AJ313"/>
    <mergeCell ref="AM313:AN313"/>
    <mergeCell ref="AQ313:AR313"/>
    <mergeCell ref="BB313:BC313"/>
    <mergeCell ref="BJ313:BK313"/>
    <mergeCell ref="BY313:CA313"/>
    <mergeCell ref="CC313:CE313"/>
    <mergeCell ref="CH313:CJ313"/>
    <mergeCell ref="B299:E299"/>
    <mergeCell ref="AI300:AJ300"/>
    <mergeCell ref="AM300:AN300"/>
    <mergeCell ref="AQ300:AR300"/>
    <mergeCell ref="BB300:BC300"/>
    <mergeCell ref="BJ300:BK300"/>
    <mergeCell ref="B312:E312"/>
    <mergeCell ref="AF560:AH560"/>
    <mergeCell ref="AF573:AH573"/>
    <mergeCell ref="AI573:AJ573"/>
    <mergeCell ref="AM573:AN573"/>
    <mergeCell ref="AQ573:AR573"/>
    <mergeCell ref="B559:E559"/>
    <mergeCell ref="AI560:AJ560"/>
    <mergeCell ref="AM560:AN560"/>
    <mergeCell ref="AQ560:AR560"/>
    <mergeCell ref="BB560:BC560"/>
    <mergeCell ref="BJ560:BK560"/>
    <mergeCell ref="B572:E572"/>
    <mergeCell ref="BY534:CA534"/>
    <mergeCell ref="CC534:CE534"/>
    <mergeCell ref="CH534:CJ534"/>
    <mergeCell ref="AF534:AH534"/>
    <mergeCell ref="AF547:AH547"/>
    <mergeCell ref="AI547:AJ547"/>
    <mergeCell ref="AM547:AN547"/>
    <mergeCell ref="AQ547:AR547"/>
    <mergeCell ref="BB547:BC547"/>
    <mergeCell ref="BJ547:BK547"/>
    <mergeCell ref="BY547:CA547"/>
    <mergeCell ref="CC547:CE547"/>
    <mergeCell ref="CH547:CJ547"/>
    <mergeCell ref="B533:E533"/>
    <mergeCell ref="AI534:AJ534"/>
    <mergeCell ref="AM534:AN534"/>
    <mergeCell ref="AQ534:AR534"/>
    <mergeCell ref="BB534:BC534"/>
    <mergeCell ref="BJ534:BK534"/>
    <mergeCell ref="B546:E546"/>
    <mergeCell ref="BY560:CA560"/>
    <mergeCell ref="CC560:CE560"/>
    <mergeCell ref="CH560:CJ560"/>
    <mergeCell ref="BB573:BC573"/>
    <mergeCell ref="BJ573:BK573"/>
    <mergeCell ref="BY573:CA573"/>
    <mergeCell ref="CC573:CE573"/>
    <mergeCell ref="CH573:CJ573"/>
    <mergeCell ref="BY586:CA586"/>
    <mergeCell ref="CC586:CE586"/>
    <mergeCell ref="CH586:CJ586"/>
    <mergeCell ref="AF664:AH664"/>
    <mergeCell ref="AF677:AH677"/>
    <mergeCell ref="AI677:AJ677"/>
    <mergeCell ref="AM677:AN677"/>
    <mergeCell ref="AQ677:AR677"/>
    <mergeCell ref="B663:E663"/>
    <mergeCell ref="AI664:AJ664"/>
    <mergeCell ref="AM664:AN664"/>
    <mergeCell ref="AQ664:AR664"/>
    <mergeCell ref="BB664:BC664"/>
    <mergeCell ref="BJ664:BK664"/>
    <mergeCell ref="B676:E676"/>
    <mergeCell ref="BY638:CA638"/>
    <mergeCell ref="CC638:CE638"/>
    <mergeCell ref="CH638:CJ638"/>
    <mergeCell ref="AF638:AH638"/>
    <mergeCell ref="AF651:AH651"/>
    <mergeCell ref="AI651:AJ651"/>
    <mergeCell ref="AM651:AN651"/>
    <mergeCell ref="AQ651:AR651"/>
    <mergeCell ref="BB651:BC651"/>
    <mergeCell ref="BJ651:BK651"/>
    <mergeCell ref="BY651:CA651"/>
    <mergeCell ref="CC651:CE651"/>
    <mergeCell ref="CH651:CJ651"/>
    <mergeCell ref="B637:E637"/>
    <mergeCell ref="AI638:AJ638"/>
    <mergeCell ref="AM638:AN638"/>
    <mergeCell ref="AQ638:AR638"/>
    <mergeCell ref="BB638:BC638"/>
    <mergeCell ref="BJ638:BK638"/>
    <mergeCell ref="B650:E650"/>
    <mergeCell ref="BY664:CA664"/>
    <mergeCell ref="CC664:CE664"/>
    <mergeCell ref="CH664:CJ664"/>
    <mergeCell ref="BB677:BC677"/>
    <mergeCell ref="BJ677:BK677"/>
    <mergeCell ref="BY677:CA677"/>
    <mergeCell ref="CC677:CE677"/>
    <mergeCell ref="CH677:CJ677"/>
    <mergeCell ref="BY690:CA690"/>
    <mergeCell ref="CC690:CE690"/>
    <mergeCell ref="CH690:CJ690"/>
    <mergeCell ref="AF690:AH690"/>
    <mergeCell ref="AF703:AH703"/>
    <mergeCell ref="AI703:AJ703"/>
    <mergeCell ref="AM703:AN703"/>
    <mergeCell ref="AQ703:AR703"/>
    <mergeCell ref="BB703:BC703"/>
    <mergeCell ref="BJ703:BK703"/>
    <mergeCell ref="BY703:CA703"/>
    <mergeCell ref="CC703:CE703"/>
    <mergeCell ref="CH703:CJ703"/>
    <mergeCell ref="B689:E689"/>
    <mergeCell ref="AI690:AJ690"/>
    <mergeCell ref="AM690:AN690"/>
    <mergeCell ref="AQ690:AR690"/>
    <mergeCell ref="BB690:BC690"/>
    <mergeCell ref="BJ690:BK690"/>
    <mergeCell ref="B702:E702"/>
    <mergeCell ref="BY716:CA716"/>
    <mergeCell ref="CC716:CE716"/>
    <mergeCell ref="CH716:CJ716"/>
    <mergeCell ref="AF716:AH716"/>
    <mergeCell ref="AF729:AH729"/>
    <mergeCell ref="AI729:AJ729"/>
    <mergeCell ref="AM729:AN729"/>
    <mergeCell ref="AQ729:AR729"/>
    <mergeCell ref="BB729:BC729"/>
    <mergeCell ref="BJ729:BK729"/>
    <mergeCell ref="BY729:CA729"/>
    <mergeCell ref="CC729:CE729"/>
    <mergeCell ref="CH729:CJ729"/>
    <mergeCell ref="B715:E715"/>
    <mergeCell ref="AI716:AJ716"/>
    <mergeCell ref="AM716:AN716"/>
    <mergeCell ref="AQ716:AR716"/>
    <mergeCell ref="BB716:BC716"/>
    <mergeCell ref="BJ716:BK716"/>
    <mergeCell ref="B728:E728"/>
    <mergeCell ref="AF768:AH768"/>
    <mergeCell ref="AF781:AH781"/>
    <mergeCell ref="AI781:AJ781"/>
    <mergeCell ref="AM781:AN781"/>
    <mergeCell ref="AQ781:AR781"/>
    <mergeCell ref="B767:E767"/>
    <mergeCell ref="AI768:AJ768"/>
    <mergeCell ref="AM768:AN768"/>
    <mergeCell ref="AQ768:AR768"/>
    <mergeCell ref="BB768:BC768"/>
    <mergeCell ref="BJ768:BK768"/>
    <mergeCell ref="B780:E780"/>
    <mergeCell ref="BY742:CA742"/>
    <mergeCell ref="CC742:CE742"/>
    <mergeCell ref="CH742:CJ742"/>
    <mergeCell ref="AF742:AH742"/>
    <mergeCell ref="AF755:AH755"/>
    <mergeCell ref="AI755:AJ755"/>
    <mergeCell ref="AM755:AN755"/>
    <mergeCell ref="AQ755:AR755"/>
    <mergeCell ref="BB755:BC755"/>
    <mergeCell ref="BJ755:BK755"/>
    <mergeCell ref="BY755:CA755"/>
    <mergeCell ref="CC755:CE755"/>
    <mergeCell ref="CH755:CJ755"/>
    <mergeCell ref="B741:E741"/>
    <mergeCell ref="AI742:AJ742"/>
    <mergeCell ref="AM742:AN742"/>
    <mergeCell ref="AQ742:AR742"/>
    <mergeCell ref="BB742:BC742"/>
    <mergeCell ref="BJ742:BK742"/>
    <mergeCell ref="B754:E754"/>
    <mergeCell ref="BY768:CA768"/>
    <mergeCell ref="CC768:CE768"/>
    <mergeCell ref="CH768:CJ768"/>
    <mergeCell ref="BB781:BC781"/>
    <mergeCell ref="BJ781:BK781"/>
    <mergeCell ref="BY781:CA781"/>
    <mergeCell ref="CC781:CE781"/>
    <mergeCell ref="CH781:CJ781"/>
    <mergeCell ref="BY794:CA794"/>
    <mergeCell ref="CC794:CE794"/>
    <mergeCell ref="CH794:CJ794"/>
    <mergeCell ref="B793:E793"/>
    <mergeCell ref="AF794:AH794"/>
    <mergeCell ref="AI794:AJ794"/>
    <mergeCell ref="AM794:AN794"/>
    <mergeCell ref="AQ794:AR794"/>
    <mergeCell ref="BB794:BC794"/>
    <mergeCell ref="BJ794:BK794"/>
    <mergeCell ref="AF352:AH352"/>
    <mergeCell ref="AF365:AH365"/>
    <mergeCell ref="AI365:AJ365"/>
    <mergeCell ref="AM365:AN365"/>
    <mergeCell ref="AQ365:AR365"/>
    <mergeCell ref="B351:E351"/>
    <mergeCell ref="AI352:AJ352"/>
    <mergeCell ref="AM352:AN352"/>
    <mergeCell ref="AQ352:AR352"/>
    <mergeCell ref="BB352:BC352"/>
    <mergeCell ref="BJ352:BK352"/>
    <mergeCell ref="B364:E364"/>
    <mergeCell ref="BY326:CA326"/>
    <mergeCell ref="CC326:CE326"/>
    <mergeCell ref="CH326:CJ326"/>
    <mergeCell ref="AF326:AH326"/>
    <mergeCell ref="AF339:AH339"/>
    <mergeCell ref="AI339:AJ339"/>
    <mergeCell ref="AM339:AN339"/>
    <mergeCell ref="AQ339:AR339"/>
    <mergeCell ref="BB339:BC339"/>
    <mergeCell ref="BJ339:BK339"/>
    <mergeCell ref="BY339:CA339"/>
    <mergeCell ref="CC339:CE339"/>
    <mergeCell ref="CH339:CJ339"/>
    <mergeCell ref="B325:E325"/>
    <mergeCell ref="AI326:AJ326"/>
    <mergeCell ref="AM326:AN326"/>
    <mergeCell ref="AQ326:AR326"/>
    <mergeCell ref="BB326:BC326"/>
    <mergeCell ref="BJ326:BK326"/>
    <mergeCell ref="B338:E338"/>
    <mergeCell ref="BY352:CA352"/>
    <mergeCell ref="CC352:CE352"/>
    <mergeCell ref="CH352:CJ352"/>
    <mergeCell ref="BB365:BC365"/>
    <mergeCell ref="BJ365:BK365"/>
    <mergeCell ref="BY365:CA365"/>
    <mergeCell ref="CC365:CE365"/>
    <mergeCell ref="CH365:CJ365"/>
    <mergeCell ref="BY378:CA378"/>
    <mergeCell ref="CC378:CE378"/>
    <mergeCell ref="CH378:CJ378"/>
    <mergeCell ref="AF378:AH378"/>
    <mergeCell ref="AF391:AH391"/>
    <mergeCell ref="AI391:AJ391"/>
    <mergeCell ref="AM391:AN391"/>
    <mergeCell ref="AQ391:AR391"/>
    <mergeCell ref="BB391:BC391"/>
    <mergeCell ref="BJ391:BK391"/>
    <mergeCell ref="BY391:CA391"/>
    <mergeCell ref="CC391:CE391"/>
    <mergeCell ref="CH391:CJ391"/>
    <mergeCell ref="B377:E377"/>
    <mergeCell ref="AI378:AJ378"/>
    <mergeCell ref="AM378:AN378"/>
    <mergeCell ref="AQ378:AR378"/>
    <mergeCell ref="BB378:BC378"/>
    <mergeCell ref="BJ378:BK378"/>
    <mergeCell ref="B390:E390"/>
    <mergeCell ref="BY404:CA404"/>
    <mergeCell ref="CC404:CE404"/>
    <mergeCell ref="CH404:CJ404"/>
    <mergeCell ref="AF404:AH404"/>
    <mergeCell ref="AF417:AH417"/>
    <mergeCell ref="AI417:AJ417"/>
    <mergeCell ref="AM417:AN417"/>
    <mergeCell ref="AQ417:AR417"/>
    <mergeCell ref="BB417:BC417"/>
    <mergeCell ref="BJ417:BK417"/>
    <mergeCell ref="BY417:CA417"/>
    <mergeCell ref="CC417:CE417"/>
    <mergeCell ref="CH417:CJ417"/>
    <mergeCell ref="B403:E403"/>
    <mergeCell ref="AI404:AJ404"/>
    <mergeCell ref="AM404:AN404"/>
    <mergeCell ref="AQ404:AR404"/>
    <mergeCell ref="BB404:BC404"/>
    <mergeCell ref="BJ404:BK404"/>
    <mergeCell ref="B416:E416"/>
    <mergeCell ref="AF456:AH456"/>
    <mergeCell ref="AF469:AH469"/>
    <mergeCell ref="AI469:AJ469"/>
    <mergeCell ref="AM469:AN469"/>
    <mergeCell ref="AQ469:AR469"/>
    <mergeCell ref="B455:E455"/>
    <mergeCell ref="AI456:AJ456"/>
    <mergeCell ref="AM456:AN456"/>
    <mergeCell ref="AQ456:AR456"/>
    <mergeCell ref="BB456:BC456"/>
    <mergeCell ref="BJ456:BK456"/>
    <mergeCell ref="B468:E468"/>
    <mergeCell ref="BY430:CA430"/>
    <mergeCell ref="CC430:CE430"/>
    <mergeCell ref="CH430:CJ430"/>
    <mergeCell ref="AF430:AH430"/>
    <mergeCell ref="AF443:AH443"/>
    <mergeCell ref="AI443:AJ443"/>
    <mergeCell ref="AM443:AN443"/>
    <mergeCell ref="AQ443:AR443"/>
    <mergeCell ref="BB443:BC443"/>
    <mergeCell ref="BJ443:BK443"/>
    <mergeCell ref="BY443:CA443"/>
    <mergeCell ref="CC443:CE443"/>
    <mergeCell ref="CH443:CJ443"/>
    <mergeCell ref="B429:E429"/>
    <mergeCell ref="AI430:AJ430"/>
    <mergeCell ref="AM430:AN430"/>
    <mergeCell ref="AQ430:AR430"/>
    <mergeCell ref="BB430:BC430"/>
    <mergeCell ref="BJ430:BK430"/>
    <mergeCell ref="B442:E442"/>
    <mergeCell ref="BY456:CA456"/>
    <mergeCell ref="CC456:CE456"/>
    <mergeCell ref="CH456:CJ456"/>
    <mergeCell ref="BB469:BC469"/>
    <mergeCell ref="BJ469:BK469"/>
    <mergeCell ref="BY469:CA469"/>
    <mergeCell ref="CC469:CE469"/>
    <mergeCell ref="CH469:CJ469"/>
    <mergeCell ref="BY482:CA482"/>
    <mergeCell ref="CC482:CE482"/>
    <mergeCell ref="CH482:CJ482"/>
    <mergeCell ref="AF482:AH482"/>
    <mergeCell ref="AF495:AH495"/>
    <mergeCell ref="AI495:AJ495"/>
    <mergeCell ref="AM495:AN495"/>
    <mergeCell ref="AQ495:AR495"/>
    <mergeCell ref="BB495:BC495"/>
    <mergeCell ref="BJ495:BK495"/>
    <mergeCell ref="BY495:CA495"/>
    <mergeCell ref="CC495:CE495"/>
    <mergeCell ref="CH495:CJ495"/>
    <mergeCell ref="B481:E481"/>
    <mergeCell ref="AI482:AJ482"/>
    <mergeCell ref="AM482:AN482"/>
    <mergeCell ref="AQ482:AR482"/>
    <mergeCell ref="BB482:BC482"/>
    <mergeCell ref="BJ482:BK482"/>
    <mergeCell ref="B494:E494"/>
    <mergeCell ref="BY508:CA508"/>
    <mergeCell ref="CC508:CE508"/>
    <mergeCell ref="CH508:CJ508"/>
    <mergeCell ref="AF508:AH508"/>
    <mergeCell ref="AF521:AH521"/>
    <mergeCell ref="AI521:AJ521"/>
    <mergeCell ref="AM521:AN521"/>
    <mergeCell ref="AQ521:AR521"/>
    <mergeCell ref="BB521:BC521"/>
    <mergeCell ref="BJ521:BK521"/>
    <mergeCell ref="BY521:CA521"/>
    <mergeCell ref="CC521:CE521"/>
    <mergeCell ref="CH521:CJ521"/>
    <mergeCell ref="B507:E507"/>
    <mergeCell ref="AI508:AJ508"/>
    <mergeCell ref="AM508:AN508"/>
    <mergeCell ref="AQ508:AR508"/>
    <mergeCell ref="BB508:BC508"/>
    <mergeCell ref="BJ508:BK508"/>
    <mergeCell ref="B520:E520"/>
    <mergeCell ref="AF586:AH586"/>
    <mergeCell ref="AF599:AH599"/>
    <mergeCell ref="AI599:AJ599"/>
    <mergeCell ref="AM599:AN599"/>
    <mergeCell ref="AQ599:AR599"/>
    <mergeCell ref="BB599:BC599"/>
    <mergeCell ref="BJ599:BK599"/>
    <mergeCell ref="BY599:CA599"/>
    <mergeCell ref="CC599:CE599"/>
    <mergeCell ref="CH599:CJ599"/>
    <mergeCell ref="B585:E585"/>
    <mergeCell ref="AI586:AJ586"/>
    <mergeCell ref="AM586:AN586"/>
    <mergeCell ref="AQ586:AR586"/>
    <mergeCell ref="BB586:BC586"/>
    <mergeCell ref="BJ586:BK586"/>
    <mergeCell ref="B598:E598"/>
    <mergeCell ref="BY612:CA612"/>
    <mergeCell ref="CC612:CE612"/>
    <mergeCell ref="CH612:CJ612"/>
    <mergeCell ref="AF612:AH612"/>
    <mergeCell ref="AF625:AH625"/>
    <mergeCell ref="AI625:AJ625"/>
    <mergeCell ref="AM625:AN625"/>
    <mergeCell ref="AQ625:AR625"/>
    <mergeCell ref="BB625:BC625"/>
    <mergeCell ref="BJ625:BK625"/>
    <mergeCell ref="BY625:CA625"/>
    <mergeCell ref="CC625:CE625"/>
    <mergeCell ref="CH625:CJ625"/>
    <mergeCell ref="B611:E611"/>
    <mergeCell ref="AI612:AJ612"/>
    <mergeCell ref="AM612:AN612"/>
    <mergeCell ref="AQ612:AR612"/>
    <mergeCell ref="BB612:BC612"/>
    <mergeCell ref="BJ612:BK612"/>
    <mergeCell ref="B624:E624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4" width="8.71"/>
    <col customWidth="1" min="5" max="5" width="10.14"/>
    <col customWidth="1" min="6" max="8" width="8.71"/>
    <col customWidth="1" min="9" max="9" width="9.43"/>
    <col customWidth="1" min="10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7" width="8.71"/>
    <col customWidth="1" min="38" max="38" width="5.71"/>
    <col customWidth="1" min="39" max="41" width="8.71"/>
    <col customWidth="1" min="42" max="42" width="5.43"/>
    <col customWidth="1" min="43" max="47" width="8.71"/>
    <col customWidth="1" min="48" max="48" width="4.71"/>
    <col customWidth="1" min="49" max="51" width="8.71"/>
    <col customWidth="1" min="52" max="52" width="4.43"/>
    <col customWidth="1" min="53" max="53" width="8.29"/>
    <col customWidth="1" min="54" max="60" width="8.71"/>
    <col customWidth="1" min="61" max="61" width="5.43"/>
    <col customWidth="1" min="62" max="64" width="8.71"/>
    <col customWidth="1" min="65" max="65" width="3.86"/>
    <col customWidth="1" min="66" max="69" width="8.71"/>
    <col customWidth="1" min="70" max="70" width="5.29"/>
    <col customWidth="1" min="71" max="71" width="6.86"/>
    <col customWidth="1" min="72" max="74" width="8.71"/>
    <col customWidth="1" min="75" max="75" width="4.43"/>
    <col customWidth="1" min="76" max="76" width="8.14"/>
    <col customWidth="1" min="77" max="79" width="8.71"/>
    <col customWidth="1" min="80" max="80" width="5.71"/>
    <col customWidth="1" min="81" max="83" width="8.71"/>
    <col customWidth="1" min="84" max="84" width="4.29"/>
    <col customWidth="1" min="85" max="85" width="8.71"/>
    <col customWidth="1" min="86" max="88" width="9.43"/>
    <col customWidth="1" min="89" max="98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3</v>
      </c>
      <c r="E3" s="2"/>
      <c r="AI3" s="6">
        <f t="shared" ref="AI3:AK3" si="1">_xlfn.NORM.INV(RAND(),0,1/3)</f>
        <v>-0.4046228082</v>
      </c>
      <c r="AJ3" s="6">
        <f t="shared" si="1"/>
        <v>0.4806815451</v>
      </c>
      <c r="AK3" s="6">
        <f t="shared" si="1"/>
        <v>-0.04216654429</v>
      </c>
    </row>
    <row r="4" ht="18.0" customHeight="1">
      <c r="B4" s="1" t="s">
        <v>291</v>
      </c>
      <c r="E4" s="2"/>
      <c r="Q4" s="4" t="s">
        <v>5</v>
      </c>
      <c r="R4" s="5"/>
      <c r="S4" s="5"/>
      <c r="AI4" s="6">
        <f t="shared" ref="AI4:AK4" si="2">_xlfn.NORM.INV(RAND(),0,1/3)</f>
        <v>-0.270109055</v>
      </c>
      <c r="AJ4" s="6">
        <f t="shared" si="2"/>
        <v>0.4256242603</v>
      </c>
      <c r="AK4" s="6">
        <f t="shared" si="2"/>
        <v>-0.123661174</v>
      </c>
      <c r="CL4" s="2" t="s">
        <v>292</v>
      </c>
      <c r="CM4" s="1" t="s">
        <v>18</v>
      </c>
      <c r="CN4" s="2" t="s">
        <v>20</v>
      </c>
    </row>
    <row r="5" ht="18.0" customHeight="1">
      <c r="B5" s="1" t="s">
        <v>351</v>
      </c>
      <c r="E5" s="2"/>
      <c r="Q5" s="6">
        <f t="shared" ref="Q5:S5" si="3">_xlfn.NORM.INV(RAND(),0,1/3)</f>
        <v>0.08231597304</v>
      </c>
      <c r="R5" s="6">
        <f t="shared" si="3"/>
        <v>0.06882779211</v>
      </c>
      <c r="S5" s="6">
        <f t="shared" si="3"/>
        <v>0.531461432</v>
      </c>
      <c r="AI5" s="6">
        <f t="shared" ref="AI5:AK5" si="4">_xlfn.NORM.INV(RAND(),0,1/3)</f>
        <v>0.1774310009</v>
      </c>
      <c r="AJ5" s="6">
        <f t="shared" si="4"/>
        <v>-0.1541199419</v>
      </c>
      <c r="AK5" s="6">
        <f t="shared" si="4"/>
        <v>0.128944269</v>
      </c>
      <c r="CL5" s="1">
        <v>1.0</v>
      </c>
      <c r="CM5" s="1">
        <f>J15</f>
        <v>0.3333333333</v>
      </c>
      <c r="CN5" s="1">
        <f>L24</f>
        <v>1.107269007</v>
      </c>
    </row>
    <row r="6" ht="18.0" customHeight="1">
      <c r="B6" s="1" t="s">
        <v>294</v>
      </c>
      <c r="E6" s="2"/>
      <c r="Q6" s="6">
        <f t="shared" ref="Q6:S6" si="5">_xlfn.NORM.INV(RAND(),0,1/3)</f>
        <v>-0.3449544806</v>
      </c>
      <c r="R6" s="6">
        <f t="shared" si="5"/>
        <v>0.3329358179</v>
      </c>
      <c r="S6" s="6">
        <f t="shared" si="5"/>
        <v>0.5337990321</v>
      </c>
      <c r="AI6" s="6">
        <f t="shared" ref="AI6:AK6" si="6">_xlfn.NORM.INV(RAND(),0,1/3)</f>
        <v>0.4846810297</v>
      </c>
      <c r="AJ6" s="6">
        <f t="shared" si="6"/>
        <v>0.09653130415</v>
      </c>
      <c r="AK6" s="6">
        <f t="shared" si="6"/>
        <v>0.1215602435</v>
      </c>
      <c r="CL6" s="1">
        <v>2.0</v>
      </c>
      <c r="CM6" s="1">
        <f>J28</f>
        <v>0.3333333333</v>
      </c>
      <c r="CN6" s="1">
        <f>L37</f>
        <v>1.097343634</v>
      </c>
    </row>
    <row r="7" ht="18.0" customHeight="1">
      <c r="B7" s="1" t="s">
        <v>295</v>
      </c>
      <c r="E7" s="2"/>
      <c r="Q7" s="6">
        <f t="shared" ref="Q7:S7" si="7">_xlfn.NORM.INV(RAND(),0,1/3)</f>
        <v>-0.09720897781</v>
      </c>
      <c r="R7" s="6">
        <f t="shared" si="7"/>
        <v>0.3128359277</v>
      </c>
      <c r="S7" s="6">
        <f t="shared" si="7"/>
        <v>0.5255650952</v>
      </c>
      <c r="CL7" s="1">
        <v>3.0</v>
      </c>
      <c r="CM7" s="1">
        <f>J41</f>
        <v>0.3333333333</v>
      </c>
      <c r="CN7" s="1">
        <f>L50</f>
        <v>1.092140161</v>
      </c>
    </row>
    <row r="8" ht="18.0" customHeight="1">
      <c r="B8" s="1" t="s">
        <v>296</v>
      </c>
      <c r="E8" s="2"/>
      <c r="CL8" s="1">
        <v>4.0</v>
      </c>
      <c r="CM8" s="1">
        <f>J54</f>
        <v>0.6666666667</v>
      </c>
      <c r="CN8" s="1">
        <f>L63</f>
        <v>1.088397987</v>
      </c>
    </row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35">
        <v>0.0</v>
      </c>
      <c r="AJ9" s="35">
        <v>0.0</v>
      </c>
      <c r="AK9" s="35">
        <v>0.0</v>
      </c>
      <c r="CL9" s="1">
        <v>5.0</v>
      </c>
      <c r="CM9" s="1">
        <f>J67</f>
        <v>0.4444444444</v>
      </c>
      <c r="CN9" s="1">
        <f>L76</f>
        <v>1.084853808</v>
      </c>
    </row>
    <row r="10" ht="18.0" customHeight="1">
      <c r="B10" s="68" t="s">
        <v>224</v>
      </c>
      <c r="C10" s="69">
        <v>0.06</v>
      </c>
      <c r="J10" s="7"/>
      <c r="K10" s="7"/>
      <c r="Q10" s="8">
        <v>0.1363027607250976</v>
      </c>
      <c r="R10" s="8">
        <v>-0.07995738115775261</v>
      </c>
      <c r="S10" s="8">
        <v>-0.003271808609116621</v>
      </c>
      <c r="AI10" s="35">
        <v>0.52</v>
      </c>
      <c r="AJ10" s="35">
        <v>0.79</v>
      </c>
      <c r="AK10" s="35">
        <v>0.49</v>
      </c>
      <c r="CL10" s="1">
        <v>6.0</v>
      </c>
      <c r="CM10" s="1">
        <f>J80</f>
        <v>0.4444444444</v>
      </c>
      <c r="CN10" s="1">
        <f>L89</f>
        <v>1.080968908</v>
      </c>
    </row>
    <row r="11" ht="18.0" customHeight="1">
      <c r="F11" s="7"/>
      <c r="G11" s="7"/>
      <c r="K11" s="2"/>
      <c r="Q11" s="8">
        <v>0.09715701929433258</v>
      </c>
      <c r="R11" s="8">
        <v>0.25579434100087783</v>
      </c>
      <c r="S11" s="8">
        <v>-0.2140563620163726</v>
      </c>
      <c r="AI11" s="35">
        <v>0.15</v>
      </c>
      <c r="AJ11" s="35">
        <v>0.2</v>
      </c>
      <c r="AK11" s="35">
        <v>0.37</v>
      </c>
      <c r="CL11" s="1">
        <v>7.0</v>
      </c>
      <c r="CM11" s="1">
        <f>J93</f>
        <v>0.7777777778</v>
      </c>
      <c r="CN11" s="1">
        <f>L102</f>
        <v>1.076469752</v>
      </c>
    </row>
    <row r="12" ht="18.0" customHeight="1">
      <c r="F12" s="7"/>
      <c r="G12" s="7"/>
      <c r="H12" s="7"/>
      <c r="J12" s="7"/>
      <c r="K12" s="2"/>
      <c r="Z12" s="7"/>
      <c r="AI12" s="35">
        <v>0.16</v>
      </c>
      <c r="AJ12" s="35">
        <v>0.34</v>
      </c>
      <c r="AK12" s="35">
        <v>0.34</v>
      </c>
      <c r="AQ12" s="1" t="s">
        <v>37</v>
      </c>
      <c r="CL12" s="1">
        <v>8.0</v>
      </c>
      <c r="CM12" s="1">
        <f>J106</f>
        <v>1</v>
      </c>
      <c r="CN12" s="1">
        <f>L115</f>
        <v>1.071175005</v>
      </c>
    </row>
    <row r="13" ht="18.0" customHeight="1">
      <c r="B13" s="11" t="s">
        <v>11</v>
      </c>
      <c r="C13" s="12"/>
      <c r="D13" s="12"/>
      <c r="E13" s="13"/>
      <c r="L13" s="2"/>
      <c r="M13" s="2"/>
      <c r="N13" s="9"/>
      <c r="Q13" s="7"/>
      <c r="U13" s="7"/>
      <c r="Z13" s="7"/>
      <c r="AF13" s="7"/>
      <c r="AI13" s="7"/>
      <c r="AM13" s="7"/>
      <c r="AQ13" s="7"/>
      <c r="BB13" s="7"/>
      <c r="BF13" s="7"/>
      <c r="BH13" s="9"/>
      <c r="BJ13" s="7"/>
      <c r="BN13" s="7"/>
      <c r="BT13" s="7"/>
      <c r="BX13" s="7"/>
      <c r="CC13" s="7"/>
      <c r="CG13" s="7"/>
      <c r="CL13" s="1">
        <v>9.0</v>
      </c>
      <c r="CM13" s="1">
        <f>J119</f>
        <v>1</v>
      </c>
      <c r="CN13" s="1">
        <f>L128</f>
        <v>1.064930335</v>
      </c>
    </row>
    <row r="14" ht="18.0" customHeight="1">
      <c r="B14" s="18" t="s">
        <v>14</v>
      </c>
      <c r="C14" s="18" t="s">
        <v>15</v>
      </c>
      <c r="D14" s="18" t="s">
        <v>16</v>
      </c>
      <c r="E14" s="1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1522</v>
      </c>
      <c r="U14" s="1" t="s">
        <v>1523</v>
      </c>
      <c r="AE14" s="1" t="s">
        <v>21</v>
      </c>
      <c r="AF14" s="2" t="s">
        <v>1524</v>
      </c>
      <c r="AI14" s="2" t="s">
        <v>1525</v>
      </c>
      <c r="AK14" s="2"/>
      <c r="AM14" s="2" t="s">
        <v>1526</v>
      </c>
      <c r="AO14" s="2"/>
      <c r="AQ14" s="2" t="s">
        <v>47</v>
      </c>
      <c r="AW14" s="6" t="s">
        <v>14</v>
      </c>
      <c r="AX14" s="6" t="s">
        <v>15</v>
      </c>
      <c r="AY14" s="6" t="s">
        <v>16</v>
      </c>
      <c r="BB14" s="2" t="s">
        <v>101</v>
      </c>
      <c r="BF14" s="1" t="s">
        <v>102</v>
      </c>
      <c r="BJ14" s="57" t="s">
        <v>1527</v>
      </c>
      <c r="BK14" s="58"/>
      <c r="BO14" s="2" t="s">
        <v>104</v>
      </c>
      <c r="BP14" s="2"/>
      <c r="BT14" s="1" t="s">
        <v>145</v>
      </c>
      <c r="BY14" s="2" t="s">
        <v>146</v>
      </c>
      <c r="CC14" s="57" t="s">
        <v>1528</v>
      </c>
      <c r="CD14" s="63"/>
      <c r="CE14" s="58"/>
      <c r="CH14" s="2" t="s">
        <v>148</v>
      </c>
      <c r="CL14" s="1">
        <v>10.0</v>
      </c>
      <c r="CM14" s="1">
        <f>J132</f>
        <v>0.8888888889</v>
      </c>
      <c r="CN14" s="1">
        <f>L141</f>
        <v>1.057582038</v>
      </c>
    </row>
    <row r="15" ht="18.0" customHeight="1">
      <c r="A15" s="1">
        <v>1.0</v>
      </c>
      <c r="B15" s="6">
        <v>1.0</v>
      </c>
      <c r="C15" s="6">
        <v>0.0</v>
      </c>
      <c r="D15" s="6">
        <v>0.0</v>
      </c>
      <c r="E15" s="22" t="str">
        <f t="shared" ref="E15:E23" si="16">IF(MAX(B15:D15)=B15,"setosa",IF(MAX(B15:D15)=C15,"versicolor","virginica"))</f>
        <v>setosa</v>
      </c>
      <c r="F15" s="49">
        <f t="shared" ref="F15:H15" si="8">AQ15</f>
        <v>0.2817534688</v>
      </c>
      <c r="G15" s="50">
        <f t="shared" si="8"/>
        <v>0.3782845017</v>
      </c>
      <c r="H15" s="51">
        <f t="shared" si="8"/>
        <v>0.3399620295</v>
      </c>
      <c r="I15" s="52" t="str">
        <f t="shared" ref="I15:I23" si="18">IF(MAX(F15:H15)=F15,"setosa",IF(MAX(F15:H15)=G15,"versicolor","virginica"))</f>
        <v>versicolor</v>
      </c>
      <c r="J15" s="53">
        <f>COUNTIF(K15:K23,"OK")/9</f>
        <v>0.3333333333</v>
      </c>
      <c r="K15" s="24" t="str">
        <f t="shared" ref="K15:K23" si="19">IF(E15=I15,"OK","NG")</f>
        <v>NG</v>
      </c>
      <c r="L15" s="54">
        <f t="shared" ref="L15:L23" si="20">-(B15*LN(F15)+C15*LN(G15)+D15*LN(H15))/9</f>
        <v>0.1407469794</v>
      </c>
      <c r="M15" s="9" t="s">
        <v>26</v>
      </c>
      <c r="N15" s="25">
        <v>1.0</v>
      </c>
      <c r="O15" s="27">
        <v>5.1</v>
      </c>
      <c r="P15" s="27">
        <v>7.0</v>
      </c>
      <c r="Q15" s="8">
        <v>0.05071367724377998</v>
      </c>
      <c r="R15" s="8">
        <v>-0.03038316779625096</v>
      </c>
      <c r="S15" s="8">
        <v>0.16977510163331722</v>
      </c>
      <c r="T15" s="28" t="s">
        <v>27</v>
      </c>
      <c r="U15" s="15">
        <f t="array" ref="U15:W23">MMULT(N15:P23,Q15:S17)</f>
        <v>1.425956892</v>
      </c>
      <c r="V15" s="15">
        <v>1.3523945753053557</v>
      </c>
      <c r="W15" s="15">
        <v>-1.3453056563877857</v>
      </c>
      <c r="Y15" s="9" t="s">
        <v>1529</v>
      </c>
      <c r="Z15" s="17">
        <f t="shared" ref="Z15:AB15" si="9">1/(1+EXP(-U15))</f>
        <v>0.8062705709</v>
      </c>
      <c r="AA15" s="17">
        <f t="shared" si="9"/>
        <v>0.7945208362</v>
      </c>
      <c r="AB15" s="17">
        <f t="shared" si="9"/>
        <v>0.2066388993</v>
      </c>
      <c r="AD15" s="9" t="s">
        <v>1530</v>
      </c>
      <c r="AE15" s="25">
        <v>1.0</v>
      </c>
      <c r="AF15" s="17">
        <f t="shared" ref="AF15:AH15" si="10">Z15</f>
        <v>0.8062705709</v>
      </c>
      <c r="AG15" s="17">
        <f t="shared" si="10"/>
        <v>0.7945208362</v>
      </c>
      <c r="AH15" s="17">
        <f t="shared" si="10"/>
        <v>0.2066388993</v>
      </c>
      <c r="AI15" s="38">
        <v>0.0</v>
      </c>
      <c r="AJ15" s="38">
        <v>0.0</v>
      </c>
      <c r="AK15" s="38">
        <v>0.0</v>
      </c>
      <c r="AL15" s="28" t="s">
        <v>27</v>
      </c>
      <c r="AM15" s="15">
        <f t="array" ref="AM15:AO23">MMULT(AE15:AH23,AI15:AK18)</f>
        <v>0.5715010462</v>
      </c>
      <c r="AN15" s="15">
        <v>0.8661151440231385</v>
      </c>
      <c r="AO15" s="15">
        <v>0.7593025149069363</v>
      </c>
      <c r="AP15" s="9" t="s">
        <v>1531</v>
      </c>
      <c r="AQ15" s="37">
        <f t="shared" ref="AQ15:AS15" si="11">EXP(AM15)/(EXP($AM15)+EXP($AN15)+EXP($AO15))</f>
        <v>0.2817534688</v>
      </c>
      <c r="AR15" s="37">
        <f t="shared" si="11"/>
        <v>0.3782845017</v>
      </c>
      <c r="AS15" s="37">
        <f t="shared" si="11"/>
        <v>0.3399620295</v>
      </c>
      <c r="AT15" s="39" t="s">
        <v>51</v>
      </c>
      <c r="AU15" s="40" t="str">
        <f>IF(MAX(B15:D15)=MAX(AQ15:AS15)=AQ15,"setosa",IF(MAX(AQ15:AS15)=AR15,"versicolor","virginica"))</f>
        <v>versicolor</v>
      </c>
      <c r="AW15" s="41">
        <v>1.0</v>
      </c>
      <c r="AX15" s="41">
        <v>0.0</v>
      </c>
      <c r="AY15" s="41">
        <v>0.0</v>
      </c>
      <c r="BA15" s="59" t="s">
        <v>108</v>
      </c>
      <c r="BB15" s="60">
        <f t="shared" ref="BB15:BD15" si="12">AQ15-AW15</f>
        <v>-0.7182465312</v>
      </c>
      <c r="BC15" s="60">
        <f t="shared" si="12"/>
        <v>0.3782845017</v>
      </c>
      <c r="BD15" s="60">
        <f t="shared" si="12"/>
        <v>0.3399620295</v>
      </c>
      <c r="BE15" s="9" t="s">
        <v>1532</v>
      </c>
      <c r="BF15" s="27">
        <v>1.0</v>
      </c>
      <c r="BG15" s="27">
        <v>1.0</v>
      </c>
      <c r="BH15" s="27">
        <v>1.0</v>
      </c>
      <c r="BI15" s="9" t="s">
        <v>1533</v>
      </c>
      <c r="BJ15" s="17">
        <f t="shared" ref="BJ15:BL15" si="13">BB15*BF15</f>
        <v>-0.7182465312</v>
      </c>
      <c r="BK15" s="17">
        <f t="shared" si="13"/>
        <v>0.3782845017</v>
      </c>
      <c r="BL15" s="17">
        <f t="shared" si="13"/>
        <v>0.3399620295</v>
      </c>
      <c r="BN15" s="61" t="s">
        <v>1534</v>
      </c>
      <c r="BO15" s="62">
        <f t="array" ref="BO15:BQ18">MMULT(TRANSPOSE(AE15:AH23),BJ15:BL23)</f>
        <v>-0.4617257547</v>
      </c>
      <c r="BP15" s="62">
        <v>0.4328149315941848</v>
      </c>
      <c r="BQ15" s="62">
        <v>0.028910823064577262</v>
      </c>
      <c r="BS15" s="9" t="s">
        <v>1535</v>
      </c>
      <c r="BT15" s="27">
        <f t="shared" ref="BT15:BV15" si="14">Z15*(1-Z15)</f>
        <v>0.1561983374</v>
      </c>
      <c r="BU15" s="27">
        <f t="shared" si="14"/>
        <v>0.163257477</v>
      </c>
      <c r="BV15" s="27">
        <f t="shared" si="14"/>
        <v>0.1639392646</v>
      </c>
      <c r="BX15" s="9" t="s">
        <v>1536</v>
      </c>
      <c r="BY15" s="17">
        <f t="array" ref="BY15:CA23">MMULT(BJ15:BL23,TRANSPOSE(AI16:AK18))</f>
        <v>0.09193795457</v>
      </c>
      <c r="BZ15" s="17">
        <v>0.09370587156783895</v>
      </c>
      <c r="CA15" s="17">
        <v>0.12928437560730305</v>
      </c>
      <c r="CB15" s="9"/>
      <c r="CC15" s="34">
        <f t="shared" ref="CC15:CE15" si="15">BY15*BT15</f>
        <v>0.01436055565</v>
      </c>
      <c r="CD15" s="34">
        <f t="shared" si="15"/>
        <v>0.01529818417</v>
      </c>
      <c r="CE15" s="34">
        <f t="shared" si="15"/>
        <v>0.02119478546</v>
      </c>
      <c r="CG15" s="61" t="s">
        <v>1537</v>
      </c>
      <c r="CH15" s="65">
        <f t="array" ref="CH15:CJ17">MMULT(TRANSPOSE(N15:P23),CC15:CE23)</f>
        <v>-0.0007535480485</v>
      </c>
      <c r="CI15" s="65">
        <v>-0.005664098905735531</v>
      </c>
      <c r="CJ15" s="65">
        <v>-0.001730361315913977</v>
      </c>
      <c r="CL15" s="1">
        <v>11.0</v>
      </c>
      <c r="CM15" s="1">
        <f>J145</f>
        <v>0.8888888889</v>
      </c>
      <c r="CN15" s="1">
        <f>L154</f>
        <v>1.048968785</v>
      </c>
    </row>
    <row r="16" ht="18.0" customHeight="1">
      <c r="B16" s="6">
        <v>1.0</v>
      </c>
      <c r="C16" s="6">
        <v>0.0</v>
      </c>
      <c r="D16" s="6">
        <v>0.0</v>
      </c>
      <c r="E16" s="22" t="str">
        <f t="shared" si="16"/>
        <v>setosa</v>
      </c>
      <c r="F16" s="49">
        <f t="shared" ref="F16:H16" si="17">AQ16</f>
        <v>0.2815302343</v>
      </c>
      <c r="G16" s="50">
        <f t="shared" si="17"/>
        <v>0.3785111945</v>
      </c>
      <c r="H16" s="51">
        <f t="shared" si="17"/>
        <v>0.3399585713</v>
      </c>
      <c r="I16" s="52" t="str">
        <f t="shared" si="18"/>
        <v>versicolor</v>
      </c>
      <c r="K16" s="24" t="str">
        <f t="shared" si="19"/>
        <v>NG</v>
      </c>
      <c r="L16" s="55">
        <f t="shared" si="20"/>
        <v>0.1408350481</v>
      </c>
      <c r="N16" s="29">
        <v>1.0</v>
      </c>
      <c r="O16" s="27">
        <v>5.4</v>
      </c>
      <c r="P16" s="27">
        <v>7.8</v>
      </c>
      <c r="Q16" s="8">
        <v>0.1363027607250976</v>
      </c>
      <c r="R16" s="8">
        <v>-0.07995738115775261</v>
      </c>
      <c r="S16" s="8">
        <v>-0.003271808609116621</v>
      </c>
      <c r="U16" s="15">
        <v>1.5445733356551012</v>
      </c>
      <c r="V16" s="15">
        <v>1.533042833758732</v>
      </c>
      <c r="W16" s="15">
        <v>-1.5175322885836189</v>
      </c>
      <c r="Z16" s="17">
        <f t="shared" ref="Z16:AB16" si="21">1/(1+EXP(-U16))</f>
        <v>0.8241285704</v>
      </c>
      <c r="AA16" s="17">
        <f t="shared" si="21"/>
        <v>0.822451081</v>
      </c>
      <c r="AB16" s="17">
        <f t="shared" si="21"/>
        <v>0.1798251899</v>
      </c>
      <c r="AE16" s="29">
        <v>1.0</v>
      </c>
      <c r="AF16" s="17">
        <f t="shared" ref="AF16:AH16" si="22">Z16</f>
        <v>0.8241285704</v>
      </c>
      <c r="AG16" s="17">
        <f t="shared" si="22"/>
        <v>0.822451081</v>
      </c>
      <c r="AH16" s="17">
        <f t="shared" si="22"/>
        <v>0.1798251899</v>
      </c>
      <c r="AI16" s="38">
        <v>0.52</v>
      </c>
      <c r="AJ16" s="38">
        <v>0.79</v>
      </c>
      <c r="AK16" s="38">
        <v>0.49</v>
      </c>
      <c r="AM16" s="15">
        <v>0.5806865491678581</v>
      </c>
      <c r="AN16" s="15">
        <v>0.8766923514252118</v>
      </c>
      <c r="AO16" s="15">
        <v>0.7692704640566169</v>
      </c>
      <c r="AQ16" s="37">
        <f t="shared" ref="AQ16:AS16" si="23">EXP(AM16)/(EXP($AM16)+EXP($AN16)+EXP($AO16))</f>
        <v>0.2815302343</v>
      </c>
      <c r="AR16" s="37">
        <f t="shared" si="23"/>
        <v>0.3785111945</v>
      </c>
      <c r="AS16" s="37">
        <f t="shared" si="23"/>
        <v>0.3399585713</v>
      </c>
      <c r="AU16" s="40" t="str">
        <f t="shared" ref="AU16:AU23" si="32">IF(MAX(AQ16:AS16)=AQ16,"setosa",IF(MAX(AQ16:AS16)=AR16,"versicolor","virginica"))</f>
        <v>versicolor</v>
      </c>
      <c r="AW16" s="41">
        <v>1.0</v>
      </c>
      <c r="AX16" s="41">
        <v>0.0</v>
      </c>
      <c r="AY16" s="41">
        <v>0.0</v>
      </c>
      <c r="BB16" s="60">
        <f t="shared" ref="BB16:BD16" si="24">AQ16-AW16</f>
        <v>-0.7184697657</v>
      </c>
      <c r="BC16" s="60">
        <f t="shared" si="24"/>
        <v>0.3785111945</v>
      </c>
      <c r="BD16" s="60">
        <f t="shared" si="24"/>
        <v>0.3399585713</v>
      </c>
      <c r="BF16" s="27">
        <v>1.0</v>
      </c>
      <c r="BG16" s="27">
        <v>1.0</v>
      </c>
      <c r="BH16" s="27">
        <v>1.0</v>
      </c>
      <c r="BJ16" s="17">
        <f t="shared" ref="BJ16:BL16" si="25">BB16*BF16</f>
        <v>-0.7184697657</v>
      </c>
      <c r="BK16" s="17">
        <f t="shared" si="25"/>
        <v>0.3785111945</v>
      </c>
      <c r="BL16" s="17">
        <f t="shared" si="25"/>
        <v>0.3399585713</v>
      </c>
      <c r="BN16" s="61" t="s">
        <v>1538</v>
      </c>
      <c r="BO16" s="34">
        <v>-0.3678000361577749</v>
      </c>
      <c r="BP16" s="34">
        <v>0.45055144612969145</v>
      </c>
      <c r="BQ16" s="34">
        <v>-0.08275140997191643</v>
      </c>
      <c r="BT16" s="27">
        <f t="shared" ref="BT16:BV16" si="26">Z16*(1-Z16)</f>
        <v>0.1449406698</v>
      </c>
      <c r="BU16" s="27">
        <f t="shared" si="26"/>
        <v>0.1460253004</v>
      </c>
      <c r="BV16" s="27">
        <f t="shared" si="26"/>
        <v>0.147488091</v>
      </c>
      <c r="BY16" s="17">
        <v>0.09199926536672895</v>
      </c>
      <c r="BZ16" s="17">
        <v>0.09371644539822736</v>
      </c>
      <c r="CA16" s="17">
        <v>0.12932455782801616</v>
      </c>
      <c r="CC16" s="34">
        <f t="shared" ref="CC16:CE16" si="27">BY16*BT16</f>
        <v>0.01333443515</v>
      </c>
      <c r="CD16" s="34">
        <f t="shared" si="27"/>
        <v>0.01368497209</v>
      </c>
      <c r="CE16" s="34">
        <f t="shared" si="27"/>
        <v>0.01907383215</v>
      </c>
      <c r="CG16" s="61" t="s">
        <v>1539</v>
      </c>
      <c r="CH16" s="66">
        <v>0.018417471310804262</v>
      </c>
      <c r="CI16" s="66">
        <v>-0.22674654896619728</v>
      </c>
      <c r="CJ16" s="66">
        <v>-0.13925804648960377</v>
      </c>
      <c r="CL16" s="1">
        <v>12.0</v>
      </c>
      <c r="CM16" s="1">
        <f>J158</f>
        <v>0.7777777778</v>
      </c>
      <c r="CN16" s="1">
        <f>L167</f>
        <v>1.038928749</v>
      </c>
    </row>
    <row r="17" ht="18.0" customHeight="1">
      <c r="B17" s="6">
        <v>1.0</v>
      </c>
      <c r="C17" s="6">
        <v>0.0</v>
      </c>
      <c r="D17" s="6">
        <v>0.0</v>
      </c>
      <c r="E17" s="22" t="str">
        <f t="shared" si="16"/>
        <v>setosa</v>
      </c>
      <c r="F17" s="49">
        <f t="shared" ref="F17:H17" si="28">AQ17</f>
        <v>0.2818964688</v>
      </c>
      <c r="G17" s="50">
        <f t="shared" si="28"/>
        <v>0.3775103975</v>
      </c>
      <c r="H17" s="51">
        <f t="shared" si="28"/>
        <v>0.3405931337</v>
      </c>
      <c r="I17" s="52" t="str">
        <f t="shared" si="18"/>
        <v>versicolor</v>
      </c>
      <c r="K17" s="24" t="str">
        <f t="shared" si="19"/>
        <v>NG</v>
      </c>
      <c r="L17" s="55">
        <f t="shared" si="20"/>
        <v>0.1406906008</v>
      </c>
      <c r="N17" s="29">
        <v>1.0</v>
      </c>
      <c r="O17" s="27">
        <v>4.6</v>
      </c>
      <c r="P17" s="27">
        <v>6.8</v>
      </c>
      <c r="Q17" s="8">
        <v>0.09715701929433258</v>
      </c>
      <c r="R17" s="8">
        <v>0.25579434100087783</v>
      </c>
      <c r="S17" s="8">
        <v>-0.2140563620163726</v>
      </c>
      <c r="U17" s="15">
        <v>1.3383741077806903</v>
      </c>
      <c r="V17" s="15">
        <v>1.3412143976840563</v>
      </c>
      <c r="W17" s="15">
        <v>-1.3008584796799527</v>
      </c>
      <c r="Z17" s="17">
        <f t="shared" ref="Z17:AB17" si="29">1/(1+EXP(-U17))</f>
        <v>0.7922224369</v>
      </c>
      <c r="AA17" s="17">
        <f t="shared" si="29"/>
        <v>0.7926895778</v>
      </c>
      <c r="AB17" s="17">
        <f t="shared" si="29"/>
        <v>0.2140205717</v>
      </c>
      <c r="AE17" s="29">
        <v>1.0</v>
      </c>
      <c r="AF17" s="17">
        <f t="shared" ref="AF17:AH17" si="30">Z17</f>
        <v>0.7922224369</v>
      </c>
      <c r="AG17" s="17">
        <f t="shared" si="30"/>
        <v>0.7926895778</v>
      </c>
      <c r="AH17" s="17">
        <f t="shared" si="30"/>
        <v>0.2140205717</v>
      </c>
      <c r="AI17" s="38">
        <v>0.15</v>
      </c>
      <c r="AJ17" s="38">
        <v>0.2</v>
      </c>
      <c r="AK17" s="38">
        <v>0.37</v>
      </c>
      <c r="AM17" s="15">
        <v>0.5651023953244216</v>
      </c>
      <c r="AN17" s="15">
        <v>0.8571606350803262</v>
      </c>
      <c r="AO17" s="15">
        <v>0.7542511322280454</v>
      </c>
      <c r="AQ17" s="37">
        <f t="shared" ref="AQ17:AS17" si="31">EXP(AM17)/(EXP($AM17)+EXP($AN17)+EXP($AO17))</f>
        <v>0.2818964688</v>
      </c>
      <c r="AR17" s="37">
        <f t="shared" si="31"/>
        <v>0.3775103975</v>
      </c>
      <c r="AS17" s="37">
        <f t="shared" si="31"/>
        <v>0.3405931337</v>
      </c>
      <c r="AU17" s="40" t="str">
        <f t="shared" si="32"/>
        <v>versicolor</v>
      </c>
      <c r="AW17" s="41">
        <v>1.0</v>
      </c>
      <c r="AX17" s="41">
        <v>0.0</v>
      </c>
      <c r="AY17" s="41">
        <v>0.0</v>
      </c>
      <c r="BB17" s="60">
        <f t="shared" ref="BB17:BD17" si="33">AQ17-AW17</f>
        <v>-0.7181035312</v>
      </c>
      <c r="BC17" s="60">
        <f t="shared" si="33"/>
        <v>0.3775103975</v>
      </c>
      <c r="BD17" s="60">
        <f t="shared" si="33"/>
        <v>0.3405931337</v>
      </c>
      <c r="BF17" s="27">
        <v>1.0</v>
      </c>
      <c r="BG17" s="27">
        <v>1.0</v>
      </c>
      <c r="BH17" s="27">
        <v>1.0</v>
      </c>
      <c r="BJ17" s="17">
        <f t="shared" ref="BJ17:BL17" si="34">BB17*BF17</f>
        <v>-0.7181035312</v>
      </c>
      <c r="BK17" s="17">
        <f t="shared" si="34"/>
        <v>0.3775103975</v>
      </c>
      <c r="BL17" s="17">
        <f t="shared" si="34"/>
        <v>0.3405931337</v>
      </c>
      <c r="BO17" s="34">
        <v>-0.6528222436000257</v>
      </c>
      <c r="BP17" s="34">
        <v>0.6275927648526213</v>
      </c>
      <c r="BQ17" s="34">
        <v>0.02522947874740472</v>
      </c>
      <c r="BT17" s="27">
        <f t="shared" ref="BT17:BV17" si="35">Z17*(1-Z17)</f>
        <v>0.1646060474</v>
      </c>
      <c r="BU17" s="27">
        <f t="shared" si="35"/>
        <v>0.1643328111</v>
      </c>
      <c r="BV17" s="27">
        <f t="shared" si="35"/>
        <v>0.1682157666</v>
      </c>
      <c r="BY17" s="17">
        <v>0.09171001331837114</v>
      </c>
      <c r="BZ17" s="17">
        <v>0.0938060092851903</v>
      </c>
      <c r="CA17" s="17">
        <v>0.12925863561481832</v>
      </c>
      <c r="CC17" s="34">
        <f t="shared" ref="CC17:CE17" si="36">BY17*BT17</f>
        <v>0.0150960228</v>
      </c>
      <c r="CD17" s="34">
        <f t="shared" si="36"/>
        <v>0.0154154052</v>
      </c>
      <c r="CE17" s="34">
        <f t="shared" si="36"/>
        <v>0.02174334048</v>
      </c>
      <c r="CH17" s="66">
        <v>0.2730663823996871</v>
      </c>
      <c r="CI17" s="66">
        <v>-0.042355934543399615</v>
      </c>
      <c r="CJ17" s="66">
        <v>0.1611923787103055</v>
      </c>
      <c r="CL17" s="1">
        <v>13.0</v>
      </c>
      <c r="CM17" s="1">
        <f>J171</f>
        <v>0.7777777778</v>
      </c>
      <c r="CN17" s="1">
        <f>L180</f>
        <v>1.02731839</v>
      </c>
    </row>
    <row r="18" ht="18.0" customHeight="1">
      <c r="B18" s="6">
        <v>0.0</v>
      </c>
      <c r="C18" s="6">
        <v>1.0</v>
      </c>
      <c r="D18" s="6">
        <v>0.0</v>
      </c>
      <c r="E18" s="22" t="str">
        <f t="shared" si="16"/>
        <v>versicolor</v>
      </c>
      <c r="F18" s="49">
        <f t="shared" ref="F18:H18" si="37">AQ18</f>
        <v>0.2824908798</v>
      </c>
      <c r="G18" s="50">
        <f t="shared" si="37"/>
        <v>0.3826588208</v>
      </c>
      <c r="H18" s="51">
        <f t="shared" si="37"/>
        <v>0.3348502994</v>
      </c>
      <c r="I18" s="52" t="str">
        <f t="shared" si="18"/>
        <v>versicolor</v>
      </c>
      <c r="K18" s="24" t="str">
        <f t="shared" si="19"/>
        <v>OK</v>
      </c>
      <c r="L18" s="55">
        <f t="shared" si="20"/>
        <v>0.1067346105</v>
      </c>
      <c r="N18" s="29">
        <v>1.0</v>
      </c>
      <c r="O18" s="27">
        <v>6.4</v>
      </c>
      <c r="P18" s="27">
        <v>3.6</v>
      </c>
      <c r="U18" s="15">
        <v>1.2728166153440017</v>
      </c>
      <c r="V18" s="15">
        <v>0.37874922039729253</v>
      </c>
      <c r="W18" s="15">
        <v>-0.6217673767239704</v>
      </c>
      <c r="Z18" s="17">
        <f t="shared" ref="Z18:AB18" si="38">1/(1+EXP(-U18))</f>
        <v>0.7812245247</v>
      </c>
      <c r="AA18" s="17">
        <f t="shared" si="38"/>
        <v>0.5935713947</v>
      </c>
      <c r="AB18" s="17">
        <f t="shared" si="38"/>
        <v>0.349379596</v>
      </c>
      <c r="AE18" s="29">
        <v>1.0</v>
      </c>
      <c r="AF18" s="17">
        <f t="shared" ref="AF18:AH18" si="39">Z18</f>
        <v>0.7812245247</v>
      </c>
      <c r="AG18" s="17">
        <f t="shared" si="39"/>
        <v>0.5935713947</v>
      </c>
      <c r="AH18" s="17">
        <f t="shared" si="39"/>
        <v>0.349379596</v>
      </c>
      <c r="AI18" s="38">
        <v>0.16</v>
      </c>
      <c r="AJ18" s="38">
        <v>0.34</v>
      </c>
      <c r="AK18" s="38">
        <v>0.34</v>
      </c>
      <c r="AM18" s="15">
        <v>0.551173197423999</v>
      </c>
      <c r="AN18" s="15">
        <v>0.8546707161131278</v>
      </c>
      <c r="AO18" s="15">
        <v>0.7212104957958009</v>
      </c>
      <c r="AQ18" s="37">
        <f t="shared" ref="AQ18:AS18" si="40">EXP(AM18)/(EXP($AM18)+EXP($AN18)+EXP($AO18))</f>
        <v>0.2824908798</v>
      </c>
      <c r="AR18" s="37">
        <f t="shared" si="40"/>
        <v>0.3826588208</v>
      </c>
      <c r="AS18" s="37">
        <f t="shared" si="40"/>
        <v>0.3348502994</v>
      </c>
      <c r="AU18" s="40" t="str">
        <f t="shared" si="32"/>
        <v>versicolor</v>
      </c>
      <c r="AW18" s="41">
        <v>0.0</v>
      </c>
      <c r="AX18" s="41">
        <v>1.0</v>
      </c>
      <c r="AY18" s="41">
        <v>0.0</v>
      </c>
      <c r="BB18" s="60">
        <f t="shared" ref="BB18:BD18" si="41">AQ18-AW18</f>
        <v>0.2824908798</v>
      </c>
      <c r="BC18" s="60">
        <f t="shared" si="41"/>
        <v>-0.6173411792</v>
      </c>
      <c r="BD18" s="60">
        <f t="shared" si="41"/>
        <v>0.3348502994</v>
      </c>
      <c r="BF18" s="27">
        <v>1.0</v>
      </c>
      <c r="BG18" s="27">
        <v>1.0</v>
      </c>
      <c r="BH18" s="27">
        <v>1.0</v>
      </c>
      <c r="BJ18" s="17">
        <f t="shared" ref="BJ18:BL18" si="42">BB18*BF18</f>
        <v>0.2824908798</v>
      </c>
      <c r="BK18" s="17">
        <f t="shared" si="42"/>
        <v>-0.6173411792</v>
      </c>
      <c r="BL18" s="17">
        <f t="shared" si="42"/>
        <v>0.3348502994</v>
      </c>
      <c r="BO18" s="34">
        <v>0.08622066856650872</v>
      </c>
      <c r="BP18" s="34">
        <v>-0.14845213834989762</v>
      </c>
      <c r="BQ18" s="34">
        <v>0.06223146978338906</v>
      </c>
      <c r="BT18" s="27">
        <f t="shared" ref="BT18:BV18" si="43">Z18*(1-Z18)</f>
        <v>0.1709127667</v>
      </c>
      <c r="BU18" s="27">
        <f t="shared" si="43"/>
        <v>0.2412443941</v>
      </c>
      <c r="BV18" s="27">
        <f t="shared" si="43"/>
        <v>0.2273134939</v>
      </c>
      <c r="BY18" s="17">
        <v>-0.1767276273686251</v>
      </c>
      <c r="BZ18" s="17">
        <v>0.042800006910460986</v>
      </c>
      <c r="CA18" s="17">
        <v>-0.05084835836313685</v>
      </c>
      <c r="CC18" s="34">
        <f t="shared" ref="CC18:CE18" si="44">BY18*BT18</f>
        <v>-0.03020500774</v>
      </c>
      <c r="CD18" s="34">
        <f t="shared" si="44"/>
        <v>0.01032526173</v>
      </c>
      <c r="CE18" s="34">
        <f t="shared" si="44"/>
        <v>-0.011558518</v>
      </c>
      <c r="CL18" s="1">
        <v>14.0</v>
      </c>
      <c r="CM18" s="1">
        <f>J184</f>
        <v>0.7777777778</v>
      </c>
      <c r="CN18" s="1">
        <f>L193</f>
        <v>1.014034602</v>
      </c>
    </row>
    <row r="19" ht="18.0" customHeight="1">
      <c r="B19" s="6">
        <v>0.0</v>
      </c>
      <c r="C19" s="6">
        <v>1.0</v>
      </c>
      <c r="D19" s="6">
        <v>0.0</v>
      </c>
      <c r="E19" s="22" t="str">
        <f t="shared" si="16"/>
        <v>versicolor</v>
      </c>
      <c r="F19" s="49">
        <f t="shared" ref="F19:H19" si="45">AQ19</f>
        <v>0.2825943072</v>
      </c>
      <c r="G19" s="50">
        <f t="shared" si="45"/>
        <v>0.3818639672</v>
      </c>
      <c r="H19" s="51">
        <f t="shared" si="45"/>
        <v>0.3355417256</v>
      </c>
      <c r="I19" s="52" t="str">
        <f t="shared" si="18"/>
        <v>versicolor</v>
      </c>
      <c r="K19" s="24" t="str">
        <f t="shared" si="19"/>
        <v>OK</v>
      </c>
      <c r="L19" s="55">
        <f t="shared" si="20"/>
        <v>0.106965649</v>
      </c>
      <c r="N19" s="29">
        <v>1.0</v>
      </c>
      <c r="O19" s="27">
        <v>5.9</v>
      </c>
      <c r="P19" s="27">
        <v>3.4</v>
      </c>
      <c r="U19" s="15">
        <v>1.1852338311225865</v>
      </c>
      <c r="V19" s="15">
        <v>0.3675690427759932</v>
      </c>
      <c r="W19" s="15">
        <v>-0.5773202000161376</v>
      </c>
      <c r="Z19" s="17">
        <f t="shared" ref="Z19:AB19" si="46">1/(1+EXP(-U19))</f>
        <v>0.7658875552</v>
      </c>
      <c r="AA19" s="17">
        <f t="shared" si="46"/>
        <v>0.5908714431</v>
      </c>
      <c r="AB19" s="17">
        <f t="shared" si="46"/>
        <v>0.3595494484</v>
      </c>
      <c r="AE19" s="29">
        <v>1.0</v>
      </c>
      <c r="AF19" s="17">
        <f t="shared" ref="AF19:AH19" si="47">Z19</f>
        <v>0.7658875552</v>
      </c>
      <c r="AG19" s="17">
        <f t="shared" si="47"/>
        <v>0.5908714431</v>
      </c>
      <c r="AH19" s="17">
        <f t="shared" si="47"/>
        <v>0.3595494484</v>
      </c>
      <c r="AI19" s="2"/>
      <c r="AM19" s="15">
        <v>0.5444201569405026</v>
      </c>
      <c r="AN19" s="15">
        <v>0.8454722697278407</v>
      </c>
      <c r="AO19" s="15">
        <v>0.7161541484878278</v>
      </c>
      <c r="AQ19" s="37">
        <f t="shared" ref="AQ19:AS19" si="48">EXP(AM19)/(EXP($AM19)+EXP($AN19)+EXP($AO19))</f>
        <v>0.2825943072</v>
      </c>
      <c r="AR19" s="37">
        <f t="shared" si="48"/>
        <v>0.3818639672</v>
      </c>
      <c r="AS19" s="37">
        <f t="shared" si="48"/>
        <v>0.3355417256</v>
      </c>
      <c r="AU19" s="40" t="str">
        <f t="shared" si="32"/>
        <v>versicolor</v>
      </c>
      <c r="AW19" s="41">
        <v>0.0</v>
      </c>
      <c r="AX19" s="41">
        <v>1.0</v>
      </c>
      <c r="AY19" s="41">
        <v>0.0</v>
      </c>
      <c r="BB19" s="60">
        <f t="shared" ref="BB19:BD19" si="49">AQ19-AW19</f>
        <v>0.2825943072</v>
      </c>
      <c r="BC19" s="60">
        <f t="shared" si="49"/>
        <v>-0.6181360328</v>
      </c>
      <c r="BD19" s="60">
        <f t="shared" si="49"/>
        <v>0.3355417256</v>
      </c>
      <c r="BF19" s="27">
        <v>1.0</v>
      </c>
      <c r="BG19" s="27">
        <v>1.0</v>
      </c>
      <c r="BH19" s="27">
        <v>1.0</v>
      </c>
      <c r="BJ19" s="17">
        <f t="shared" ref="BJ19:BL19" si="50">BB19*BF19</f>
        <v>0.2825943072</v>
      </c>
      <c r="BK19" s="17">
        <f t="shared" si="50"/>
        <v>-0.6181360328</v>
      </c>
      <c r="BL19" s="17">
        <f t="shared" si="50"/>
        <v>0.3355417256</v>
      </c>
      <c r="BT19" s="27">
        <f t="shared" ref="BT19:BV19" si="51">Z19*(1-Z19)</f>
        <v>0.179303808</v>
      </c>
      <c r="BU19" s="27">
        <f t="shared" si="51"/>
        <v>0.2417423808</v>
      </c>
      <c r="BV19" s="27">
        <f t="shared" si="51"/>
        <v>0.2302736426</v>
      </c>
      <c r="BY19" s="17">
        <v>-0.17696298062412344</v>
      </c>
      <c r="BZ19" s="17">
        <v>0.04291237799650659</v>
      </c>
      <c r="CA19" s="17">
        <v>-0.05086697529206603</v>
      </c>
      <c r="CC19" s="34">
        <f t="shared" ref="CC19:CE19" si="52">BY19*BT19</f>
        <v>-0.0317301363</v>
      </c>
      <c r="CD19" s="34">
        <f t="shared" si="52"/>
        <v>0.01037374042</v>
      </c>
      <c r="CE19" s="34">
        <f t="shared" si="52"/>
        <v>-0.01171332369</v>
      </c>
      <c r="CL19" s="1">
        <v>15.0</v>
      </c>
      <c r="CM19" s="1">
        <f>J197</f>
        <v>0.7777777778</v>
      </c>
      <c r="CN19" s="1">
        <f>L206</f>
        <v>0.999034046</v>
      </c>
    </row>
    <row r="20" ht="18.0" customHeight="1">
      <c r="B20" s="6">
        <v>0.0</v>
      </c>
      <c r="C20" s="6">
        <v>1.0</v>
      </c>
      <c r="D20" s="6">
        <v>0.0</v>
      </c>
      <c r="E20" s="22" t="str">
        <f t="shared" si="16"/>
        <v>versicolor</v>
      </c>
      <c r="F20" s="49">
        <f t="shared" ref="F20:H20" si="53">AQ20</f>
        <v>0.2825777026</v>
      </c>
      <c r="G20" s="50">
        <f t="shared" si="53"/>
        <v>0.3835656369</v>
      </c>
      <c r="H20" s="51">
        <f t="shared" si="53"/>
        <v>0.3338566605</v>
      </c>
      <c r="I20" s="52" t="str">
        <f t="shared" si="18"/>
        <v>versicolor</v>
      </c>
      <c r="K20" s="24" t="str">
        <f t="shared" si="19"/>
        <v>OK</v>
      </c>
      <c r="L20" s="55">
        <f t="shared" si="20"/>
        <v>0.1064716134</v>
      </c>
      <c r="N20" s="29">
        <v>1.0</v>
      </c>
      <c r="O20" s="27">
        <v>6.7</v>
      </c>
      <c r="P20" s="27">
        <v>3.2</v>
      </c>
      <c r="U20" s="15">
        <v>1.2748446358437981</v>
      </c>
      <c r="V20" s="15">
        <v>0.25244426964961564</v>
      </c>
      <c r="W20" s="15">
        <v>-0.5371263745001564</v>
      </c>
      <c r="Z20" s="17">
        <f t="shared" ref="Z20:AB20" si="54">1/(1+EXP(-U20))</f>
        <v>0.7815709416</v>
      </c>
      <c r="AA20" s="17">
        <f t="shared" si="54"/>
        <v>0.5627780272</v>
      </c>
      <c r="AB20" s="17">
        <f t="shared" si="54"/>
        <v>0.3688563136</v>
      </c>
      <c r="AE20" s="29">
        <v>1.0</v>
      </c>
      <c r="AF20" s="17">
        <f t="shared" ref="AF20:AH20" si="55">Z20</f>
        <v>0.7815709416</v>
      </c>
      <c r="AG20" s="17">
        <f t="shared" si="55"/>
        <v>0.5627780272</v>
      </c>
      <c r="AH20" s="17">
        <f t="shared" si="55"/>
        <v>0.3688563136</v>
      </c>
      <c r="AJ20" s="2"/>
      <c r="AK20" s="2"/>
      <c r="AM20" s="15">
        <v>0.5498506039173845</v>
      </c>
      <c r="AN20" s="15">
        <v>0.855407795975053</v>
      </c>
      <c r="AO20" s="15">
        <v>0.7166087781148252</v>
      </c>
      <c r="AQ20" s="37">
        <f t="shared" ref="AQ20:AS20" si="56">EXP(AM20)/(EXP($AM20)+EXP($AN20)+EXP($AO20))</f>
        <v>0.2825777026</v>
      </c>
      <c r="AR20" s="37">
        <f t="shared" si="56"/>
        <v>0.3835656369</v>
      </c>
      <c r="AS20" s="37">
        <f t="shared" si="56"/>
        <v>0.3338566605</v>
      </c>
      <c r="AU20" s="40" t="str">
        <f t="shared" si="32"/>
        <v>versicolor</v>
      </c>
      <c r="AW20" s="41">
        <v>0.0</v>
      </c>
      <c r="AX20" s="41">
        <v>1.0</v>
      </c>
      <c r="AY20" s="41">
        <v>0.0</v>
      </c>
      <c r="BB20" s="60">
        <f t="shared" ref="BB20:BD20" si="57">AQ20-AW20</f>
        <v>0.2825777026</v>
      </c>
      <c r="BC20" s="60">
        <f t="shared" si="57"/>
        <v>-0.6164343631</v>
      </c>
      <c r="BD20" s="60">
        <f t="shared" si="57"/>
        <v>0.3338566605</v>
      </c>
      <c r="BF20" s="27">
        <v>1.0</v>
      </c>
      <c r="BG20" s="27">
        <v>1.0</v>
      </c>
      <c r="BH20" s="27">
        <v>1.0</v>
      </c>
      <c r="BJ20" s="17">
        <f t="shared" ref="BJ20:BL20" si="58">BB20*BF20</f>
        <v>0.2825777026</v>
      </c>
      <c r="BK20" s="17">
        <f t="shared" si="58"/>
        <v>-0.6164343631</v>
      </c>
      <c r="BL20" s="17">
        <f t="shared" si="58"/>
        <v>0.3338566605</v>
      </c>
      <c r="BT20" s="27">
        <f t="shared" ref="BT20:BV20" si="59">Z20*(1-Z20)</f>
        <v>0.1707178048</v>
      </c>
      <c r="BU20" s="27">
        <f t="shared" si="59"/>
        <v>0.2460589193</v>
      </c>
      <c r="BV20" s="27">
        <f t="shared" si="59"/>
        <v>0.2328013335</v>
      </c>
      <c r="BY20" s="17">
        <v>-0.1764529778524347</v>
      </c>
      <c r="BZ20" s="17">
        <v>0.04262674714642847</v>
      </c>
      <c r="CA20" s="17">
        <v>-0.05086398647581876</v>
      </c>
      <c r="CC20" s="34">
        <f t="shared" ref="CC20:CE20" si="60">BY20*BT20</f>
        <v>-0.03012366503</v>
      </c>
      <c r="CD20" s="34">
        <f t="shared" si="60"/>
        <v>0.01048869134</v>
      </c>
      <c r="CE20" s="34">
        <f t="shared" si="60"/>
        <v>-0.01184120388</v>
      </c>
      <c r="CL20" s="1">
        <v>16.0</v>
      </c>
      <c r="CM20" s="1">
        <f>J210</f>
        <v>0.7777777778</v>
      </c>
      <c r="CN20" s="1">
        <f>L219</f>
        <v>0.9823478967</v>
      </c>
    </row>
    <row r="21" ht="18.0" customHeight="1">
      <c r="B21" s="6">
        <v>0.0</v>
      </c>
      <c r="C21" s="6">
        <v>0.0</v>
      </c>
      <c r="D21" s="6">
        <v>1.0</v>
      </c>
      <c r="E21" s="22" t="str">
        <f t="shared" si="16"/>
        <v>virginica</v>
      </c>
      <c r="F21" s="49">
        <f t="shared" ref="F21:H21" si="61">AQ21</f>
        <v>0.2816536482</v>
      </c>
      <c r="G21" s="50">
        <f t="shared" si="61"/>
        <v>0.3829550368</v>
      </c>
      <c r="H21" s="51">
        <f t="shared" si="61"/>
        <v>0.335391315</v>
      </c>
      <c r="I21" s="52" t="str">
        <f t="shared" si="18"/>
        <v>versicolor</v>
      </c>
      <c r="K21" s="24" t="str">
        <f t="shared" si="19"/>
        <v>NG</v>
      </c>
      <c r="L21" s="55">
        <f t="shared" si="20"/>
        <v>0.1213841471</v>
      </c>
      <c r="N21" s="29">
        <v>1.0</v>
      </c>
      <c r="O21" s="27">
        <v>7.9</v>
      </c>
      <c r="P21" s="27">
        <v>6.3</v>
      </c>
      <c r="U21" s="15">
        <v>1.7395947085263461</v>
      </c>
      <c r="V21" s="15">
        <v>0.9494578693630337</v>
      </c>
      <c r="W21" s="15">
        <v>-1.2046272670818512</v>
      </c>
      <c r="Z21" s="17">
        <f t="shared" ref="Z21:AB21" si="62">1/(1+EXP(-U21))</f>
        <v>0.8506355786</v>
      </c>
      <c r="AA21" s="17">
        <f t="shared" si="62"/>
        <v>0.7210061381</v>
      </c>
      <c r="AB21" s="17">
        <f t="shared" si="62"/>
        <v>0.2306530744</v>
      </c>
      <c r="AE21" s="29">
        <v>1.0</v>
      </c>
      <c r="AF21" s="17">
        <f t="shared" ref="AF21:AH21" si="63">Z21</f>
        <v>0.8506355786</v>
      </c>
      <c r="AG21" s="17">
        <f t="shared" si="63"/>
        <v>0.7210061381</v>
      </c>
      <c r="AH21" s="17">
        <f t="shared" si="63"/>
        <v>0.2306530744</v>
      </c>
      <c r="AM21" s="15">
        <v>0.5873859134966868</v>
      </c>
      <c r="AN21" s="15">
        <v>0.8946253800204368</v>
      </c>
      <c r="AO21" s="15">
        <v>0.7620057499170301</v>
      </c>
      <c r="AQ21" s="37">
        <f t="shared" ref="AQ21:AS21" si="64">EXP(AM21)/(EXP($AM21)+EXP($AN21)+EXP($AO21))</f>
        <v>0.2816536482</v>
      </c>
      <c r="AR21" s="37">
        <f t="shared" si="64"/>
        <v>0.3829550368</v>
      </c>
      <c r="AS21" s="37">
        <f t="shared" si="64"/>
        <v>0.335391315</v>
      </c>
      <c r="AU21" s="40" t="str">
        <f t="shared" si="32"/>
        <v>versicolor</v>
      </c>
      <c r="AW21" s="41">
        <v>0.0</v>
      </c>
      <c r="AX21" s="41">
        <v>0.0</v>
      </c>
      <c r="AY21" s="41">
        <v>1.0</v>
      </c>
      <c r="BB21" s="60">
        <f t="shared" ref="BB21:BD21" si="65">AQ21-AW21</f>
        <v>0.2816536482</v>
      </c>
      <c r="BC21" s="60">
        <f t="shared" si="65"/>
        <v>0.3829550368</v>
      </c>
      <c r="BD21" s="60">
        <f t="shared" si="65"/>
        <v>-0.664608685</v>
      </c>
      <c r="BF21" s="27">
        <v>1.0</v>
      </c>
      <c r="BG21" s="27">
        <v>1.0</v>
      </c>
      <c r="BH21" s="27">
        <v>1.0</v>
      </c>
      <c r="BJ21" s="17">
        <f t="shared" ref="BJ21:BL21" si="66">BB21*BF21</f>
        <v>0.2816536482</v>
      </c>
      <c r="BK21" s="17">
        <f t="shared" si="66"/>
        <v>0.3829550368</v>
      </c>
      <c r="BL21" s="17">
        <f t="shared" si="66"/>
        <v>-0.664608685</v>
      </c>
      <c r="BT21" s="27">
        <f t="shared" ref="BT21:BV21" si="67">Z21*(1-Z21)</f>
        <v>0.127054691</v>
      </c>
      <c r="BU21" s="27">
        <f t="shared" si="67"/>
        <v>0.2011562869</v>
      </c>
      <c r="BV21" s="27">
        <f t="shared" si="67"/>
        <v>0.1774522337</v>
      </c>
      <c r="BY21" s="17">
        <v>0.12333612047354414</v>
      </c>
      <c r="BZ21" s="17">
        <v>-0.1270661588558815</v>
      </c>
      <c r="CA21" s="17">
        <v>-0.05069765667860676</v>
      </c>
      <c r="CC21" s="34">
        <f t="shared" ref="CC21:CE21" si="68">BY21*BT21</f>
        <v>0.01567043268</v>
      </c>
      <c r="CD21" s="34">
        <f t="shared" si="68"/>
        <v>-0.02556015671</v>
      </c>
      <c r="CE21" s="34">
        <f t="shared" si="68"/>
        <v>-0.00899641242</v>
      </c>
      <c r="CL21" s="1">
        <v>17.0</v>
      </c>
      <c r="CM21" s="1">
        <f>J223</f>
        <v>0.7777777778</v>
      </c>
      <c r="CN21" s="1">
        <f>L232</f>
        <v>0.9640908722</v>
      </c>
    </row>
    <row r="22" ht="18.0" customHeight="1">
      <c r="B22" s="6">
        <v>0.0</v>
      </c>
      <c r="C22" s="6">
        <v>0.0</v>
      </c>
      <c r="D22" s="6">
        <v>1.0</v>
      </c>
      <c r="E22" s="22" t="str">
        <f t="shared" si="16"/>
        <v>virginica</v>
      </c>
      <c r="F22" s="49">
        <f t="shared" ref="F22:H22" si="69">AQ22</f>
        <v>0.2818011549</v>
      </c>
      <c r="G22" s="50">
        <f t="shared" si="69"/>
        <v>0.3839275253</v>
      </c>
      <c r="H22" s="51">
        <f t="shared" si="69"/>
        <v>0.3342713198</v>
      </c>
      <c r="I22" s="52" t="str">
        <f t="shared" si="18"/>
        <v>versicolor</v>
      </c>
      <c r="K22" s="24" t="str">
        <f t="shared" si="19"/>
        <v>NG</v>
      </c>
      <c r="L22" s="55">
        <f t="shared" si="20"/>
        <v>0.121755809</v>
      </c>
      <c r="N22" s="29">
        <v>1.0</v>
      </c>
      <c r="O22" s="27">
        <v>8.3</v>
      </c>
      <c r="P22" s="27">
        <v>5.8</v>
      </c>
      <c r="U22" s="15">
        <v>1.745537303169219</v>
      </c>
      <c r="V22" s="15">
        <v>0.7895777463994937</v>
      </c>
      <c r="W22" s="15">
        <v>-1.098907809517312</v>
      </c>
      <c r="Z22" s="17">
        <f t="shared" ref="Z22:AB22" si="70">1/(1+EXP(-U22))</f>
        <v>0.8513890409</v>
      </c>
      <c r="AA22" s="17">
        <f t="shared" si="70"/>
        <v>0.6877406574</v>
      </c>
      <c r="AB22" s="17">
        <f t="shared" si="70"/>
        <v>0.2499445939</v>
      </c>
      <c r="AE22" s="29">
        <v>1.0</v>
      </c>
      <c r="AF22" s="17">
        <f t="shared" ref="AF22:AH22" si="71">Z22</f>
        <v>0.8513890409</v>
      </c>
      <c r="AG22" s="17">
        <f t="shared" si="71"/>
        <v>0.6877406574</v>
      </c>
      <c r="AH22" s="17">
        <f t="shared" si="71"/>
        <v>0.2499445939</v>
      </c>
      <c r="AM22" s="15">
        <v>0.5858745349188597</v>
      </c>
      <c r="AN22" s="15">
        <v>0.8951266357471759</v>
      </c>
      <c r="AO22" s="15">
        <v>0.7566258352175127</v>
      </c>
      <c r="AQ22" s="37">
        <f t="shared" ref="AQ22:AS22" si="72">EXP(AM22)/(EXP($AM22)+EXP($AN22)+EXP($AO22))</f>
        <v>0.2818011549</v>
      </c>
      <c r="AR22" s="37">
        <f t="shared" si="72"/>
        <v>0.3839275253</v>
      </c>
      <c r="AS22" s="37">
        <f t="shared" si="72"/>
        <v>0.3342713198</v>
      </c>
      <c r="AU22" s="40" t="str">
        <f t="shared" si="32"/>
        <v>versicolor</v>
      </c>
      <c r="AW22" s="41">
        <v>0.0</v>
      </c>
      <c r="AX22" s="41">
        <v>0.0</v>
      </c>
      <c r="AY22" s="41">
        <v>1.0</v>
      </c>
      <c r="BB22" s="60">
        <f t="shared" ref="BB22:BD22" si="73">AQ22-AW22</f>
        <v>0.2818011549</v>
      </c>
      <c r="BC22" s="60">
        <f t="shared" si="73"/>
        <v>0.3839275253</v>
      </c>
      <c r="BD22" s="60">
        <f t="shared" si="73"/>
        <v>-0.6657286802</v>
      </c>
      <c r="BF22" s="27">
        <v>1.0</v>
      </c>
      <c r="BG22" s="27">
        <v>1.0</v>
      </c>
      <c r="BH22" s="27">
        <v>1.0</v>
      </c>
      <c r="BJ22" s="17">
        <f t="shared" ref="BJ22:BL22" si="74">BB22*BF22</f>
        <v>0.2818011549</v>
      </c>
      <c r="BK22" s="17">
        <f t="shared" si="74"/>
        <v>0.3839275253</v>
      </c>
      <c r="BL22" s="17">
        <f t="shared" si="74"/>
        <v>-0.6657286802</v>
      </c>
      <c r="BT22" s="27">
        <f t="shared" ref="BT22:BV22" si="75">Z22*(1-Z22)</f>
        <v>0.1265257419</v>
      </c>
      <c r="BU22" s="27">
        <f t="shared" si="75"/>
        <v>0.2147534456</v>
      </c>
      <c r="BV22" s="27">
        <f t="shared" si="75"/>
        <v>0.1874722939</v>
      </c>
      <c r="BY22" s="17">
        <v>0.12363229223276212</v>
      </c>
      <c r="BZ22" s="17">
        <v>-0.12726393337441</v>
      </c>
      <c r="CA22" s="17">
        <v>-0.05072420788005946</v>
      </c>
      <c r="CC22" s="34">
        <f t="shared" ref="CC22:CE22" si="76">BY22*BT22</f>
        <v>0.0156426675</v>
      </c>
      <c r="CD22" s="34">
        <f t="shared" si="76"/>
        <v>-0.02733036819</v>
      </c>
      <c r="CE22" s="34">
        <f t="shared" si="76"/>
        <v>-0.009509383607</v>
      </c>
      <c r="CL22" s="1">
        <v>18.0</v>
      </c>
      <c r="CM22" s="1">
        <f>J236</f>
        <v>0.7777777778</v>
      </c>
      <c r="CN22" s="1">
        <f>L245</f>
        <v>0.9444616044</v>
      </c>
    </row>
    <row r="23" ht="18.0" customHeight="1">
      <c r="B23" s="6">
        <v>0.0</v>
      </c>
      <c r="C23" s="6">
        <v>0.0</v>
      </c>
      <c r="D23" s="6">
        <v>1.0</v>
      </c>
      <c r="E23" s="22" t="str">
        <f t="shared" si="16"/>
        <v>virginica</v>
      </c>
      <c r="F23" s="49">
        <f t="shared" ref="F23:H23" si="77">AQ23</f>
        <v>0.2819763807</v>
      </c>
      <c r="G23" s="50">
        <f t="shared" si="77"/>
        <v>0.383537851</v>
      </c>
      <c r="H23" s="51">
        <f t="shared" si="77"/>
        <v>0.3344857683</v>
      </c>
      <c r="I23" s="52" t="str">
        <f t="shared" si="18"/>
        <v>versicolor</v>
      </c>
      <c r="J23" s="30"/>
      <c r="K23" s="24" t="str">
        <f t="shared" si="19"/>
        <v>NG</v>
      </c>
      <c r="L23" s="56">
        <f t="shared" si="20"/>
        <v>0.1216845496</v>
      </c>
      <c r="N23" s="31">
        <v>1.0</v>
      </c>
      <c r="O23" s="27">
        <v>7.7</v>
      </c>
      <c r="P23" s="27">
        <v>5.2</v>
      </c>
      <c r="U23" s="15">
        <v>1.6054614351575607</v>
      </c>
      <c r="V23" s="15">
        <v>0.6840755704936187</v>
      </c>
      <c r="W23" s="15">
        <v>-0.9685109071420183</v>
      </c>
      <c r="Z23" s="17">
        <f t="shared" ref="Z23:AB23" si="78">1/(1+EXP(-U23))</f>
        <v>0.8327803125</v>
      </c>
      <c r="AA23" s="17">
        <f t="shared" si="78"/>
        <v>0.6646477146</v>
      </c>
      <c r="AB23" s="17">
        <f t="shared" si="78"/>
        <v>0.2751774095</v>
      </c>
      <c r="AE23" s="31">
        <v>1.0</v>
      </c>
      <c r="AF23" s="17">
        <f t="shared" ref="AF23:AH23" si="79">Z23</f>
        <v>0.8327803125</v>
      </c>
      <c r="AG23" s="17">
        <f t="shared" si="79"/>
        <v>0.6646477146</v>
      </c>
      <c r="AH23" s="17">
        <f t="shared" si="79"/>
        <v>0.2751774095</v>
      </c>
      <c r="AM23" s="15">
        <v>0.5767713052263524</v>
      </c>
      <c r="AN23" s="15">
        <v>0.8843863090466463</v>
      </c>
      <c r="AO23" s="15">
        <v>0.747542326777484</v>
      </c>
      <c r="AQ23" s="37">
        <f t="shared" ref="AQ23:AS23" si="80">EXP(AM23)/(EXP($AM23)+EXP($AN23)+EXP($AO23))</f>
        <v>0.2819763807</v>
      </c>
      <c r="AR23" s="37">
        <f t="shared" si="80"/>
        <v>0.383537851</v>
      </c>
      <c r="AS23" s="37">
        <f t="shared" si="80"/>
        <v>0.3344857683</v>
      </c>
      <c r="AU23" s="40" t="str">
        <f t="shared" si="32"/>
        <v>versicolor</v>
      </c>
      <c r="AW23" s="41">
        <v>0.0</v>
      </c>
      <c r="AX23" s="41">
        <v>0.0</v>
      </c>
      <c r="AY23" s="41">
        <v>1.0</v>
      </c>
      <c r="BB23" s="60">
        <f t="shared" ref="BB23:BD23" si="81">AQ23-AW23</f>
        <v>0.2819763807</v>
      </c>
      <c r="BC23" s="60">
        <f t="shared" si="81"/>
        <v>0.383537851</v>
      </c>
      <c r="BD23" s="60">
        <f t="shared" si="81"/>
        <v>-0.6655142317</v>
      </c>
      <c r="BF23" s="27">
        <v>1.0</v>
      </c>
      <c r="BG23" s="27">
        <v>1.0</v>
      </c>
      <c r="BH23" s="27">
        <v>1.0</v>
      </c>
      <c r="BJ23" s="17">
        <f t="shared" ref="BJ23:BL23" si="82">BB23*BF23</f>
        <v>0.2819763807</v>
      </c>
      <c r="BK23" s="17">
        <f t="shared" si="82"/>
        <v>0.383537851</v>
      </c>
      <c r="BL23" s="17">
        <f t="shared" si="82"/>
        <v>-0.6655142317</v>
      </c>
      <c r="BT23" s="27">
        <f t="shared" ref="BT23:BV23" si="83">Z23*(1-Z23)</f>
        <v>0.1392572636</v>
      </c>
      <c r="BU23" s="27">
        <f t="shared" si="83"/>
        <v>0.2228911301</v>
      </c>
      <c r="BV23" s="27">
        <f t="shared" si="83"/>
        <v>0.1994548028</v>
      </c>
      <c r="BY23" s="17">
        <v>0.123520646722941</v>
      </c>
      <c r="BZ23" s="17">
        <v>-0.12723623842044493</v>
      </c>
      <c r="CA23" s="17">
        <v>-0.05075574852187248</v>
      </c>
      <c r="CC23" s="34">
        <f t="shared" ref="CC23:CE23" si="84">BY23*BT23</f>
        <v>0.01720114726</v>
      </c>
      <c r="CD23" s="34">
        <f t="shared" si="84"/>
        <v>-0.02835982897</v>
      </c>
      <c r="CE23" s="34">
        <f t="shared" si="84"/>
        <v>-0.01012347781</v>
      </c>
      <c r="CL23" s="1">
        <v>19.0</v>
      </c>
      <c r="CM23" s="1">
        <f>J249</f>
        <v>0.7777777778</v>
      </c>
      <c r="CN23" s="1">
        <f>L258</f>
        <v>0.9237309094</v>
      </c>
    </row>
    <row r="24" ht="18.0" customHeight="1">
      <c r="K24" s="32" t="s">
        <v>29</v>
      </c>
      <c r="L24" s="31">
        <f>SUM(L15:L23)</f>
        <v>1.107269007</v>
      </c>
      <c r="CL24" s="1">
        <v>20.0</v>
      </c>
      <c r="CM24" s="1">
        <f>J262</f>
        <v>0.6666666667</v>
      </c>
      <c r="CN24" s="1">
        <f>L271</f>
        <v>0.9022177194</v>
      </c>
    </row>
    <row r="25" ht="18.75" customHeight="1">
      <c r="A25" s="7"/>
      <c r="K25" s="2"/>
      <c r="R25" s="2"/>
      <c r="CL25" s="1">
        <v>21.0</v>
      </c>
      <c r="CM25" s="1">
        <f>J275</f>
        <v>0.6666666667</v>
      </c>
      <c r="CN25" s="1">
        <f>L284</f>
        <v>0.880258438</v>
      </c>
    </row>
    <row r="26" ht="18.0" customHeight="1">
      <c r="B26" s="11" t="s">
        <v>11</v>
      </c>
      <c r="C26" s="12"/>
      <c r="D26" s="12"/>
      <c r="E26" s="13"/>
      <c r="G26" s="2"/>
      <c r="H26" s="2"/>
      <c r="I26" s="2"/>
      <c r="J26" s="9"/>
      <c r="K26" s="2"/>
      <c r="L26" s="9"/>
      <c r="Q26" s="7"/>
      <c r="U26" s="7"/>
      <c r="Z26" s="7"/>
      <c r="AF26" s="7"/>
      <c r="AI26" s="7"/>
      <c r="AM26" s="7"/>
      <c r="AQ26" s="7"/>
      <c r="AW26" s="1" t="s">
        <v>41</v>
      </c>
      <c r="BB26" s="7"/>
      <c r="BF26" s="7"/>
      <c r="BH26" s="9"/>
      <c r="BJ26" s="7"/>
      <c r="BN26" s="7"/>
      <c r="BS26" s="7"/>
      <c r="BW26" s="7"/>
      <c r="BY26" s="9"/>
      <c r="CA26" s="7"/>
      <c r="CE26" s="7"/>
      <c r="CJ26" s="7"/>
      <c r="CL26" s="1">
        <v>22.0</v>
      </c>
      <c r="CM26" s="1">
        <f>J288</f>
        <v>0.6666666667</v>
      </c>
      <c r="CN26" s="1">
        <f>L297</f>
        <v>0.8581786729</v>
      </c>
    </row>
    <row r="27" ht="18.0" customHeight="1">
      <c r="B27" s="18" t="s">
        <v>14</v>
      </c>
      <c r="C27" s="18" t="s">
        <v>15</v>
      </c>
      <c r="D27" s="18" t="s">
        <v>16</v>
      </c>
      <c r="E27" s="19"/>
      <c r="F27" s="6" t="s">
        <v>14</v>
      </c>
      <c r="G27" s="6" t="s">
        <v>15</v>
      </c>
      <c r="H27" s="6" t="s">
        <v>16</v>
      </c>
      <c r="I27" s="19"/>
      <c r="J27" s="20" t="s">
        <v>18</v>
      </c>
      <c r="K27" s="18" t="s">
        <v>19</v>
      </c>
      <c r="L27" s="21" t="s">
        <v>20</v>
      </c>
      <c r="N27" s="1" t="s">
        <v>21</v>
      </c>
      <c r="O27" s="1" t="s">
        <v>22</v>
      </c>
      <c r="P27" s="1" t="s">
        <v>23</v>
      </c>
      <c r="Q27" s="1" t="s">
        <v>1540</v>
      </c>
      <c r="U27" s="1" t="s">
        <v>1541</v>
      </c>
      <c r="AE27" s="1" t="s">
        <v>21</v>
      </c>
      <c r="AF27" s="2" t="s">
        <v>1542</v>
      </c>
      <c r="AI27" s="2" t="s">
        <v>1543</v>
      </c>
      <c r="AK27" s="2"/>
      <c r="AM27" s="2" t="s">
        <v>1544</v>
      </c>
      <c r="AO27" s="2"/>
      <c r="AQ27" s="2" t="s">
        <v>47</v>
      </c>
      <c r="AW27" s="6" t="s">
        <v>14</v>
      </c>
      <c r="AX27" s="6" t="s">
        <v>15</v>
      </c>
      <c r="AY27" s="6" t="s">
        <v>16</v>
      </c>
      <c r="BB27" s="2" t="s">
        <v>101</v>
      </c>
      <c r="BF27" s="1" t="s">
        <v>251</v>
      </c>
      <c r="BJ27" s="2" t="s">
        <v>1545</v>
      </c>
      <c r="BO27" s="2" t="s">
        <v>104</v>
      </c>
      <c r="BP27" s="2"/>
      <c r="BT27" s="1" t="s">
        <v>145</v>
      </c>
      <c r="BY27" s="2" t="s">
        <v>146</v>
      </c>
      <c r="CC27" s="2" t="s">
        <v>1546</v>
      </c>
      <c r="CH27" s="2" t="s">
        <v>148</v>
      </c>
      <c r="CL27" s="1">
        <v>23.0</v>
      </c>
      <c r="CM27" s="1">
        <f>J301</f>
        <v>0.6666666667</v>
      </c>
      <c r="CN27" s="1">
        <f>L310</f>
        <v>0.8362732148</v>
      </c>
    </row>
    <row r="28" ht="18.0" customHeight="1">
      <c r="A28" s="71">
        <f>A15+1</f>
        <v>2</v>
      </c>
      <c r="B28" s="6">
        <v>1.0</v>
      </c>
      <c r="C28" s="6">
        <v>0.0</v>
      </c>
      <c r="D28" s="6">
        <v>0.0</v>
      </c>
      <c r="E28" s="22" t="str">
        <f t="shared" ref="E28:E36" si="95">IF(MAX(B28:D28)=B28,"setosa",IF(MAX(B28:D28)=C28,"versicolor","virginica"))</f>
        <v>setosa</v>
      </c>
      <c r="F28" s="22">
        <f t="shared" ref="F28:H28" si="85">AQ28</f>
        <v>0.3058270971</v>
      </c>
      <c r="G28" s="22">
        <f t="shared" si="85"/>
        <v>0.3509969149</v>
      </c>
      <c r="H28" s="22">
        <f t="shared" si="85"/>
        <v>0.343175988</v>
      </c>
      <c r="I28" s="64" t="str">
        <f t="shared" ref="I28:I36" si="97">IF(MAX(F28:H28)=F28,"setosa",IF(MAX(F28:H28)=G28,"versicolor","virginica"))</f>
        <v>versicolor</v>
      </c>
      <c r="J28" s="22">
        <f>COUNTIF(K28:K36,"OK")/9</f>
        <v>0.3333333333</v>
      </c>
      <c r="K28" s="24" t="str">
        <f t="shared" ref="K28:K36" si="98">IF(E28=I28,"OK","NG")</f>
        <v>NG</v>
      </c>
      <c r="L28" s="25">
        <f t="shared" ref="L28:L36" si="99">-(B28*LN(F28)+C28*LN(G28)+D28*LN(H28))/9</f>
        <v>0.1316372643</v>
      </c>
      <c r="M28" s="9" t="s">
        <v>26</v>
      </c>
      <c r="N28" s="25">
        <v>1.0</v>
      </c>
      <c r="O28" s="27">
        <v>5.1</v>
      </c>
      <c r="P28" s="27">
        <v>7.0</v>
      </c>
      <c r="Q28" s="72">
        <f t="shared" ref="Q28:S28" si="86">Q15-$C$10*CH15</f>
        <v>0.05075889013</v>
      </c>
      <c r="R28" s="72">
        <f t="shared" si="86"/>
        <v>-0.03004332186</v>
      </c>
      <c r="S28" s="72">
        <f t="shared" si="86"/>
        <v>0.1698789233</v>
      </c>
      <c r="T28" s="28" t="s">
        <v>27</v>
      </c>
      <c r="U28" s="15">
        <f t="array" ref="U28:W36">MMULT(N28:P36,Q28:S30)</f>
        <v>1.305678478</v>
      </c>
      <c r="V28" s="15">
        <v>1.4399083577315839</v>
      </c>
      <c r="W28" s="15">
        <v>-1.3702896715413406</v>
      </c>
      <c r="Y28" s="9" t="s">
        <v>1547</v>
      </c>
      <c r="Z28" s="17">
        <f t="shared" ref="Z28:AB28" si="87">1/(1+EXP(-U28))</f>
        <v>0.7867891104</v>
      </c>
      <c r="AA28" s="17">
        <f t="shared" si="87"/>
        <v>0.8084404597</v>
      </c>
      <c r="AB28" s="17">
        <f t="shared" si="87"/>
        <v>0.2025730497</v>
      </c>
      <c r="AD28" s="9" t="s">
        <v>1548</v>
      </c>
      <c r="AE28" s="25">
        <v>1.0</v>
      </c>
      <c r="AF28" s="17">
        <f t="shared" ref="AF28:AH28" si="88">Z28</f>
        <v>0.7867891104</v>
      </c>
      <c r="AG28" s="17">
        <f t="shared" si="88"/>
        <v>0.8084404597</v>
      </c>
      <c r="AH28" s="17">
        <f t="shared" si="88"/>
        <v>0.2025730497</v>
      </c>
      <c r="AI28" s="38">
        <f t="shared" ref="AI28:AK28" si="89">AI15-$C$10*BO15</f>
        <v>0.02770354528</v>
      </c>
      <c r="AJ28" s="38">
        <f t="shared" si="89"/>
        <v>-0.0259688959</v>
      </c>
      <c r="AK28" s="38">
        <f t="shared" si="89"/>
        <v>-0.001734649384</v>
      </c>
      <c r="AL28" s="28" t="s">
        <v>27</v>
      </c>
      <c r="AM28" s="15">
        <f t="array" ref="AM28:AO36">MMULT(AE28:AH36,AI28:AK31)</f>
        <v>0.6384926192</v>
      </c>
      <c r="AN28" s="15">
        <v>0.7762501529923002</v>
      </c>
      <c r="AO28" s="15">
        <v>0.7537161191766623</v>
      </c>
      <c r="AP28" s="9" t="s">
        <v>1549</v>
      </c>
      <c r="AQ28" s="37">
        <f t="shared" ref="AQ28:AS28" si="90">EXP(AM28)/(EXP($AM28)+EXP($AN28)+EXP($AO28))</f>
        <v>0.3058270971</v>
      </c>
      <c r="AR28" s="37">
        <f t="shared" si="90"/>
        <v>0.3509969149</v>
      </c>
      <c r="AS28" s="37">
        <f t="shared" si="90"/>
        <v>0.343175988</v>
      </c>
      <c r="AT28" s="39" t="s">
        <v>51</v>
      </c>
      <c r="AU28" s="40" t="str">
        <f>IF(MAX(B28:D28)=MAX(AQ28:AS28)=AQ28,"setosa",IF(MAX(AQ28:AS28)=AR28,"versicolor","virginica"))</f>
        <v>versicolor</v>
      </c>
      <c r="AW28" s="41">
        <v>1.0</v>
      </c>
      <c r="AX28" s="41">
        <v>0.0</v>
      </c>
      <c r="AY28" s="41">
        <v>0.0</v>
      </c>
      <c r="BA28" s="59" t="s">
        <v>108</v>
      </c>
      <c r="BB28" s="60">
        <f t="shared" ref="BB28:BD28" si="91">AQ28-AW28</f>
        <v>-0.6941729029</v>
      </c>
      <c r="BC28" s="60">
        <f t="shared" si="91"/>
        <v>0.3509969149</v>
      </c>
      <c r="BD28" s="60">
        <f t="shared" si="91"/>
        <v>0.343175988</v>
      </c>
      <c r="BE28" s="9" t="s">
        <v>1550</v>
      </c>
      <c r="BF28" s="27">
        <v>1.0</v>
      </c>
      <c r="BG28" s="27">
        <v>1.0</v>
      </c>
      <c r="BH28" s="27">
        <v>1.0</v>
      </c>
      <c r="BI28" s="9" t="s">
        <v>1551</v>
      </c>
      <c r="BJ28" s="17">
        <f t="shared" ref="BJ28:BL28" si="92">BB28*BF28</f>
        <v>-0.6941729029</v>
      </c>
      <c r="BK28" s="17">
        <f t="shared" si="92"/>
        <v>0.3509969149</v>
      </c>
      <c r="BL28" s="17">
        <f t="shared" si="92"/>
        <v>0.343175988</v>
      </c>
      <c r="BN28" s="61" t="s">
        <v>1552</v>
      </c>
      <c r="BO28" s="62">
        <f t="array" ref="BO28:BQ31">MMULT(TRANSPOSE(AE28:AH36),BJ28:BL36)</f>
        <v>-0.2599839962</v>
      </c>
      <c r="BP28" s="62">
        <v>0.2007508719991879</v>
      </c>
      <c r="BQ28" s="62">
        <v>0.0592331242465548</v>
      </c>
      <c r="BS28" s="9" t="s">
        <v>1553</v>
      </c>
      <c r="BT28" s="27">
        <f t="shared" ref="BT28:BV28" si="93">Z28*(1-Z28)</f>
        <v>0.1677520062</v>
      </c>
      <c r="BU28" s="27">
        <f t="shared" si="93"/>
        <v>0.1548644828</v>
      </c>
      <c r="BV28" s="27">
        <f t="shared" si="93"/>
        <v>0.1615372092</v>
      </c>
      <c r="BX28" s="9" t="s">
        <v>1554</v>
      </c>
      <c r="BY28" s="17">
        <f t="array" ref="BY28:CA36">MMULT(BJ28:BL36,TRANSPOSE(AI29:AK31))</f>
        <v>0.06137024601</v>
      </c>
      <c r="BZ28" s="17">
        <v>0.05212179585475446</v>
      </c>
      <c r="CA28" s="17">
        <v>0.1303872394118633</v>
      </c>
      <c r="CB28" s="9"/>
      <c r="CC28" s="34">
        <f t="shared" ref="CC28:CE28" si="94">BY28*BT28</f>
        <v>0.01029498189</v>
      </c>
      <c r="CD28" s="34">
        <f t="shared" si="94"/>
        <v>0.008071814958</v>
      </c>
      <c r="CE28" s="34">
        <f t="shared" si="94"/>
        <v>0.02106239077</v>
      </c>
      <c r="CG28" s="61" t="s">
        <v>1555</v>
      </c>
      <c r="CH28" s="65">
        <f t="array" ref="CH28:CJ30">MMULT(TRANSPOSE(N28:P36),CC28:CE36)</f>
        <v>-0.007804278695</v>
      </c>
      <c r="CI28" s="65">
        <v>0.0012274771367127256</v>
      </c>
      <c r="CJ28" s="65">
        <v>-0.011060650379332604</v>
      </c>
      <c r="CL28" s="1">
        <v>24.0</v>
      </c>
      <c r="CM28" s="1">
        <f>J314</f>
        <v>0.6666666667</v>
      </c>
      <c r="CN28" s="1">
        <f>L323</f>
        <v>0.8147946657</v>
      </c>
    </row>
    <row r="29" ht="18.0" customHeight="1">
      <c r="B29" s="6">
        <v>1.0</v>
      </c>
      <c r="C29" s="6">
        <v>0.0</v>
      </c>
      <c r="D29" s="6">
        <v>0.0</v>
      </c>
      <c r="E29" s="22" t="str">
        <f t="shared" si="95"/>
        <v>setosa</v>
      </c>
      <c r="F29" s="22">
        <f t="shared" ref="F29:H29" si="96">AQ29</f>
        <v>0.3061543203</v>
      </c>
      <c r="G29" s="22">
        <f t="shared" si="96"/>
        <v>0.3505922209</v>
      </c>
      <c r="H29" s="22">
        <f t="shared" si="96"/>
        <v>0.3432534588</v>
      </c>
      <c r="I29" s="64" t="str">
        <f t="shared" si="97"/>
        <v>versicolor</v>
      </c>
      <c r="K29" s="24" t="str">
        <f t="shared" si="98"/>
        <v>NG</v>
      </c>
      <c r="L29" s="29">
        <f t="shared" si="99"/>
        <v>0.1315184433</v>
      </c>
      <c r="N29" s="29">
        <v>1.0</v>
      </c>
      <c r="O29" s="27">
        <v>5.4</v>
      </c>
      <c r="P29" s="27">
        <v>7.8</v>
      </c>
      <c r="Q29" s="72">
        <f t="shared" ref="Q29:S29" si="100">Q16-$C$10*CH16</f>
        <v>0.1351977124</v>
      </c>
      <c r="R29" s="72">
        <f t="shared" si="100"/>
        <v>-0.06635258822</v>
      </c>
      <c r="S29" s="72">
        <f t="shared" si="100"/>
        <v>0.00508367418</v>
      </c>
      <c r="U29" s="15">
        <v>1.4108562208702575</v>
      </c>
      <c r="V29" s="15">
        <v>1.626671138924435</v>
      </c>
      <c r="W29" s="15">
        <v>-1.5477468930784553</v>
      </c>
      <c r="Z29" s="17">
        <f t="shared" ref="Z29:AB29" si="101">1/(1+EXP(-U29))</f>
        <v>0.803900957</v>
      </c>
      <c r="AA29" s="17">
        <f t="shared" si="101"/>
        <v>0.8357131077</v>
      </c>
      <c r="AB29" s="17">
        <f t="shared" si="101"/>
        <v>0.1754119251</v>
      </c>
      <c r="AE29" s="29">
        <v>1.0</v>
      </c>
      <c r="AF29" s="17">
        <f t="shared" ref="AF29:AH29" si="102">Z29</f>
        <v>0.803900957</v>
      </c>
      <c r="AG29" s="17">
        <f t="shared" si="102"/>
        <v>0.8357131077</v>
      </c>
      <c r="AH29" s="17">
        <f t="shared" si="102"/>
        <v>0.1754119251</v>
      </c>
      <c r="AI29" s="38">
        <f t="shared" ref="AI29:AK29" si="103">AI16-$C$10*BO16</f>
        <v>0.5420680022</v>
      </c>
      <c r="AJ29" s="38">
        <f t="shared" si="103"/>
        <v>0.7629669132</v>
      </c>
      <c r="AK29" s="38">
        <f t="shared" si="103"/>
        <v>0.4949650846</v>
      </c>
      <c r="AM29" s="15">
        <v>0.6487222835130371</v>
      </c>
      <c r="AN29" s="15">
        <v>0.7842567784194254</v>
      </c>
      <c r="AO29" s="15">
        <v>0.7631021153135066</v>
      </c>
      <c r="AQ29" s="37">
        <f t="shared" ref="AQ29:AS29" si="104">EXP(AM29)/(EXP($AM29)+EXP($AN29)+EXP($AO29))</f>
        <v>0.3061543203</v>
      </c>
      <c r="AR29" s="37">
        <f t="shared" si="104"/>
        <v>0.3505922209</v>
      </c>
      <c r="AS29" s="37">
        <f t="shared" si="104"/>
        <v>0.3432534588</v>
      </c>
      <c r="AU29" s="40" t="str">
        <f t="shared" ref="AU29:AU36" si="115">IF(MAX(AQ29:AS29)=AQ29,"setosa",IF(MAX(AQ29:AS29)=AR29,"versicolor","virginica"))</f>
        <v>versicolor</v>
      </c>
      <c r="AW29" s="41">
        <v>1.0</v>
      </c>
      <c r="AX29" s="41">
        <v>0.0</v>
      </c>
      <c r="AY29" s="41">
        <v>0.0</v>
      </c>
      <c r="BB29" s="60">
        <f t="shared" ref="BB29:BD29" si="105">AQ29-AW29</f>
        <v>-0.6938456797</v>
      </c>
      <c r="BC29" s="60">
        <f t="shared" si="105"/>
        <v>0.3505922209</v>
      </c>
      <c r="BD29" s="60">
        <f t="shared" si="105"/>
        <v>0.3432534588</v>
      </c>
      <c r="BF29" s="27">
        <v>1.0</v>
      </c>
      <c r="BG29" s="27">
        <v>1.0</v>
      </c>
      <c r="BH29" s="27">
        <v>1.0</v>
      </c>
      <c r="BJ29" s="17">
        <f t="shared" ref="BJ29:BL29" si="106">BB29*BF29</f>
        <v>-0.6938456797</v>
      </c>
      <c r="BK29" s="17">
        <f t="shared" si="106"/>
        <v>0.3505922209</v>
      </c>
      <c r="BL29" s="17">
        <f t="shared" si="106"/>
        <v>0.3432534588</v>
      </c>
      <c r="BN29" s="61" t="s">
        <v>1556</v>
      </c>
      <c r="BO29" s="34">
        <v>-0.18575491227830507</v>
      </c>
      <c r="BP29" s="34">
        <v>0.24783899463028197</v>
      </c>
      <c r="BQ29" s="34">
        <v>-0.062084082351977266</v>
      </c>
      <c r="BT29" s="27">
        <f t="shared" ref="BT29:BV29" si="107">Z29*(1-Z29)</f>
        <v>0.1576442083</v>
      </c>
      <c r="BU29" s="27">
        <f t="shared" si="107"/>
        <v>0.1372967093</v>
      </c>
      <c r="BV29" s="27">
        <f t="shared" si="107"/>
        <v>0.1446425816</v>
      </c>
      <c r="BY29" s="17">
        <v>0.06127720045279711</v>
      </c>
      <c r="BZ29" s="17">
        <v>0.05214654355589632</v>
      </c>
      <c r="CA29" s="17">
        <v>0.13032275251276954</v>
      </c>
      <c r="CC29" s="34">
        <f t="shared" ref="CC29:CE29" si="108">BY29*BT29</f>
        <v>0.009659995754</v>
      </c>
      <c r="CD29" s="34">
        <f t="shared" si="108"/>
        <v>0.007159548832</v>
      </c>
      <c r="CE29" s="34">
        <f t="shared" si="108"/>
        <v>0.01885021937</v>
      </c>
      <c r="CG29" s="61" t="s">
        <v>1557</v>
      </c>
      <c r="CH29" s="66">
        <v>-0.013817169043197158</v>
      </c>
      <c r="CI29" s="66">
        <v>-0.1499605710618882</v>
      </c>
      <c r="CJ29" s="66">
        <v>-0.1979619438177839</v>
      </c>
      <c r="CL29" s="1">
        <v>25.0</v>
      </c>
      <c r="CM29" s="1">
        <f>J327</f>
        <v>0.7777777778</v>
      </c>
      <c r="CN29" s="1">
        <f>L336</f>
        <v>0.7939483941</v>
      </c>
    </row>
    <row r="30" ht="18.0" customHeight="1">
      <c r="B30" s="6">
        <v>1.0</v>
      </c>
      <c r="C30" s="6">
        <v>0.0</v>
      </c>
      <c r="D30" s="6">
        <v>0.0</v>
      </c>
      <c r="E30" s="22" t="str">
        <f t="shared" si="95"/>
        <v>setosa</v>
      </c>
      <c r="F30" s="22">
        <f t="shared" ref="F30:H30" si="109">AQ30</f>
        <v>0.3058674946</v>
      </c>
      <c r="G30" s="22">
        <f t="shared" si="109"/>
        <v>0.350425616</v>
      </c>
      <c r="H30" s="22">
        <f t="shared" si="109"/>
        <v>0.3437068894</v>
      </c>
      <c r="I30" s="64" t="str">
        <f t="shared" si="97"/>
        <v>versicolor</v>
      </c>
      <c r="K30" s="24" t="str">
        <f t="shared" si="98"/>
        <v>NG</v>
      </c>
      <c r="L30" s="29">
        <f t="shared" si="99"/>
        <v>0.1316225883</v>
      </c>
      <c r="N30" s="29">
        <v>1.0</v>
      </c>
      <c r="O30" s="27">
        <v>4.6</v>
      </c>
      <c r="P30" s="27">
        <v>6.8</v>
      </c>
      <c r="Q30" s="72">
        <f t="shared" ref="Q30:S30" si="110">Q17-$C$10*CH17</f>
        <v>0.08077303635</v>
      </c>
      <c r="R30" s="72">
        <f t="shared" si="110"/>
        <v>0.2583356971</v>
      </c>
      <c r="S30" s="72">
        <f t="shared" si="110"/>
        <v>-0.2237279047</v>
      </c>
      <c r="U30" s="15">
        <v>1.2219250145627465</v>
      </c>
      <c r="V30" s="15">
        <v>1.4214175124267778</v>
      </c>
      <c r="W30" s="15">
        <v>-1.328085927683672</v>
      </c>
      <c r="Z30" s="17">
        <f t="shared" ref="Z30:AB30" si="111">1/(1+EXP(-U30))</f>
        <v>0.7724021388</v>
      </c>
      <c r="AA30" s="17">
        <f t="shared" si="111"/>
        <v>0.8055605415</v>
      </c>
      <c r="AB30" s="17">
        <f t="shared" si="111"/>
        <v>0.2094761515</v>
      </c>
      <c r="AE30" s="29">
        <v>1.0</v>
      </c>
      <c r="AF30" s="17">
        <f t="shared" ref="AF30:AH30" si="112">Z30</f>
        <v>0.7724021388</v>
      </c>
      <c r="AG30" s="17">
        <f t="shared" si="112"/>
        <v>0.8055605415</v>
      </c>
      <c r="AH30" s="17">
        <f t="shared" si="112"/>
        <v>0.2094761515</v>
      </c>
      <c r="AI30" s="38">
        <f t="shared" ref="AI30:AK30" si="113">AI17-$C$10*BO17</f>
        <v>0.1891693346</v>
      </c>
      <c r="AJ30" s="38">
        <f t="shared" si="113"/>
        <v>0.1623444341</v>
      </c>
      <c r="AK30" s="38">
        <f t="shared" si="113"/>
        <v>0.3684862313</v>
      </c>
      <c r="AM30" s="15">
        <v>0.6312178949568144</v>
      </c>
      <c r="AN30" s="15">
        <v>0.767214372419834</v>
      </c>
      <c r="AO30" s="15">
        <v>0.7478551395504539</v>
      </c>
      <c r="AQ30" s="37">
        <f t="shared" ref="AQ30:AS30" si="114">EXP(AM30)/(EXP($AM30)+EXP($AN30)+EXP($AO30))</f>
        <v>0.3058674946</v>
      </c>
      <c r="AR30" s="37">
        <f t="shared" si="114"/>
        <v>0.350425616</v>
      </c>
      <c r="AS30" s="37">
        <f t="shared" si="114"/>
        <v>0.3437068894</v>
      </c>
      <c r="AU30" s="40" t="str">
        <f t="shared" si="115"/>
        <v>versicolor</v>
      </c>
      <c r="AW30" s="41">
        <v>1.0</v>
      </c>
      <c r="AX30" s="41">
        <v>0.0</v>
      </c>
      <c r="AY30" s="41">
        <v>0.0</v>
      </c>
      <c r="BB30" s="60">
        <f t="shared" ref="BB30:BD30" si="116">AQ30-AW30</f>
        <v>-0.6941325054</v>
      </c>
      <c r="BC30" s="60">
        <f t="shared" si="116"/>
        <v>0.350425616</v>
      </c>
      <c r="BD30" s="60">
        <f t="shared" si="116"/>
        <v>0.3437068894</v>
      </c>
      <c r="BF30" s="27">
        <v>1.0</v>
      </c>
      <c r="BG30" s="27">
        <v>1.0</v>
      </c>
      <c r="BH30" s="27">
        <v>1.0</v>
      </c>
      <c r="BJ30" s="17">
        <f t="shared" ref="BJ30:BL30" si="117">BB30*BF30</f>
        <v>-0.6941325054</v>
      </c>
      <c r="BK30" s="17">
        <f t="shared" si="117"/>
        <v>0.350425616</v>
      </c>
      <c r="BL30" s="17">
        <f t="shared" si="117"/>
        <v>0.3437068894</v>
      </c>
      <c r="BO30" s="34">
        <v>-0.4954277398926695</v>
      </c>
      <c r="BP30" s="34">
        <v>0.46304922949682015</v>
      </c>
      <c r="BQ30" s="34">
        <v>0.032378510395849436</v>
      </c>
      <c r="BT30" s="27">
        <f t="shared" ref="BT30:BV30" si="118">Z30*(1-Z30)</f>
        <v>0.1757970748</v>
      </c>
      <c r="BU30" s="27">
        <f t="shared" si="118"/>
        <v>0.1566327555</v>
      </c>
      <c r="BV30" s="27">
        <f t="shared" si="118"/>
        <v>0.1655958934</v>
      </c>
      <c r="BY30" s="17">
        <v>0.06121903970048623</v>
      </c>
      <c r="BZ30" s="17">
        <v>0.052232320487407585</v>
      </c>
      <c r="CA30" s="17">
        <v>0.13037268792383627</v>
      </c>
      <c r="CC30" s="34">
        <f t="shared" ref="CC30:CE30" si="119">BY30*BT30</f>
        <v>0.0107621281</v>
      </c>
      <c r="CD30" s="34">
        <f t="shared" si="119"/>
        <v>0.008181292284</v>
      </c>
      <c r="CE30" s="34">
        <f t="shared" si="119"/>
        <v>0.02158918174</v>
      </c>
      <c r="CH30" s="66">
        <v>0.19858707715663593</v>
      </c>
      <c r="CI30" s="66">
        <v>-0.09019609617635771</v>
      </c>
      <c r="CJ30" s="66">
        <v>0.12715847115765352</v>
      </c>
    </row>
    <row r="31" ht="18.0" customHeight="1">
      <c r="B31" s="6">
        <v>0.0</v>
      </c>
      <c r="C31" s="6">
        <v>1.0</v>
      </c>
      <c r="D31" s="6">
        <v>0.0</v>
      </c>
      <c r="E31" s="22" t="str">
        <f t="shared" si="95"/>
        <v>versicolor</v>
      </c>
      <c r="F31" s="22">
        <f t="shared" ref="F31:H31" si="120">AQ31</f>
        <v>0.3031505059</v>
      </c>
      <c r="G31" s="22">
        <f t="shared" si="120"/>
        <v>0.3587718619</v>
      </c>
      <c r="H31" s="22">
        <f t="shared" si="120"/>
        <v>0.3380776322</v>
      </c>
      <c r="I31" s="64" t="str">
        <f t="shared" si="97"/>
        <v>versicolor</v>
      </c>
      <c r="K31" s="24" t="str">
        <f t="shared" si="98"/>
        <v>OK</v>
      </c>
      <c r="L31" s="29">
        <f t="shared" si="99"/>
        <v>0.1138965083</v>
      </c>
      <c r="N31" s="29">
        <v>1.0</v>
      </c>
      <c r="O31" s="27">
        <v>6.4</v>
      </c>
      <c r="P31" s="27">
        <v>3.6</v>
      </c>
      <c r="U31" s="15">
        <v>1.206807180645231</v>
      </c>
      <c r="V31" s="15">
        <v>0.4753086229960307</v>
      </c>
      <c r="W31" s="15">
        <v>-0.6030060189944338</v>
      </c>
      <c r="Z31" s="17">
        <f t="shared" ref="Z31:AB31" si="121">1/(1+EXP(-U31))</f>
        <v>0.769733529</v>
      </c>
      <c r="AA31" s="17">
        <f t="shared" si="121"/>
        <v>0.6166394642</v>
      </c>
      <c r="AB31" s="17">
        <f t="shared" si="121"/>
        <v>0.3536562655</v>
      </c>
      <c r="AE31" s="29">
        <v>1.0</v>
      </c>
      <c r="AF31" s="17">
        <f t="shared" ref="AF31:AH31" si="122">Z31</f>
        <v>0.769733529</v>
      </c>
      <c r="AG31" s="17">
        <f t="shared" si="122"/>
        <v>0.6166394642</v>
      </c>
      <c r="AH31" s="17">
        <f t="shared" si="122"/>
        <v>0.3536562655</v>
      </c>
      <c r="AI31" s="38">
        <f t="shared" ref="AI31:AK31" si="123">AI18-$C$10*BO18</f>
        <v>0.1548267599</v>
      </c>
      <c r="AJ31" s="38">
        <f t="shared" si="123"/>
        <v>0.3489071283</v>
      </c>
      <c r="AK31" s="38">
        <f t="shared" si="123"/>
        <v>0.3362661118</v>
      </c>
      <c r="AM31" s="15">
        <v>0.6163561923608805</v>
      </c>
      <c r="AN31" s="15">
        <v>0.7848134955692457</v>
      </c>
      <c r="AO31" s="15">
        <v>0.7254023414189372</v>
      </c>
      <c r="AQ31" s="37">
        <f t="shared" ref="AQ31:AS31" si="124">EXP(AM31)/(EXP($AM31)+EXP($AN31)+EXP($AO31))</f>
        <v>0.3031505059</v>
      </c>
      <c r="AR31" s="37">
        <f t="shared" si="124"/>
        <v>0.3587718619</v>
      </c>
      <c r="AS31" s="37">
        <f t="shared" si="124"/>
        <v>0.3380776322</v>
      </c>
      <c r="AU31" s="40" t="str">
        <f t="shared" si="115"/>
        <v>versicolor</v>
      </c>
      <c r="AW31" s="41">
        <v>0.0</v>
      </c>
      <c r="AX31" s="41">
        <v>1.0</v>
      </c>
      <c r="AY31" s="41">
        <v>0.0</v>
      </c>
      <c r="BB31" s="60">
        <f t="shared" ref="BB31:BD31" si="125">AQ31-AW31</f>
        <v>0.3031505059</v>
      </c>
      <c r="BC31" s="60">
        <f t="shared" si="125"/>
        <v>-0.6412281381</v>
      </c>
      <c r="BD31" s="60">
        <f t="shared" si="125"/>
        <v>0.3380776322</v>
      </c>
      <c r="BF31" s="27">
        <v>1.0</v>
      </c>
      <c r="BG31" s="27">
        <v>1.0</v>
      </c>
      <c r="BH31" s="27">
        <v>1.0</v>
      </c>
      <c r="BJ31" s="17">
        <f t="shared" ref="BJ31:BL31" si="126">BB31*BF31</f>
        <v>0.3031505059</v>
      </c>
      <c r="BK31" s="17">
        <f t="shared" si="126"/>
        <v>-0.6412281381</v>
      </c>
      <c r="BL31" s="17">
        <f t="shared" si="126"/>
        <v>0.3380776322</v>
      </c>
      <c r="BO31" s="34">
        <v>0.1550032659562166</v>
      </c>
      <c r="BP31" s="34">
        <v>-0.22149448603733915</v>
      </c>
      <c r="BQ31" s="34">
        <v>0.06649122008112271</v>
      </c>
      <c r="BT31" s="27">
        <f t="shared" ref="BT31:BV31" si="127">Z31*(1-Z31)</f>
        <v>0.1772438234</v>
      </c>
      <c r="BU31" s="27">
        <f t="shared" si="127"/>
        <v>0.2363952354</v>
      </c>
      <c r="BV31" s="27">
        <f t="shared" si="127"/>
        <v>0.2285835114</v>
      </c>
      <c r="BY31" s="17">
        <v>-0.1575710402864022</v>
      </c>
      <c r="BZ31" s="17">
        <v>0.07782391284573874</v>
      </c>
      <c r="CA31" s="17">
        <v>-0.06310920678446558</v>
      </c>
      <c r="CC31" s="34">
        <f t="shared" ref="CC31:CE31" si="128">BY31*BT31</f>
        <v>-0.02792849363</v>
      </c>
      <c r="CD31" s="34">
        <f t="shared" si="128"/>
        <v>0.0183972022</v>
      </c>
      <c r="CE31" s="34">
        <f t="shared" si="128"/>
        <v>-0.01442572409</v>
      </c>
    </row>
    <row r="32" ht="18.0" customHeight="1">
      <c r="B32" s="6">
        <v>0.0</v>
      </c>
      <c r="C32" s="6">
        <v>1.0</v>
      </c>
      <c r="D32" s="6">
        <v>0.0</v>
      </c>
      <c r="E32" s="22" t="str">
        <f t="shared" si="95"/>
        <v>versicolor</v>
      </c>
      <c r="F32" s="22">
        <f t="shared" ref="F32:H32" si="129">AQ32</f>
        <v>0.3031240369</v>
      </c>
      <c r="G32" s="22">
        <f t="shared" si="129"/>
        <v>0.3582559131</v>
      </c>
      <c r="H32" s="22">
        <f t="shared" si="129"/>
        <v>0.3386200501</v>
      </c>
      <c r="I32" s="64" t="str">
        <f t="shared" si="97"/>
        <v>versicolor</v>
      </c>
      <c r="K32" s="24" t="str">
        <f t="shared" si="98"/>
        <v>OK</v>
      </c>
      <c r="L32" s="29">
        <f t="shared" si="99"/>
        <v>0.1140564119</v>
      </c>
      <c r="N32" s="29">
        <v>1.0</v>
      </c>
      <c r="O32" s="27">
        <v>5.9</v>
      </c>
      <c r="P32" s="27">
        <v>3.4</v>
      </c>
      <c r="U32" s="15">
        <v>1.1230537171519361</v>
      </c>
      <c r="V32" s="15">
        <v>0.4568177776912248</v>
      </c>
      <c r="W32" s="15">
        <v>-0.5608022751367654</v>
      </c>
      <c r="Z32" s="17">
        <f t="shared" ref="Z32:AB32" si="130">1/(1+EXP(-U32))</f>
        <v>0.7545547102</v>
      </c>
      <c r="AA32" s="17">
        <f t="shared" si="130"/>
        <v>0.6122589936</v>
      </c>
      <c r="AB32" s="17">
        <f t="shared" si="130"/>
        <v>0.3633618491</v>
      </c>
      <c r="AE32" s="29">
        <v>1.0</v>
      </c>
      <c r="AF32" s="17">
        <f t="shared" ref="AF32:AH32" si="131">Z32</f>
        <v>0.7545547102</v>
      </c>
      <c r="AG32" s="17">
        <f t="shared" si="131"/>
        <v>0.6122589936</v>
      </c>
      <c r="AH32" s="17">
        <f t="shared" si="131"/>
        <v>0.3633618491</v>
      </c>
      <c r="AI32" s="2"/>
      <c r="AM32" s="15">
        <v>0.6088022737508834</v>
      </c>
      <c r="AN32" s="15">
        <v>0.7759077613408419</v>
      </c>
      <c r="AO32" s="15">
        <v>0.7195388718631457</v>
      </c>
      <c r="AQ32" s="37">
        <f t="shared" ref="AQ32:AS32" si="132">EXP(AM32)/(EXP($AM32)+EXP($AN32)+EXP($AO32))</f>
        <v>0.3031240369</v>
      </c>
      <c r="AR32" s="37">
        <f t="shared" si="132"/>
        <v>0.3582559131</v>
      </c>
      <c r="AS32" s="37">
        <f t="shared" si="132"/>
        <v>0.3386200501</v>
      </c>
      <c r="AU32" s="40" t="str">
        <f t="shared" si="115"/>
        <v>versicolor</v>
      </c>
      <c r="AW32" s="41">
        <v>0.0</v>
      </c>
      <c r="AX32" s="41">
        <v>1.0</v>
      </c>
      <c r="AY32" s="41">
        <v>0.0</v>
      </c>
      <c r="BB32" s="60">
        <f t="shared" ref="BB32:BD32" si="133">AQ32-AW32</f>
        <v>0.3031240369</v>
      </c>
      <c r="BC32" s="60">
        <f t="shared" si="133"/>
        <v>-0.6417440869</v>
      </c>
      <c r="BD32" s="60">
        <f t="shared" si="133"/>
        <v>0.3386200501</v>
      </c>
      <c r="BF32" s="27">
        <v>1.0</v>
      </c>
      <c r="BG32" s="27">
        <v>1.0</v>
      </c>
      <c r="BH32" s="27">
        <v>1.0</v>
      </c>
      <c r="BJ32" s="17">
        <f t="shared" ref="BJ32:BL32" si="134">BB32*BF32</f>
        <v>0.3031240369</v>
      </c>
      <c r="BK32" s="17">
        <f t="shared" si="134"/>
        <v>-0.6417440869</v>
      </c>
      <c r="BL32" s="17">
        <f t="shared" si="134"/>
        <v>0.3386200501</v>
      </c>
      <c r="BT32" s="27">
        <f t="shared" ref="BT32:BV32" si="135">Z32*(1-Z32)</f>
        <v>0.1852018995</v>
      </c>
      <c r="BU32" s="27">
        <f t="shared" si="135"/>
        <v>0.2373979184</v>
      </c>
      <c r="BV32" s="27">
        <f t="shared" si="135"/>
        <v>0.2313300157</v>
      </c>
      <c r="BY32" s="17">
        <v>-0.15771056229043134</v>
      </c>
      <c r="BZ32" s="17">
        <v>0.07793501780482641</v>
      </c>
      <c r="CA32" s="17">
        <v>-0.06311092638975291</v>
      </c>
      <c r="CC32" s="34">
        <f t="shared" ref="CC32:CE32" si="136">BY32*BT32</f>
        <v>-0.02920829571</v>
      </c>
      <c r="CD32" s="34">
        <f t="shared" si="136"/>
        <v>0.01850161099</v>
      </c>
      <c r="CE32" s="34">
        <f t="shared" si="136"/>
        <v>-0.01459945159</v>
      </c>
    </row>
    <row r="33" ht="18.0" customHeight="1">
      <c r="B33" s="6">
        <v>0.0</v>
      </c>
      <c r="C33" s="6">
        <v>1.0</v>
      </c>
      <c r="D33" s="6">
        <v>0.0</v>
      </c>
      <c r="E33" s="22" t="str">
        <f t="shared" si="95"/>
        <v>versicolor</v>
      </c>
      <c r="F33" s="22">
        <f t="shared" ref="F33:H33" si="137">AQ33</f>
        <v>0.3027412486</v>
      </c>
      <c r="G33" s="22">
        <f t="shared" si="137"/>
        <v>0.3601567705</v>
      </c>
      <c r="H33" s="22">
        <f t="shared" si="137"/>
        <v>0.3371019809</v>
      </c>
      <c r="I33" s="64" t="str">
        <f t="shared" si="97"/>
        <v>versicolor</v>
      </c>
      <c r="K33" s="24" t="str">
        <f t="shared" si="98"/>
        <v>OK</v>
      </c>
      <c r="L33" s="29">
        <f t="shared" si="99"/>
        <v>0.1134684299</v>
      </c>
      <c r="N33" s="29">
        <v>1.0</v>
      </c>
      <c r="O33" s="27">
        <v>6.7</v>
      </c>
      <c r="P33" s="27">
        <v>3.2</v>
      </c>
      <c r="U33" s="15">
        <v>1.2150572798390251</v>
      </c>
      <c r="V33" s="15">
        <v>0.35206856770070377</v>
      </c>
      <c r="W33" s="15">
        <v>-0.5119897548447596</v>
      </c>
      <c r="Z33" s="17">
        <f t="shared" ref="Z33:AB33" si="138">1/(1+EXP(-U33))</f>
        <v>0.771192553</v>
      </c>
      <c r="AA33" s="17">
        <f t="shared" si="138"/>
        <v>0.5871191112</v>
      </c>
      <c r="AB33" s="17">
        <f t="shared" si="138"/>
        <v>0.3747271965</v>
      </c>
      <c r="AE33" s="29">
        <v>1.0</v>
      </c>
      <c r="AF33" s="17">
        <f t="shared" ref="AF33:AH33" si="139">Z33</f>
        <v>0.771192553</v>
      </c>
      <c r="AG33" s="17">
        <f t="shared" si="139"/>
        <v>0.5871191112</v>
      </c>
      <c r="AH33" s="17">
        <f t="shared" si="139"/>
        <v>0.3747271965</v>
      </c>
      <c r="AJ33" s="2"/>
      <c r="AK33" s="2"/>
      <c r="AM33" s="15">
        <v>0.6148250810482336</v>
      </c>
      <c r="AN33" s="15">
        <v>0.7884860156618267</v>
      </c>
      <c r="AO33" s="15">
        <v>0.7223321037944914</v>
      </c>
      <c r="AQ33" s="37">
        <f t="shared" ref="AQ33:AS33" si="140">EXP(AM33)/(EXP($AM33)+EXP($AN33)+EXP($AO33))</f>
        <v>0.3027412486</v>
      </c>
      <c r="AR33" s="37">
        <f t="shared" si="140"/>
        <v>0.3601567705</v>
      </c>
      <c r="AS33" s="37">
        <f t="shared" si="140"/>
        <v>0.3371019809</v>
      </c>
      <c r="AU33" s="40" t="str">
        <f t="shared" si="115"/>
        <v>versicolor</v>
      </c>
      <c r="AW33" s="41">
        <v>0.0</v>
      </c>
      <c r="AX33" s="41">
        <v>1.0</v>
      </c>
      <c r="AY33" s="41">
        <v>0.0</v>
      </c>
      <c r="BB33" s="60">
        <f t="shared" ref="BB33:BD33" si="141">AQ33-AW33</f>
        <v>0.3027412486</v>
      </c>
      <c r="BC33" s="60">
        <f t="shared" si="141"/>
        <v>-0.6398432295</v>
      </c>
      <c r="BD33" s="60">
        <f t="shared" si="141"/>
        <v>0.3371019809</v>
      </c>
      <c r="BF33" s="27">
        <v>1.0</v>
      </c>
      <c r="BG33" s="27">
        <v>1.0</v>
      </c>
      <c r="BH33" s="27">
        <v>1.0</v>
      </c>
      <c r="BJ33" s="17">
        <f t="shared" ref="BJ33:BL33" si="142">BB33*BF33</f>
        <v>0.3027412486</v>
      </c>
      <c r="BK33" s="17">
        <f t="shared" si="142"/>
        <v>-0.6398432295</v>
      </c>
      <c r="BL33" s="17">
        <f t="shared" si="142"/>
        <v>0.3371019809</v>
      </c>
      <c r="BT33" s="27">
        <f t="shared" ref="BT33:BV33" si="143">Z33*(1-Z33)</f>
        <v>0.1764545992</v>
      </c>
      <c r="BU33" s="27">
        <f t="shared" si="143"/>
        <v>0.2424102605</v>
      </c>
      <c r="BV33" s="27">
        <f t="shared" si="143"/>
        <v>0.2343067247</v>
      </c>
      <c r="BY33" s="17">
        <v>-0.15721915946242215</v>
      </c>
      <c r="BZ33" s="17">
        <v>0.0776118120390627</v>
      </c>
      <c r="CA33" s="17">
        <v>-0.06301744476337531</v>
      </c>
      <c r="CC33" s="34">
        <f t="shared" ref="CC33:CE33" si="144">BY33*BT33</f>
        <v>-0.02774204377</v>
      </c>
      <c r="CD33" s="34">
        <f t="shared" si="144"/>
        <v>0.01881389957</v>
      </c>
      <c r="CE33" s="34">
        <f t="shared" si="144"/>
        <v>-0.01476541108</v>
      </c>
    </row>
    <row r="34" ht="18.0" customHeight="1">
      <c r="B34" s="6">
        <v>0.0</v>
      </c>
      <c r="C34" s="6">
        <v>0.0</v>
      </c>
      <c r="D34" s="6">
        <v>1.0</v>
      </c>
      <c r="E34" s="22" t="str">
        <f t="shared" si="95"/>
        <v>virginica</v>
      </c>
      <c r="F34" s="22">
        <f t="shared" ref="F34:H34" si="145">AQ34</f>
        <v>0.3047399132</v>
      </c>
      <c r="G34" s="22">
        <f t="shared" si="145"/>
        <v>0.3561595144</v>
      </c>
      <c r="H34" s="22">
        <f t="shared" si="145"/>
        <v>0.3391005723</v>
      </c>
      <c r="I34" s="64" t="str">
        <f t="shared" si="97"/>
        <v>versicolor</v>
      </c>
      <c r="K34" s="24" t="str">
        <f t="shared" si="98"/>
        <v>NG</v>
      </c>
      <c r="L34" s="29">
        <f t="shared" si="99"/>
        <v>0.1201620602</v>
      </c>
      <c r="N34" s="29">
        <v>1.0</v>
      </c>
      <c r="O34" s="27">
        <v>7.9</v>
      </c>
      <c r="P34" s="27">
        <v>6.3</v>
      </c>
      <c r="U34" s="15">
        <v>1.6276909474608536</v>
      </c>
      <c r="V34" s="15">
        <v>1.0732861227647605</v>
      </c>
      <c r="W34" s="15">
        <v>-1.1994458505193197</v>
      </c>
      <c r="Z34" s="17">
        <f t="shared" ref="Z34:AB34" si="146">1/(1+EXP(-U34))</f>
        <v>0.8358530761</v>
      </c>
      <c r="AA34" s="17">
        <f t="shared" si="146"/>
        <v>0.7452213431</v>
      </c>
      <c r="AB34" s="17">
        <f t="shared" si="146"/>
        <v>0.2315738113</v>
      </c>
      <c r="AE34" s="29">
        <v>1.0</v>
      </c>
      <c r="AF34" s="17">
        <f t="shared" ref="AF34:AH34" si="147">Z34</f>
        <v>0.8358530761</v>
      </c>
      <c r="AG34" s="17">
        <f t="shared" si="147"/>
        <v>0.7452213431</v>
      </c>
      <c r="AH34" s="17">
        <f t="shared" si="147"/>
        <v>0.2315738113</v>
      </c>
      <c r="AM34" s="15">
        <v>0.6576196008536228</v>
      </c>
      <c r="AN34" s="15">
        <v>0.813539636232654</v>
      </c>
      <c r="AO34" s="15">
        <v>0.7644576684452558</v>
      </c>
      <c r="AQ34" s="37">
        <f t="shared" ref="AQ34:AS34" si="148">EXP(AM34)/(EXP($AM34)+EXP($AN34)+EXP($AO34))</f>
        <v>0.3047399132</v>
      </c>
      <c r="AR34" s="37">
        <f t="shared" si="148"/>
        <v>0.3561595144</v>
      </c>
      <c r="AS34" s="37">
        <f t="shared" si="148"/>
        <v>0.3391005723</v>
      </c>
      <c r="AU34" s="40" t="str">
        <f t="shared" si="115"/>
        <v>versicolor</v>
      </c>
      <c r="AW34" s="41">
        <v>0.0</v>
      </c>
      <c r="AX34" s="41">
        <v>0.0</v>
      </c>
      <c r="AY34" s="41">
        <v>1.0</v>
      </c>
      <c r="BB34" s="60">
        <f t="shared" ref="BB34:BD34" si="149">AQ34-AW34</f>
        <v>0.3047399132</v>
      </c>
      <c r="BC34" s="60">
        <f t="shared" si="149"/>
        <v>0.3561595144</v>
      </c>
      <c r="BD34" s="60">
        <f t="shared" si="149"/>
        <v>-0.6608994277</v>
      </c>
      <c r="BF34" s="27">
        <v>1.0</v>
      </c>
      <c r="BG34" s="27">
        <v>1.0</v>
      </c>
      <c r="BH34" s="27">
        <v>1.0</v>
      </c>
      <c r="BJ34" s="17">
        <f t="shared" ref="BJ34:BL34" si="150">BB34*BF34</f>
        <v>0.3047399132</v>
      </c>
      <c r="BK34" s="17">
        <f t="shared" si="150"/>
        <v>0.3561595144</v>
      </c>
      <c r="BL34" s="17">
        <f t="shared" si="150"/>
        <v>-0.6608994277</v>
      </c>
      <c r="BT34" s="27">
        <f t="shared" ref="BT34:BV34" si="151">Z34*(1-Z34)</f>
        <v>0.1372027112</v>
      </c>
      <c r="BU34" s="27">
        <f t="shared" si="151"/>
        <v>0.1898664929</v>
      </c>
      <c r="BV34" s="27">
        <f t="shared" si="151"/>
        <v>0.1779473812</v>
      </c>
      <c r="BY34" s="17">
        <v>0.10980554016510796</v>
      </c>
      <c r="BZ34" s="17">
        <v>-0.12806437791188527</v>
      </c>
      <c r="CA34" s="17">
        <v>-0.050789594070566046</v>
      </c>
      <c r="CC34" s="34">
        <f t="shared" ref="CC34:CE34" si="152">BY34*BT34</f>
        <v>0.01506561782</v>
      </c>
      <c r="CD34" s="34">
        <f t="shared" si="152"/>
        <v>-0.0243151343</v>
      </c>
      <c r="CE34" s="34">
        <f t="shared" si="152"/>
        <v>-0.009037875258</v>
      </c>
    </row>
    <row r="35" ht="18.0" customHeight="1">
      <c r="B35" s="6">
        <v>0.0</v>
      </c>
      <c r="C35" s="6">
        <v>0.0</v>
      </c>
      <c r="D35" s="6">
        <v>1.0</v>
      </c>
      <c r="E35" s="22" t="str">
        <f t="shared" si="95"/>
        <v>virginica</v>
      </c>
      <c r="F35" s="22">
        <f t="shared" ref="F35:H35" si="153">AQ35</f>
        <v>0.3043505993</v>
      </c>
      <c r="G35" s="22">
        <f t="shared" si="153"/>
        <v>0.3575908151</v>
      </c>
      <c r="H35" s="22">
        <f t="shared" si="153"/>
        <v>0.3380585856</v>
      </c>
      <c r="I35" s="64" t="str">
        <f t="shared" si="97"/>
        <v>versicolor</v>
      </c>
      <c r="K35" s="24" t="str">
        <f t="shared" si="98"/>
        <v>NG</v>
      </c>
      <c r="L35" s="29">
        <f t="shared" si="99"/>
        <v>0.1205040076</v>
      </c>
      <c r="N35" s="29">
        <v>1.0</v>
      </c>
      <c r="O35" s="27">
        <v>8.3</v>
      </c>
      <c r="P35" s="27">
        <v>5.8</v>
      </c>
      <c r="U35" s="15">
        <v>1.6413835142642577</v>
      </c>
      <c r="V35" s="15">
        <v>0.9175772389401072</v>
      </c>
      <c r="W35" s="15">
        <v>-1.0855484284777206</v>
      </c>
      <c r="Z35" s="17">
        <f t="shared" ref="Z35:AB35" si="154">1/(1+EXP(-U35))</f>
        <v>0.8377231045</v>
      </c>
      <c r="AA35" s="17">
        <f t="shared" si="154"/>
        <v>0.7145481944</v>
      </c>
      <c r="AB35" s="17">
        <f t="shared" si="154"/>
        <v>0.2524574648</v>
      </c>
      <c r="AE35" s="29">
        <v>1.0</v>
      </c>
      <c r="AF35" s="17">
        <f t="shared" ref="AF35:AH35" si="155">Z35</f>
        <v>0.8377231045</v>
      </c>
      <c r="AG35" s="17">
        <f t="shared" si="155"/>
        <v>0.7145481944</v>
      </c>
      <c r="AH35" s="17">
        <f t="shared" si="155"/>
        <v>0.2524574648</v>
      </c>
      <c r="AM35" s="15">
        <v>0.6560642126905437</v>
      </c>
      <c r="AN35" s="15">
        <v>0.8172732466412437</v>
      </c>
      <c r="AO35" s="15">
        <v>0.7611030992192015</v>
      </c>
      <c r="AQ35" s="37">
        <f t="shared" ref="AQ35:AS35" si="156">EXP(AM35)/(EXP($AM35)+EXP($AN35)+EXP($AO35))</f>
        <v>0.3043505993</v>
      </c>
      <c r="AR35" s="37">
        <f t="shared" si="156"/>
        <v>0.3575908151</v>
      </c>
      <c r="AS35" s="37">
        <f t="shared" si="156"/>
        <v>0.3380585856</v>
      </c>
      <c r="AU35" s="40" t="str">
        <f t="shared" si="115"/>
        <v>versicolor</v>
      </c>
      <c r="AW35" s="41">
        <v>0.0</v>
      </c>
      <c r="AX35" s="41">
        <v>0.0</v>
      </c>
      <c r="AY35" s="41">
        <v>1.0</v>
      </c>
      <c r="BB35" s="60">
        <f t="shared" ref="BB35:BD35" si="157">AQ35-AW35</f>
        <v>0.3043505993</v>
      </c>
      <c r="BC35" s="60">
        <f t="shared" si="157"/>
        <v>0.3575908151</v>
      </c>
      <c r="BD35" s="60">
        <f t="shared" si="157"/>
        <v>-0.6619414144</v>
      </c>
      <c r="BF35" s="27">
        <v>1.0</v>
      </c>
      <c r="BG35" s="27">
        <v>1.0</v>
      </c>
      <c r="BH35" s="27">
        <v>1.0</v>
      </c>
      <c r="BJ35" s="17">
        <f t="shared" ref="BJ35:BL35" si="158">BB35*BF35</f>
        <v>0.3043505993</v>
      </c>
      <c r="BK35" s="17">
        <f t="shared" si="158"/>
        <v>0.3575908151</v>
      </c>
      <c r="BL35" s="17">
        <f t="shared" si="158"/>
        <v>-0.6619414144</v>
      </c>
      <c r="BT35" s="27">
        <f t="shared" ref="BT35:BV35" si="159">Z35*(1-Z35)</f>
        <v>0.1359431047</v>
      </c>
      <c r="BU35" s="27">
        <f t="shared" si="159"/>
        <v>0.2039690723</v>
      </c>
      <c r="BV35" s="27">
        <f t="shared" si="159"/>
        <v>0.1887226933</v>
      </c>
      <c r="BY35" s="17">
        <v>0.11017079353632409</v>
      </c>
      <c r="BZ35" s="17">
        <v>-0.1282896182368668</v>
      </c>
      <c r="CA35" s="17">
        <v>-0.05070086410974911</v>
      </c>
      <c r="CC35" s="34">
        <f t="shared" ref="CC35:CE35" si="160">BY35*BT35</f>
        <v>0.01497695972</v>
      </c>
      <c r="CD35" s="34">
        <f t="shared" si="160"/>
        <v>-0.02616711442</v>
      </c>
      <c r="CE35" s="34">
        <f t="shared" si="160"/>
        <v>-0.009568403626</v>
      </c>
    </row>
    <row r="36" ht="18.0" customHeight="1">
      <c r="B36" s="6">
        <v>0.0</v>
      </c>
      <c r="C36" s="6">
        <v>0.0</v>
      </c>
      <c r="D36" s="6">
        <v>1.0</v>
      </c>
      <c r="E36" s="22" t="str">
        <f t="shared" si="95"/>
        <v>virginica</v>
      </c>
      <c r="F36" s="22">
        <f t="shared" ref="F36:H36" si="161">AQ36</f>
        <v>0.3040607879</v>
      </c>
      <c r="G36" s="22">
        <f t="shared" si="161"/>
        <v>0.3578012452</v>
      </c>
      <c r="H36" s="22">
        <f t="shared" si="161"/>
        <v>0.3381379669</v>
      </c>
      <c r="I36" s="64" t="str">
        <f t="shared" si="97"/>
        <v>versicolor</v>
      </c>
      <c r="J36" s="30"/>
      <c r="K36" s="24" t="str">
        <f t="shared" si="98"/>
        <v>NG</v>
      </c>
      <c r="L36" s="31">
        <f t="shared" si="99"/>
        <v>0.1204779201</v>
      </c>
      <c r="N36" s="31">
        <v>1.0</v>
      </c>
      <c r="O36" s="27">
        <v>7.7</v>
      </c>
      <c r="P36" s="27">
        <v>5.2</v>
      </c>
      <c r="U36" s="15">
        <v>1.511801064986177</v>
      </c>
      <c r="V36" s="15">
        <v>0.8023873736278866</v>
      </c>
      <c r="W36" s="15">
        <v>-0.9543618901424817</v>
      </c>
      <c r="Z36" s="17">
        <f t="shared" ref="Z36:AB36" si="162">1/(1+EXP(-U36))</f>
        <v>0.8193279712</v>
      </c>
      <c r="AA36" s="17">
        <f t="shared" si="162"/>
        <v>0.6904849317</v>
      </c>
      <c r="AB36" s="17">
        <f t="shared" si="162"/>
        <v>0.2780084573</v>
      </c>
      <c r="AE36" s="31">
        <v>1.0</v>
      </c>
      <c r="AF36" s="17">
        <f t="shared" ref="AF36:AH36" si="163">Z36</f>
        <v>0.8193279712</v>
      </c>
      <c r="AG36" s="17">
        <f t="shared" si="163"/>
        <v>0.6904849317</v>
      </c>
      <c r="AH36" s="17">
        <f t="shared" si="163"/>
        <v>0.2780084573</v>
      </c>
      <c r="AM36" s="15">
        <v>0.6454967455157069</v>
      </c>
      <c r="AN36" s="15">
        <v>0.8082467551966567</v>
      </c>
      <c r="AO36" s="15">
        <v>0.7517231024260815</v>
      </c>
      <c r="AQ36" s="37">
        <f t="shared" ref="AQ36:AS36" si="164">EXP(AM36)/(EXP($AM36)+EXP($AN36)+EXP($AO36))</f>
        <v>0.3040607879</v>
      </c>
      <c r="AR36" s="37">
        <f t="shared" si="164"/>
        <v>0.3578012452</v>
      </c>
      <c r="AS36" s="37">
        <f t="shared" si="164"/>
        <v>0.3381379669</v>
      </c>
      <c r="AU36" s="40" t="str">
        <f t="shared" si="115"/>
        <v>versicolor</v>
      </c>
      <c r="AW36" s="41">
        <v>0.0</v>
      </c>
      <c r="AX36" s="41">
        <v>0.0</v>
      </c>
      <c r="AY36" s="41">
        <v>1.0</v>
      </c>
      <c r="BB36" s="60">
        <f t="shared" ref="BB36:BD36" si="165">AQ36-AW36</f>
        <v>0.3040607879</v>
      </c>
      <c r="BC36" s="60">
        <f t="shared" si="165"/>
        <v>0.3578012452</v>
      </c>
      <c r="BD36" s="60">
        <f t="shared" si="165"/>
        <v>-0.6618620331</v>
      </c>
      <c r="BF36" s="27">
        <v>1.0</v>
      </c>
      <c r="BG36" s="27">
        <v>1.0</v>
      </c>
      <c r="BH36" s="27">
        <v>1.0</v>
      </c>
      <c r="BJ36" s="17">
        <f t="shared" ref="BJ36:BL36" si="166">BB36*BF36</f>
        <v>0.3040607879</v>
      </c>
      <c r="BK36" s="17">
        <f t="shared" si="166"/>
        <v>0.3578012452</v>
      </c>
      <c r="BL36" s="17">
        <f t="shared" si="166"/>
        <v>-0.6618620331</v>
      </c>
      <c r="BT36" s="27">
        <f t="shared" ref="BT36:BV36" si="167">Z36*(1-Z36)</f>
        <v>0.1480296468</v>
      </c>
      <c r="BU36" s="27">
        <f t="shared" si="167"/>
        <v>0.2137154908</v>
      </c>
      <c r="BV36" s="27">
        <f t="shared" si="167"/>
        <v>0.200719755</v>
      </c>
      <c r="BY36" s="17">
        <v>0.1102135382254652</v>
      </c>
      <c r="BZ36" s="17">
        <v>-0.12828102858771945</v>
      </c>
      <c r="CA36" s="17">
        <v>-0.05064562085742283</v>
      </c>
      <c r="CC36" s="34">
        <f t="shared" ref="CC36:CE36" si="168">BY36*BT36</f>
        <v>0.01631487114</v>
      </c>
      <c r="CD36" s="34">
        <f t="shared" si="168"/>
        <v>-0.02741564298</v>
      </c>
      <c r="CE36" s="34">
        <f t="shared" si="168"/>
        <v>-0.01016557661</v>
      </c>
    </row>
    <row r="37" ht="18.0" customHeight="1">
      <c r="K37" s="32" t="s">
        <v>29</v>
      </c>
      <c r="L37" s="31">
        <f>SUM(L28:L36)</f>
        <v>1.097343634</v>
      </c>
      <c r="R37" s="9"/>
      <c r="AM37" s="7"/>
    </row>
    <row r="38" ht="18.0" customHeight="1">
      <c r="K38" s="2"/>
      <c r="R38" s="9"/>
      <c r="AM38" s="43" t="s">
        <v>388</v>
      </c>
      <c r="AN38" s="27"/>
      <c r="AO38" s="27"/>
    </row>
    <row r="39" ht="18.0" customHeight="1">
      <c r="B39" s="11" t="s">
        <v>11</v>
      </c>
      <c r="C39" s="12"/>
      <c r="D39" s="12"/>
      <c r="E39" s="13"/>
      <c r="G39" s="2"/>
      <c r="H39" s="2"/>
      <c r="I39" s="2"/>
      <c r="J39" s="9"/>
      <c r="K39" s="2"/>
      <c r="L39" s="9"/>
      <c r="Q39" s="7"/>
      <c r="U39" s="43" t="s">
        <v>12</v>
      </c>
      <c r="V39" s="27"/>
      <c r="W39" s="27"/>
      <c r="Z39" s="16" t="s">
        <v>389</v>
      </c>
      <c r="AA39" s="17"/>
      <c r="AF39" s="16" t="s">
        <v>390</v>
      </c>
      <c r="AI39" s="7"/>
      <c r="AM39" s="43" t="s">
        <v>391</v>
      </c>
      <c r="AQ39" s="10" t="s">
        <v>392</v>
      </c>
      <c r="AR39" s="17"/>
      <c r="AW39" s="1" t="s">
        <v>41</v>
      </c>
      <c r="BB39" s="36" t="s">
        <v>93</v>
      </c>
      <c r="BF39" s="4" t="s">
        <v>393</v>
      </c>
      <c r="BH39" s="9" t="s">
        <v>1558</v>
      </c>
      <c r="BJ39" s="33" t="s">
        <v>395</v>
      </c>
      <c r="BN39" s="33" t="s">
        <v>396</v>
      </c>
      <c r="BO39" s="34"/>
      <c r="BP39" s="34"/>
      <c r="BQ39" s="34"/>
      <c r="BT39" s="4" t="s">
        <v>397</v>
      </c>
      <c r="BX39" s="16" t="s">
        <v>398</v>
      </c>
      <c r="BY39" s="17"/>
      <c r="BZ39" s="17"/>
      <c r="CA39" s="17"/>
      <c r="CB39" s="17"/>
      <c r="CC39" s="33" t="s">
        <v>399</v>
      </c>
      <c r="CG39" s="4" t="s">
        <v>138</v>
      </c>
      <c r="CH39" s="5"/>
      <c r="CI39" s="5"/>
      <c r="CJ39" s="5"/>
    </row>
    <row r="40" ht="18.0" customHeight="1">
      <c r="B40" s="18" t="s">
        <v>14</v>
      </c>
      <c r="C40" s="18" t="s">
        <v>15</v>
      </c>
      <c r="D40" s="18" t="s">
        <v>16</v>
      </c>
      <c r="E40" s="19"/>
      <c r="F40" s="6" t="s">
        <v>14</v>
      </c>
      <c r="G40" s="6" t="s">
        <v>15</v>
      </c>
      <c r="H40" s="6" t="s">
        <v>16</v>
      </c>
      <c r="I40" s="19"/>
      <c r="J40" s="20" t="s">
        <v>18</v>
      </c>
      <c r="K40" s="18" t="s">
        <v>19</v>
      </c>
      <c r="L40" s="21" t="s">
        <v>20</v>
      </c>
      <c r="N40" s="1" t="s">
        <v>21</v>
      </c>
      <c r="O40" s="1" t="s">
        <v>22</v>
      </c>
      <c r="P40" s="1" t="s">
        <v>23</v>
      </c>
      <c r="Q40" s="1" t="s">
        <v>1559</v>
      </c>
      <c r="U40" s="1" t="s">
        <v>1560</v>
      </c>
      <c r="AE40" s="1" t="s">
        <v>21</v>
      </c>
      <c r="AF40" s="2" t="s">
        <v>1561</v>
      </c>
      <c r="AI40" s="2" t="s">
        <v>1562</v>
      </c>
      <c r="AK40" s="2"/>
      <c r="AM40" s="2" t="s">
        <v>1563</v>
      </c>
      <c r="AO40" s="2"/>
      <c r="AQ40" s="2" t="s">
        <v>47</v>
      </c>
      <c r="AW40" s="6" t="s">
        <v>14</v>
      </c>
      <c r="AX40" s="6" t="s">
        <v>15</v>
      </c>
      <c r="AY40" s="6" t="s">
        <v>16</v>
      </c>
      <c r="BB40" s="2" t="s">
        <v>101</v>
      </c>
      <c r="BF40" s="1" t="s">
        <v>251</v>
      </c>
      <c r="BJ40" s="2" t="s">
        <v>1564</v>
      </c>
      <c r="BO40" s="2" t="s">
        <v>104</v>
      </c>
      <c r="BP40" s="2"/>
      <c r="BT40" s="1" t="s">
        <v>145</v>
      </c>
      <c r="BY40" s="2" t="s">
        <v>146</v>
      </c>
      <c r="CC40" s="2" t="s">
        <v>1565</v>
      </c>
      <c r="CH40" s="2" t="s">
        <v>148</v>
      </c>
    </row>
    <row r="41" ht="18.0" customHeight="1">
      <c r="A41" s="1">
        <f>A28+1</f>
        <v>3</v>
      </c>
      <c r="B41" s="6">
        <v>1.0</v>
      </c>
      <c r="C41" s="6">
        <v>0.0</v>
      </c>
      <c r="D41" s="6">
        <v>0.0</v>
      </c>
      <c r="E41" s="22" t="str">
        <f t="shared" ref="E41:E49" si="179">IF(MAX(B41:D41)=B41,"setosa",IF(MAX(B41:D41)=C41,"versicolor","virginica"))</f>
        <v>setosa</v>
      </c>
      <c r="F41" s="22">
        <f t="shared" ref="F41:H41" si="169">AQ41</f>
        <v>0.3208984515</v>
      </c>
      <c r="G41" s="22">
        <f t="shared" si="169"/>
        <v>0.3354361879</v>
      </c>
      <c r="H41" s="22">
        <f t="shared" si="169"/>
        <v>0.3436653605</v>
      </c>
      <c r="I41" s="64" t="str">
        <f t="shared" ref="I41:I49" si="181">IF(MAX(F41:H41)=F41,"setosa",IF(MAX(F41:H41)=G41,"versicolor","virginica"))</f>
        <v>virginica</v>
      </c>
      <c r="J41" s="22">
        <f>COUNTIF(K41:K49,"OK")/9</f>
        <v>0.3333333333</v>
      </c>
      <c r="K41" s="24" t="str">
        <f t="shared" ref="K41:K49" si="182">IF(E41=I41,"OK","NG")</f>
        <v>NG</v>
      </c>
      <c r="L41" s="25">
        <f t="shared" ref="L41:L49" si="183">-(B41*LN(F41)+C41*LN(G41)+D41*LN(H41))/9</f>
        <v>0.126292284</v>
      </c>
      <c r="M41" s="9" t="s">
        <v>26</v>
      </c>
      <c r="N41" s="25">
        <v>1.0</v>
      </c>
      <c r="O41" s="27">
        <v>5.1</v>
      </c>
      <c r="P41" s="27">
        <v>7.0</v>
      </c>
      <c r="Q41" s="72">
        <f t="shared" ref="Q41:S41" si="170">Q28-$C$10*CH28</f>
        <v>0.05122714685</v>
      </c>
      <c r="R41" s="72">
        <f t="shared" si="170"/>
        <v>-0.03011697049</v>
      </c>
      <c r="S41" s="72">
        <f t="shared" si="170"/>
        <v>0.1705425623</v>
      </c>
      <c r="T41" s="28" t="s">
        <v>27</v>
      </c>
      <c r="U41" s="27">
        <f t="array" ref="U41:W49">MMULT(N41:P49,Q41:S43)</f>
        <v>1.226968216</v>
      </c>
      <c r="V41" s="27">
        <v>1.523605004242389</v>
      </c>
      <c r="W41" s="27">
        <v>-1.362456235596553</v>
      </c>
      <c r="Y41" s="9" t="s">
        <v>1566</v>
      </c>
      <c r="Z41" s="17">
        <f t="shared" ref="Z41:AB41" si="171">1/(1+EXP(-U41))</f>
        <v>0.7732875007</v>
      </c>
      <c r="AA41" s="17">
        <f t="shared" si="171"/>
        <v>0.8210687225</v>
      </c>
      <c r="AB41" s="17">
        <f t="shared" si="171"/>
        <v>0.2038413896</v>
      </c>
      <c r="AD41" s="9" t="s">
        <v>1567</v>
      </c>
      <c r="AE41" s="25">
        <v>1.0</v>
      </c>
      <c r="AF41" s="17">
        <f t="shared" ref="AF41:AH41" si="172">Z41</f>
        <v>0.7732875007</v>
      </c>
      <c r="AG41" s="17">
        <f t="shared" si="172"/>
        <v>0.8210687225</v>
      </c>
      <c r="AH41" s="17">
        <f t="shared" si="172"/>
        <v>0.2038413896</v>
      </c>
      <c r="AI41" s="38">
        <f t="shared" ref="AI41:AK41" si="173">AI28-$C$10*BO28</f>
        <v>0.04330258505</v>
      </c>
      <c r="AJ41" s="38">
        <f t="shared" si="173"/>
        <v>-0.03801394822</v>
      </c>
      <c r="AK41" s="38">
        <f t="shared" si="173"/>
        <v>-0.005288636839</v>
      </c>
      <c r="AL41" s="28" t="s">
        <v>27</v>
      </c>
      <c r="AM41" s="27">
        <f t="array" ref="AM41:AO49">MMULT(AE41:AH49,AI41:AK44)</f>
        <v>0.680487687</v>
      </c>
      <c r="AN41" s="27">
        <v>0.7247947027139023</v>
      </c>
      <c r="AO41" s="27">
        <v>0.7490313590602731</v>
      </c>
      <c r="AP41" s="9" t="s">
        <v>1568</v>
      </c>
      <c r="AQ41" s="17">
        <f t="shared" ref="AQ41:AS41" si="174">EXP(AM41)/(EXP($AM41)+EXP($AN41)+EXP($AO41))</f>
        <v>0.3208984515</v>
      </c>
      <c r="AR41" s="17">
        <f t="shared" si="174"/>
        <v>0.3354361879</v>
      </c>
      <c r="AS41" s="17">
        <f t="shared" si="174"/>
        <v>0.3436653605</v>
      </c>
      <c r="AT41" s="39" t="s">
        <v>51</v>
      </c>
      <c r="AU41" s="40" t="str">
        <f>IF(MAX(B41:D41)=MAX(AQ41:AS41)=AQ41,"setosa",IF(MAX(AQ41:AS41)=AR41,"versicolor","virginica"))</f>
        <v>virginica</v>
      </c>
      <c r="AW41" s="41">
        <v>1.0</v>
      </c>
      <c r="AX41" s="41">
        <v>0.0</v>
      </c>
      <c r="AY41" s="41">
        <v>0.0</v>
      </c>
      <c r="BA41" s="59" t="s">
        <v>108</v>
      </c>
      <c r="BB41" s="74">
        <f t="shared" ref="BB41:BD41" si="175">AQ41-AW41</f>
        <v>-0.6791015485</v>
      </c>
      <c r="BC41" s="74">
        <f t="shared" si="175"/>
        <v>0.3354361879</v>
      </c>
      <c r="BD41" s="74">
        <f t="shared" si="175"/>
        <v>0.3436653605</v>
      </c>
      <c r="BE41" s="9" t="s">
        <v>1569</v>
      </c>
      <c r="BF41" s="5">
        <v>1.0</v>
      </c>
      <c r="BG41" s="5">
        <v>1.0</v>
      </c>
      <c r="BH41" s="5">
        <v>1.0</v>
      </c>
      <c r="BI41" s="9" t="s">
        <v>1570</v>
      </c>
      <c r="BJ41" s="34">
        <f t="shared" ref="BJ41:BL41" si="176">BB41*BF41</f>
        <v>-0.6791015485</v>
      </c>
      <c r="BK41" s="34">
        <f t="shared" si="176"/>
        <v>0.3354361879</v>
      </c>
      <c r="BL41" s="34">
        <f t="shared" si="176"/>
        <v>0.3436653605</v>
      </c>
      <c r="BN41" s="61" t="s">
        <v>1571</v>
      </c>
      <c r="BO41" s="62">
        <f t="array" ref="BO41:BQ44">MMULT(TRANSPOSE(AE41:AH49),BJ41:BL49)</f>
        <v>-0.1373176453</v>
      </c>
      <c r="BP41" s="62">
        <v>0.07202046012979679</v>
      </c>
      <c r="BQ41" s="62">
        <v>0.06529718521776151</v>
      </c>
      <c r="BS41" s="9" t="s">
        <v>1572</v>
      </c>
      <c r="BT41" s="5">
        <f t="shared" ref="BT41:BV41" si="177">Z41*(1-Z41)</f>
        <v>0.175313942</v>
      </c>
      <c r="BU41" s="5">
        <f t="shared" si="177"/>
        <v>0.1469148754</v>
      </c>
      <c r="BV41" s="5">
        <f t="shared" si="177"/>
        <v>0.1622900775</v>
      </c>
      <c r="BX41" s="9" t="s">
        <v>1573</v>
      </c>
      <c r="BY41" s="17">
        <f t="array" ref="BY41:CA49">MMULT(BJ41:BL49,TRANSPOSE(AI42:AK44))</f>
        <v>0.04663317944</v>
      </c>
      <c r="BZ41" s="17">
        <v>0.022453168404833745</v>
      </c>
      <c r="CA41" s="17">
        <v>0.13685856892056392</v>
      </c>
      <c r="CB41" s="9"/>
      <c r="CC41" s="34">
        <f t="shared" ref="CC41:CE41" si="178">BY41*BT41</f>
        <v>0.008175446514</v>
      </c>
      <c r="CD41" s="34">
        <f t="shared" si="178"/>
        <v>0.003298704439</v>
      </c>
      <c r="CE41" s="34">
        <f t="shared" si="178"/>
        <v>0.02221078776</v>
      </c>
      <c r="CG41" s="61" t="s">
        <v>1574</v>
      </c>
      <c r="CH41" s="65">
        <f t="array" ref="CH41:CJ43">MMULT(TRANSPOSE(N41:P49),CC41:CE49)</f>
        <v>-0.01055482823</v>
      </c>
      <c r="CI41" s="65">
        <v>0.01023771551039827</v>
      </c>
      <c r="CJ41" s="65">
        <v>-0.018943828077296433</v>
      </c>
    </row>
    <row r="42" ht="18.0" customHeight="1">
      <c r="B42" s="6">
        <v>1.0</v>
      </c>
      <c r="C42" s="6">
        <v>0.0</v>
      </c>
      <c r="D42" s="6">
        <v>0.0</v>
      </c>
      <c r="E42" s="22" t="str">
        <f t="shared" si="179"/>
        <v>setosa</v>
      </c>
      <c r="F42" s="22">
        <f t="shared" ref="F42:H42" si="180">AQ42</f>
        <v>0.3216760615</v>
      </c>
      <c r="G42" s="22">
        <f t="shared" si="180"/>
        <v>0.3345528517</v>
      </c>
      <c r="H42" s="22">
        <f t="shared" si="180"/>
        <v>0.3437710868</v>
      </c>
      <c r="I42" s="64" t="str">
        <f t="shared" si="181"/>
        <v>virginica</v>
      </c>
      <c r="K42" s="24" t="str">
        <f t="shared" si="182"/>
        <v>NG</v>
      </c>
      <c r="L42" s="29">
        <f t="shared" si="183"/>
        <v>0.1260233622</v>
      </c>
      <c r="N42" s="29">
        <v>1.0</v>
      </c>
      <c r="O42" s="27">
        <v>5.4</v>
      </c>
      <c r="P42" s="27">
        <v>7.8</v>
      </c>
      <c r="Q42" s="72">
        <f t="shared" ref="Q42:S42" si="184">Q29-$C$10*CH29</f>
        <v>0.1360267426</v>
      </c>
      <c r="R42" s="72">
        <f t="shared" si="184"/>
        <v>-0.05735495396</v>
      </c>
      <c r="S42" s="72">
        <f t="shared" si="184"/>
        <v>0.01696139081</v>
      </c>
      <c r="U42" s="27">
        <v>1.3228624882526674</v>
      </c>
      <c r="V42" s="27">
        <v>1.7173964883308193</v>
      </c>
      <c r="W42" s="27">
        <v>-1.542453748760515</v>
      </c>
      <c r="Z42" s="17">
        <f t="shared" ref="Z42:AB42" si="185">1/(1+EXP(-U42))</f>
        <v>0.7896575557</v>
      </c>
      <c r="AA42" s="17">
        <f t="shared" si="185"/>
        <v>0.8477931836</v>
      </c>
      <c r="AB42" s="17">
        <f t="shared" si="185"/>
        <v>0.176178855</v>
      </c>
      <c r="AE42" s="29">
        <v>1.0</v>
      </c>
      <c r="AF42" s="17">
        <f t="shared" ref="AF42:AH42" si="186">Z42</f>
        <v>0.7896575557</v>
      </c>
      <c r="AG42" s="17">
        <f t="shared" si="186"/>
        <v>0.8477931836</v>
      </c>
      <c r="AH42" s="17">
        <f t="shared" si="186"/>
        <v>0.176178855</v>
      </c>
      <c r="AI42" s="38">
        <f t="shared" ref="AI42:AK42" si="187">AI29-$C$10*BO29</f>
        <v>0.5532132969</v>
      </c>
      <c r="AJ42" s="38">
        <f t="shared" si="187"/>
        <v>0.7480965736</v>
      </c>
      <c r="AK42" s="38">
        <f t="shared" si="187"/>
        <v>0.4986901295</v>
      </c>
      <c r="AM42" s="27">
        <v>0.6913680363791596</v>
      </c>
      <c r="AN42" s="27">
        <v>0.7306178863826743</v>
      </c>
      <c r="AO42" s="27">
        <v>0.7577990079502247</v>
      </c>
      <c r="AQ42" s="17">
        <f t="shared" ref="AQ42:AS42" si="188">EXP(AM42)/(EXP($AM42)+EXP($AN42)+EXP($AO42))</f>
        <v>0.3216760615</v>
      </c>
      <c r="AR42" s="17">
        <f t="shared" si="188"/>
        <v>0.3345528517</v>
      </c>
      <c r="AS42" s="17">
        <f t="shared" si="188"/>
        <v>0.3437710868</v>
      </c>
      <c r="AU42" s="40" t="str">
        <f t="shared" ref="AU42:AU49" si="199">IF(MAX(AQ42:AS42)=AQ42,"setosa",IF(MAX(AQ42:AS42)=AR42,"versicolor","virginica"))</f>
        <v>virginica</v>
      </c>
      <c r="AW42" s="41">
        <v>1.0</v>
      </c>
      <c r="AX42" s="41">
        <v>0.0</v>
      </c>
      <c r="AY42" s="41">
        <v>0.0</v>
      </c>
      <c r="BB42" s="74">
        <f t="shared" ref="BB42:BD42" si="189">AQ42-AW42</f>
        <v>-0.6783239385</v>
      </c>
      <c r="BC42" s="74">
        <f t="shared" si="189"/>
        <v>0.3345528517</v>
      </c>
      <c r="BD42" s="74">
        <f t="shared" si="189"/>
        <v>0.3437710868</v>
      </c>
      <c r="BF42" s="5">
        <v>1.0</v>
      </c>
      <c r="BG42" s="5">
        <v>1.0</v>
      </c>
      <c r="BH42" s="5">
        <v>1.0</v>
      </c>
      <c r="BJ42" s="34">
        <f t="shared" ref="BJ42:BL42" si="190">BB42*BF42</f>
        <v>-0.6783239385</v>
      </c>
      <c r="BK42" s="34">
        <f t="shared" si="190"/>
        <v>0.3345528517</v>
      </c>
      <c r="BL42" s="34">
        <f t="shared" si="190"/>
        <v>0.3437710868</v>
      </c>
      <c r="BN42" s="61" t="s">
        <v>1575</v>
      </c>
      <c r="BO42" s="34">
        <v>-0.07432954223505339</v>
      </c>
      <c r="BP42" s="34">
        <v>0.13478164522207658</v>
      </c>
      <c r="BQ42" s="34">
        <v>-0.060452102987023304</v>
      </c>
      <c r="BT42" s="5">
        <f t="shared" ref="BT42:BV42" si="191">Z42*(1-Z42)</f>
        <v>0.1660985004</v>
      </c>
      <c r="BU42" s="5">
        <f t="shared" si="191"/>
        <v>0.1290399015</v>
      </c>
      <c r="BV42" s="5">
        <f t="shared" si="191"/>
        <v>0.145139866</v>
      </c>
      <c r="BY42" s="17">
        <v>0.04645526743895195</v>
      </c>
      <c r="BZ42" s="17">
        <v>0.022543273592575838</v>
      </c>
      <c r="CA42" s="17">
        <v>0.1366869206353813</v>
      </c>
      <c r="CC42" s="34">
        <f t="shared" ref="CC42:CE42" si="192">BY42*BT42</f>
        <v>0.007716150257</v>
      </c>
      <c r="CD42" s="34">
        <f t="shared" si="192"/>
        <v>0.002908981803</v>
      </c>
      <c r="CE42" s="34">
        <f t="shared" si="192"/>
        <v>0.01983872135</v>
      </c>
      <c r="CG42" s="61" t="s">
        <v>1576</v>
      </c>
      <c r="CH42" s="66">
        <v>-0.025040741701597855</v>
      </c>
      <c r="CI42" s="66">
        <v>-0.06712538559286799</v>
      </c>
      <c r="CJ42" s="66">
        <v>-0.2518909879884342</v>
      </c>
    </row>
    <row r="43" ht="18.0" customHeight="1">
      <c r="B43" s="6">
        <v>1.0</v>
      </c>
      <c r="C43" s="6">
        <v>0.0</v>
      </c>
      <c r="D43" s="6">
        <v>0.0</v>
      </c>
      <c r="E43" s="22" t="str">
        <f t="shared" si="179"/>
        <v>setosa</v>
      </c>
      <c r="F43" s="22">
        <f t="shared" ref="F43:H43" si="193">AQ43</f>
        <v>0.3208709162</v>
      </c>
      <c r="G43" s="22">
        <f t="shared" si="193"/>
        <v>0.3350010683</v>
      </c>
      <c r="H43" s="22">
        <f t="shared" si="193"/>
        <v>0.3441280154</v>
      </c>
      <c r="I43" s="64" t="str">
        <f t="shared" si="181"/>
        <v>virginica</v>
      </c>
      <c r="K43" s="24" t="str">
        <f t="shared" si="182"/>
        <v>NG</v>
      </c>
      <c r="L43" s="29">
        <f t="shared" si="183"/>
        <v>0.1263018185</v>
      </c>
      <c r="N43" s="29">
        <v>1.0</v>
      </c>
      <c r="O43" s="27">
        <v>4.6</v>
      </c>
      <c r="P43" s="27">
        <v>6.8</v>
      </c>
      <c r="Q43" s="72">
        <f t="shared" ref="Q43:S43" si="194">Q30-$C$10*CH30</f>
        <v>0.06885781172</v>
      </c>
      <c r="R43" s="72">
        <f t="shared" si="194"/>
        <v>0.2637474628</v>
      </c>
      <c r="S43" s="72">
        <f t="shared" si="194"/>
        <v>-0.231357413</v>
      </c>
      <c r="U43" s="27">
        <v>1.1451832824604813</v>
      </c>
      <c r="V43" s="27">
        <v>1.49953298865161</v>
      </c>
      <c r="W43" s="27">
        <v>-1.3246654483995264</v>
      </c>
      <c r="Z43" s="17">
        <f t="shared" ref="Z43:AB43" si="195">1/(1+EXP(-U43))</f>
        <v>0.7586300244</v>
      </c>
      <c r="AA43" s="17">
        <f t="shared" si="195"/>
        <v>0.8175048128</v>
      </c>
      <c r="AB43" s="17">
        <f t="shared" si="195"/>
        <v>0.2100431317</v>
      </c>
      <c r="AE43" s="29">
        <v>1.0</v>
      </c>
      <c r="AF43" s="17">
        <f t="shared" ref="AF43:AH43" si="196">Z43</f>
        <v>0.7586300244</v>
      </c>
      <c r="AG43" s="17">
        <f t="shared" si="196"/>
        <v>0.8175048128</v>
      </c>
      <c r="AH43" s="17">
        <f t="shared" si="196"/>
        <v>0.2100431317</v>
      </c>
      <c r="AI43" s="38">
        <f t="shared" ref="AI43:AK43" si="197">AI30-$C$10*BO30</f>
        <v>0.218894999</v>
      </c>
      <c r="AJ43" s="38">
        <f t="shared" si="197"/>
        <v>0.1345614803</v>
      </c>
      <c r="AK43" s="38">
        <f t="shared" si="197"/>
        <v>0.3665435207</v>
      </c>
      <c r="AM43" s="27">
        <v>0.6725013724043838</v>
      </c>
      <c r="AN43" s="27">
        <v>0.7155961810554009</v>
      </c>
      <c r="AO43" s="27">
        <v>0.7424761862874314</v>
      </c>
      <c r="AQ43" s="17">
        <f t="shared" ref="AQ43:AS43" si="198">EXP(AM43)/(EXP($AM43)+EXP($AN43)+EXP($AO43))</f>
        <v>0.3208709162</v>
      </c>
      <c r="AR43" s="17">
        <f t="shared" si="198"/>
        <v>0.3350010683</v>
      </c>
      <c r="AS43" s="17">
        <f t="shared" si="198"/>
        <v>0.3441280154</v>
      </c>
      <c r="AU43" s="40" t="str">
        <f t="shared" si="199"/>
        <v>virginica</v>
      </c>
      <c r="AW43" s="41">
        <v>1.0</v>
      </c>
      <c r="AX43" s="41">
        <v>0.0</v>
      </c>
      <c r="AY43" s="41">
        <v>0.0</v>
      </c>
      <c r="BB43" s="74">
        <f t="shared" ref="BB43:BD43" si="200">AQ43-AW43</f>
        <v>-0.6791290838</v>
      </c>
      <c r="BC43" s="74">
        <f t="shared" si="200"/>
        <v>0.3350010683</v>
      </c>
      <c r="BD43" s="74">
        <f t="shared" si="200"/>
        <v>0.3441280154</v>
      </c>
      <c r="BF43" s="5">
        <v>1.0</v>
      </c>
      <c r="BG43" s="5">
        <v>1.0</v>
      </c>
      <c r="BH43" s="5">
        <v>1.0</v>
      </c>
      <c r="BJ43" s="34">
        <f t="shared" ref="BJ43:BL43" si="201">BB43*BF43</f>
        <v>-0.6791290838</v>
      </c>
      <c r="BK43" s="34">
        <f t="shared" si="201"/>
        <v>0.3350010683</v>
      </c>
      <c r="BL43" s="34">
        <f t="shared" si="201"/>
        <v>0.3441280154</v>
      </c>
      <c r="BO43" s="34">
        <v>-0.395551121887889</v>
      </c>
      <c r="BP43" s="34">
        <v>0.36845078398904285</v>
      </c>
      <c r="BQ43" s="34">
        <v>0.027100337898845972</v>
      </c>
      <c r="BT43" s="5">
        <f t="shared" ref="BT43:BV43" si="202">Z43*(1-Z43)</f>
        <v>0.1831105105</v>
      </c>
      <c r="BU43" s="5">
        <f t="shared" si="202"/>
        <v>0.1491906939</v>
      </c>
      <c r="BV43" s="5">
        <f t="shared" si="202"/>
        <v>0.1659250145</v>
      </c>
      <c r="BY43" s="17">
        <v>0.04652315649265559</v>
      </c>
      <c r="BZ43" s="17">
        <v>0.022558173885823637</v>
      </c>
      <c r="CA43" s="17">
        <v>0.13685069228915392</v>
      </c>
      <c r="CC43" s="34">
        <f t="shared" ref="CC43:CE43" si="203">BY43*BT43</f>
        <v>0.008518878934</v>
      </c>
      <c r="CD43" s="34">
        <f t="shared" si="203"/>
        <v>0.003365469614</v>
      </c>
      <c r="CE43" s="34">
        <f t="shared" si="203"/>
        <v>0.0227069531</v>
      </c>
      <c r="CH43" s="66">
        <v>0.16243885348143333</v>
      </c>
      <c r="CI43" s="66">
        <v>-0.10093497389435474</v>
      </c>
      <c r="CJ43" s="66">
        <v>0.11305872574470535</v>
      </c>
    </row>
    <row r="44" ht="18.0" customHeight="1">
      <c r="B44" s="6">
        <v>0.0</v>
      </c>
      <c r="C44" s="6">
        <v>1.0</v>
      </c>
      <c r="D44" s="6">
        <v>0.0</v>
      </c>
      <c r="E44" s="22" t="str">
        <f t="shared" si="179"/>
        <v>versicolor</v>
      </c>
      <c r="F44" s="22">
        <f t="shared" ref="F44:H44" si="204">AQ44</f>
        <v>0.3152869247</v>
      </c>
      <c r="G44" s="22">
        <f t="shared" si="204"/>
        <v>0.34599947</v>
      </c>
      <c r="H44" s="22">
        <f t="shared" si="204"/>
        <v>0.3387136053</v>
      </c>
      <c r="I44" s="64" t="str">
        <f t="shared" si="181"/>
        <v>versicolor</v>
      </c>
      <c r="K44" s="24" t="str">
        <f t="shared" si="182"/>
        <v>OK</v>
      </c>
      <c r="L44" s="29">
        <f t="shared" si="183"/>
        <v>0.1179242262</v>
      </c>
      <c r="N44" s="29">
        <v>1.0</v>
      </c>
      <c r="O44" s="27">
        <v>6.4</v>
      </c>
      <c r="P44" s="27">
        <v>3.6</v>
      </c>
      <c r="U44" s="27">
        <v>1.1696864216137053</v>
      </c>
      <c r="V44" s="27">
        <v>0.5523021904296863</v>
      </c>
      <c r="W44" s="27">
        <v>-0.5537912233156981</v>
      </c>
      <c r="Z44" s="17">
        <f t="shared" ref="Z44:AB44" si="205">1/(1+EXP(-U44))</f>
        <v>0.7630883303</v>
      </c>
      <c r="AA44" s="17">
        <f t="shared" si="205"/>
        <v>0.6346695517</v>
      </c>
      <c r="AB44" s="17">
        <f t="shared" si="205"/>
        <v>0.3649852643</v>
      </c>
      <c r="AE44" s="29">
        <v>1.0</v>
      </c>
      <c r="AF44" s="17">
        <f t="shared" ref="AF44:AH44" si="206">Z44</f>
        <v>0.7630883303</v>
      </c>
      <c r="AG44" s="17">
        <f t="shared" si="206"/>
        <v>0.6346695517</v>
      </c>
      <c r="AH44" s="17">
        <f t="shared" si="206"/>
        <v>0.3649852643</v>
      </c>
      <c r="AI44" s="38">
        <f t="shared" ref="AI44:AK44" si="207">AI31-$C$10*BO31</f>
        <v>0.1455265639</v>
      </c>
      <c r="AJ44" s="38">
        <f t="shared" si="207"/>
        <v>0.3621967975</v>
      </c>
      <c r="AK44" s="38">
        <f t="shared" si="207"/>
        <v>0.3322766386</v>
      </c>
      <c r="AM44" s="27">
        <v>0.6574942383657802</v>
      </c>
      <c r="AN44" s="27">
        <v>0.7504483852487819</v>
      </c>
      <c r="AO44" s="27">
        <v>0.7291660701303868</v>
      </c>
      <c r="AQ44" s="17">
        <f t="shared" ref="AQ44:AS44" si="208">EXP(AM44)/(EXP($AM44)+EXP($AN44)+EXP($AO44))</f>
        <v>0.3152869247</v>
      </c>
      <c r="AR44" s="17">
        <f t="shared" si="208"/>
        <v>0.34599947</v>
      </c>
      <c r="AS44" s="17">
        <f t="shared" si="208"/>
        <v>0.3387136053</v>
      </c>
      <c r="AU44" s="40" t="str">
        <f t="shared" si="199"/>
        <v>versicolor</v>
      </c>
      <c r="AW44" s="41">
        <v>0.0</v>
      </c>
      <c r="AX44" s="41">
        <v>1.0</v>
      </c>
      <c r="AY44" s="41">
        <v>0.0</v>
      </c>
      <c r="BB44" s="74">
        <f t="shared" ref="BB44:BD44" si="209">AQ44-AW44</f>
        <v>0.3152869247</v>
      </c>
      <c r="BC44" s="74">
        <f t="shared" si="209"/>
        <v>-0.65400053</v>
      </c>
      <c r="BD44" s="74">
        <f t="shared" si="209"/>
        <v>0.3387136053</v>
      </c>
      <c r="BF44" s="5">
        <v>1.0</v>
      </c>
      <c r="BG44" s="5">
        <v>1.0</v>
      </c>
      <c r="BH44" s="5">
        <v>1.0</v>
      </c>
      <c r="BJ44" s="34">
        <f t="shared" ref="BJ44:BL44" si="210">BB44*BF44</f>
        <v>0.3152869247</v>
      </c>
      <c r="BK44" s="34">
        <f t="shared" si="210"/>
        <v>-0.65400053</v>
      </c>
      <c r="BL44" s="34">
        <f t="shared" si="210"/>
        <v>0.3387136053</v>
      </c>
      <c r="BO44" s="34">
        <v>0.20604371811270103</v>
      </c>
      <c r="BP44" s="34">
        <v>-0.26739532093344953</v>
      </c>
      <c r="BQ44" s="34">
        <v>0.061351602820748585</v>
      </c>
      <c r="BT44" s="5">
        <f t="shared" ref="BT44:BV44" si="211">Z44*(1-Z44)</f>
        <v>0.1807845305</v>
      </c>
      <c r="BU44" s="5">
        <f t="shared" si="211"/>
        <v>0.2318641119</v>
      </c>
      <c r="BV44" s="5">
        <f t="shared" si="211"/>
        <v>0.2317710212</v>
      </c>
      <c r="BY44" s="17">
        <v>-0.14592150480690563</v>
      </c>
      <c r="BZ44" s="17">
        <v>0.10516472898723955</v>
      </c>
      <c r="CA44" s="17">
        <v>-0.07844765648658031</v>
      </c>
      <c r="CC44" s="34">
        <f t="shared" ref="CC44:CE44" si="212">BY44*BT44</f>
        <v>-0.02638035073</v>
      </c>
      <c r="CD44" s="34">
        <f t="shared" si="212"/>
        <v>0.02438392649</v>
      </c>
      <c r="CE44" s="34">
        <f t="shared" si="212"/>
        <v>-0.01818189345</v>
      </c>
    </row>
    <row r="45" ht="18.0" customHeight="1">
      <c r="B45" s="6">
        <v>0.0</v>
      </c>
      <c r="C45" s="6">
        <v>1.0</v>
      </c>
      <c r="D45" s="6">
        <v>0.0</v>
      </c>
      <c r="E45" s="22" t="str">
        <f t="shared" si="179"/>
        <v>versicolor</v>
      </c>
      <c r="F45" s="22">
        <f t="shared" ref="F45:H45" si="213">AQ45</f>
        <v>0.3151730907</v>
      </c>
      <c r="G45" s="22">
        <f t="shared" si="213"/>
        <v>0.3456796552</v>
      </c>
      <c r="H45" s="22">
        <f t="shared" si="213"/>
        <v>0.3391472541</v>
      </c>
      <c r="I45" s="64" t="str">
        <f t="shared" si="181"/>
        <v>versicolor</v>
      </c>
      <c r="K45" s="24" t="str">
        <f t="shared" si="182"/>
        <v>OK</v>
      </c>
      <c r="L45" s="29">
        <f t="shared" si="183"/>
        <v>0.1180269761</v>
      </c>
      <c r="N45" s="29">
        <v>1.0</v>
      </c>
      <c r="O45" s="27">
        <v>5.9</v>
      </c>
      <c r="P45" s="27">
        <v>3.4</v>
      </c>
      <c r="U45" s="27">
        <v>1.087901487974994</v>
      </c>
      <c r="V45" s="27">
        <v>0.5282301748389073</v>
      </c>
      <c r="W45" s="27">
        <v>-0.5160004361186712</v>
      </c>
      <c r="Z45" s="17">
        <f t="shared" ref="Z45:AB45" si="214">1/(1+EXP(-U45))</f>
        <v>0.7479863522</v>
      </c>
      <c r="AA45" s="17">
        <f t="shared" si="214"/>
        <v>0.6290702338</v>
      </c>
      <c r="AB45" s="17">
        <f t="shared" si="214"/>
        <v>0.3737879401</v>
      </c>
      <c r="AE45" s="29">
        <v>1.0</v>
      </c>
      <c r="AF45" s="17">
        <f t="shared" ref="AF45:AH45" si="215">Z45</f>
        <v>0.7479863522</v>
      </c>
      <c r="AG45" s="17">
        <f t="shared" si="215"/>
        <v>0.6290702338</v>
      </c>
      <c r="AH45" s="17">
        <f t="shared" si="215"/>
        <v>0.3737879401</v>
      </c>
      <c r="AI45" s="2"/>
      <c r="AM45" s="27">
        <v>0.6491949837532939</v>
      </c>
      <c r="AN45" s="27">
        <v>0.7415854956431509</v>
      </c>
      <c r="AO45" s="27">
        <v>0.722507392552479</v>
      </c>
      <c r="AQ45" s="17">
        <f t="shared" ref="AQ45:AS45" si="216">EXP(AM45)/(EXP($AM45)+EXP($AN45)+EXP($AO45))</f>
        <v>0.3151730907</v>
      </c>
      <c r="AR45" s="17">
        <f t="shared" si="216"/>
        <v>0.3456796552</v>
      </c>
      <c r="AS45" s="17">
        <f t="shared" si="216"/>
        <v>0.3391472541</v>
      </c>
      <c r="AU45" s="40" t="str">
        <f t="shared" si="199"/>
        <v>versicolor</v>
      </c>
      <c r="AW45" s="41">
        <v>0.0</v>
      </c>
      <c r="AX45" s="41">
        <v>1.0</v>
      </c>
      <c r="AY45" s="41">
        <v>0.0</v>
      </c>
      <c r="BB45" s="74">
        <f t="shared" ref="BB45:BD45" si="217">AQ45-AW45</f>
        <v>0.3151730907</v>
      </c>
      <c r="BC45" s="74">
        <f t="shared" si="217"/>
        <v>-0.6543203448</v>
      </c>
      <c r="BD45" s="74">
        <f t="shared" si="217"/>
        <v>0.3391472541</v>
      </c>
      <c r="BF45" s="5">
        <v>1.0</v>
      </c>
      <c r="BG45" s="5">
        <v>1.0</v>
      </c>
      <c r="BH45" s="5">
        <v>1.0</v>
      </c>
      <c r="BJ45" s="34">
        <f t="shared" ref="BJ45:BL45" si="218">BB45*BF45</f>
        <v>0.3151730907</v>
      </c>
      <c r="BK45" s="34">
        <f t="shared" si="218"/>
        <v>-0.6543203448</v>
      </c>
      <c r="BL45" s="34">
        <f t="shared" si="218"/>
        <v>0.3391472541</v>
      </c>
      <c r="BT45" s="5">
        <f t="shared" ref="BT45:BV45" si="219">Z45*(1-Z45)</f>
        <v>0.1885027691</v>
      </c>
      <c r="BU45" s="5">
        <f t="shared" si="219"/>
        <v>0.2333408747</v>
      </c>
      <c r="BV45" s="5">
        <f t="shared" si="219"/>
        <v>0.2340705159</v>
      </c>
      <c r="BY45" s="17">
        <v>-0.14600747527557342</v>
      </c>
      <c r="BZ45" s="17">
        <v>0.10525572770675938</v>
      </c>
      <c r="CA45" s="17">
        <v>-0.07843596688516642</v>
      </c>
      <c r="CC45" s="34">
        <f t="shared" ref="CC45:CE45" si="220">BY45*BT45</f>
        <v>-0.0275228134</v>
      </c>
      <c r="CD45" s="34">
        <f t="shared" si="220"/>
        <v>0.02456046357</v>
      </c>
      <c r="CE45" s="34">
        <f t="shared" si="220"/>
        <v>-0.01835954724</v>
      </c>
    </row>
    <row r="46" ht="18.0" customHeight="1">
      <c r="B46" s="6">
        <v>0.0</v>
      </c>
      <c r="C46" s="6">
        <v>1.0</v>
      </c>
      <c r="D46" s="6">
        <v>0.0</v>
      </c>
      <c r="E46" s="22" t="str">
        <f t="shared" si="179"/>
        <v>versicolor</v>
      </c>
      <c r="F46" s="22">
        <f t="shared" ref="F46:H46" si="221">AQ46</f>
        <v>0.3144401907</v>
      </c>
      <c r="G46" s="22">
        <f t="shared" si="221"/>
        <v>0.3477955003</v>
      </c>
      <c r="H46" s="22">
        <f t="shared" si="221"/>
        <v>0.337764309</v>
      </c>
      <c r="I46" s="64" t="str">
        <f t="shared" si="181"/>
        <v>versicolor</v>
      </c>
      <c r="K46" s="24" t="str">
        <f t="shared" si="182"/>
        <v>OK</v>
      </c>
      <c r="L46" s="29">
        <f t="shared" si="183"/>
        <v>0.1173489572</v>
      </c>
      <c r="N46" s="29">
        <v>1.0</v>
      </c>
      <c r="O46" s="27">
        <v>6.7</v>
      </c>
      <c r="P46" s="27">
        <v>3.2</v>
      </c>
      <c r="U46" s="27">
        <v>1.1829513197020363</v>
      </c>
      <c r="V46" s="27">
        <v>0.4295967191052407</v>
      </c>
      <c r="W46" s="27">
        <v>-0.45615984086952005</v>
      </c>
      <c r="Z46" s="17">
        <f t="shared" ref="Z46:AB46" si="222">1/(1+EXP(-U46))</f>
        <v>0.7654780439</v>
      </c>
      <c r="AA46" s="17">
        <f t="shared" si="222"/>
        <v>0.6057773646</v>
      </c>
      <c r="AB46" s="17">
        <f t="shared" si="222"/>
        <v>0.3878972108</v>
      </c>
      <c r="AE46" s="29">
        <v>1.0</v>
      </c>
      <c r="AF46" s="17">
        <f t="shared" ref="AF46:AH46" si="223">Z46</f>
        <v>0.7654780439</v>
      </c>
      <c r="AG46" s="17">
        <f t="shared" si="223"/>
        <v>0.6057773646</v>
      </c>
      <c r="AH46" s="17">
        <f t="shared" si="223"/>
        <v>0.3878972108</v>
      </c>
      <c r="AJ46" s="2"/>
      <c r="AK46" s="2"/>
      <c r="AM46" s="27">
        <v>0.6558262012843369</v>
      </c>
      <c r="AN46" s="27">
        <v>0.7566469799697212</v>
      </c>
      <c r="AO46" s="27">
        <v>0.7273806572887711</v>
      </c>
      <c r="AQ46" s="17">
        <f t="shared" ref="AQ46:AS46" si="224">EXP(AM46)/(EXP($AM46)+EXP($AN46)+EXP($AO46))</f>
        <v>0.3144401907</v>
      </c>
      <c r="AR46" s="17">
        <f t="shared" si="224"/>
        <v>0.3477955003</v>
      </c>
      <c r="AS46" s="17">
        <f t="shared" si="224"/>
        <v>0.337764309</v>
      </c>
      <c r="AU46" s="40" t="str">
        <f t="shared" si="199"/>
        <v>versicolor</v>
      </c>
      <c r="AW46" s="41">
        <v>0.0</v>
      </c>
      <c r="AX46" s="41">
        <v>1.0</v>
      </c>
      <c r="AY46" s="41">
        <v>0.0</v>
      </c>
      <c r="BB46" s="74">
        <f t="shared" ref="BB46:BD46" si="225">AQ46-AW46</f>
        <v>0.3144401907</v>
      </c>
      <c r="BC46" s="74">
        <f t="shared" si="225"/>
        <v>-0.6522044997</v>
      </c>
      <c r="BD46" s="74">
        <f t="shared" si="225"/>
        <v>0.337764309</v>
      </c>
      <c r="BF46" s="5">
        <v>1.0</v>
      </c>
      <c r="BG46" s="5">
        <v>1.0</v>
      </c>
      <c r="BH46" s="5">
        <v>1.0</v>
      </c>
      <c r="BJ46" s="34">
        <f t="shared" ref="BJ46:BL46" si="226">BB46*BF46</f>
        <v>0.3144401907</v>
      </c>
      <c r="BK46" s="34">
        <f t="shared" si="226"/>
        <v>-0.6522044997</v>
      </c>
      <c r="BL46" s="34">
        <f t="shared" si="226"/>
        <v>0.337764309</v>
      </c>
      <c r="BT46" s="5">
        <f t="shared" ref="BT46:BV46" si="227">Z46*(1-Z46)</f>
        <v>0.1795214082</v>
      </c>
      <c r="BU46" s="5">
        <f t="shared" si="227"/>
        <v>0.2388111491</v>
      </c>
      <c r="BV46" s="5">
        <f t="shared" si="227"/>
        <v>0.2374329646</v>
      </c>
      <c r="BY46" s="17">
        <v>-0.14551972989683004</v>
      </c>
      <c r="BZ46" s="17">
        <v>0.10487310123660033</v>
      </c>
      <c r="CA46" s="17">
        <v>-0.07823579133953823</v>
      </c>
      <c r="CC46" s="34">
        <f t="shared" ref="CC46:CE46" si="228">BY46*BT46</f>
        <v>-0.02612390683</v>
      </c>
      <c r="CD46" s="34">
        <f t="shared" si="228"/>
        <v>0.02504486582</v>
      </c>
      <c r="CE46" s="34">
        <f t="shared" si="228"/>
        <v>-0.01857575588</v>
      </c>
    </row>
    <row r="47" ht="18.0" customHeight="1">
      <c r="B47" s="6">
        <v>0.0</v>
      </c>
      <c r="C47" s="6">
        <v>0.0</v>
      </c>
      <c r="D47" s="6">
        <v>1.0</v>
      </c>
      <c r="E47" s="22" t="str">
        <f t="shared" si="179"/>
        <v>virginica</v>
      </c>
      <c r="F47" s="22">
        <f t="shared" ref="F47:H47" si="229">AQ47</f>
        <v>0.318909082</v>
      </c>
      <c r="G47" s="22">
        <f t="shared" si="229"/>
        <v>0.3410821376</v>
      </c>
      <c r="H47" s="22">
        <f t="shared" si="229"/>
        <v>0.3400087804</v>
      </c>
      <c r="I47" s="64" t="str">
        <f t="shared" si="181"/>
        <v>versicolor</v>
      </c>
      <c r="K47" s="24" t="str">
        <f t="shared" si="182"/>
        <v>NG</v>
      </c>
      <c r="L47" s="29">
        <f t="shared" si="183"/>
        <v>0.1198648708</v>
      </c>
      <c r="N47" s="29">
        <v>1.0</v>
      </c>
      <c r="O47" s="27">
        <v>7.9</v>
      </c>
      <c r="P47" s="27">
        <v>6.3</v>
      </c>
      <c r="U47" s="27">
        <v>1.5596426271438404</v>
      </c>
      <c r="V47" s="27">
        <v>1.178387909174556</v>
      </c>
      <c r="W47" s="27">
        <v>-1.1530141522245234</v>
      </c>
      <c r="Z47" s="17">
        <f t="shared" ref="Z47:AB47" si="230">1/(1+EXP(-U47))</f>
        <v>0.8263020663</v>
      </c>
      <c r="AA47" s="17">
        <f t="shared" si="230"/>
        <v>0.7646578217</v>
      </c>
      <c r="AB47" s="17">
        <f t="shared" si="230"/>
        <v>0.2399389666</v>
      </c>
      <c r="AE47" s="29">
        <v>1.0</v>
      </c>
      <c r="AF47" s="17">
        <f t="shared" ref="AF47:AH47" si="231">Z47</f>
        <v>0.8263020663</v>
      </c>
      <c r="AG47" s="17">
        <f t="shared" si="231"/>
        <v>0.7646578217</v>
      </c>
      <c r="AH47" s="17">
        <f t="shared" si="231"/>
        <v>0.2399389666</v>
      </c>
      <c r="AM47" s="27">
        <v>0.7027211418947558</v>
      </c>
      <c r="AN47" s="27">
        <v>0.769938410042053</v>
      </c>
      <c r="AO47" s="27">
        <v>0.7667865310105656</v>
      </c>
      <c r="AQ47" s="17">
        <f t="shared" ref="AQ47:AS47" si="232">EXP(AM47)/(EXP($AM47)+EXP($AN47)+EXP($AO47))</f>
        <v>0.318909082</v>
      </c>
      <c r="AR47" s="17">
        <f t="shared" si="232"/>
        <v>0.3410821376</v>
      </c>
      <c r="AS47" s="17">
        <f t="shared" si="232"/>
        <v>0.3400087804</v>
      </c>
      <c r="AU47" s="40" t="str">
        <f t="shared" si="199"/>
        <v>versicolor</v>
      </c>
      <c r="AW47" s="41">
        <v>0.0</v>
      </c>
      <c r="AX47" s="41">
        <v>0.0</v>
      </c>
      <c r="AY47" s="41">
        <v>1.0</v>
      </c>
      <c r="BB47" s="74">
        <f t="shared" ref="BB47:BD47" si="233">AQ47-AW47</f>
        <v>0.318909082</v>
      </c>
      <c r="BC47" s="74">
        <f t="shared" si="233"/>
        <v>0.3410821376</v>
      </c>
      <c r="BD47" s="74">
        <f t="shared" si="233"/>
        <v>-0.6599912196</v>
      </c>
      <c r="BF47" s="5">
        <v>1.0</v>
      </c>
      <c r="BG47" s="5">
        <v>1.0</v>
      </c>
      <c r="BH47" s="5">
        <v>1.0</v>
      </c>
      <c r="BJ47" s="34">
        <f t="shared" ref="BJ47:BL47" si="234">BB47*BF47</f>
        <v>0.318909082</v>
      </c>
      <c r="BK47" s="34">
        <f t="shared" si="234"/>
        <v>0.3410821376</v>
      </c>
      <c r="BL47" s="34">
        <f t="shared" si="234"/>
        <v>-0.6599912196</v>
      </c>
      <c r="BT47" s="5">
        <f t="shared" ref="BT47:BV47" si="235">Z47*(1-Z47)</f>
        <v>0.1435269615</v>
      </c>
      <c r="BU47" s="5">
        <f t="shared" si="235"/>
        <v>0.1799562374</v>
      </c>
      <c r="BV47" s="5">
        <f t="shared" si="235"/>
        <v>0.1823682589</v>
      </c>
      <c r="BY47" s="17">
        <v>0.10245601630725298</v>
      </c>
      <c r="BZ47" s="17">
        <v>-0.1262113846910644</v>
      </c>
      <c r="CA47" s="17">
        <v>-0.04935106314439558</v>
      </c>
      <c r="CC47" s="34">
        <f t="shared" ref="CC47:CE47" si="236">BY47*BT47</f>
        <v>0.01470520071</v>
      </c>
      <c r="CD47" s="34">
        <f t="shared" si="236"/>
        <v>-0.0227125259</v>
      </c>
      <c r="CE47" s="34">
        <f t="shared" si="236"/>
        <v>-0.00900006746</v>
      </c>
    </row>
    <row r="48" ht="18.0" customHeight="1">
      <c r="B48" s="6">
        <v>0.0</v>
      </c>
      <c r="C48" s="6">
        <v>0.0</v>
      </c>
      <c r="D48" s="6">
        <v>1.0</v>
      </c>
      <c r="E48" s="22" t="str">
        <f t="shared" si="179"/>
        <v>virginica</v>
      </c>
      <c r="F48" s="22">
        <f t="shared" ref="F48:H48" si="237">AQ48</f>
        <v>0.3180530481</v>
      </c>
      <c r="G48" s="22">
        <f t="shared" si="237"/>
        <v>0.3428960291</v>
      </c>
      <c r="H48" s="22">
        <f t="shared" si="237"/>
        <v>0.3390509227</v>
      </c>
      <c r="I48" s="64" t="str">
        <f t="shared" si="181"/>
        <v>versicolor</v>
      </c>
      <c r="K48" s="24" t="str">
        <f t="shared" si="182"/>
        <v>NG</v>
      </c>
      <c r="L48" s="29">
        <f t="shared" si="183"/>
        <v>0.1201783298</v>
      </c>
      <c r="N48" s="29">
        <v>1.0</v>
      </c>
      <c r="O48" s="27">
        <v>8.3</v>
      </c>
      <c r="P48" s="27">
        <v>5.8</v>
      </c>
      <c r="U48" s="27">
        <v>1.5796244183189805</v>
      </c>
      <c r="V48" s="27">
        <v>1.023572196170097</v>
      </c>
      <c r="W48" s="27">
        <v>-1.0305508893965676</v>
      </c>
      <c r="Z48" s="17">
        <f t="shared" ref="Z48:AB48" si="238">1/(1+EXP(-U48))</f>
        <v>0.8291513199</v>
      </c>
      <c r="AA48" s="17">
        <f t="shared" si="238"/>
        <v>0.7356678357</v>
      </c>
      <c r="AB48" s="17">
        <f t="shared" si="238"/>
        <v>0.2629773167</v>
      </c>
      <c r="AE48" s="29">
        <v>1.0</v>
      </c>
      <c r="AF48" s="17">
        <f t="shared" ref="AF48:AH48" si="239">Z48</f>
        <v>0.8291513199</v>
      </c>
      <c r="AG48" s="17">
        <f t="shared" si="239"/>
        <v>0.7356678357</v>
      </c>
      <c r="AH48" s="17">
        <f t="shared" si="239"/>
        <v>0.2629773167</v>
      </c>
      <c r="AM48" s="27">
        <v>0.7013043158105103</v>
      </c>
      <c r="AN48" s="27">
        <v>0.7765134080649005</v>
      </c>
      <c r="AO48" s="27">
        <v>0.7652364396228855</v>
      </c>
      <c r="AQ48" s="17">
        <f t="shared" ref="AQ48:AS48" si="240">EXP(AM48)/(EXP($AM48)+EXP($AN48)+EXP($AO48))</f>
        <v>0.3180530481</v>
      </c>
      <c r="AR48" s="17">
        <f t="shared" si="240"/>
        <v>0.3428960291</v>
      </c>
      <c r="AS48" s="17">
        <f t="shared" si="240"/>
        <v>0.3390509227</v>
      </c>
      <c r="AU48" s="40" t="str">
        <f t="shared" si="199"/>
        <v>versicolor</v>
      </c>
      <c r="AW48" s="41">
        <v>0.0</v>
      </c>
      <c r="AX48" s="41">
        <v>0.0</v>
      </c>
      <c r="AY48" s="41">
        <v>1.0</v>
      </c>
      <c r="BB48" s="74">
        <f t="shared" ref="BB48:BD48" si="241">AQ48-AW48</f>
        <v>0.3180530481</v>
      </c>
      <c r="BC48" s="74">
        <f t="shared" si="241"/>
        <v>0.3428960291</v>
      </c>
      <c r="BD48" s="74">
        <f t="shared" si="241"/>
        <v>-0.6609490773</v>
      </c>
      <c r="BF48" s="5">
        <v>1.0</v>
      </c>
      <c r="BG48" s="5">
        <v>1.0</v>
      </c>
      <c r="BH48" s="5">
        <v>1.0</v>
      </c>
      <c r="BJ48" s="34">
        <f t="shared" ref="BJ48:BL48" si="242">BB48*BF48</f>
        <v>0.3180530481</v>
      </c>
      <c r="BK48" s="34">
        <f t="shared" si="242"/>
        <v>0.3428960291</v>
      </c>
      <c r="BL48" s="34">
        <f t="shared" si="242"/>
        <v>-0.6609490773</v>
      </c>
      <c r="BT48" s="5">
        <f t="shared" ref="BT48:BV48" si="243">Z48*(1-Z48)</f>
        <v>0.1416594086</v>
      </c>
      <c r="BU48" s="5">
        <f t="shared" si="243"/>
        <v>0.1944606712</v>
      </c>
      <c r="BV48" s="5">
        <f t="shared" si="243"/>
        <v>0.1938202476</v>
      </c>
      <c r="BY48" s="17">
        <v>0.10286173886569089</v>
      </c>
      <c r="BZ48" s="17">
        <v>-0.1265057828113409</v>
      </c>
      <c r="CA48" s="17">
        <v>-0.04913692682762785</v>
      </c>
      <c r="CC48" s="34">
        <f t="shared" ref="CC48:CE48" si="244">BY48*BT48</f>
        <v>0.0145713331</v>
      </c>
      <c r="CD48" s="34">
        <f t="shared" si="244"/>
        <v>-0.02460039944</v>
      </c>
      <c r="CE48" s="34">
        <f t="shared" si="244"/>
        <v>-0.009523731324</v>
      </c>
    </row>
    <row r="49" ht="18.0" customHeight="1">
      <c r="B49" s="6">
        <v>0.0</v>
      </c>
      <c r="C49" s="6">
        <v>0.0</v>
      </c>
      <c r="D49" s="6">
        <v>1.0</v>
      </c>
      <c r="E49" s="22" t="str">
        <f t="shared" si="179"/>
        <v>virginica</v>
      </c>
      <c r="F49" s="22">
        <f t="shared" ref="F49:H49" si="245">AQ49</f>
        <v>0.317374589</v>
      </c>
      <c r="G49" s="22">
        <f t="shared" si="245"/>
        <v>0.3435775601</v>
      </c>
      <c r="H49" s="22">
        <f t="shared" si="245"/>
        <v>0.3390478509</v>
      </c>
      <c r="I49" s="64" t="str">
        <f t="shared" si="181"/>
        <v>versicolor</v>
      </c>
      <c r="J49" s="30"/>
      <c r="K49" s="24" t="str">
        <f t="shared" si="182"/>
        <v>NG</v>
      </c>
      <c r="L49" s="31">
        <f t="shared" si="183"/>
        <v>0.1201793365</v>
      </c>
      <c r="N49" s="31">
        <v>1.0</v>
      </c>
      <c r="O49" s="27">
        <v>7.7</v>
      </c>
      <c r="P49" s="27">
        <v>5.2</v>
      </c>
      <c r="U49" s="27">
        <v>1.4566936857329837</v>
      </c>
      <c r="V49" s="27">
        <v>0.8997366908372999</v>
      </c>
      <c r="W49" s="27">
        <v>-0.9019132760770937</v>
      </c>
      <c r="Z49" s="17">
        <f t="shared" ref="Z49:AB49" si="246">1/(1+EXP(-U49))</f>
        <v>0.8110264617</v>
      </c>
      <c r="AA49" s="17">
        <f t="shared" si="246"/>
        <v>0.7108953895</v>
      </c>
      <c r="AB49" s="17">
        <f t="shared" si="246"/>
        <v>0.2886574773</v>
      </c>
      <c r="AE49" s="31">
        <v>1.0</v>
      </c>
      <c r="AF49" s="17">
        <f t="shared" ref="AF49:AH49" si="247">Z49</f>
        <v>0.8110264617</v>
      </c>
      <c r="AG49" s="17">
        <f t="shared" si="247"/>
        <v>0.7108953895</v>
      </c>
      <c r="AH49" s="17">
        <f t="shared" si="247"/>
        <v>0.2886574773</v>
      </c>
      <c r="AM49" s="27">
        <v>0.6895919842086826</v>
      </c>
      <c r="AN49" s="27">
        <v>0.7689221186551533</v>
      </c>
      <c r="AO49" s="27">
        <v>0.7556504895508912</v>
      </c>
      <c r="AQ49" s="17">
        <f t="shared" ref="AQ49:AS49" si="248">EXP(AM49)/(EXP($AM49)+EXP($AN49)+EXP($AO49))</f>
        <v>0.317374589</v>
      </c>
      <c r="AR49" s="17">
        <f t="shared" si="248"/>
        <v>0.3435775601</v>
      </c>
      <c r="AS49" s="17">
        <f t="shared" si="248"/>
        <v>0.3390478509</v>
      </c>
      <c r="AU49" s="40" t="str">
        <f t="shared" si="199"/>
        <v>versicolor</v>
      </c>
      <c r="AW49" s="41">
        <v>0.0</v>
      </c>
      <c r="AX49" s="41">
        <v>0.0</v>
      </c>
      <c r="AY49" s="41">
        <v>1.0</v>
      </c>
      <c r="BB49" s="74">
        <f t="shared" ref="BB49:BD49" si="249">AQ49-AW49</f>
        <v>0.317374589</v>
      </c>
      <c r="BC49" s="74">
        <f t="shared" si="249"/>
        <v>0.3435775601</v>
      </c>
      <c r="BD49" s="74">
        <f t="shared" si="249"/>
        <v>-0.6609521491</v>
      </c>
      <c r="BF49" s="5">
        <v>1.0</v>
      </c>
      <c r="BG49" s="5">
        <v>1.0</v>
      </c>
      <c r="BH49" s="5">
        <v>1.0</v>
      </c>
      <c r="BJ49" s="34">
        <f t="shared" ref="BJ49:BL49" si="250">BB49*BF49</f>
        <v>0.317374589</v>
      </c>
      <c r="BK49" s="34">
        <f t="shared" si="250"/>
        <v>0.3435775601</v>
      </c>
      <c r="BL49" s="34">
        <f t="shared" si="250"/>
        <v>-0.6609521491</v>
      </c>
      <c r="BT49" s="5">
        <f t="shared" ref="BT49:BV49" si="251">Z49*(1-Z49)</f>
        <v>0.1532625401</v>
      </c>
      <c r="BU49" s="5">
        <f t="shared" si="251"/>
        <v>0.2055231347</v>
      </c>
      <c r="BV49" s="5">
        <f t="shared" si="251"/>
        <v>0.2053343381</v>
      </c>
      <c r="BY49" s="17">
        <v>0.10299472533207976</v>
      </c>
      <c r="BZ49" s="17">
        <v>-0.12656371226566732</v>
      </c>
      <c r="CA49" s="17">
        <v>-0.048989833030420704</v>
      </c>
      <c r="CC49" s="34">
        <f t="shared" ref="CC49:CE49" si="252">BY49*BT49</f>
        <v>0.01578523322</v>
      </c>
      <c r="CD49" s="34">
        <f t="shared" si="252"/>
        <v>-0.02601177088</v>
      </c>
      <c r="CE49" s="34">
        <f t="shared" si="252"/>
        <v>-0.01005929494</v>
      </c>
    </row>
    <row r="50" ht="18.0" customHeight="1">
      <c r="K50" s="32" t="s">
        <v>29</v>
      </c>
      <c r="L50" s="31">
        <f>SUM(L41:L49)</f>
        <v>1.092140161</v>
      </c>
      <c r="R50" s="9"/>
      <c r="AM50" s="7"/>
    </row>
    <row r="51" ht="18.0" customHeight="1">
      <c r="K51" s="2"/>
      <c r="R51" s="9"/>
      <c r="AM51" s="43" t="s">
        <v>388</v>
      </c>
      <c r="AN51" s="27"/>
      <c r="AO51" s="27"/>
    </row>
    <row r="52" ht="18.0" customHeight="1">
      <c r="B52" s="11" t="s">
        <v>11</v>
      </c>
      <c r="C52" s="12"/>
      <c r="D52" s="12"/>
      <c r="E52" s="13"/>
      <c r="G52" s="2"/>
      <c r="H52" s="2"/>
      <c r="I52" s="2"/>
      <c r="J52" s="9"/>
      <c r="K52" s="2"/>
      <c r="L52" s="9"/>
      <c r="Q52" s="7"/>
      <c r="U52" s="43" t="s">
        <v>12</v>
      </c>
      <c r="V52" s="27"/>
      <c r="W52" s="27"/>
      <c r="Z52" s="16" t="s">
        <v>389</v>
      </c>
      <c r="AA52" s="17"/>
      <c r="AF52" s="16" t="s">
        <v>390</v>
      </c>
      <c r="AI52" s="7"/>
      <c r="AM52" s="43" t="s">
        <v>391</v>
      </c>
      <c r="AQ52" s="10" t="s">
        <v>392</v>
      </c>
      <c r="AR52" s="17"/>
      <c r="AW52" s="1" t="s">
        <v>41</v>
      </c>
      <c r="BB52" s="36" t="s">
        <v>93</v>
      </c>
      <c r="BF52" s="4" t="s">
        <v>393</v>
      </c>
      <c r="BH52" s="9" t="s">
        <v>1577</v>
      </c>
      <c r="BJ52" s="33" t="s">
        <v>395</v>
      </c>
      <c r="BN52" s="33" t="s">
        <v>396</v>
      </c>
      <c r="BO52" s="34"/>
      <c r="BP52" s="34"/>
      <c r="BQ52" s="34"/>
      <c r="BT52" s="4" t="s">
        <v>397</v>
      </c>
      <c r="BX52" s="16" t="s">
        <v>398</v>
      </c>
      <c r="BY52" s="17"/>
      <c r="BZ52" s="17"/>
      <c r="CA52" s="17"/>
      <c r="CB52" s="17"/>
      <c r="CC52" s="33" t="s">
        <v>399</v>
      </c>
      <c r="CG52" s="4" t="s">
        <v>138</v>
      </c>
      <c r="CH52" s="5"/>
      <c r="CI52" s="5"/>
      <c r="CJ52" s="5"/>
    </row>
    <row r="53" ht="18.0" customHeight="1">
      <c r="B53" s="18" t="s">
        <v>14</v>
      </c>
      <c r="C53" s="18" t="s">
        <v>15</v>
      </c>
      <c r="D53" s="18" t="s">
        <v>16</v>
      </c>
      <c r="E53" s="19"/>
      <c r="F53" s="6" t="s">
        <v>14</v>
      </c>
      <c r="G53" s="6" t="s">
        <v>15</v>
      </c>
      <c r="H53" s="6" t="s">
        <v>16</v>
      </c>
      <c r="I53" s="19"/>
      <c r="J53" s="20" t="s">
        <v>18</v>
      </c>
      <c r="K53" s="18" t="s">
        <v>19</v>
      </c>
      <c r="L53" s="21" t="s">
        <v>20</v>
      </c>
      <c r="N53" s="1" t="s">
        <v>21</v>
      </c>
      <c r="O53" s="1" t="s">
        <v>22</v>
      </c>
      <c r="P53" s="1" t="s">
        <v>23</v>
      </c>
      <c r="Q53" s="1" t="s">
        <v>1578</v>
      </c>
      <c r="U53" s="1" t="s">
        <v>1579</v>
      </c>
      <c r="AE53" s="1" t="s">
        <v>21</v>
      </c>
      <c r="AF53" s="2" t="s">
        <v>1580</v>
      </c>
      <c r="AI53" s="2" t="s">
        <v>1581</v>
      </c>
      <c r="AK53" s="2"/>
      <c r="AM53" s="2" t="s">
        <v>1582</v>
      </c>
      <c r="AO53" s="2"/>
      <c r="AQ53" s="2" t="s">
        <v>47</v>
      </c>
      <c r="AW53" s="6" t="s">
        <v>14</v>
      </c>
      <c r="AX53" s="6" t="s">
        <v>15</v>
      </c>
      <c r="AY53" s="6" t="s">
        <v>16</v>
      </c>
      <c r="BB53" s="2" t="s">
        <v>101</v>
      </c>
      <c r="BF53" s="1" t="s">
        <v>251</v>
      </c>
      <c r="BJ53" s="2" t="s">
        <v>1583</v>
      </c>
      <c r="BO53" s="2" t="s">
        <v>104</v>
      </c>
      <c r="BP53" s="2"/>
      <c r="BT53" s="1" t="s">
        <v>145</v>
      </c>
      <c r="BY53" s="2" t="s">
        <v>146</v>
      </c>
      <c r="CC53" s="2" t="s">
        <v>1584</v>
      </c>
      <c r="CH53" s="2" t="s">
        <v>148</v>
      </c>
    </row>
    <row r="54" ht="18.0" customHeight="1">
      <c r="A54" s="1">
        <f>A41+1</f>
        <v>4</v>
      </c>
      <c r="B54" s="6">
        <v>1.0</v>
      </c>
      <c r="C54" s="6">
        <v>0.0</v>
      </c>
      <c r="D54" s="6">
        <v>0.0</v>
      </c>
      <c r="E54" s="22" t="str">
        <f t="shared" ref="E54:E62" si="263">IF(MAX(B54:D54)=B54,"setosa",IF(MAX(B54:D54)=C54,"versicolor","virginica"))</f>
        <v>setosa</v>
      </c>
      <c r="F54" s="22">
        <f t="shared" ref="F54:H54" si="253">AQ54</f>
        <v>0.3301930505</v>
      </c>
      <c r="G54" s="22">
        <f t="shared" si="253"/>
        <v>0.3263573261</v>
      </c>
      <c r="H54" s="22">
        <f t="shared" si="253"/>
        <v>0.3434496234</v>
      </c>
      <c r="I54" s="64" t="str">
        <f t="shared" ref="I54:I62" si="265">IF(MAX(F54:H54)=F54,"setosa",IF(MAX(F54:H54)=G54,"versicolor","virginica"))</f>
        <v>virginica</v>
      </c>
      <c r="J54" s="22">
        <f>COUNTIF(K54:K62,"OK")/9</f>
        <v>0.6666666667</v>
      </c>
      <c r="K54" s="24" t="str">
        <f t="shared" ref="K54:K62" si="266">IF(E54=I54,"OK","NG")</f>
        <v>NG</v>
      </c>
      <c r="L54" s="25">
        <f t="shared" ref="L54:L62" si="267">-(B54*LN(F54)+C54*LN(G54)+D54*LN(H54))/9</f>
        <v>0.1231197549</v>
      </c>
      <c r="M54" s="9" t="s">
        <v>26</v>
      </c>
      <c r="N54" s="25">
        <v>1.0</v>
      </c>
      <c r="O54" s="27">
        <v>5.1</v>
      </c>
      <c r="P54" s="27">
        <v>7.0</v>
      </c>
      <c r="Q54" s="72">
        <f t="shared" ref="Q54:S54" si="254">Q41-$C$10*CH41</f>
        <v>0.05186043654</v>
      </c>
      <c r="R54" s="72">
        <f t="shared" si="254"/>
        <v>-0.03073123342</v>
      </c>
      <c r="S54" s="72">
        <f t="shared" si="254"/>
        <v>0.171679192</v>
      </c>
      <c r="T54" s="28" t="s">
        <v>27</v>
      </c>
      <c r="U54" s="27">
        <f t="array" ref="U54:W62">MMULT(N54:P62,Q54:S56)</f>
        <v>1.167039654</v>
      </c>
      <c r="V54" s="27">
        <v>1.5859237983388117</v>
      </c>
      <c r="W54" s="27">
        <v>-1.3317256284002308</v>
      </c>
      <c r="Y54" s="9" t="s">
        <v>1585</v>
      </c>
      <c r="Z54" s="17">
        <f t="shared" ref="Z54:AB54" si="255">1/(1+EXP(-U54))</f>
        <v>0.7626095026</v>
      </c>
      <c r="AA54" s="17">
        <f t="shared" si="255"/>
        <v>0.8300418369</v>
      </c>
      <c r="AB54" s="17">
        <f t="shared" si="255"/>
        <v>0.2088740693</v>
      </c>
      <c r="AD54" s="9" t="s">
        <v>1586</v>
      </c>
      <c r="AE54" s="25">
        <v>1.0</v>
      </c>
      <c r="AF54" s="17">
        <f t="shared" ref="AF54:AH54" si="256">Z54</f>
        <v>0.7626095026</v>
      </c>
      <c r="AG54" s="17">
        <f t="shared" si="256"/>
        <v>0.8300418369</v>
      </c>
      <c r="AH54" s="17">
        <f t="shared" si="256"/>
        <v>0.2088740693</v>
      </c>
      <c r="AI54" s="38">
        <f t="shared" ref="AI54:AK54" si="257">AI41-$C$10*BO41</f>
        <v>0.05154164378</v>
      </c>
      <c r="AJ54" s="38">
        <f t="shared" si="257"/>
        <v>-0.04233517582</v>
      </c>
      <c r="AK54" s="38">
        <f t="shared" si="257"/>
        <v>-0.009206467952</v>
      </c>
      <c r="AL54" s="28" t="s">
        <v>27</v>
      </c>
      <c r="AM54" s="27">
        <f t="array" ref="AM54:AO62">MMULT(AE54:AH62,AI54:AK57)</f>
        <v>0.7060343659</v>
      </c>
      <c r="AN54" s="27">
        <v>0.6943497544782756</v>
      </c>
      <c r="AO54" s="27">
        <v>0.7453973250009114</v>
      </c>
      <c r="AP54" s="9" t="s">
        <v>1587</v>
      </c>
      <c r="AQ54" s="17">
        <f t="shared" ref="AQ54:AS54" si="258">EXP(AM54)/(EXP($AM54)+EXP($AN54)+EXP($AO54))</f>
        <v>0.3301930505</v>
      </c>
      <c r="AR54" s="17">
        <f t="shared" si="258"/>
        <v>0.3263573261</v>
      </c>
      <c r="AS54" s="17">
        <f t="shared" si="258"/>
        <v>0.3434496234</v>
      </c>
      <c r="AT54" s="39" t="s">
        <v>51</v>
      </c>
      <c r="AU54" s="40" t="str">
        <f>IF(MAX(B54:D54)=MAX(AQ54:AS54)=AQ54,"setosa",IF(MAX(AQ54:AS54)=AR54,"versicolor","virginica"))</f>
        <v>virginica</v>
      </c>
      <c r="AW54" s="41">
        <v>1.0</v>
      </c>
      <c r="AX54" s="41">
        <v>0.0</v>
      </c>
      <c r="AY54" s="41">
        <v>0.0</v>
      </c>
      <c r="BA54" s="59" t="s">
        <v>108</v>
      </c>
      <c r="BB54" s="74">
        <f t="shared" ref="BB54:BD54" si="259">AQ54-AW54</f>
        <v>-0.6698069495</v>
      </c>
      <c r="BC54" s="74">
        <f t="shared" si="259"/>
        <v>0.3263573261</v>
      </c>
      <c r="BD54" s="74">
        <f t="shared" si="259"/>
        <v>0.3434496234</v>
      </c>
      <c r="BE54" s="9" t="s">
        <v>1588</v>
      </c>
      <c r="BF54" s="5">
        <v>1.0</v>
      </c>
      <c r="BG54" s="5">
        <v>1.0</v>
      </c>
      <c r="BH54" s="5">
        <v>1.0</v>
      </c>
      <c r="BI54" s="9" t="s">
        <v>1589</v>
      </c>
      <c r="BJ54" s="34">
        <f t="shared" ref="BJ54:BL54" si="260">BB54*BF54</f>
        <v>-0.6698069495</v>
      </c>
      <c r="BK54" s="34">
        <f t="shared" si="260"/>
        <v>0.3263573261</v>
      </c>
      <c r="BL54" s="34">
        <f t="shared" si="260"/>
        <v>0.3434496234</v>
      </c>
      <c r="BN54" s="61" t="s">
        <v>1590</v>
      </c>
      <c r="BO54" s="62">
        <f t="array" ref="BO54:BQ57">MMULT(TRANSPOSE(AE54:AH62),BJ54:BL62)</f>
        <v>-0.06646120117</v>
      </c>
      <c r="BP54" s="62">
        <v>0.00204682047036725</v>
      </c>
      <c r="BQ54" s="62">
        <v>0.0644143807038221</v>
      </c>
      <c r="BS54" s="9" t="s">
        <v>1591</v>
      </c>
      <c r="BT54" s="5">
        <f t="shared" ref="BT54:BV54" si="261">Z54*(1-Z54)</f>
        <v>0.1810362492</v>
      </c>
      <c r="BU54" s="5">
        <f t="shared" si="261"/>
        <v>0.1410723859</v>
      </c>
      <c r="BV54" s="5">
        <f t="shared" si="261"/>
        <v>0.1652456925</v>
      </c>
      <c r="BX54" s="9" t="s">
        <v>1592</v>
      </c>
      <c r="BY54" s="17">
        <f t="array" ref="BY54:CA62">MMULT(BJ54:BL62,TRANSPOSE(AI55:AK57))</f>
        <v>0.04049495362</v>
      </c>
      <c r="BZ54" s="17">
        <v>-4.828587382562366E-4</v>
      </c>
      <c r="CA54" s="17">
        <v>0.147103445961933</v>
      </c>
      <c r="CB54" s="9"/>
      <c r="CC54" s="34">
        <f t="shared" ref="CC54:CE54" si="262">BY54*BT54</f>
        <v>0.007331054514</v>
      </c>
      <c r="CD54" s="34">
        <f t="shared" si="262"/>
        <v>-0.00006811803424</v>
      </c>
      <c r="CE54" s="34">
        <f t="shared" si="262"/>
        <v>0.02430821079</v>
      </c>
      <c r="CG54" s="61" t="s">
        <v>1593</v>
      </c>
      <c r="CH54" s="65">
        <f t="array" ref="CH54:CJ56">MMULT(TRANSPOSE(N54:P62),CC54:CE62)</f>
        <v>-0.01131511328</v>
      </c>
      <c r="CI54" s="65">
        <v>0.018561870470471305</v>
      </c>
      <c r="CJ54" s="65">
        <v>-0.02598518851020842</v>
      </c>
    </row>
    <row r="55" ht="18.0" customHeight="1">
      <c r="B55" s="6">
        <v>1.0</v>
      </c>
      <c r="C55" s="6">
        <v>0.0</v>
      </c>
      <c r="D55" s="6">
        <v>0.0</v>
      </c>
      <c r="E55" s="22" t="str">
        <f t="shared" si="263"/>
        <v>setosa</v>
      </c>
      <c r="F55" s="22">
        <f t="shared" ref="F55:H55" si="264">AQ55</f>
        <v>0.3313641448</v>
      </c>
      <c r="G55" s="22">
        <f t="shared" si="264"/>
        <v>0.3250615738</v>
      </c>
      <c r="H55" s="22">
        <f t="shared" si="264"/>
        <v>0.3435742813</v>
      </c>
      <c r="I55" s="64" t="str">
        <f t="shared" si="265"/>
        <v>virginica</v>
      </c>
      <c r="K55" s="24" t="str">
        <f t="shared" si="266"/>
        <v>NG</v>
      </c>
      <c r="L55" s="29">
        <f t="shared" si="267"/>
        <v>0.1227263748</v>
      </c>
      <c r="N55" s="29">
        <v>1.0</v>
      </c>
      <c r="O55" s="27">
        <v>5.4</v>
      </c>
      <c r="P55" s="27">
        <v>7.8</v>
      </c>
      <c r="Q55" s="72">
        <f t="shared" ref="Q55:S55" si="268">Q42-$C$10*CH42</f>
        <v>0.1375291871</v>
      </c>
      <c r="R55" s="72">
        <f t="shared" si="268"/>
        <v>-0.05332743082</v>
      </c>
      <c r="S55" s="72">
        <f t="shared" si="268"/>
        <v>0.03207485009</v>
      </c>
      <c r="U55" s="27">
        <v>1.255587594828631</v>
      </c>
      <c r="V55" s="27">
        <v>1.7857684181148428</v>
      </c>
      <c r="W55" s="27">
        <v>-1.5126159226161469</v>
      </c>
      <c r="Z55" s="17">
        <f t="shared" ref="Z55:AB55" si="269">1/(1+EXP(-U55))</f>
        <v>0.7782656017</v>
      </c>
      <c r="AA55" s="17">
        <f t="shared" si="269"/>
        <v>0.8564076882</v>
      </c>
      <c r="AB55" s="17">
        <f t="shared" si="269"/>
        <v>0.1805514371</v>
      </c>
      <c r="AE55" s="29">
        <v>1.0</v>
      </c>
      <c r="AF55" s="17">
        <f t="shared" ref="AF55:AH55" si="270">Z55</f>
        <v>0.7782656017</v>
      </c>
      <c r="AG55" s="17">
        <f t="shared" si="270"/>
        <v>0.8564076882</v>
      </c>
      <c r="AH55" s="17">
        <f t="shared" si="270"/>
        <v>0.1805514371</v>
      </c>
      <c r="AI55" s="38">
        <f t="shared" ref="AI55:AK55" si="271">AI42-$C$10*BO42</f>
        <v>0.5576730694</v>
      </c>
      <c r="AJ55" s="38">
        <f t="shared" si="271"/>
        <v>0.7400096748</v>
      </c>
      <c r="AK55" s="38">
        <f t="shared" si="271"/>
        <v>0.5023172557</v>
      </c>
      <c r="AM55" s="27">
        <v>0.7173908929922218</v>
      </c>
      <c r="AN55" s="27">
        <v>0.6981876091552841</v>
      </c>
      <c r="AO55" s="27">
        <v>0.7535763236249401</v>
      </c>
      <c r="AQ55" s="17">
        <f t="shared" ref="AQ55:AS55" si="272">EXP(AM55)/(EXP($AM55)+EXP($AN55)+EXP($AO55))</f>
        <v>0.3313641448</v>
      </c>
      <c r="AR55" s="17">
        <f t="shared" si="272"/>
        <v>0.3250615738</v>
      </c>
      <c r="AS55" s="17">
        <f t="shared" si="272"/>
        <v>0.3435742813</v>
      </c>
      <c r="AU55" s="40" t="str">
        <f t="shared" ref="AU55:AU62" si="283">IF(MAX(AQ55:AS55)=AQ55,"setosa",IF(MAX(AQ55:AS55)=AR55,"versicolor","virginica"))</f>
        <v>virginica</v>
      </c>
      <c r="AW55" s="41">
        <v>1.0</v>
      </c>
      <c r="AX55" s="41">
        <v>0.0</v>
      </c>
      <c r="AY55" s="41">
        <v>0.0</v>
      </c>
      <c r="BB55" s="74">
        <f t="shared" ref="BB55:BD55" si="273">AQ55-AW55</f>
        <v>-0.6686358552</v>
      </c>
      <c r="BC55" s="74">
        <f t="shared" si="273"/>
        <v>0.3250615738</v>
      </c>
      <c r="BD55" s="74">
        <f t="shared" si="273"/>
        <v>0.3435742813</v>
      </c>
      <c r="BF55" s="5">
        <v>1.0</v>
      </c>
      <c r="BG55" s="5">
        <v>1.0</v>
      </c>
      <c r="BH55" s="5">
        <v>1.0</v>
      </c>
      <c r="BJ55" s="34">
        <f t="shared" ref="BJ55:BL55" si="274">BB55*BF55</f>
        <v>-0.6686358552</v>
      </c>
      <c r="BK55" s="34">
        <f t="shared" si="274"/>
        <v>0.3250615738</v>
      </c>
      <c r="BL55" s="34">
        <f t="shared" si="274"/>
        <v>0.3435742813</v>
      </c>
      <c r="BN55" s="61" t="s">
        <v>1594</v>
      </c>
      <c r="BO55" s="34">
        <v>-0.006935557848661178</v>
      </c>
      <c r="BP55" s="34">
        <v>0.07090702968481555</v>
      </c>
      <c r="BQ55" s="34">
        <v>-0.06397147183615426</v>
      </c>
      <c r="BT55" s="5">
        <f t="shared" ref="BT55:BV55" si="275">Z55*(1-Z55)</f>
        <v>0.1725682549</v>
      </c>
      <c r="BU55" s="5">
        <f t="shared" si="275"/>
        <v>0.1229735598</v>
      </c>
      <c r="BV55" s="5">
        <f t="shared" si="275"/>
        <v>0.1479526157</v>
      </c>
      <c r="BY55" s="17">
        <v>0.040251789998156456</v>
      </c>
      <c r="BZ55" s="17">
        <v>-2.989415980732546E-4</v>
      </c>
      <c r="CA55" s="17">
        <v>0.14681024953202731</v>
      </c>
      <c r="CC55" s="34">
        <f t="shared" ref="CC55:CE55" si="276">BY55*BT55</f>
        <v>0.006946181157</v>
      </c>
      <c r="CD55" s="34">
        <f t="shared" si="276"/>
        <v>-0.00003676191248</v>
      </c>
      <c r="CE55" s="34">
        <f t="shared" si="276"/>
        <v>0.02172096042</v>
      </c>
      <c r="CG55" s="61" t="s">
        <v>1595</v>
      </c>
      <c r="CH55" s="66">
        <v>-0.028293205125068763</v>
      </c>
      <c r="CI55" s="66">
        <v>0.0042154943252526444</v>
      </c>
      <c r="CJ55" s="66">
        <v>-0.3041612965091869</v>
      </c>
    </row>
    <row r="56" ht="18.0" customHeight="1">
      <c r="B56" s="6">
        <v>1.0</v>
      </c>
      <c r="C56" s="6">
        <v>0.0</v>
      </c>
      <c r="D56" s="6">
        <v>0.0</v>
      </c>
      <c r="E56" s="22" t="str">
        <f t="shared" si="263"/>
        <v>setosa</v>
      </c>
      <c r="F56" s="22">
        <f t="shared" ref="F56:H56" si="277">AQ56</f>
        <v>0.3301355765</v>
      </c>
      <c r="G56" s="22">
        <f t="shared" si="277"/>
        <v>0.3260007164</v>
      </c>
      <c r="H56" s="22">
        <f t="shared" si="277"/>
        <v>0.3438637071</v>
      </c>
      <c r="I56" s="64" t="str">
        <f t="shared" si="265"/>
        <v>virginica</v>
      </c>
      <c r="K56" s="24" t="str">
        <f t="shared" si="266"/>
        <v>NG</v>
      </c>
      <c r="L56" s="29">
        <f t="shared" si="267"/>
        <v>0.1231390968</v>
      </c>
      <c r="N56" s="29">
        <v>1.0</v>
      </c>
      <c r="O56" s="27">
        <v>4.6</v>
      </c>
      <c r="P56" s="27">
        <v>6.8</v>
      </c>
      <c r="Q56" s="72">
        <f t="shared" ref="Q56:S56" si="278">Q43-$C$10*CH43</f>
        <v>0.05911148051</v>
      </c>
      <c r="R56" s="72">
        <f t="shared" si="278"/>
        <v>0.2698035613</v>
      </c>
      <c r="S56" s="72">
        <f t="shared" si="278"/>
        <v>-0.2381409366</v>
      </c>
      <c r="U56" s="27">
        <v>1.0864527646436541</v>
      </c>
      <c r="V56" s="27">
        <v>1.5586268014935145</v>
      </c>
      <c r="W56" s="27">
        <v>-1.3001348661339205</v>
      </c>
      <c r="Z56" s="17">
        <f t="shared" ref="Z56:AB56" si="279">1/(1+EXP(-U56))</f>
        <v>0.7477131657</v>
      </c>
      <c r="AA56" s="17">
        <f t="shared" si="279"/>
        <v>0.8261562196</v>
      </c>
      <c r="AB56" s="17">
        <f t="shared" si="279"/>
        <v>0.2141423201</v>
      </c>
      <c r="AE56" s="29">
        <v>1.0</v>
      </c>
      <c r="AF56" s="17">
        <f t="shared" ref="AF56:AH56" si="280">Z56</f>
        <v>0.7477131657</v>
      </c>
      <c r="AG56" s="17">
        <f t="shared" si="280"/>
        <v>0.8261562196</v>
      </c>
      <c r="AH56" s="17">
        <f t="shared" si="280"/>
        <v>0.2141423201</v>
      </c>
      <c r="AI56" s="38">
        <f t="shared" ref="AI56:AK56" si="281">AI43-$C$10*BO43</f>
        <v>0.2426280663</v>
      </c>
      <c r="AJ56" s="38">
        <f t="shared" si="281"/>
        <v>0.1124544333</v>
      </c>
      <c r="AK56" s="38">
        <f t="shared" si="281"/>
        <v>0.3649175004</v>
      </c>
      <c r="AM56" s="27">
        <v>0.6974858612526266</v>
      </c>
      <c r="AN56" s="27">
        <v>0.684882032108036</v>
      </c>
      <c r="AO56" s="27">
        <v>0.7382278319289384</v>
      </c>
      <c r="AQ56" s="17">
        <f t="shared" ref="AQ56:AS56" si="282">EXP(AM56)/(EXP($AM56)+EXP($AN56)+EXP($AO56))</f>
        <v>0.3301355765</v>
      </c>
      <c r="AR56" s="17">
        <f t="shared" si="282"/>
        <v>0.3260007164</v>
      </c>
      <c r="AS56" s="17">
        <f t="shared" si="282"/>
        <v>0.3438637071</v>
      </c>
      <c r="AU56" s="40" t="str">
        <f t="shared" si="283"/>
        <v>virginica</v>
      </c>
      <c r="AW56" s="41">
        <v>1.0</v>
      </c>
      <c r="AX56" s="41">
        <v>0.0</v>
      </c>
      <c r="AY56" s="41">
        <v>0.0</v>
      </c>
      <c r="BB56" s="74">
        <f t="shared" ref="BB56:BD56" si="284">AQ56-AW56</f>
        <v>-0.6698644235</v>
      </c>
      <c r="BC56" s="74">
        <f t="shared" si="284"/>
        <v>0.3260007164</v>
      </c>
      <c r="BD56" s="74">
        <f t="shared" si="284"/>
        <v>0.3438637071</v>
      </c>
      <c r="BF56" s="5">
        <v>1.0</v>
      </c>
      <c r="BG56" s="5">
        <v>1.0</v>
      </c>
      <c r="BH56" s="5">
        <v>1.0</v>
      </c>
      <c r="BJ56" s="34">
        <f t="shared" ref="BJ56:BL56" si="285">BB56*BF56</f>
        <v>-0.6698644235</v>
      </c>
      <c r="BK56" s="34">
        <f t="shared" si="285"/>
        <v>0.3260007164</v>
      </c>
      <c r="BL56" s="34">
        <f t="shared" si="285"/>
        <v>0.3438637071</v>
      </c>
      <c r="BO56" s="34">
        <v>-0.3378749911112601</v>
      </c>
      <c r="BP56" s="34">
        <v>0.3166112615483102</v>
      </c>
      <c r="BQ56" s="34">
        <v>0.021263729562949973</v>
      </c>
      <c r="BT56" s="5">
        <f t="shared" ref="BT56:BV56" si="286">Z56*(1-Z56)</f>
        <v>0.1886381875</v>
      </c>
      <c r="BU56" s="5">
        <f t="shared" si="286"/>
        <v>0.1436221204</v>
      </c>
      <c r="BV56" s="5">
        <f t="shared" si="286"/>
        <v>0.1682853868</v>
      </c>
      <c r="BY56" s="17">
        <v>0.04040700866444888</v>
      </c>
      <c r="BZ56" s="17">
        <v>-3.8579948213046666E-4</v>
      </c>
      <c r="CA56" s="17">
        <v>0.1470969743169275</v>
      </c>
      <c r="CC56" s="34">
        <f t="shared" ref="CC56:CE56" si="287">BY56*BT56</f>
        <v>0.007622304878</v>
      </c>
      <c r="CD56" s="34">
        <f t="shared" si="287"/>
        <v>-0.00005540933967</v>
      </c>
      <c r="CE56" s="34">
        <f t="shared" si="287"/>
        <v>0.02475427122</v>
      </c>
      <c r="CH56" s="66">
        <v>0.14788368598478285</v>
      </c>
      <c r="CI56" s="66">
        <v>-0.10102971314089029</v>
      </c>
      <c r="CJ56" s="66">
        <v>0.11222210950404604</v>
      </c>
    </row>
    <row r="57" ht="18.0" customHeight="1">
      <c r="B57" s="6">
        <v>0.0</v>
      </c>
      <c r="C57" s="6">
        <v>1.0</v>
      </c>
      <c r="D57" s="6">
        <v>0.0</v>
      </c>
      <c r="E57" s="22" t="str">
        <f t="shared" si="263"/>
        <v>versicolor</v>
      </c>
      <c r="F57" s="22">
        <f t="shared" ref="F57:H57" si="288">AQ57</f>
        <v>0.321774755</v>
      </c>
      <c r="G57" s="22">
        <f t="shared" si="288"/>
        <v>0.3396531946</v>
      </c>
      <c r="H57" s="22">
        <f t="shared" si="288"/>
        <v>0.3385720504</v>
      </c>
      <c r="I57" s="64" t="str">
        <f t="shared" si="265"/>
        <v>versicolor</v>
      </c>
      <c r="K57" s="24" t="str">
        <f t="shared" si="266"/>
        <v>OK</v>
      </c>
      <c r="L57" s="29">
        <f t="shared" si="267"/>
        <v>0.1199811331</v>
      </c>
      <c r="N57" s="29">
        <v>1.0</v>
      </c>
      <c r="O57" s="27">
        <v>6.4</v>
      </c>
      <c r="P57" s="27">
        <v>3.6</v>
      </c>
      <c r="U57" s="27">
        <v>1.144848563769086</v>
      </c>
      <c r="V57" s="27">
        <v>0.5992660299279043</v>
      </c>
      <c r="W57" s="27">
        <v>-0.4803491390043579</v>
      </c>
      <c r="Z57" s="17">
        <f t="shared" ref="Z57:AB57" si="289">1/(1+EXP(-U57))</f>
        <v>0.7585687286</v>
      </c>
      <c r="AA57" s="17">
        <f t="shared" si="289"/>
        <v>0.6454883675</v>
      </c>
      <c r="AB57" s="17">
        <f t="shared" si="289"/>
        <v>0.3821696845</v>
      </c>
      <c r="AE57" s="29">
        <v>1.0</v>
      </c>
      <c r="AF57" s="17">
        <f t="shared" ref="AF57:AH57" si="290">Z57</f>
        <v>0.7585687286</v>
      </c>
      <c r="AG57" s="17">
        <f t="shared" si="290"/>
        <v>0.6454883675</v>
      </c>
      <c r="AH57" s="17">
        <f t="shared" si="290"/>
        <v>0.3821696845</v>
      </c>
      <c r="AI57" s="38">
        <f t="shared" ref="AI57:AK57" si="291">AI44-$C$10*BO44</f>
        <v>0.1331639408</v>
      </c>
      <c r="AJ57" s="38">
        <f t="shared" si="291"/>
        <v>0.3782405167</v>
      </c>
      <c r="AK57" s="38">
        <f t="shared" si="291"/>
        <v>0.3285955424</v>
      </c>
      <c r="AM57" s="27">
        <v>0.6820798107352029</v>
      </c>
      <c r="AN57" s="27">
        <v>0.7361531098901947</v>
      </c>
      <c r="AO57" s="27">
        <v>0.7329649504520315</v>
      </c>
      <c r="AQ57" s="17">
        <f t="shared" ref="AQ57:AS57" si="292">EXP(AM57)/(EXP($AM57)+EXP($AN57)+EXP($AO57))</f>
        <v>0.321774755</v>
      </c>
      <c r="AR57" s="17">
        <f t="shared" si="292"/>
        <v>0.3396531946</v>
      </c>
      <c r="AS57" s="17">
        <f t="shared" si="292"/>
        <v>0.3385720504</v>
      </c>
      <c r="AU57" s="40" t="str">
        <f t="shared" si="283"/>
        <v>versicolor</v>
      </c>
      <c r="AW57" s="41">
        <v>0.0</v>
      </c>
      <c r="AX57" s="41">
        <v>1.0</v>
      </c>
      <c r="AY57" s="41">
        <v>0.0</v>
      </c>
      <c r="BB57" s="74">
        <f t="shared" ref="BB57:BD57" si="293">AQ57-AW57</f>
        <v>0.321774755</v>
      </c>
      <c r="BC57" s="74">
        <f t="shared" si="293"/>
        <v>-0.6603468054</v>
      </c>
      <c r="BD57" s="74">
        <f t="shared" si="293"/>
        <v>0.3385720504</v>
      </c>
      <c r="BF57" s="5">
        <v>1.0</v>
      </c>
      <c r="BG57" s="5">
        <v>1.0</v>
      </c>
      <c r="BH57" s="5">
        <v>1.0</v>
      </c>
      <c r="BJ57" s="34">
        <f t="shared" ref="BJ57:BL57" si="294">BB57*BF57</f>
        <v>0.321774755</v>
      </c>
      <c r="BK57" s="34">
        <f t="shared" si="294"/>
        <v>-0.6603468054</v>
      </c>
      <c r="BL57" s="34">
        <f t="shared" si="294"/>
        <v>0.3385720504</v>
      </c>
      <c r="BO57" s="34">
        <v>0.2486539666072266</v>
      </c>
      <c r="BP57" s="34">
        <v>-0.29981953926057797</v>
      </c>
      <c r="BQ57" s="34">
        <v>0.051165572653351615</v>
      </c>
      <c r="BT57" s="5">
        <f t="shared" ref="BT57:BV57" si="295">Z57*(1-Z57)</f>
        <v>0.1831422126</v>
      </c>
      <c r="BU57" s="5">
        <f t="shared" si="295"/>
        <v>0.2288331349</v>
      </c>
      <c r="BV57" s="5">
        <f t="shared" si="295"/>
        <v>0.2361160168</v>
      </c>
      <c r="BY57" s="17">
        <v>-0.13914732623613355</v>
      </c>
      <c r="BZ57" s="17">
        <v>0.12736352714512794</v>
      </c>
      <c r="CA57" s="17">
        <v>-0.09566785588668496</v>
      </c>
      <c r="CC57" s="34">
        <f t="shared" ref="CC57:CE57" si="296">BY57*BT57</f>
        <v>-0.0254837492</v>
      </c>
      <c r="CD57" s="34">
        <f t="shared" si="296"/>
        <v>0.02914499519</v>
      </c>
      <c r="CE57" s="34">
        <f t="shared" si="296"/>
        <v>-0.02258871306</v>
      </c>
    </row>
    <row r="58" ht="18.0" customHeight="1">
      <c r="B58" s="6">
        <v>0.0</v>
      </c>
      <c r="C58" s="6">
        <v>1.0</v>
      </c>
      <c r="D58" s="6">
        <v>0.0</v>
      </c>
      <c r="E58" s="22" t="str">
        <f t="shared" si="263"/>
        <v>versicolor</v>
      </c>
      <c r="F58" s="22">
        <f t="shared" ref="F58:H58" si="297">AQ58</f>
        <v>0.3216184763</v>
      </c>
      <c r="G58" s="22">
        <f t="shared" si="297"/>
        <v>0.3394557143</v>
      </c>
      <c r="H58" s="22">
        <f t="shared" si="297"/>
        <v>0.3389258094</v>
      </c>
      <c r="I58" s="64" t="str">
        <f t="shared" si="265"/>
        <v>versicolor</v>
      </c>
      <c r="K58" s="24" t="str">
        <f t="shared" si="266"/>
        <v>OK</v>
      </c>
      <c r="L58" s="29">
        <f t="shared" si="267"/>
        <v>0.1200457538</v>
      </c>
      <c r="N58" s="29">
        <v>1.0</v>
      </c>
      <c r="O58" s="27">
        <v>5.9</v>
      </c>
      <c r="P58" s="27">
        <v>3.4</v>
      </c>
      <c r="U58" s="27">
        <v>1.064261674121104</v>
      </c>
      <c r="V58" s="27">
        <v>0.571969033082607</v>
      </c>
      <c r="W58" s="27">
        <v>-0.44875837673804764</v>
      </c>
      <c r="Z58" s="17">
        <f t="shared" ref="Z58:AB58" si="298">1/(1+EXP(-U58))</f>
        <v>0.7435041141</v>
      </c>
      <c r="AA58" s="17">
        <f t="shared" si="298"/>
        <v>0.639217395</v>
      </c>
      <c r="AB58" s="17">
        <f t="shared" si="298"/>
        <v>0.3896560136</v>
      </c>
      <c r="AE58" s="29">
        <v>1.0</v>
      </c>
      <c r="AF58" s="17">
        <f t="shared" ref="AF58:AH58" si="299">Z58</f>
        <v>0.7435041141</v>
      </c>
      <c r="AG58" s="17">
        <f t="shared" si="299"/>
        <v>0.639217395</v>
      </c>
      <c r="AH58" s="17">
        <f t="shared" si="299"/>
        <v>0.3896560136</v>
      </c>
      <c r="AI58" s="2"/>
      <c r="AM58" s="27">
        <v>0.6731540760751425</v>
      </c>
      <c r="AN58" s="27">
        <v>0.7271315837308527</v>
      </c>
      <c r="AO58" s="27">
        <v>0.7255693213956974</v>
      </c>
      <c r="AQ58" s="17">
        <f t="shared" ref="AQ58:AS58" si="300">EXP(AM58)/(EXP($AM58)+EXP($AN58)+EXP($AO58))</f>
        <v>0.3216184763</v>
      </c>
      <c r="AR58" s="17">
        <f t="shared" si="300"/>
        <v>0.3394557143</v>
      </c>
      <c r="AS58" s="17">
        <f t="shared" si="300"/>
        <v>0.3389258094</v>
      </c>
      <c r="AU58" s="40" t="str">
        <f t="shared" si="283"/>
        <v>versicolor</v>
      </c>
      <c r="AW58" s="41">
        <v>0.0</v>
      </c>
      <c r="AX58" s="41">
        <v>1.0</v>
      </c>
      <c r="AY58" s="41">
        <v>0.0</v>
      </c>
      <c r="BB58" s="74">
        <f t="shared" ref="BB58:BD58" si="301">AQ58-AW58</f>
        <v>0.3216184763</v>
      </c>
      <c r="BC58" s="74">
        <f t="shared" si="301"/>
        <v>-0.6605442857</v>
      </c>
      <c r="BD58" s="74">
        <f t="shared" si="301"/>
        <v>0.3389258094</v>
      </c>
      <c r="BF58" s="5">
        <v>1.0</v>
      </c>
      <c r="BG58" s="5">
        <v>1.0</v>
      </c>
      <c r="BH58" s="5">
        <v>1.0</v>
      </c>
      <c r="BJ58" s="34">
        <f t="shared" ref="BJ58:BL58" si="302">BB58*BF58</f>
        <v>0.3216184763</v>
      </c>
      <c r="BK58" s="34">
        <f t="shared" si="302"/>
        <v>-0.6605442857</v>
      </c>
      <c r="BL58" s="34">
        <f t="shared" si="302"/>
        <v>0.3389258094</v>
      </c>
      <c r="BT58" s="5">
        <f t="shared" ref="BT58:BV58" si="303">Z58*(1-Z58)</f>
        <v>0.1907057464</v>
      </c>
      <c r="BU58" s="5">
        <f t="shared" si="303"/>
        <v>0.2306185169</v>
      </c>
      <c r="BV58" s="5">
        <f t="shared" si="303"/>
        <v>0.2378242047</v>
      </c>
      <c r="BY58" s="17">
        <v>-0.13920291674908478</v>
      </c>
      <c r="BZ58" s="17">
        <v>0.12743249486738978</v>
      </c>
      <c r="CA58" s="17">
        <v>-0.09564711800383306</v>
      </c>
      <c r="CC58" s="34">
        <f t="shared" ref="CC58:CE58" si="304">BY58*BT58</f>
        <v>-0.02654679614</v>
      </c>
      <c r="CD58" s="34">
        <f t="shared" si="304"/>
        <v>0.02938829297</v>
      </c>
      <c r="CE58" s="34">
        <f t="shared" si="304"/>
        <v>-0.02274719977</v>
      </c>
    </row>
    <row r="59" ht="18.0" customHeight="1">
      <c r="B59" s="6">
        <v>0.0</v>
      </c>
      <c r="C59" s="6">
        <v>1.0</v>
      </c>
      <c r="D59" s="6">
        <v>0.0</v>
      </c>
      <c r="E59" s="22" t="str">
        <f t="shared" si="263"/>
        <v>versicolor</v>
      </c>
      <c r="F59" s="22">
        <f t="shared" ref="F59:H59" si="305">AQ59</f>
        <v>0.3204987208</v>
      </c>
      <c r="G59" s="22">
        <f t="shared" si="305"/>
        <v>0.3418699901</v>
      </c>
      <c r="H59" s="22">
        <f t="shared" si="305"/>
        <v>0.3376312891</v>
      </c>
      <c r="I59" s="64" t="str">
        <f t="shared" si="265"/>
        <v>versicolor</v>
      </c>
      <c r="K59" s="24" t="str">
        <f t="shared" si="266"/>
        <v>OK</v>
      </c>
      <c r="L59" s="29">
        <f t="shared" si="267"/>
        <v>0.1192583067</v>
      </c>
      <c r="N59" s="29">
        <v>1.0</v>
      </c>
      <c r="O59" s="27">
        <v>6.7</v>
      </c>
      <c r="P59" s="27">
        <v>3.2</v>
      </c>
      <c r="U59" s="27">
        <v>1.1624627276916002</v>
      </c>
      <c r="V59" s="27">
        <v>0.47534637617066594</v>
      </c>
      <c r="W59" s="27">
        <v>-0.37547030935651504</v>
      </c>
      <c r="Z59" s="17">
        <f t="shared" ref="Z59:AB59" si="306">1/(1+EXP(-U59))</f>
        <v>0.7617799173</v>
      </c>
      <c r="AA59" s="17">
        <f t="shared" si="306"/>
        <v>0.6166483888</v>
      </c>
      <c r="AB59" s="17">
        <f t="shared" si="306"/>
        <v>0.4072198662</v>
      </c>
      <c r="AE59" s="29">
        <v>1.0</v>
      </c>
      <c r="AF59" s="17">
        <f t="shared" ref="AF59:AH59" si="307">Z59</f>
        <v>0.7617799173</v>
      </c>
      <c r="AG59" s="17">
        <f t="shared" si="307"/>
        <v>0.6166483888</v>
      </c>
      <c r="AH59" s="17">
        <f t="shared" si="307"/>
        <v>0.4072198662</v>
      </c>
      <c r="AJ59" s="2"/>
      <c r="AK59" s="2"/>
      <c r="AM59" s="27">
        <v>0.6802089968216194</v>
      </c>
      <c r="AN59" s="27">
        <v>0.744761230782448</v>
      </c>
      <c r="AO59" s="27">
        <v>0.7322851510365551</v>
      </c>
      <c r="AQ59" s="17">
        <f t="shared" ref="AQ59:AS59" si="308">EXP(AM59)/(EXP($AM59)+EXP($AN59)+EXP($AO59))</f>
        <v>0.3204987208</v>
      </c>
      <c r="AR59" s="17">
        <f t="shared" si="308"/>
        <v>0.3418699901</v>
      </c>
      <c r="AS59" s="17">
        <f t="shared" si="308"/>
        <v>0.3376312891</v>
      </c>
      <c r="AU59" s="40" t="str">
        <f t="shared" si="283"/>
        <v>versicolor</v>
      </c>
      <c r="AW59" s="41">
        <v>0.0</v>
      </c>
      <c r="AX59" s="41">
        <v>1.0</v>
      </c>
      <c r="AY59" s="41">
        <v>0.0</v>
      </c>
      <c r="BB59" s="74">
        <f t="shared" ref="BB59:BD59" si="309">AQ59-AW59</f>
        <v>0.3204987208</v>
      </c>
      <c r="BC59" s="74">
        <f t="shared" si="309"/>
        <v>-0.6581300099</v>
      </c>
      <c r="BD59" s="74">
        <f t="shared" si="309"/>
        <v>0.3376312891</v>
      </c>
      <c r="BF59" s="5">
        <v>1.0</v>
      </c>
      <c r="BG59" s="5">
        <v>1.0</v>
      </c>
      <c r="BH59" s="5">
        <v>1.0</v>
      </c>
      <c r="BJ59" s="34">
        <f t="shared" ref="BJ59:BL59" si="310">BB59*BF59</f>
        <v>0.3204987208</v>
      </c>
      <c r="BK59" s="34">
        <f t="shared" si="310"/>
        <v>-0.6581300099</v>
      </c>
      <c r="BL59" s="34">
        <f t="shared" si="310"/>
        <v>0.3376312891</v>
      </c>
      <c r="BT59" s="5">
        <f t="shared" ref="BT59:BV59" si="311">Z59*(1-Z59)</f>
        <v>0.1814712749</v>
      </c>
      <c r="BU59" s="5">
        <f t="shared" si="311"/>
        <v>0.2363931534</v>
      </c>
      <c r="BV59" s="5">
        <f t="shared" si="311"/>
        <v>0.2413918468</v>
      </c>
      <c r="BY59" s="17">
        <v>-0.1386910466520692</v>
      </c>
      <c r="BZ59" s="17">
        <v>0.12695991364163117</v>
      </c>
      <c r="CA59" s="17">
        <v>-0.09530842572653725</v>
      </c>
      <c r="CC59" s="34">
        <f t="shared" ref="CC59:CE59" si="312">BY59*BT59</f>
        <v>-0.02516844106</v>
      </c>
      <c r="CD59" s="34">
        <f t="shared" si="312"/>
        <v>0.03001245434</v>
      </c>
      <c r="CE59" s="34">
        <f t="shared" si="312"/>
        <v>-0.0230066769</v>
      </c>
    </row>
    <row r="60" ht="18.0" customHeight="1">
      <c r="B60" s="6">
        <v>0.0</v>
      </c>
      <c r="C60" s="6">
        <v>0.0</v>
      </c>
      <c r="D60" s="6">
        <v>1.0</v>
      </c>
      <c r="E60" s="22" t="str">
        <f t="shared" si="263"/>
        <v>virginica</v>
      </c>
      <c r="F60" s="22">
        <f t="shared" ref="F60:H60" si="313">AQ60</f>
        <v>0.3271998916</v>
      </c>
      <c r="G60" s="22">
        <f t="shared" si="313"/>
        <v>0.3327118312</v>
      </c>
      <c r="H60" s="22">
        <f t="shared" si="313"/>
        <v>0.3400882772</v>
      </c>
      <c r="I60" s="64" t="str">
        <f t="shared" si="265"/>
        <v>virginica</v>
      </c>
      <c r="K60" s="24" t="str">
        <f t="shared" si="266"/>
        <v>OK</v>
      </c>
      <c r="L60" s="29">
        <f t="shared" si="267"/>
        <v>0.1198388951</v>
      </c>
      <c r="N60" s="29">
        <v>1.0</v>
      </c>
      <c r="O60" s="27">
        <v>7.9</v>
      </c>
      <c r="P60" s="27">
        <v>6.3</v>
      </c>
      <c r="U60" s="27">
        <v>1.5107433417883729</v>
      </c>
      <c r="V60" s="27">
        <v>1.2477444991470175</v>
      </c>
      <c r="W60" s="27">
        <v>-1.0752173925648665</v>
      </c>
      <c r="Z60" s="17">
        <f t="shared" ref="Z60:AB60" si="314">1/(1+EXP(-U60))</f>
        <v>0.8191713439</v>
      </c>
      <c r="AA60" s="17">
        <f t="shared" si="314"/>
        <v>0.776909179</v>
      </c>
      <c r="AB60" s="17">
        <f t="shared" si="314"/>
        <v>0.2544121472</v>
      </c>
      <c r="AE60" s="29">
        <v>1.0</v>
      </c>
      <c r="AF60" s="17">
        <f t="shared" ref="AF60:AH60" si="315">Z60</f>
        <v>0.8191713439</v>
      </c>
      <c r="AG60" s="17">
        <f t="shared" si="315"/>
        <v>0.776909179</v>
      </c>
      <c r="AH60" s="17">
        <f t="shared" si="315"/>
        <v>0.2544121472</v>
      </c>
      <c r="AM60" s="27">
        <v>0.7307499374733029</v>
      </c>
      <c r="AN60" s="27">
        <v>0.7474554075116795</v>
      </c>
      <c r="AO60" s="27">
        <v>0.7693838866322755</v>
      </c>
      <c r="AQ60" s="17">
        <f t="shared" ref="AQ60:AS60" si="316">EXP(AM60)/(EXP($AM60)+EXP($AN60)+EXP($AO60))</f>
        <v>0.3271998916</v>
      </c>
      <c r="AR60" s="17">
        <f t="shared" si="316"/>
        <v>0.3327118312</v>
      </c>
      <c r="AS60" s="17">
        <f t="shared" si="316"/>
        <v>0.3400882772</v>
      </c>
      <c r="AU60" s="40" t="str">
        <f t="shared" si="283"/>
        <v>virginica</v>
      </c>
      <c r="AW60" s="41">
        <v>0.0</v>
      </c>
      <c r="AX60" s="41">
        <v>0.0</v>
      </c>
      <c r="AY60" s="41">
        <v>1.0</v>
      </c>
      <c r="BB60" s="74">
        <f t="shared" ref="BB60:BD60" si="317">AQ60-AW60</f>
        <v>0.3271998916</v>
      </c>
      <c r="BC60" s="74">
        <f t="shared" si="317"/>
        <v>0.3327118312</v>
      </c>
      <c r="BD60" s="74">
        <f t="shared" si="317"/>
        <v>-0.6599117228</v>
      </c>
      <c r="BF60" s="5">
        <v>1.0</v>
      </c>
      <c r="BG60" s="5">
        <v>1.0</v>
      </c>
      <c r="BH60" s="5">
        <v>1.0</v>
      </c>
      <c r="BJ60" s="34">
        <f t="shared" ref="BJ60:BL60" si="318">BB60*BF60</f>
        <v>0.3271998916</v>
      </c>
      <c r="BK60" s="34">
        <f t="shared" si="318"/>
        <v>0.3327118312</v>
      </c>
      <c r="BL60" s="34">
        <f t="shared" si="318"/>
        <v>-0.6599117228</v>
      </c>
      <c r="BT60" s="5">
        <f t="shared" ref="BT60:BV60" si="319">Z60*(1-Z60)</f>
        <v>0.1481296532</v>
      </c>
      <c r="BU60" s="5">
        <f t="shared" si="319"/>
        <v>0.1733213066</v>
      </c>
      <c r="BV60" s="5">
        <f t="shared" si="319"/>
        <v>0.1896866066</v>
      </c>
      <c r="BY60" s="17">
        <v>0.0971954962783253</v>
      </c>
      <c r="BZ60" s="17">
        <v>-0.1240105389265681</v>
      </c>
      <c r="CA60" s="17">
        <v>-0.047427728560167304</v>
      </c>
      <c r="CC60" s="34">
        <f t="shared" ref="CC60:CE60" si="320">BY60*BT60</f>
        <v>0.01439753516</v>
      </c>
      <c r="CD60" s="34">
        <f t="shared" si="320"/>
        <v>-0.02149366864</v>
      </c>
      <c r="CE60" s="34">
        <f t="shared" si="320"/>
        <v>-0.008996404888</v>
      </c>
    </row>
    <row r="61" ht="18.0" customHeight="1">
      <c r="B61" s="6">
        <v>0.0</v>
      </c>
      <c r="C61" s="6">
        <v>0.0</v>
      </c>
      <c r="D61" s="6">
        <v>1.0</v>
      </c>
      <c r="E61" s="22" t="str">
        <f t="shared" si="263"/>
        <v>virginica</v>
      </c>
      <c r="F61" s="22">
        <f t="shared" ref="F61:H61" si="321">AQ61</f>
        <v>0.3258814566</v>
      </c>
      <c r="G61" s="22">
        <f t="shared" si="321"/>
        <v>0.3349312071</v>
      </c>
      <c r="H61" s="22">
        <f t="shared" si="321"/>
        <v>0.3391873363</v>
      </c>
      <c r="I61" s="64" t="str">
        <f t="shared" si="265"/>
        <v>virginica</v>
      </c>
      <c r="K61" s="24" t="str">
        <f t="shared" si="266"/>
        <v>OK</v>
      </c>
      <c r="L61" s="29">
        <f t="shared" si="267"/>
        <v>0.1201336344</v>
      </c>
      <c r="N61" s="29">
        <v>1.0</v>
      </c>
      <c r="O61" s="27">
        <v>8.3</v>
      </c>
      <c r="P61" s="27">
        <v>5.8</v>
      </c>
      <c r="U61" s="27">
        <v>1.5361992763687942</v>
      </c>
      <c r="V61" s="27">
        <v>1.091511746179957</v>
      </c>
      <c r="W61" s="27">
        <v>-0.9433169842528472</v>
      </c>
      <c r="Z61" s="17">
        <f t="shared" ref="Z61:AB61" si="322">1/(1+EXP(-U61))</f>
        <v>0.8229115324</v>
      </c>
      <c r="AA61" s="17">
        <f t="shared" si="322"/>
        <v>0.7486662864</v>
      </c>
      <c r="AB61" s="17">
        <f t="shared" si="322"/>
        <v>0.2802308144</v>
      </c>
      <c r="AE61" s="29">
        <v>1.0</v>
      </c>
      <c r="AF61" s="17">
        <f t="shared" ref="AF61:AH61" si="323">Z61</f>
        <v>0.8229115324</v>
      </c>
      <c r="AG61" s="17">
        <f t="shared" si="323"/>
        <v>0.7486662864</v>
      </c>
      <c r="AH61" s="17">
        <f t="shared" si="323"/>
        <v>0.2802308144</v>
      </c>
      <c r="AM61" s="27">
        <v>0.7294213369149063</v>
      </c>
      <c r="AN61" s="27">
        <v>0.7568128107180598</v>
      </c>
      <c r="AO61" s="27">
        <v>0.7694402210229817</v>
      </c>
      <c r="AQ61" s="17">
        <f t="shared" ref="AQ61:AS61" si="324">EXP(AM61)/(EXP($AM61)+EXP($AN61)+EXP($AO61))</f>
        <v>0.3258814566</v>
      </c>
      <c r="AR61" s="17">
        <f t="shared" si="324"/>
        <v>0.3349312071</v>
      </c>
      <c r="AS61" s="17">
        <f t="shared" si="324"/>
        <v>0.3391873363</v>
      </c>
      <c r="AU61" s="40" t="str">
        <f t="shared" si="283"/>
        <v>virginica</v>
      </c>
      <c r="AW61" s="41">
        <v>0.0</v>
      </c>
      <c r="AX61" s="41">
        <v>0.0</v>
      </c>
      <c r="AY61" s="41">
        <v>1.0</v>
      </c>
      <c r="BB61" s="74">
        <f t="shared" ref="BB61:BD61" si="325">AQ61-AW61</f>
        <v>0.3258814566</v>
      </c>
      <c r="BC61" s="74">
        <f t="shared" si="325"/>
        <v>0.3349312071</v>
      </c>
      <c r="BD61" s="74">
        <f t="shared" si="325"/>
        <v>-0.6608126637</v>
      </c>
      <c r="BF61" s="5">
        <v>1.0</v>
      </c>
      <c r="BG61" s="5">
        <v>1.0</v>
      </c>
      <c r="BH61" s="5">
        <v>1.0</v>
      </c>
      <c r="BJ61" s="34">
        <f t="shared" ref="BJ61:BL61" si="326">BB61*BF61</f>
        <v>0.3258814566</v>
      </c>
      <c r="BK61" s="34">
        <f t="shared" si="326"/>
        <v>0.3349312071</v>
      </c>
      <c r="BL61" s="34">
        <f t="shared" si="326"/>
        <v>-0.6608126637</v>
      </c>
      <c r="BT61" s="5">
        <f t="shared" ref="BT61:BV61" si="327">Z61*(1-Z61)</f>
        <v>0.1457281422</v>
      </c>
      <c r="BU61" s="5">
        <f t="shared" si="327"/>
        <v>0.188165078</v>
      </c>
      <c r="BV61" s="5">
        <f t="shared" si="327"/>
        <v>0.2017015051</v>
      </c>
      <c r="BY61" s="17">
        <v>0.09765004206780581</v>
      </c>
      <c r="BZ61" s="17">
        <v>-0.12440961870528537</v>
      </c>
      <c r="CA61" s="17">
        <v>-0.04705988382469739</v>
      </c>
      <c r="CC61" s="34">
        <f t="shared" ref="CC61:CE61" si="328">BY61*BT61</f>
        <v>0.01423035922</v>
      </c>
      <c r="CD61" s="34">
        <f t="shared" si="328"/>
        <v>-0.02340954561</v>
      </c>
      <c r="CE61" s="34">
        <f t="shared" si="328"/>
        <v>-0.009492049396</v>
      </c>
    </row>
    <row r="62" ht="18.0" customHeight="1">
      <c r="B62" s="6">
        <v>0.0</v>
      </c>
      <c r="C62" s="6">
        <v>0.0</v>
      </c>
      <c r="D62" s="6">
        <v>1.0</v>
      </c>
      <c r="E62" s="22" t="str">
        <f t="shared" si="263"/>
        <v>virginica</v>
      </c>
      <c r="F62" s="22">
        <f t="shared" ref="F62:H62" si="329">AQ62</f>
        <v>0.3248727267</v>
      </c>
      <c r="G62" s="22">
        <f t="shared" si="329"/>
        <v>0.3360052668</v>
      </c>
      <c r="H62" s="22">
        <f t="shared" si="329"/>
        <v>0.3391220065</v>
      </c>
      <c r="I62" s="64" t="str">
        <f t="shared" si="265"/>
        <v>virginica</v>
      </c>
      <c r="J62" s="30"/>
      <c r="K62" s="24" t="str">
        <f t="shared" si="266"/>
        <v>OK</v>
      </c>
      <c r="L62" s="31">
        <f t="shared" si="267"/>
        <v>0.1201550372</v>
      </c>
      <c r="N62" s="31">
        <v>1.0</v>
      </c>
      <c r="O62" s="27">
        <v>7.7</v>
      </c>
      <c r="P62" s="27">
        <v>5.2</v>
      </c>
      <c r="U62" s="27">
        <v>1.4182148758068718</v>
      </c>
      <c r="V62" s="27">
        <v>0.9616260679056197</v>
      </c>
      <c r="W62" s="27">
        <v>-0.8196773323741473</v>
      </c>
      <c r="Z62" s="17">
        <f t="shared" ref="Z62:AB62" si="330">1/(1+EXP(-U62))</f>
        <v>0.8050584127</v>
      </c>
      <c r="AA62" s="17">
        <f t="shared" si="330"/>
        <v>0.7234472529</v>
      </c>
      <c r="AB62" s="17">
        <f t="shared" si="330"/>
        <v>0.3058321576</v>
      </c>
      <c r="AE62" s="31">
        <v>1.0</v>
      </c>
      <c r="AF62" s="17">
        <f t="shared" ref="AF62:AH62" si="331">Z62</f>
        <v>0.8050584127</v>
      </c>
      <c r="AG62" s="17">
        <f t="shared" si="331"/>
        <v>0.7234472529</v>
      </c>
      <c r="AH62" s="17">
        <f t="shared" si="331"/>
        <v>0.3058321576</v>
      </c>
      <c r="AM62" s="27">
        <v>0.7167554632539019</v>
      </c>
      <c r="AN62" s="27">
        <v>0.7504488025413723</v>
      </c>
      <c r="AO62" s="27">
        <v>0.7596819114919692</v>
      </c>
      <c r="AQ62" s="17">
        <f t="shared" ref="AQ62:AS62" si="332">EXP(AM62)/(EXP($AM62)+EXP($AN62)+EXP($AO62))</f>
        <v>0.3248727267</v>
      </c>
      <c r="AR62" s="17">
        <f t="shared" si="332"/>
        <v>0.3360052668</v>
      </c>
      <c r="AS62" s="17">
        <f t="shared" si="332"/>
        <v>0.3391220065</v>
      </c>
      <c r="AU62" s="40" t="str">
        <f t="shared" si="283"/>
        <v>virginica</v>
      </c>
      <c r="AW62" s="41">
        <v>0.0</v>
      </c>
      <c r="AX62" s="41">
        <v>0.0</v>
      </c>
      <c r="AY62" s="41">
        <v>1.0</v>
      </c>
      <c r="BB62" s="74">
        <f t="shared" ref="BB62:BD62" si="333">AQ62-AW62</f>
        <v>0.3248727267</v>
      </c>
      <c r="BC62" s="74">
        <f t="shared" si="333"/>
        <v>0.3360052668</v>
      </c>
      <c r="BD62" s="74">
        <f t="shared" si="333"/>
        <v>-0.6608779935</v>
      </c>
      <c r="BF62" s="5">
        <v>1.0</v>
      </c>
      <c r="BG62" s="5">
        <v>1.0</v>
      </c>
      <c r="BH62" s="5">
        <v>1.0</v>
      </c>
      <c r="BJ62" s="34">
        <f t="shared" ref="BJ62:BL62" si="334">BB62*BF62</f>
        <v>0.3248727267</v>
      </c>
      <c r="BK62" s="34">
        <f t="shared" si="334"/>
        <v>0.3360052668</v>
      </c>
      <c r="BL62" s="34">
        <f t="shared" si="334"/>
        <v>-0.6608779935</v>
      </c>
      <c r="BT62" s="5">
        <f t="shared" ref="BT62:BV62" si="335">Z62*(1-Z62)</f>
        <v>0.1569393648</v>
      </c>
      <c r="BU62" s="5">
        <f t="shared" si="335"/>
        <v>0.2000713252</v>
      </c>
      <c r="BV62" s="5">
        <f t="shared" si="335"/>
        <v>0.212298849</v>
      </c>
      <c r="BY62" s="17">
        <v>0.09784949884563343</v>
      </c>
      <c r="BZ62" s="17">
        <v>-0.1245574220993589</v>
      </c>
      <c r="CA62" s="17">
        <v>-0.046809424469827166</v>
      </c>
      <c r="CC62" s="34">
        <f t="shared" ref="CC62:CE62" si="336">BY62*BT62</f>
        <v>0.0153564382</v>
      </c>
      <c r="CD62" s="34">
        <f t="shared" si="336"/>
        <v>-0.0249203685</v>
      </c>
      <c r="CE62" s="34">
        <f t="shared" si="336"/>
        <v>-0.009937586936</v>
      </c>
    </row>
    <row r="63" ht="18.0" customHeight="1">
      <c r="K63" s="32" t="s">
        <v>29</v>
      </c>
      <c r="L63" s="31">
        <f>SUM(L54:L62)</f>
        <v>1.088397987</v>
      </c>
      <c r="R63" s="9"/>
      <c r="AM63" s="7"/>
    </row>
    <row r="64" ht="18.0" customHeight="1">
      <c r="K64" s="2"/>
      <c r="R64" s="9"/>
      <c r="AM64" s="43" t="s">
        <v>388</v>
      </c>
      <c r="AN64" s="27"/>
      <c r="AO64" s="27"/>
    </row>
    <row r="65" ht="18.0" customHeight="1">
      <c r="B65" s="11" t="s">
        <v>11</v>
      </c>
      <c r="C65" s="12"/>
      <c r="D65" s="12"/>
      <c r="E65" s="13"/>
      <c r="G65" s="2"/>
      <c r="H65" s="2"/>
      <c r="I65" s="2"/>
      <c r="J65" s="9"/>
      <c r="K65" s="2"/>
      <c r="L65" s="9"/>
      <c r="Q65" s="7"/>
      <c r="U65" s="43" t="s">
        <v>12</v>
      </c>
      <c r="V65" s="27"/>
      <c r="W65" s="27"/>
      <c r="Z65" s="16" t="s">
        <v>389</v>
      </c>
      <c r="AA65" s="17"/>
      <c r="AF65" s="16" t="s">
        <v>390</v>
      </c>
      <c r="AI65" s="7"/>
      <c r="AM65" s="43" t="s">
        <v>391</v>
      </c>
      <c r="AQ65" s="10" t="s">
        <v>392</v>
      </c>
      <c r="AR65" s="17"/>
      <c r="AW65" s="1" t="s">
        <v>41</v>
      </c>
      <c r="BB65" s="36" t="s">
        <v>93</v>
      </c>
      <c r="BF65" s="4" t="s">
        <v>393</v>
      </c>
      <c r="BH65" s="9" t="s">
        <v>1596</v>
      </c>
      <c r="BJ65" s="33" t="s">
        <v>395</v>
      </c>
      <c r="BN65" s="33" t="s">
        <v>396</v>
      </c>
      <c r="BO65" s="34"/>
      <c r="BP65" s="34"/>
      <c r="BQ65" s="34"/>
      <c r="BT65" s="4" t="s">
        <v>397</v>
      </c>
      <c r="BX65" s="16" t="s">
        <v>398</v>
      </c>
      <c r="BY65" s="17"/>
      <c r="BZ65" s="17"/>
      <c r="CA65" s="17"/>
      <c r="CB65" s="17"/>
      <c r="CC65" s="33" t="s">
        <v>399</v>
      </c>
      <c r="CG65" s="4" t="s">
        <v>138</v>
      </c>
      <c r="CH65" s="5"/>
      <c r="CI65" s="5"/>
      <c r="CJ65" s="5"/>
    </row>
    <row r="66" ht="18.0" customHeight="1">
      <c r="B66" s="18" t="s">
        <v>14</v>
      </c>
      <c r="C66" s="18" t="s">
        <v>15</v>
      </c>
      <c r="D66" s="18" t="s">
        <v>16</v>
      </c>
      <c r="E66" s="19"/>
      <c r="F66" s="6" t="s">
        <v>14</v>
      </c>
      <c r="G66" s="6" t="s">
        <v>15</v>
      </c>
      <c r="H66" s="6" t="s">
        <v>16</v>
      </c>
      <c r="I66" s="19"/>
      <c r="J66" s="20" t="s">
        <v>18</v>
      </c>
      <c r="K66" s="18" t="s">
        <v>19</v>
      </c>
      <c r="L66" s="21" t="s">
        <v>20</v>
      </c>
      <c r="N66" s="1" t="s">
        <v>21</v>
      </c>
      <c r="O66" s="1" t="s">
        <v>22</v>
      </c>
      <c r="P66" s="1" t="s">
        <v>23</v>
      </c>
      <c r="Q66" s="1" t="s">
        <v>1597</v>
      </c>
      <c r="U66" s="1" t="s">
        <v>1598</v>
      </c>
      <c r="AE66" s="1" t="s">
        <v>21</v>
      </c>
      <c r="AF66" s="2" t="s">
        <v>1599</v>
      </c>
      <c r="AI66" s="2" t="s">
        <v>1600</v>
      </c>
      <c r="AK66" s="2"/>
      <c r="AM66" s="2" t="s">
        <v>1601</v>
      </c>
      <c r="AO66" s="2"/>
      <c r="AQ66" s="2" t="s">
        <v>47</v>
      </c>
      <c r="AW66" s="6" t="s">
        <v>14</v>
      </c>
      <c r="AX66" s="6" t="s">
        <v>15</v>
      </c>
      <c r="AY66" s="6" t="s">
        <v>16</v>
      </c>
      <c r="BB66" s="2" t="s">
        <v>101</v>
      </c>
      <c r="BF66" s="1" t="s">
        <v>251</v>
      </c>
      <c r="BJ66" s="2" t="s">
        <v>1602</v>
      </c>
      <c r="BO66" s="2" t="s">
        <v>104</v>
      </c>
      <c r="BP66" s="2"/>
      <c r="BT66" s="1" t="s">
        <v>145</v>
      </c>
      <c r="BY66" s="2" t="s">
        <v>146</v>
      </c>
      <c r="CC66" s="2" t="s">
        <v>1603</v>
      </c>
      <c r="CH66" s="2" t="s">
        <v>148</v>
      </c>
    </row>
    <row r="67" ht="18.0" customHeight="1">
      <c r="A67" s="1">
        <f>A54+1</f>
        <v>5</v>
      </c>
      <c r="B67" s="6">
        <v>1.0</v>
      </c>
      <c r="C67" s="6">
        <v>0.0</v>
      </c>
      <c r="D67" s="6">
        <v>0.0</v>
      </c>
      <c r="E67" s="22" t="str">
        <f t="shared" ref="E67:E75" si="347">IF(MAX(B67:D67)=B67,"setosa",IF(MAX(B67:D67)=C67,"versicolor","virginica"))</f>
        <v>setosa</v>
      </c>
      <c r="F67" s="22">
        <f t="shared" ref="F67:H67" si="337">AQ67</f>
        <v>0.3358923965</v>
      </c>
      <c r="G67" s="22">
        <f t="shared" si="337"/>
        <v>0.3209417279</v>
      </c>
      <c r="H67" s="22">
        <f t="shared" si="337"/>
        <v>0.3431658756</v>
      </c>
      <c r="I67" s="64" t="str">
        <f t="shared" ref="I67:I75" si="349">IF(MAX(F67:H67)=F67,"setosa",IF(MAX(F67:H67)=G67,"versicolor","virginica"))</f>
        <v>virginica</v>
      </c>
      <c r="J67" s="22">
        <f>COUNTIF(K67:K75,"OK")/9</f>
        <v>0.4444444444</v>
      </c>
      <c r="K67" s="24" t="str">
        <f t="shared" ref="K67:K75" si="350">IF(E67=I67,"OK","NG")</f>
        <v>NG</v>
      </c>
      <c r="L67" s="25">
        <f t="shared" ref="L67:L75" si="351">-(B67*LN(F67)+C67*LN(G67)+D67*LN(H67))/9</f>
        <v>0.1212182688</v>
      </c>
      <c r="M67" s="9" t="s">
        <v>26</v>
      </c>
      <c r="N67" s="25">
        <v>1.0</v>
      </c>
      <c r="O67" s="27">
        <v>5.1</v>
      </c>
      <c r="P67" s="27">
        <v>7.0</v>
      </c>
      <c r="Q67" s="72">
        <f t="shared" ref="Q67:S67" si="338">Q54-$C$10*CH54</f>
        <v>0.05253934334</v>
      </c>
      <c r="R67" s="72">
        <f t="shared" si="338"/>
        <v>-0.03184494565</v>
      </c>
      <c r="S67" s="72">
        <f t="shared" si="338"/>
        <v>0.1732383033</v>
      </c>
      <c r="T67" s="28" t="s">
        <v>27</v>
      </c>
      <c r="U67" s="27">
        <f t="array" ref="U67:W75">MMULT(N67:P75,Q67:S69)</f>
        <v>1.114265134</v>
      </c>
      <c r="V67" s="27">
        <v>1.6259526243662301</v>
      </c>
      <c r="W67" s="27">
        <v>-1.2842264463495063</v>
      </c>
      <c r="Y67" s="9" t="s">
        <v>1604</v>
      </c>
      <c r="Z67" s="17">
        <f t="shared" ref="Z67:AB67" si="339">1/(1+EXP(-U67))</f>
        <v>0.7529234088</v>
      </c>
      <c r="AA67" s="17">
        <f t="shared" si="339"/>
        <v>0.8356144342</v>
      </c>
      <c r="AB67" s="17">
        <f t="shared" si="339"/>
        <v>0.2168316478</v>
      </c>
      <c r="AD67" s="9" t="s">
        <v>1605</v>
      </c>
      <c r="AE67" s="25">
        <v>1.0</v>
      </c>
      <c r="AF67" s="17">
        <f t="shared" ref="AF67:AH67" si="340">Z67</f>
        <v>0.7529234088</v>
      </c>
      <c r="AG67" s="17">
        <f t="shared" si="340"/>
        <v>0.8356144342</v>
      </c>
      <c r="AH67" s="17">
        <f t="shared" si="340"/>
        <v>0.2168316478</v>
      </c>
      <c r="AI67" s="38">
        <f t="shared" ref="AI67:AK67" si="341">AI54-$C$10*BO54</f>
        <v>0.05552931585</v>
      </c>
      <c r="AJ67" s="38">
        <f t="shared" si="341"/>
        <v>-0.04245798505</v>
      </c>
      <c r="AK67" s="38">
        <f t="shared" si="341"/>
        <v>-0.01307133079</v>
      </c>
      <c r="AL67" s="28" t="s">
        <v>27</v>
      </c>
      <c r="AM67" s="27">
        <f t="array" ref="AM67:AO75">MMULT(AE67:AH75,AI67:AK70)</f>
        <v>0.7210504422</v>
      </c>
      <c r="AN67" s="27">
        <v>0.6755191557876756</v>
      </c>
      <c r="AO67" s="27">
        <v>0.7424735146773567</v>
      </c>
      <c r="AP67" s="9" t="s">
        <v>1606</v>
      </c>
      <c r="AQ67" s="17">
        <f t="shared" ref="AQ67:AS67" si="342">EXP(AM67)/(EXP($AM67)+EXP($AN67)+EXP($AO67))</f>
        <v>0.3358923965</v>
      </c>
      <c r="AR67" s="17">
        <f t="shared" si="342"/>
        <v>0.3209417279</v>
      </c>
      <c r="AS67" s="17">
        <f t="shared" si="342"/>
        <v>0.3431658756</v>
      </c>
      <c r="AT67" s="39" t="s">
        <v>51</v>
      </c>
      <c r="AU67" s="40" t="str">
        <f>IF(MAX(B67:D67)=MAX(AQ67:AS67)=AQ67,"setosa",IF(MAX(AQ67:AS67)=AR67,"versicolor","virginica"))</f>
        <v>virginica</v>
      </c>
      <c r="AW67" s="41">
        <v>1.0</v>
      </c>
      <c r="AX67" s="41">
        <v>0.0</v>
      </c>
      <c r="AY67" s="41">
        <v>0.0</v>
      </c>
      <c r="BA67" s="59" t="s">
        <v>108</v>
      </c>
      <c r="BB67" s="74">
        <f t="shared" ref="BB67:BD67" si="343">AQ67-AW67</f>
        <v>-0.6641076035</v>
      </c>
      <c r="BC67" s="74">
        <f t="shared" si="343"/>
        <v>0.3209417279</v>
      </c>
      <c r="BD67" s="74">
        <f t="shared" si="343"/>
        <v>0.3431658756</v>
      </c>
      <c r="BE67" s="9" t="s">
        <v>1607</v>
      </c>
      <c r="BF67" s="5">
        <v>1.0</v>
      </c>
      <c r="BG67" s="5">
        <v>1.0</v>
      </c>
      <c r="BH67" s="5">
        <v>1.0</v>
      </c>
      <c r="BI67" s="9" t="s">
        <v>1608</v>
      </c>
      <c r="BJ67" s="34">
        <f t="shared" ref="BJ67:BL67" si="344">BB67*BF67</f>
        <v>-0.6641076035</v>
      </c>
      <c r="BK67" s="34">
        <f t="shared" si="344"/>
        <v>0.3209417279</v>
      </c>
      <c r="BL67" s="34">
        <f t="shared" si="344"/>
        <v>0.3431658756</v>
      </c>
      <c r="BN67" s="61" t="s">
        <v>1609</v>
      </c>
      <c r="BO67" s="62">
        <f t="array" ref="BO67:BQ70">MMULT(TRANSPOSE(AE67:AH75),BJ67:BL75)</f>
        <v>-0.02927255874</v>
      </c>
      <c r="BP67" s="62">
        <v>-0.033043249687215004</v>
      </c>
      <c r="BQ67" s="62">
        <v>0.0623158084250085</v>
      </c>
      <c r="BS67" s="9" t="s">
        <v>1610</v>
      </c>
      <c r="BT67" s="5">
        <f t="shared" ref="BT67:BV67" si="345">Z67*(1-Z67)</f>
        <v>0.1860297493</v>
      </c>
      <c r="BU67" s="5">
        <f t="shared" si="345"/>
        <v>0.1373629515</v>
      </c>
      <c r="BV67" s="5">
        <f t="shared" si="345"/>
        <v>0.1698156843</v>
      </c>
      <c r="BX67" s="9" t="s">
        <v>1611</v>
      </c>
      <c r="BY67" s="17">
        <f t="array" ref="BY67:CA75">MMULT(BJ67:BL75,TRANSPOSE(AI68:AK70))</f>
        <v>0.0391985896</v>
      </c>
      <c r="BZ67" s="17">
        <v>-0.019810356140801025</v>
      </c>
      <c r="CA67" s="17">
        <v>0.1603487151533525</v>
      </c>
      <c r="CB67" s="9"/>
      <c r="CC67" s="34">
        <f t="shared" ref="CC67:CE67" si="346">BY67*BT67</f>
        <v>0.007292103795</v>
      </c>
      <c r="CD67" s="34">
        <f t="shared" si="346"/>
        <v>-0.00272120899</v>
      </c>
      <c r="CE67" s="34">
        <f t="shared" si="346"/>
        <v>0.02722972679</v>
      </c>
      <c r="CG67" s="61" t="s">
        <v>1612</v>
      </c>
      <c r="CH67" s="65">
        <f t="array" ref="CH67:CJ69">MMULT(TRANSPOSE(N67:P75),CC67:CE75)</f>
        <v>-0.01104859871</v>
      </c>
      <c r="CI67" s="65">
        <v>0.025689884362693767</v>
      </c>
      <c r="CJ67" s="65">
        <v>-0.0321832072676704</v>
      </c>
    </row>
    <row r="68" ht="18.0" customHeight="1">
      <c r="B68" s="6">
        <v>1.0</v>
      </c>
      <c r="C68" s="6">
        <v>0.0</v>
      </c>
      <c r="D68" s="6">
        <v>0.0</v>
      </c>
      <c r="E68" s="22" t="str">
        <f t="shared" si="347"/>
        <v>setosa</v>
      </c>
      <c r="F68" s="22">
        <f t="shared" ref="F68:H68" si="348">AQ68</f>
        <v>0.3374401778</v>
      </c>
      <c r="G68" s="22">
        <f t="shared" si="348"/>
        <v>0.3192482512</v>
      </c>
      <c r="H68" s="22">
        <f t="shared" si="348"/>
        <v>0.343311571</v>
      </c>
      <c r="I68" s="64" t="str">
        <f t="shared" si="349"/>
        <v>virginica</v>
      </c>
      <c r="K68" s="24" t="str">
        <f t="shared" si="350"/>
        <v>NG</v>
      </c>
      <c r="L68" s="29">
        <f t="shared" si="351"/>
        <v>0.1207074484</v>
      </c>
      <c r="N68" s="29">
        <v>1.0</v>
      </c>
      <c r="O68" s="27">
        <v>5.4</v>
      </c>
      <c r="P68" s="27">
        <v>7.8</v>
      </c>
      <c r="Q68" s="72">
        <f t="shared" ref="Q68:S68" si="352">Q55-$C$10*CH55</f>
        <v>0.1392267794</v>
      </c>
      <c r="R68" s="72">
        <f t="shared" si="352"/>
        <v>-0.05358036048</v>
      </c>
      <c r="S68" s="72">
        <f t="shared" si="352"/>
        <v>0.05032452788</v>
      </c>
      <c r="U68" s="27">
        <v>1.1962239350450097</v>
      </c>
      <c r="V68" s="27">
        <v>1.8305707914751694</v>
      </c>
      <c r="W68" s="27">
        <v>-1.4650284984844513</v>
      </c>
      <c r="Z68" s="17">
        <f t="shared" ref="Z68:AB68" si="353">1/(1+EXP(-U68))</f>
        <v>0.7678523615</v>
      </c>
      <c r="AA68" s="17">
        <f t="shared" si="353"/>
        <v>0.8618297103</v>
      </c>
      <c r="AB68" s="17">
        <f t="shared" si="353"/>
        <v>0.187699434</v>
      </c>
      <c r="AE68" s="29">
        <v>1.0</v>
      </c>
      <c r="AF68" s="17">
        <f t="shared" ref="AF68:AH68" si="354">Z68</f>
        <v>0.7678523615</v>
      </c>
      <c r="AG68" s="17">
        <f t="shared" si="354"/>
        <v>0.8618297103</v>
      </c>
      <c r="AH68" s="17">
        <f t="shared" si="354"/>
        <v>0.187699434</v>
      </c>
      <c r="AI68" s="38">
        <f t="shared" ref="AI68:AK68" si="355">AI55-$C$10*BO55</f>
        <v>0.5580892029</v>
      </c>
      <c r="AJ68" s="38">
        <f t="shared" si="355"/>
        <v>0.7357552531</v>
      </c>
      <c r="AK68" s="38">
        <f t="shared" si="355"/>
        <v>0.506155544</v>
      </c>
      <c r="AM68" s="27">
        <v>0.7328294104923148</v>
      </c>
      <c r="AN68" s="27">
        <v>0.6774101840618186</v>
      </c>
      <c r="AO68" s="27">
        <v>0.7500795721835848</v>
      </c>
      <c r="AQ68" s="17">
        <f t="shared" ref="AQ68:AS68" si="356">EXP(AM68)/(EXP($AM68)+EXP($AN68)+EXP($AO68))</f>
        <v>0.3374401778</v>
      </c>
      <c r="AR68" s="17">
        <f t="shared" si="356"/>
        <v>0.3192482512</v>
      </c>
      <c r="AS68" s="17">
        <f t="shared" si="356"/>
        <v>0.343311571</v>
      </c>
      <c r="AU68" s="40" t="str">
        <f t="shared" ref="AU68:AU75" si="367">IF(MAX(AQ68:AS68)=AQ68,"setosa",IF(MAX(AQ68:AS68)=AR68,"versicolor","virginica"))</f>
        <v>virginica</v>
      </c>
      <c r="AW68" s="41">
        <v>1.0</v>
      </c>
      <c r="AX68" s="41">
        <v>0.0</v>
      </c>
      <c r="AY68" s="41">
        <v>0.0</v>
      </c>
      <c r="BB68" s="74">
        <f t="shared" ref="BB68:BD68" si="357">AQ68-AW68</f>
        <v>-0.6625598222</v>
      </c>
      <c r="BC68" s="74">
        <f t="shared" si="357"/>
        <v>0.3192482512</v>
      </c>
      <c r="BD68" s="74">
        <f t="shared" si="357"/>
        <v>0.343311571</v>
      </c>
      <c r="BF68" s="5">
        <v>1.0</v>
      </c>
      <c r="BG68" s="5">
        <v>1.0</v>
      </c>
      <c r="BH68" s="5">
        <v>1.0</v>
      </c>
      <c r="BJ68" s="34">
        <f t="shared" ref="BJ68:BL68" si="358">BB68*BF68</f>
        <v>-0.6625598222</v>
      </c>
      <c r="BK68" s="34">
        <f t="shared" si="358"/>
        <v>0.3192482512</v>
      </c>
      <c r="BL68" s="34">
        <f t="shared" si="358"/>
        <v>0.343311571</v>
      </c>
      <c r="BN68" s="61" t="s">
        <v>1613</v>
      </c>
      <c r="BO68" s="34">
        <v>0.03297893542071745</v>
      </c>
      <c r="BP68" s="34">
        <v>0.03532440730248304</v>
      </c>
      <c r="BQ68" s="34">
        <v>-0.06830334272320093</v>
      </c>
      <c r="BT68" s="5">
        <f t="shared" ref="BT68:BV68" si="359">Z68*(1-Z68)</f>
        <v>0.1782551124</v>
      </c>
      <c r="BU68" s="5">
        <f t="shared" si="359"/>
        <v>0.1190792607</v>
      </c>
      <c r="BV68" s="5">
        <f t="shared" si="359"/>
        <v>0.1524683565</v>
      </c>
      <c r="BY68" s="17">
        <v>0.03889014978868022</v>
      </c>
      <c r="BZ68" s="17">
        <v>-0.019508731170899005</v>
      </c>
      <c r="CA68" s="17">
        <v>0.15990815393708688</v>
      </c>
      <c r="CC68" s="34">
        <f t="shared" ref="CC68:CE68" si="360">BY68*BT68</f>
        <v>0.006932368023</v>
      </c>
      <c r="CD68" s="34">
        <f t="shared" si="360"/>
        <v>-0.002323085286</v>
      </c>
      <c r="CE68" s="34">
        <f t="shared" si="360"/>
        <v>0.02438093342</v>
      </c>
      <c r="CG68" s="61" t="s">
        <v>1614</v>
      </c>
      <c r="CH68" s="66">
        <v>-0.028153310108504206</v>
      </c>
      <c r="CI68" s="66">
        <v>0.06289250495440593</v>
      </c>
      <c r="CJ68" s="66">
        <v>-0.35443754668566935</v>
      </c>
    </row>
    <row r="69" ht="18.0" customHeight="1">
      <c r="B69" s="6">
        <v>1.0</v>
      </c>
      <c r="C69" s="6">
        <v>0.0</v>
      </c>
      <c r="D69" s="6">
        <v>0.0</v>
      </c>
      <c r="E69" s="22" t="str">
        <f t="shared" si="347"/>
        <v>setosa</v>
      </c>
      <c r="F69" s="22">
        <f t="shared" ref="F69:H69" si="361">AQ69</f>
        <v>0.3358458417</v>
      </c>
      <c r="G69" s="22">
        <f t="shared" si="361"/>
        <v>0.3206127429</v>
      </c>
      <c r="H69" s="22">
        <f t="shared" si="361"/>
        <v>0.3435414154</v>
      </c>
      <c r="I69" s="64" t="str">
        <f t="shared" si="349"/>
        <v>virginica</v>
      </c>
      <c r="K69" s="24" t="str">
        <f t="shared" si="350"/>
        <v>NG</v>
      </c>
      <c r="L69" s="29">
        <f t="shared" si="351"/>
        <v>0.1212336699</v>
      </c>
      <c r="N69" s="29">
        <v>1.0</v>
      </c>
      <c r="O69" s="27">
        <v>4.6</v>
      </c>
      <c r="P69" s="27">
        <v>6.8</v>
      </c>
      <c r="Q69" s="72">
        <f t="shared" ref="Q69:S69" si="362">Q56-$C$10*CH56</f>
        <v>0.05023845935</v>
      </c>
      <c r="R69" s="72">
        <f t="shared" si="362"/>
        <v>0.2758653441</v>
      </c>
      <c r="S69" s="72">
        <f t="shared" si="362"/>
        <v>-0.2448742631</v>
      </c>
      <c r="U69" s="27">
        <v>1.0346040521731164</v>
      </c>
      <c r="V69" s="27">
        <v>1.5975697357929997</v>
      </c>
      <c r="W69" s="27">
        <v>-1.2604138576644233</v>
      </c>
      <c r="Z69" s="17">
        <f t="shared" ref="Z69:AB69" si="363">1/(1+EXP(-U69))</f>
        <v>0.7378075133</v>
      </c>
      <c r="AA69" s="17">
        <f t="shared" si="363"/>
        <v>0.8316784481</v>
      </c>
      <c r="AB69" s="17">
        <f t="shared" si="363"/>
        <v>0.2209026572</v>
      </c>
      <c r="AE69" s="29">
        <v>1.0</v>
      </c>
      <c r="AF69" s="17">
        <f t="shared" ref="AF69:AH69" si="364">Z69</f>
        <v>0.7378075133</v>
      </c>
      <c r="AG69" s="17">
        <f t="shared" si="364"/>
        <v>0.8316784481</v>
      </c>
      <c r="AH69" s="17">
        <f t="shared" si="364"/>
        <v>0.2209026572</v>
      </c>
      <c r="AI69" s="38">
        <f t="shared" ref="AI69:AK69" si="365">AI56-$C$10*BO56</f>
        <v>0.2629005658</v>
      </c>
      <c r="AJ69" s="38">
        <f t="shared" si="365"/>
        <v>0.09345775761</v>
      </c>
      <c r="AK69" s="38">
        <f t="shared" si="365"/>
        <v>0.3636416766</v>
      </c>
      <c r="AM69" s="27">
        <v>0.7120610264235653</v>
      </c>
      <c r="AN69" s="27">
        <v>0.6656427625377208</v>
      </c>
      <c r="AO69" s="27">
        <v>0.734716449512212</v>
      </c>
      <c r="AQ69" s="17">
        <f t="shared" ref="AQ69:AS69" si="366">EXP(AM69)/(EXP($AM69)+EXP($AN69)+EXP($AO69))</f>
        <v>0.3358458417</v>
      </c>
      <c r="AR69" s="17">
        <f t="shared" si="366"/>
        <v>0.3206127429</v>
      </c>
      <c r="AS69" s="17">
        <f t="shared" si="366"/>
        <v>0.3435414154</v>
      </c>
      <c r="AU69" s="40" t="str">
        <f t="shared" si="367"/>
        <v>virginica</v>
      </c>
      <c r="AW69" s="41">
        <v>1.0</v>
      </c>
      <c r="AX69" s="41">
        <v>0.0</v>
      </c>
      <c r="AY69" s="41">
        <v>0.0</v>
      </c>
      <c r="BB69" s="74">
        <f t="shared" ref="BB69:BD69" si="368">AQ69-AW69</f>
        <v>-0.6641541583</v>
      </c>
      <c r="BC69" s="74">
        <f t="shared" si="368"/>
        <v>0.3206127429</v>
      </c>
      <c r="BD69" s="74">
        <f t="shared" si="368"/>
        <v>0.3435414154</v>
      </c>
      <c r="BF69" s="5">
        <v>1.0</v>
      </c>
      <c r="BG69" s="5">
        <v>1.0</v>
      </c>
      <c r="BH69" s="5">
        <v>1.0</v>
      </c>
      <c r="BJ69" s="34">
        <f t="shared" ref="BJ69:BL69" si="369">BB69*BF69</f>
        <v>-0.6641541583</v>
      </c>
      <c r="BK69" s="34">
        <f t="shared" si="369"/>
        <v>0.3206127429</v>
      </c>
      <c r="BL69" s="34">
        <f t="shared" si="369"/>
        <v>0.3435414154</v>
      </c>
      <c r="BO69" s="34">
        <v>-0.3104373525505463</v>
      </c>
      <c r="BP69" s="34">
        <v>0.292493234084912</v>
      </c>
      <c r="BQ69" s="34">
        <v>0.017944118465633763</v>
      </c>
      <c r="BT69" s="5">
        <f t="shared" ref="BT69:BV69" si="370">Z69*(1-Z69)</f>
        <v>0.1934475866</v>
      </c>
      <c r="BU69" s="5">
        <f t="shared" si="370"/>
        <v>0.1399894071</v>
      </c>
      <c r="BV69" s="5">
        <f t="shared" si="370"/>
        <v>0.1721046732</v>
      </c>
      <c r="BY69" s="17">
        <v>0.0391206369730942</v>
      </c>
      <c r="BZ69" s="17">
        <v>-0.019716779691155872</v>
      </c>
      <c r="CA69" s="17">
        <v>0.1603351044870896</v>
      </c>
      <c r="CC69" s="34">
        <f t="shared" ref="CC69:CE69" si="371">BY69*BT69</f>
        <v>0.00756779281</v>
      </c>
      <c r="CD69" s="34">
        <f t="shared" si="371"/>
        <v>-0.002760140299</v>
      </c>
      <c r="CE69" s="34">
        <f t="shared" si="371"/>
        <v>0.02759442076</v>
      </c>
      <c r="CH69" s="66">
        <v>0.1459509181431852</v>
      </c>
      <c r="CI69" s="66">
        <v>-0.10067039307242365</v>
      </c>
      <c r="CJ69" s="66">
        <v>0.12294986310972578</v>
      </c>
    </row>
    <row r="70" ht="18.0" customHeight="1">
      <c r="B70" s="6">
        <v>0.0</v>
      </c>
      <c r="C70" s="6">
        <v>1.0</v>
      </c>
      <c r="D70" s="6">
        <v>0.0</v>
      </c>
      <c r="E70" s="22" t="str">
        <f t="shared" si="347"/>
        <v>versicolor</v>
      </c>
      <c r="F70" s="22">
        <f t="shared" ref="F70:H70" si="372">AQ70</f>
        <v>0.3245018542</v>
      </c>
      <c r="G70" s="22">
        <f t="shared" si="372"/>
        <v>0.3372338834</v>
      </c>
      <c r="H70" s="22">
        <f t="shared" si="372"/>
        <v>0.3382642625</v>
      </c>
      <c r="I70" s="64" t="str">
        <f t="shared" si="349"/>
        <v>virginica</v>
      </c>
      <c r="K70" s="24" t="str">
        <f t="shared" si="350"/>
        <v>NG</v>
      </c>
      <c r="L70" s="29">
        <f t="shared" si="351"/>
        <v>0.120775397</v>
      </c>
      <c r="N70" s="29">
        <v>1.0</v>
      </c>
      <c r="O70" s="27">
        <v>6.4</v>
      </c>
      <c r="P70" s="27">
        <v>3.6</v>
      </c>
      <c r="U70" s="27">
        <v>1.124449185161134</v>
      </c>
      <c r="V70" s="27">
        <v>0.6183559859172114</v>
      </c>
      <c r="W70" s="27">
        <v>-0.38623206548709144</v>
      </c>
      <c r="Z70" s="17">
        <f t="shared" ref="Z70:AB70" si="373">1/(1+EXP(-U70))</f>
        <v>0.7548130617</v>
      </c>
      <c r="AA70" s="17">
        <f t="shared" si="373"/>
        <v>0.649844551</v>
      </c>
      <c r="AB70" s="17">
        <f t="shared" si="373"/>
        <v>0.4046246823</v>
      </c>
      <c r="AE70" s="29">
        <v>1.0</v>
      </c>
      <c r="AF70" s="17">
        <f t="shared" ref="AF70:AH70" si="374">Z70</f>
        <v>0.7548130617</v>
      </c>
      <c r="AG70" s="17">
        <f t="shared" si="374"/>
        <v>0.649844551</v>
      </c>
      <c r="AH70" s="17">
        <f t="shared" si="374"/>
        <v>0.4046246823</v>
      </c>
      <c r="AI70" s="38">
        <f t="shared" ref="AI70:AK70" si="375">AI57-$C$10*BO57</f>
        <v>0.1182447028</v>
      </c>
      <c r="AJ70" s="38">
        <f t="shared" si="375"/>
        <v>0.3962296891</v>
      </c>
      <c r="AK70" s="38">
        <f t="shared" si="375"/>
        <v>0.3255256081</v>
      </c>
      <c r="AM70" s="27">
        <v>0.6954715612499972</v>
      </c>
      <c r="AN70" s="27">
        <v>0.7339570167790119</v>
      </c>
      <c r="AO70" s="27">
        <v>0.7370077428998567</v>
      </c>
      <c r="AQ70" s="17">
        <f t="shared" ref="AQ70:AS70" si="376">EXP(AM70)/(EXP($AM70)+EXP($AN70)+EXP($AO70))</f>
        <v>0.3245018542</v>
      </c>
      <c r="AR70" s="17">
        <f t="shared" si="376"/>
        <v>0.3372338834</v>
      </c>
      <c r="AS70" s="17">
        <f t="shared" si="376"/>
        <v>0.3382642625</v>
      </c>
      <c r="AU70" s="40" t="str">
        <f t="shared" si="367"/>
        <v>virginica</v>
      </c>
      <c r="AW70" s="41">
        <v>0.0</v>
      </c>
      <c r="AX70" s="41">
        <v>1.0</v>
      </c>
      <c r="AY70" s="41">
        <v>0.0</v>
      </c>
      <c r="BB70" s="74">
        <f t="shared" ref="BB70:BD70" si="377">AQ70-AW70</f>
        <v>0.3245018542</v>
      </c>
      <c r="BC70" s="74">
        <f t="shared" si="377"/>
        <v>-0.6627661166</v>
      </c>
      <c r="BD70" s="74">
        <f t="shared" si="377"/>
        <v>0.3382642625</v>
      </c>
      <c r="BF70" s="5">
        <v>1.0</v>
      </c>
      <c r="BG70" s="5">
        <v>1.0</v>
      </c>
      <c r="BH70" s="5">
        <v>1.0</v>
      </c>
      <c r="BJ70" s="34">
        <f t="shared" ref="BJ70:BL70" si="378">BB70*BF70</f>
        <v>0.3245018542</v>
      </c>
      <c r="BK70" s="34">
        <f t="shared" si="378"/>
        <v>-0.6627661166</v>
      </c>
      <c r="BL70" s="34">
        <f t="shared" si="378"/>
        <v>0.3382642625</v>
      </c>
      <c r="BO70" s="34">
        <v>0.28811209262170184</v>
      </c>
      <c r="BP70" s="34">
        <v>-0.3250093243907144</v>
      </c>
      <c r="BQ70" s="34">
        <v>0.03689723176901244</v>
      </c>
      <c r="BT70" s="5">
        <f t="shared" ref="BT70:BV70" si="379">Z70*(1-Z70)</f>
        <v>0.1850703036</v>
      </c>
      <c r="BU70" s="5">
        <f t="shared" si="379"/>
        <v>0.2275466105</v>
      </c>
      <c r="BV70" s="5">
        <f t="shared" si="379"/>
        <v>0.2409035488</v>
      </c>
      <c r="BY70" s="17">
        <v>-0.13531833893539824</v>
      </c>
      <c r="BZ70" s="17">
        <v>0.14637806952268678</v>
      </c>
      <c r="CA70" s="17">
        <v>-0.11412330727144358</v>
      </c>
      <c r="CC70" s="34">
        <f t="shared" ref="CC70:CE70" si="380">BY70*BT70</f>
        <v>-0.02504340607</v>
      </c>
      <c r="CD70" s="34">
        <f t="shared" si="380"/>
        <v>0.03330783358</v>
      </c>
      <c r="CE70" s="34">
        <f t="shared" si="380"/>
        <v>-0.02749270972</v>
      </c>
    </row>
    <row r="71" ht="18.0" customHeight="1">
      <c r="B71" s="6">
        <v>0.0</v>
      </c>
      <c r="C71" s="6">
        <v>1.0</v>
      </c>
      <c r="D71" s="6">
        <v>0.0</v>
      </c>
      <c r="E71" s="22" t="str">
        <f t="shared" si="347"/>
        <v>versicolor</v>
      </c>
      <c r="F71" s="22">
        <f t="shared" ref="F71:H71" si="381">AQ71</f>
        <v>0.3243542546</v>
      </c>
      <c r="G71" s="22">
        <f t="shared" si="381"/>
        <v>0.3370889262</v>
      </c>
      <c r="H71" s="22">
        <f t="shared" si="381"/>
        <v>0.3385568192</v>
      </c>
      <c r="I71" s="64" t="str">
        <f t="shared" si="349"/>
        <v>virginica</v>
      </c>
      <c r="K71" s="24" t="str">
        <f t="shared" si="350"/>
        <v>NG</v>
      </c>
      <c r="L71" s="29">
        <f t="shared" si="351"/>
        <v>0.1208231675</v>
      </c>
      <c r="N71" s="29">
        <v>1.0</v>
      </c>
      <c r="O71" s="27">
        <v>5.9</v>
      </c>
      <c r="P71" s="27">
        <v>3.4</v>
      </c>
      <c r="U71" s="27">
        <v>1.0447881035912172</v>
      </c>
      <c r="V71" s="27">
        <v>0.589973097343981</v>
      </c>
      <c r="W71" s="27">
        <v>-0.36241947680200837</v>
      </c>
      <c r="Z71" s="17">
        <f t="shared" ref="Z71:AB71" si="382">1/(1+EXP(-U71))</f>
        <v>0.7397728168</v>
      </c>
      <c r="AA71" s="17">
        <f t="shared" si="382"/>
        <v>0.643358973</v>
      </c>
      <c r="AB71" s="17">
        <f t="shared" si="382"/>
        <v>0.4103740053</v>
      </c>
      <c r="AE71" s="29">
        <v>1.0</v>
      </c>
      <c r="AF71" s="17">
        <f t="shared" ref="AF71:AH71" si="383">Z71</f>
        <v>0.7397728168</v>
      </c>
      <c r="AG71" s="17">
        <f t="shared" si="383"/>
        <v>0.643358973</v>
      </c>
      <c r="AH71" s="17">
        <f t="shared" si="383"/>
        <v>0.4103740053</v>
      </c>
      <c r="AI71" s="2"/>
      <c r="AM71" s="27">
        <v>0.6860525277994192</v>
      </c>
      <c r="AN71" s="27">
        <v>0.7245630024232598</v>
      </c>
      <c r="AO71" s="27">
        <v>0.7289081649269182</v>
      </c>
      <c r="AQ71" s="17">
        <f t="shared" ref="AQ71:AS71" si="384">EXP(AM71)/(EXP($AM71)+EXP($AN71)+EXP($AO71))</f>
        <v>0.3243542546</v>
      </c>
      <c r="AR71" s="17">
        <f t="shared" si="384"/>
        <v>0.3370889262</v>
      </c>
      <c r="AS71" s="17">
        <f t="shared" si="384"/>
        <v>0.3385568192</v>
      </c>
      <c r="AU71" s="40" t="str">
        <f t="shared" si="367"/>
        <v>virginica</v>
      </c>
      <c r="AW71" s="41">
        <v>0.0</v>
      </c>
      <c r="AX71" s="41">
        <v>1.0</v>
      </c>
      <c r="AY71" s="41">
        <v>0.0</v>
      </c>
      <c r="BB71" s="74">
        <f t="shared" ref="BB71:BD71" si="385">AQ71-AW71</f>
        <v>0.3243542546</v>
      </c>
      <c r="BC71" s="74">
        <f t="shared" si="385"/>
        <v>-0.6629110738</v>
      </c>
      <c r="BD71" s="74">
        <f t="shared" si="385"/>
        <v>0.3385568192</v>
      </c>
      <c r="BF71" s="5">
        <v>1.0</v>
      </c>
      <c r="BG71" s="5">
        <v>1.0</v>
      </c>
      <c r="BH71" s="5">
        <v>1.0</v>
      </c>
      <c r="BJ71" s="34">
        <f t="shared" ref="BJ71:BL71" si="386">BB71*BF71</f>
        <v>0.3243542546</v>
      </c>
      <c r="BK71" s="34">
        <f t="shared" si="386"/>
        <v>-0.6629110738</v>
      </c>
      <c r="BL71" s="34">
        <f t="shared" si="386"/>
        <v>0.3385568192</v>
      </c>
      <c r="BT71" s="5">
        <f t="shared" ref="BT71:BV71" si="387">Z71*(1-Z71)</f>
        <v>0.1925089963</v>
      </c>
      <c r="BU71" s="5">
        <f t="shared" si="387"/>
        <v>0.2294482049</v>
      </c>
      <c r="BV71" s="5">
        <f t="shared" si="387"/>
        <v>0.2419671811</v>
      </c>
      <c r="BY71" s="17">
        <v>-0.13535928643971312</v>
      </c>
      <c r="BZ71" s="17">
        <v>0.14643210395626693</v>
      </c>
      <c r="CA71" s="17">
        <v>-0.11410296176590216</v>
      </c>
      <c r="CC71" s="34">
        <f t="shared" ref="CC71:CE71" si="388">BY71*BT71</f>
        <v>-0.02605788038</v>
      </c>
      <c r="CD71" s="34">
        <f t="shared" si="388"/>
        <v>0.03359858339</v>
      </c>
      <c r="CE71" s="34">
        <f t="shared" si="388"/>
        <v>-0.02760917201</v>
      </c>
    </row>
    <row r="72" ht="18.0" customHeight="1">
      <c r="B72" s="6">
        <v>0.0</v>
      </c>
      <c r="C72" s="6">
        <v>1.0</v>
      </c>
      <c r="D72" s="6">
        <v>0.0</v>
      </c>
      <c r="E72" s="22" t="str">
        <f t="shared" si="347"/>
        <v>versicolor</v>
      </c>
      <c r="F72" s="22">
        <f t="shared" ref="F72:H72" si="389">AQ72</f>
        <v>0.3227648209</v>
      </c>
      <c r="G72" s="22">
        <f t="shared" si="389"/>
        <v>0.3399248313</v>
      </c>
      <c r="H72" s="22">
        <f t="shared" si="389"/>
        <v>0.3373103477</v>
      </c>
      <c r="I72" s="64" t="str">
        <f t="shared" si="349"/>
        <v>versicolor</v>
      </c>
      <c r="K72" s="24" t="str">
        <f t="shared" si="350"/>
        <v>OK</v>
      </c>
      <c r="L72" s="29">
        <f t="shared" si="351"/>
        <v>0.1198923078</v>
      </c>
      <c r="N72" s="29">
        <v>1.0</v>
      </c>
      <c r="O72" s="27">
        <v>6.7</v>
      </c>
      <c r="P72" s="27">
        <v>3.2</v>
      </c>
      <c r="U72" s="27">
        <v>1.1461218352395341</v>
      </c>
      <c r="V72" s="27">
        <v>0.491935740146737</v>
      </c>
      <c r="W72" s="27">
        <v>-0.2731850018739863</v>
      </c>
      <c r="Z72" s="17">
        <f t="shared" ref="Z72:AB72" si="390">1/(1+EXP(-U72))</f>
        <v>0.7588018416</v>
      </c>
      <c r="AA72" s="17">
        <f t="shared" si="390"/>
        <v>0.6205623371</v>
      </c>
      <c r="AB72" s="17">
        <f t="shared" si="390"/>
        <v>0.4321253494</v>
      </c>
      <c r="AE72" s="29">
        <v>1.0</v>
      </c>
      <c r="AF72" s="17">
        <f t="shared" ref="AF72:AH72" si="391">Z72</f>
        <v>0.7588018416</v>
      </c>
      <c r="AG72" s="17">
        <f t="shared" si="391"/>
        <v>0.6205623371</v>
      </c>
      <c r="AH72" s="17">
        <f t="shared" si="391"/>
        <v>0.4321253494</v>
      </c>
      <c r="AJ72" s="2"/>
      <c r="AK72" s="2"/>
      <c r="AM72" s="27">
        <v>0.6932511538479751</v>
      </c>
      <c r="AN72" s="27">
        <v>0.745051713246448</v>
      </c>
      <c r="AO72" s="27">
        <v>0.7373306239839856</v>
      </c>
      <c r="AQ72" s="17">
        <f t="shared" ref="AQ72:AS72" si="392">EXP(AM72)/(EXP($AM72)+EXP($AN72)+EXP($AO72))</f>
        <v>0.3227648209</v>
      </c>
      <c r="AR72" s="17">
        <f t="shared" si="392"/>
        <v>0.3399248313</v>
      </c>
      <c r="AS72" s="17">
        <f t="shared" si="392"/>
        <v>0.3373103477</v>
      </c>
      <c r="AU72" s="40" t="str">
        <f t="shared" si="367"/>
        <v>versicolor</v>
      </c>
      <c r="AW72" s="41">
        <v>0.0</v>
      </c>
      <c r="AX72" s="41">
        <v>1.0</v>
      </c>
      <c r="AY72" s="41">
        <v>0.0</v>
      </c>
      <c r="BB72" s="74">
        <f t="shared" ref="BB72:BD72" si="393">AQ72-AW72</f>
        <v>0.3227648209</v>
      </c>
      <c r="BC72" s="74">
        <f t="shared" si="393"/>
        <v>-0.6600751687</v>
      </c>
      <c r="BD72" s="74">
        <f t="shared" si="393"/>
        <v>0.3373103477</v>
      </c>
      <c r="BF72" s="5">
        <v>1.0</v>
      </c>
      <c r="BG72" s="5">
        <v>1.0</v>
      </c>
      <c r="BH72" s="5">
        <v>1.0</v>
      </c>
      <c r="BJ72" s="34">
        <f t="shared" ref="BJ72:BL72" si="394">BB72*BF72</f>
        <v>0.3227648209</v>
      </c>
      <c r="BK72" s="34">
        <f t="shared" si="394"/>
        <v>-0.6600751687</v>
      </c>
      <c r="BL72" s="34">
        <f t="shared" si="394"/>
        <v>0.3373103477</v>
      </c>
      <c r="BT72" s="5">
        <f t="shared" ref="BT72:BV72" si="395">Z72*(1-Z72)</f>
        <v>0.1830216068</v>
      </c>
      <c r="BU72" s="5">
        <f t="shared" si="395"/>
        <v>0.2354647229</v>
      </c>
      <c r="BV72" s="5">
        <f t="shared" si="395"/>
        <v>0.2453930318</v>
      </c>
      <c r="BY72" s="17">
        <v>-0.13479070855060582</v>
      </c>
      <c r="BZ72" s="17">
        <v>0.14582600930461584</v>
      </c>
      <c r="CA72" s="17">
        <v>-0.11357299245100937</v>
      </c>
      <c r="CC72" s="34">
        <f t="shared" ref="CC72:CE72" si="396">BY72*BT72</f>
        <v>-0.02466961206</v>
      </c>
      <c r="CD72" s="34">
        <f t="shared" si="396"/>
        <v>0.03433688087</v>
      </c>
      <c r="CE72" s="34">
        <f t="shared" si="396"/>
        <v>-0.02787002095</v>
      </c>
    </row>
    <row r="73" ht="18.0" customHeight="1">
      <c r="B73" s="6">
        <v>0.0</v>
      </c>
      <c r="C73" s="6">
        <v>0.0</v>
      </c>
      <c r="D73" s="6">
        <v>1.0</v>
      </c>
      <c r="E73" s="22" t="str">
        <f t="shared" si="347"/>
        <v>virginica</v>
      </c>
      <c r="F73" s="22">
        <f t="shared" ref="F73:H73" si="397">AQ73</f>
        <v>0.3316310073</v>
      </c>
      <c r="G73" s="22">
        <f t="shared" si="397"/>
        <v>0.3283581031</v>
      </c>
      <c r="H73" s="22">
        <f t="shared" si="397"/>
        <v>0.3400108897</v>
      </c>
      <c r="I73" s="64" t="str">
        <f t="shared" si="349"/>
        <v>virginica</v>
      </c>
      <c r="K73" s="24" t="str">
        <f t="shared" si="350"/>
        <v>OK</v>
      </c>
      <c r="L73" s="29">
        <f t="shared" si="351"/>
        <v>0.1198641815</v>
      </c>
      <c r="N73" s="29">
        <v>1.0</v>
      </c>
      <c r="O73" s="27">
        <v>7.9</v>
      </c>
      <c r="P73" s="27">
        <v>6.3</v>
      </c>
      <c r="U73" s="27">
        <v>1.4689331945121424</v>
      </c>
      <c r="V73" s="27">
        <v>1.282821874175876</v>
      </c>
      <c r="W73" s="27">
        <v>-0.9719057841014286</v>
      </c>
      <c r="Z73" s="17">
        <f t="shared" ref="Z73:AB73" si="398">1/(1+EXP(-U73))</f>
        <v>0.8128951827</v>
      </c>
      <c r="AA73" s="17">
        <f t="shared" si="398"/>
        <v>0.782929739</v>
      </c>
      <c r="AB73" s="17">
        <f t="shared" si="398"/>
        <v>0.274500802</v>
      </c>
      <c r="AE73" s="29">
        <v>1.0</v>
      </c>
      <c r="AF73" s="17">
        <f t="shared" ref="AF73:AH73" si="399">Z73</f>
        <v>0.8128951827</v>
      </c>
      <c r="AG73" s="17">
        <f t="shared" si="399"/>
        <v>0.782929739</v>
      </c>
      <c r="AH73" s="17">
        <f t="shared" si="399"/>
        <v>0.274500802</v>
      </c>
      <c r="AM73" s="27">
        <v>0.7474882775239524</v>
      </c>
      <c r="AN73" s="27">
        <v>0.7375701410131946</v>
      </c>
      <c r="AO73" s="27">
        <v>0.7724429960850756</v>
      </c>
      <c r="AQ73" s="17">
        <f t="shared" ref="AQ73:AS73" si="400">EXP(AM73)/(EXP($AM73)+EXP($AN73)+EXP($AO73))</f>
        <v>0.3316310073</v>
      </c>
      <c r="AR73" s="17">
        <f t="shared" si="400"/>
        <v>0.3283581031</v>
      </c>
      <c r="AS73" s="17">
        <f t="shared" si="400"/>
        <v>0.3400108897</v>
      </c>
      <c r="AU73" s="40" t="str">
        <f t="shared" si="367"/>
        <v>virginica</v>
      </c>
      <c r="AW73" s="41">
        <v>0.0</v>
      </c>
      <c r="AX73" s="41">
        <v>0.0</v>
      </c>
      <c r="AY73" s="41">
        <v>1.0</v>
      </c>
      <c r="BB73" s="74">
        <f t="shared" ref="BB73:BD73" si="401">AQ73-AW73</f>
        <v>0.3316310073</v>
      </c>
      <c r="BC73" s="74">
        <f t="shared" si="401"/>
        <v>0.3283581031</v>
      </c>
      <c r="BD73" s="74">
        <f t="shared" si="401"/>
        <v>-0.6599891103</v>
      </c>
      <c r="BF73" s="5">
        <v>1.0</v>
      </c>
      <c r="BG73" s="5">
        <v>1.0</v>
      </c>
      <c r="BH73" s="5">
        <v>1.0</v>
      </c>
      <c r="BJ73" s="34">
        <f t="shared" ref="BJ73:BL73" si="402">BB73*BF73</f>
        <v>0.3316310073</v>
      </c>
      <c r="BK73" s="34">
        <f t="shared" si="402"/>
        <v>0.3283581031</v>
      </c>
      <c r="BL73" s="34">
        <f t="shared" si="402"/>
        <v>-0.6599891103</v>
      </c>
      <c r="BT73" s="5">
        <f t="shared" ref="BT73:BV73" si="403">Z73*(1-Z73)</f>
        <v>0.1520966046</v>
      </c>
      <c r="BU73" s="5">
        <f t="shared" si="403"/>
        <v>0.1699507628</v>
      </c>
      <c r="BV73" s="5">
        <f t="shared" si="403"/>
        <v>0.1991501117</v>
      </c>
      <c r="BY73" s="17">
        <v>0.09261373652722182</v>
      </c>
      <c r="BZ73" s="17">
        <v>-0.12212595517248309</v>
      </c>
      <c r="CA73" s="17">
        <v>-0.04552451747779562</v>
      </c>
      <c r="CC73" s="34">
        <f t="shared" ref="CC73:CE73" si="404">BY73*BT73</f>
        <v>0.01408623487</v>
      </c>
      <c r="CD73" s="34">
        <f t="shared" si="404"/>
        <v>-0.02075539924</v>
      </c>
      <c r="CE73" s="34">
        <f t="shared" si="404"/>
        <v>-0.009066212741</v>
      </c>
    </row>
    <row r="74" ht="18.0" customHeight="1">
      <c r="B74" s="6">
        <v>0.0</v>
      </c>
      <c r="C74" s="6">
        <v>0.0</v>
      </c>
      <c r="D74" s="6">
        <v>1.0</v>
      </c>
      <c r="E74" s="22" t="str">
        <f t="shared" si="347"/>
        <v>virginica</v>
      </c>
      <c r="F74" s="22">
        <f t="shared" ref="F74:H74" si="405">AQ74</f>
        <v>0.32979663</v>
      </c>
      <c r="G74" s="22">
        <f t="shared" si="405"/>
        <v>0.3310641304</v>
      </c>
      <c r="H74" s="22">
        <f t="shared" si="405"/>
        <v>0.3391392395</v>
      </c>
      <c r="I74" s="64" t="str">
        <f t="shared" si="349"/>
        <v>virginica</v>
      </c>
      <c r="K74" s="24" t="str">
        <f t="shared" si="350"/>
        <v>OK</v>
      </c>
      <c r="L74" s="29">
        <f t="shared" si="351"/>
        <v>0.1201493911</v>
      </c>
      <c r="N74" s="29">
        <v>1.0</v>
      </c>
      <c r="O74" s="27">
        <v>8.3</v>
      </c>
      <c r="P74" s="27">
        <v>5.8</v>
      </c>
      <c r="U74" s="27">
        <v>1.4995046765951088</v>
      </c>
      <c r="V74" s="27">
        <v>1.1234570579507828</v>
      </c>
      <c r="W74" s="27">
        <v>-0.8293388413880676</v>
      </c>
      <c r="Z74" s="17">
        <f t="shared" ref="Z74:AB74" si="406">1/(1+EXP(-U74))</f>
        <v>0.8175005888</v>
      </c>
      <c r="AA74" s="17">
        <f t="shared" si="406"/>
        <v>0.754629402</v>
      </c>
      <c r="AB74" s="17">
        <f t="shared" si="406"/>
        <v>0.3037848868</v>
      </c>
      <c r="AE74" s="29">
        <v>1.0</v>
      </c>
      <c r="AF74" s="17">
        <f t="shared" ref="AF74:AH74" si="407">Z74</f>
        <v>0.8175005888</v>
      </c>
      <c r="AG74" s="17">
        <f t="shared" si="407"/>
        <v>0.754629402</v>
      </c>
      <c r="AH74" s="17">
        <f t="shared" si="407"/>
        <v>0.3037848868</v>
      </c>
      <c r="AM74" s="27">
        <v>0.7460810182746694</v>
      </c>
      <c r="AN74" s="27">
        <v>0.7499169305617005</v>
      </c>
      <c r="AO74" s="27">
        <v>0.7740155854686681</v>
      </c>
      <c r="AQ74" s="17">
        <f t="shared" ref="AQ74:AS74" si="408">EXP(AM74)/(EXP($AM74)+EXP($AN74)+EXP($AO74))</f>
        <v>0.32979663</v>
      </c>
      <c r="AR74" s="17">
        <f t="shared" si="408"/>
        <v>0.3310641304</v>
      </c>
      <c r="AS74" s="17">
        <f t="shared" si="408"/>
        <v>0.3391392395</v>
      </c>
      <c r="AU74" s="40" t="str">
        <f t="shared" si="367"/>
        <v>virginica</v>
      </c>
      <c r="AW74" s="41">
        <v>0.0</v>
      </c>
      <c r="AX74" s="41">
        <v>0.0</v>
      </c>
      <c r="AY74" s="41">
        <v>1.0</v>
      </c>
      <c r="BB74" s="74">
        <f t="shared" ref="BB74:BD74" si="409">AQ74-AW74</f>
        <v>0.32979663</v>
      </c>
      <c r="BC74" s="74">
        <f t="shared" si="409"/>
        <v>0.3310641304</v>
      </c>
      <c r="BD74" s="74">
        <f t="shared" si="409"/>
        <v>-0.6608607605</v>
      </c>
      <c r="BF74" s="5">
        <v>1.0</v>
      </c>
      <c r="BG74" s="5">
        <v>1.0</v>
      </c>
      <c r="BH74" s="5">
        <v>1.0</v>
      </c>
      <c r="BJ74" s="34">
        <f t="shared" ref="BJ74:BL74" si="410">BB74*BF74</f>
        <v>0.32979663</v>
      </c>
      <c r="BK74" s="34">
        <f t="shared" si="410"/>
        <v>0.3310641304</v>
      </c>
      <c r="BL74" s="34">
        <f t="shared" si="410"/>
        <v>-0.6608607605</v>
      </c>
      <c r="BT74" s="5">
        <f t="shared" ref="BT74:BV74" si="411">Z74*(1-Z74)</f>
        <v>0.1491933761</v>
      </c>
      <c r="BU74" s="5">
        <f t="shared" si="411"/>
        <v>0.1851638676</v>
      </c>
      <c r="BV74" s="5">
        <f t="shared" si="411"/>
        <v>0.2114996294</v>
      </c>
      <c r="BY74" s="17">
        <v>0.0931397737056841</v>
      </c>
      <c r="BZ74" s="17">
        <v>-0.12267228305579916</v>
      </c>
      <c r="CA74" s="17">
        <v>-0.04495295892487061</v>
      </c>
      <c r="CC74" s="34">
        <f t="shared" ref="CC74:CE74" si="412">BY74*BT74</f>
        <v>0.01389583729</v>
      </c>
      <c r="CD74" s="34">
        <f t="shared" si="412"/>
        <v>-0.02271447438</v>
      </c>
      <c r="CE74" s="34">
        <f t="shared" si="412"/>
        <v>-0.009507534151</v>
      </c>
    </row>
    <row r="75" ht="18.0" customHeight="1">
      <c r="B75" s="6">
        <v>0.0</v>
      </c>
      <c r="C75" s="6">
        <v>0.0</v>
      </c>
      <c r="D75" s="6">
        <v>1.0</v>
      </c>
      <c r="E75" s="22" t="str">
        <f t="shared" si="347"/>
        <v>virginica</v>
      </c>
      <c r="F75" s="22">
        <f t="shared" ref="F75:H75" si="413">AQ75</f>
        <v>0.3285004583</v>
      </c>
      <c r="G75" s="22">
        <f t="shared" si="413"/>
        <v>0.3324841539</v>
      </c>
      <c r="H75" s="22">
        <f t="shared" si="413"/>
        <v>0.3390153878</v>
      </c>
      <c r="I75" s="64" t="str">
        <f t="shared" si="349"/>
        <v>virginica</v>
      </c>
      <c r="J75" s="30"/>
      <c r="K75" s="24" t="str">
        <f t="shared" si="350"/>
        <v>OK</v>
      </c>
      <c r="L75" s="31">
        <f t="shared" si="351"/>
        <v>0.1201899756</v>
      </c>
      <c r="N75" s="31">
        <v>1.0</v>
      </c>
      <c r="O75" s="27">
        <v>7.7</v>
      </c>
      <c r="P75" s="27">
        <v>5.2</v>
      </c>
      <c r="U75" s="27">
        <v>1.385825533344136</v>
      </c>
      <c r="V75" s="27">
        <v>0.9900860677990826</v>
      </c>
      <c r="W75" s="27">
        <v>-0.7126090002415528</v>
      </c>
      <c r="Z75" s="17">
        <f t="shared" ref="Z75:AB75" si="414">1/(1+EXP(-U75))</f>
        <v>0.799924977</v>
      </c>
      <c r="AA75" s="17">
        <f t="shared" si="414"/>
        <v>0.729104922</v>
      </c>
      <c r="AB75" s="17">
        <f t="shared" si="414"/>
        <v>0.329022603</v>
      </c>
      <c r="AE75" s="31">
        <v>1.0</v>
      </c>
      <c r="AF75" s="17">
        <f t="shared" ref="AF75:AH75" si="415">Z75</f>
        <v>0.799924977</v>
      </c>
      <c r="AG75" s="17">
        <f t="shared" si="415"/>
        <v>0.729104922</v>
      </c>
      <c r="AH75" s="17">
        <f t="shared" si="415"/>
        <v>0.329022603</v>
      </c>
      <c r="AM75" s="27">
        <v>0.7325460850925802</v>
      </c>
      <c r="AN75" s="27">
        <v>0.7446000535984707</v>
      </c>
      <c r="AO75" s="27">
        <v>0.7640533503060253</v>
      </c>
      <c r="AQ75" s="17">
        <f t="shared" ref="AQ75:AS75" si="416">EXP(AM75)/(EXP($AM75)+EXP($AN75)+EXP($AO75))</f>
        <v>0.3285004583</v>
      </c>
      <c r="AR75" s="17">
        <f t="shared" si="416"/>
        <v>0.3324841539</v>
      </c>
      <c r="AS75" s="17">
        <f t="shared" si="416"/>
        <v>0.3390153878</v>
      </c>
      <c r="AU75" s="40" t="str">
        <f t="shared" si="367"/>
        <v>virginica</v>
      </c>
      <c r="AW75" s="41">
        <v>0.0</v>
      </c>
      <c r="AX75" s="41">
        <v>0.0</v>
      </c>
      <c r="AY75" s="41">
        <v>1.0</v>
      </c>
      <c r="BB75" s="74">
        <f t="shared" ref="BB75:BD75" si="417">AQ75-AW75</f>
        <v>0.3285004583</v>
      </c>
      <c r="BC75" s="74">
        <f t="shared" si="417"/>
        <v>0.3324841539</v>
      </c>
      <c r="BD75" s="74">
        <f t="shared" si="417"/>
        <v>-0.6609846122</v>
      </c>
      <c r="BF75" s="5">
        <v>1.0</v>
      </c>
      <c r="BG75" s="5">
        <v>1.0</v>
      </c>
      <c r="BH75" s="5">
        <v>1.0</v>
      </c>
      <c r="BJ75" s="34">
        <f t="shared" ref="BJ75:BL75" si="418">BB75*BF75</f>
        <v>0.3285004583</v>
      </c>
      <c r="BK75" s="34">
        <f t="shared" si="418"/>
        <v>0.3324841539</v>
      </c>
      <c r="BL75" s="34">
        <f t="shared" si="418"/>
        <v>-0.6609846122</v>
      </c>
      <c r="BT75" s="5">
        <f t="shared" ref="BT75:BV75" si="419">Z75*(1-Z75)</f>
        <v>0.1600450082</v>
      </c>
      <c r="BU75" s="5">
        <f t="shared" si="419"/>
        <v>0.1975109347</v>
      </c>
      <c r="BV75" s="5">
        <f t="shared" si="419"/>
        <v>0.2207667297</v>
      </c>
      <c r="BY75" s="17">
        <v>0.09339849573331371</v>
      </c>
      <c r="BZ75" s="17">
        <v>-0.12292537277192768</v>
      </c>
      <c r="CA75" s="17">
        <v>-0.04458388581504458</v>
      </c>
      <c r="CC75" s="34">
        <f t="shared" ref="CC75:CE75" si="420">BY75*BT75</f>
        <v>0.01494796301</v>
      </c>
      <c r="CD75" s="34">
        <f t="shared" si="420"/>
        <v>-0.02427910528</v>
      </c>
      <c r="CE75" s="34">
        <f t="shared" si="420"/>
        <v>-0.00984263867</v>
      </c>
    </row>
    <row r="76" ht="18.0" customHeight="1">
      <c r="K76" s="32" t="s">
        <v>29</v>
      </c>
      <c r="L76" s="31">
        <f>SUM(L67:L75)</f>
        <v>1.084853808</v>
      </c>
      <c r="R76" s="9"/>
      <c r="AM76" s="7"/>
    </row>
    <row r="77" ht="18.0" customHeight="1">
      <c r="K77" s="2"/>
      <c r="R77" s="9"/>
      <c r="AM77" s="43" t="s">
        <v>388</v>
      </c>
      <c r="AN77" s="27"/>
      <c r="AO77" s="27"/>
    </row>
    <row r="78" ht="18.0" customHeight="1">
      <c r="B78" s="11" t="s">
        <v>11</v>
      </c>
      <c r="C78" s="12"/>
      <c r="D78" s="12"/>
      <c r="E78" s="13"/>
      <c r="G78" s="2"/>
      <c r="H78" s="2"/>
      <c r="I78" s="2"/>
      <c r="J78" s="9"/>
      <c r="K78" s="2"/>
      <c r="L78" s="9"/>
      <c r="Q78" s="7"/>
      <c r="U78" s="43" t="s">
        <v>12</v>
      </c>
      <c r="V78" s="27"/>
      <c r="W78" s="27"/>
      <c r="Z78" s="16" t="s">
        <v>389</v>
      </c>
      <c r="AA78" s="17"/>
      <c r="AF78" s="16" t="s">
        <v>390</v>
      </c>
      <c r="AI78" s="7"/>
      <c r="AM78" s="43" t="s">
        <v>391</v>
      </c>
      <c r="AQ78" s="10" t="s">
        <v>392</v>
      </c>
      <c r="AR78" s="17"/>
      <c r="AW78" s="1" t="s">
        <v>41</v>
      </c>
      <c r="BB78" s="36" t="s">
        <v>93</v>
      </c>
      <c r="BF78" s="4" t="s">
        <v>393</v>
      </c>
      <c r="BH78" s="9" t="s">
        <v>1615</v>
      </c>
      <c r="BJ78" s="33" t="s">
        <v>395</v>
      </c>
      <c r="BN78" s="33" t="s">
        <v>396</v>
      </c>
      <c r="BO78" s="34"/>
      <c r="BP78" s="34"/>
      <c r="BQ78" s="34"/>
      <c r="BT78" s="4" t="s">
        <v>397</v>
      </c>
      <c r="BX78" s="16" t="s">
        <v>398</v>
      </c>
      <c r="BY78" s="17"/>
      <c r="BZ78" s="17"/>
      <c r="CA78" s="17"/>
      <c r="CB78" s="17"/>
      <c r="CC78" s="33" t="s">
        <v>399</v>
      </c>
      <c r="CG78" s="4" t="s">
        <v>138</v>
      </c>
      <c r="CH78" s="5"/>
      <c r="CI78" s="5"/>
      <c r="CJ78" s="5"/>
    </row>
    <row r="79" ht="18.0" customHeight="1">
      <c r="B79" s="18" t="s">
        <v>14</v>
      </c>
      <c r="C79" s="18" t="s">
        <v>15</v>
      </c>
      <c r="D79" s="18" t="s">
        <v>16</v>
      </c>
      <c r="E79" s="19"/>
      <c r="F79" s="6" t="s">
        <v>14</v>
      </c>
      <c r="G79" s="6" t="s">
        <v>15</v>
      </c>
      <c r="H79" s="6" t="s">
        <v>16</v>
      </c>
      <c r="I79" s="19"/>
      <c r="J79" s="20" t="s">
        <v>18</v>
      </c>
      <c r="K79" s="18" t="s">
        <v>19</v>
      </c>
      <c r="L79" s="21" t="s">
        <v>20</v>
      </c>
      <c r="N79" s="1" t="s">
        <v>21</v>
      </c>
      <c r="O79" s="1" t="s">
        <v>22</v>
      </c>
      <c r="P79" s="1" t="s">
        <v>23</v>
      </c>
      <c r="Q79" s="1" t="s">
        <v>1616</v>
      </c>
      <c r="U79" s="1" t="s">
        <v>1617</v>
      </c>
      <c r="AE79" s="1" t="s">
        <v>21</v>
      </c>
      <c r="AF79" s="2" t="s">
        <v>1618</v>
      </c>
      <c r="AI79" s="2" t="s">
        <v>1619</v>
      </c>
      <c r="AK79" s="2"/>
      <c r="AM79" s="2" t="s">
        <v>1620</v>
      </c>
      <c r="AO79" s="2"/>
      <c r="AQ79" s="2" t="s">
        <v>47</v>
      </c>
      <c r="AW79" s="6" t="s">
        <v>14</v>
      </c>
      <c r="AX79" s="6" t="s">
        <v>15</v>
      </c>
      <c r="AY79" s="6" t="s">
        <v>16</v>
      </c>
      <c r="BB79" s="2" t="s">
        <v>101</v>
      </c>
      <c r="BF79" s="1" t="s">
        <v>251</v>
      </c>
      <c r="BJ79" s="57" t="s">
        <v>1621</v>
      </c>
      <c r="BK79" s="58"/>
      <c r="BO79" s="2" t="s">
        <v>104</v>
      </c>
      <c r="BP79" s="2"/>
      <c r="BT79" s="1" t="s">
        <v>145</v>
      </c>
      <c r="BY79" s="2" t="s">
        <v>146</v>
      </c>
      <c r="CC79" s="2" t="s">
        <v>1622</v>
      </c>
      <c r="CH79" s="2" t="s">
        <v>148</v>
      </c>
    </row>
    <row r="80" ht="18.0" customHeight="1">
      <c r="A80" s="1">
        <f>A67+1</f>
        <v>6</v>
      </c>
      <c r="B80" s="6">
        <v>1.0</v>
      </c>
      <c r="C80" s="6">
        <v>0.0</v>
      </c>
      <c r="D80" s="6">
        <v>0.0</v>
      </c>
      <c r="E80" s="22" t="str">
        <f t="shared" ref="E80:E88" si="431">IF(MAX(B80:D80)=B80,"setosa",IF(MAX(B80:D80)=C80,"versicolor","virginica"))</f>
        <v>setosa</v>
      </c>
      <c r="F80" s="22">
        <f t="shared" ref="F80:H80" si="421">AQ80</f>
        <v>0.3394811505</v>
      </c>
      <c r="G80" s="22">
        <f t="shared" si="421"/>
        <v>0.3175401687</v>
      </c>
      <c r="H80" s="22">
        <f t="shared" si="421"/>
        <v>0.3429786808</v>
      </c>
      <c r="I80" s="64" t="str">
        <f t="shared" ref="I80:I88" si="433">IF(MAX(F80:H80)=F80,"setosa",IF(MAX(F80:H80)=G80,"versicolor","virginica"))</f>
        <v>virginica</v>
      </c>
      <c r="J80" s="22">
        <f>COUNTIF(K80:K88,"OK")/9</f>
        <v>0.4444444444</v>
      </c>
      <c r="K80" s="24" t="str">
        <f t="shared" ref="K80:K88" si="434">IF(E80=I80,"OK","NG")</f>
        <v>NG</v>
      </c>
      <c r="L80" s="25">
        <f t="shared" ref="L80:L88" si="435">-(B80*LN(F80)+C80*LN(G80)+D80*LN(H80))/9</f>
        <v>0.1200374283</v>
      </c>
      <c r="M80" s="9" t="s">
        <v>26</v>
      </c>
      <c r="N80" s="25">
        <v>1.0</v>
      </c>
      <c r="O80" s="27">
        <v>5.1</v>
      </c>
      <c r="P80" s="27">
        <v>7.0</v>
      </c>
      <c r="Q80" s="72">
        <f t="shared" ref="Q80:S80" si="422">Q67-$C$10*CH67</f>
        <v>0.05320225926</v>
      </c>
      <c r="R80" s="72">
        <f t="shared" si="422"/>
        <v>-0.03338633871</v>
      </c>
      <c r="S80" s="72">
        <f t="shared" si="422"/>
        <v>0.1751692958</v>
      </c>
      <c r="T80" s="28" t="s">
        <v>27</v>
      </c>
      <c r="U80" s="27">
        <f t="array" ref="U80:W88">MMULT(N80:P88,Q80:S82)</f>
        <v>1.062243577</v>
      </c>
      <c r="V80" s="27">
        <v>1.6474476898788384</v>
      </c>
      <c r="W80" s="27">
        <v>-1.2254765071337161</v>
      </c>
      <c r="Y80" s="9" t="s">
        <v>1623</v>
      </c>
      <c r="Z80" s="17">
        <f t="shared" ref="Z80:AB80" si="423">1/(1+EXP(-U80))</f>
        <v>0.7431190623</v>
      </c>
      <c r="AA80" s="17">
        <f t="shared" si="423"/>
        <v>0.8385458</v>
      </c>
      <c r="AB80" s="17">
        <f t="shared" si="423"/>
        <v>0.2269741233</v>
      </c>
      <c r="AD80" s="9" t="s">
        <v>1624</v>
      </c>
      <c r="AE80" s="25">
        <v>1.0</v>
      </c>
      <c r="AF80" s="17">
        <f t="shared" ref="AF80:AH80" si="424">Z80</f>
        <v>0.7431190623</v>
      </c>
      <c r="AG80" s="17">
        <f t="shared" si="424"/>
        <v>0.8385458</v>
      </c>
      <c r="AH80" s="17">
        <f t="shared" si="424"/>
        <v>0.2269741233</v>
      </c>
      <c r="AI80" s="38">
        <f t="shared" ref="AI80:AK80" si="425">AI67-$C$10*BO67</f>
        <v>0.05728566937</v>
      </c>
      <c r="AJ80" s="38">
        <f t="shared" si="425"/>
        <v>-0.04047539007</v>
      </c>
      <c r="AK80" s="38">
        <f t="shared" si="425"/>
        <v>-0.0168102793</v>
      </c>
      <c r="AL80" s="28" t="s">
        <v>27</v>
      </c>
      <c r="AM80" s="27">
        <f t="array" ref="AM80:AO88">MMULT(AE80:AH88,AI80:AK83)</f>
        <v>0.7295299279</v>
      </c>
      <c r="AN80" s="27">
        <v>0.6627158296349588</v>
      </c>
      <c r="AO80" s="27">
        <v>0.7397797940913807</v>
      </c>
      <c r="AP80" s="9" t="s">
        <v>1625</v>
      </c>
      <c r="AQ80" s="17">
        <f t="shared" ref="AQ80:AS80" si="426">EXP(AM80)/(EXP($AM80)+EXP($AN80)+EXP($AO80))</f>
        <v>0.3394811505</v>
      </c>
      <c r="AR80" s="17">
        <f t="shared" si="426"/>
        <v>0.3175401687</v>
      </c>
      <c r="AS80" s="17">
        <f t="shared" si="426"/>
        <v>0.3429786808</v>
      </c>
      <c r="AT80" s="39" t="s">
        <v>51</v>
      </c>
      <c r="AU80" s="40" t="str">
        <f>IF(MAX(B80:D80)=MAX(AQ80:AS80)=AQ80,"setosa",IF(MAX(AQ80:AS80)=AR80,"versicolor","virginica"))</f>
        <v>virginica</v>
      </c>
      <c r="AW80" s="41">
        <v>1.0</v>
      </c>
      <c r="AX80" s="41">
        <v>0.0</v>
      </c>
      <c r="AY80" s="41">
        <v>0.0</v>
      </c>
      <c r="BA80" s="59" t="s">
        <v>108</v>
      </c>
      <c r="BB80" s="74">
        <f t="shared" ref="BB80:BD80" si="427">AQ80-AW80</f>
        <v>-0.6605188495</v>
      </c>
      <c r="BC80" s="74">
        <f t="shared" si="427"/>
        <v>0.3175401687</v>
      </c>
      <c r="BD80" s="74">
        <f t="shared" si="427"/>
        <v>0.3429786808</v>
      </c>
      <c r="BE80" s="9" t="s">
        <v>1626</v>
      </c>
      <c r="BF80" s="5">
        <v>1.0</v>
      </c>
      <c r="BG80" s="5">
        <v>1.0</v>
      </c>
      <c r="BH80" s="5">
        <v>1.0</v>
      </c>
      <c r="BI80" s="9" t="s">
        <v>1627</v>
      </c>
      <c r="BJ80" s="34">
        <f t="shared" ref="BJ80:BL80" si="428">BB80*BF80</f>
        <v>-0.6605188495</v>
      </c>
      <c r="BK80" s="34">
        <f t="shared" si="428"/>
        <v>0.3175401687</v>
      </c>
      <c r="BL80" s="34">
        <f t="shared" si="428"/>
        <v>0.3429786808</v>
      </c>
      <c r="BN80" s="61" t="s">
        <v>1628</v>
      </c>
      <c r="BO80" s="62">
        <f t="array" ref="BO80:BQ83">MMULT(TRANSPOSE(AE80:AH88),BJ80:BL88)</f>
        <v>-0.0136228837</v>
      </c>
      <c r="BP80" s="62">
        <v>-0.04706324105687398</v>
      </c>
      <c r="BQ80" s="62">
        <v>0.06068612475454338</v>
      </c>
      <c r="BS80" s="75" t="s">
        <v>1629</v>
      </c>
      <c r="BT80" s="5">
        <f t="shared" ref="BT80:BV80" si="429">Z80*(1-Z80)</f>
        <v>0.1908931216</v>
      </c>
      <c r="BU80" s="5">
        <f t="shared" si="429"/>
        <v>0.1353867413</v>
      </c>
      <c r="BV80" s="5">
        <f t="shared" si="429"/>
        <v>0.1754568706</v>
      </c>
      <c r="BX80" s="9" t="s">
        <v>1630</v>
      </c>
      <c r="BY80" s="17">
        <f t="array" ref="BY80:CA88">MMULT(BJ80:BL88,TRANSPOSE(AI81:AK83))</f>
        <v>0.04064354255</v>
      </c>
      <c r="BZ80" s="17">
        <v>-0.037497796030431296</v>
      </c>
      <c r="CA80" s="17">
        <v>0.1762154520409336</v>
      </c>
      <c r="CB80" s="9"/>
      <c r="CC80" s="34">
        <f t="shared" ref="CC80:CE80" si="430">BY80*BT80</f>
        <v>0.007758572709</v>
      </c>
      <c r="CD80" s="34">
        <f t="shared" si="430"/>
        <v>-0.005076704411</v>
      </c>
      <c r="CE80" s="34">
        <f t="shared" si="430"/>
        <v>0.03091821177</v>
      </c>
      <c r="CG80" s="61" t="s">
        <v>1631</v>
      </c>
      <c r="CH80" s="65">
        <f t="array" ref="CH80:CJ82">MMULT(TRANSPOSE(N80:P88),CC80:CE88)</f>
        <v>-0.01015615384</v>
      </c>
      <c r="CI80" s="65">
        <v>0.03183492969230313</v>
      </c>
      <c r="CJ80" s="65">
        <v>-0.037284579571207566</v>
      </c>
    </row>
    <row r="81" ht="18.0" customHeight="1">
      <c r="B81" s="6">
        <v>1.0</v>
      </c>
      <c r="C81" s="6">
        <v>0.0</v>
      </c>
      <c r="D81" s="6">
        <v>0.0</v>
      </c>
      <c r="E81" s="22" t="str">
        <f t="shared" si="431"/>
        <v>setosa</v>
      </c>
      <c r="F81" s="22">
        <f t="shared" ref="F81:H81" si="432">AQ81</f>
        <v>0.3414208111</v>
      </c>
      <c r="G81" s="22">
        <f t="shared" si="432"/>
        <v>0.3154327145</v>
      </c>
      <c r="H81" s="22">
        <f t="shared" si="432"/>
        <v>0.3431464745</v>
      </c>
      <c r="I81" s="64" t="str">
        <f t="shared" si="433"/>
        <v>virginica</v>
      </c>
      <c r="K81" s="24" t="str">
        <f t="shared" si="434"/>
        <v>NG</v>
      </c>
      <c r="L81" s="29">
        <f t="shared" si="435"/>
        <v>0.1194043903</v>
      </c>
      <c r="N81" s="29">
        <v>1.0</v>
      </c>
      <c r="O81" s="27">
        <v>5.4</v>
      </c>
      <c r="P81" s="27">
        <v>7.8</v>
      </c>
      <c r="Q81" s="72">
        <f t="shared" ref="Q81:S81" si="436">Q68-$C$10*CH68</f>
        <v>0.140915978</v>
      </c>
      <c r="R81" s="72">
        <f t="shared" si="436"/>
        <v>-0.05735391078</v>
      </c>
      <c r="S81" s="72">
        <f t="shared" si="436"/>
        <v>0.07159078068</v>
      </c>
      <c r="U81" s="27">
        <v>1.1377034937516115</v>
      </c>
      <c r="V81" s="27">
        <v>1.8557659707660743</v>
      </c>
      <c r="W81" s="27">
        <v>-1.4058002768575857</v>
      </c>
      <c r="Z81" s="17">
        <f t="shared" ref="Z81:AB81" si="437">1/(1+EXP(-U81))</f>
        <v>0.7572577482</v>
      </c>
      <c r="AA81" s="17">
        <f t="shared" si="437"/>
        <v>0.8648026737</v>
      </c>
      <c r="AB81" s="17">
        <f t="shared" si="437"/>
        <v>0.1968973081</v>
      </c>
      <c r="AE81" s="29">
        <v>1.0</v>
      </c>
      <c r="AF81" s="17">
        <f t="shared" ref="AF81:AH81" si="438">Z81</f>
        <v>0.7572577482</v>
      </c>
      <c r="AG81" s="17">
        <f t="shared" si="438"/>
        <v>0.8648026737</v>
      </c>
      <c r="AH81" s="17">
        <f t="shared" si="438"/>
        <v>0.1968973081</v>
      </c>
      <c r="AI81" s="38">
        <f t="shared" ref="AI81:AK81" si="439">AI68-$C$10*BO68</f>
        <v>0.5561104668</v>
      </c>
      <c r="AJ81" s="38">
        <f t="shared" si="439"/>
        <v>0.7336357886</v>
      </c>
      <c r="AK81" s="38">
        <f t="shared" si="439"/>
        <v>0.5102537446</v>
      </c>
      <c r="AM81" s="27">
        <v>0.7417481185404435</v>
      </c>
      <c r="AN81" s="27">
        <v>0.6625777448778201</v>
      </c>
      <c r="AO81" s="27">
        <v>0.7467897472756609</v>
      </c>
      <c r="AQ81" s="17">
        <f t="shared" ref="AQ81:AS81" si="440">EXP(AM81)/(EXP($AM81)+EXP($AN81)+EXP($AO81))</f>
        <v>0.3414208111</v>
      </c>
      <c r="AR81" s="17">
        <f t="shared" si="440"/>
        <v>0.3154327145</v>
      </c>
      <c r="AS81" s="17">
        <f t="shared" si="440"/>
        <v>0.3431464745</v>
      </c>
      <c r="AU81" s="40" t="str">
        <f t="shared" ref="AU81:AU88" si="451">IF(MAX(AQ81:AS81)=AQ81,"setosa",IF(MAX(AQ81:AS81)=AR81,"versicolor","virginica"))</f>
        <v>virginica</v>
      </c>
      <c r="AW81" s="41">
        <v>1.0</v>
      </c>
      <c r="AX81" s="41">
        <v>0.0</v>
      </c>
      <c r="AY81" s="41">
        <v>0.0</v>
      </c>
      <c r="BB81" s="74">
        <f t="shared" ref="BB81:BD81" si="441">AQ81-AW81</f>
        <v>-0.6585791889</v>
      </c>
      <c r="BC81" s="74">
        <f t="shared" si="441"/>
        <v>0.3154327145</v>
      </c>
      <c r="BD81" s="74">
        <f t="shared" si="441"/>
        <v>0.3431464745</v>
      </c>
      <c r="BF81" s="5">
        <v>1.0</v>
      </c>
      <c r="BG81" s="5">
        <v>1.0</v>
      </c>
      <c r="BH81" s="5">
        <v>1.0</v>
      </c>
      <c r="BJ81" s="34">
        <f t="shared" ref="BJ81:BL81" si="442">BB81*BF81</f>
        <v>-0.6585791889</v>
      </c>
      <c r="BK81" s="34">
        <f t="shared" si="442"/>
        <v>0.3154327145</v>
      </c>
      <c r="BL81" s="34">
        <f t="shared" si="442"/>
        <v>0.3431464745</v>
      </c>
      <c r="BN81" s="61" t="s">
        <v>1632</v>
      </c>
      <c r="BO81" s="34">
        <v>0.056092648161037484</v>
      </c>
      <c r="BP81" s="34">
        <v>0.016191873603656037</v>
      </c>
      <c r="BQ81" s="34">
        <v>-0.07228452176469335</v>
      </c>
      <c r="BT81" s="5">
        <f t="shared" ref="BT81:BV81" si="443">Z81*(1-Z81)</f>
        <v>0.183818451</v>
      </c>
      <c r="BU81" s="5">
        <f t="shared" si="443"/>
        <v>0.1169190092</v>
      </c>
      <c r="BV81" s="5">
        <f t="shared" si="443"/>
        <v>0.1581287582</v>
      </c>
      <c r="BY81" s="17">
        <v>0.04026172160108102</v>
      </c>
      <c r="BZ81" s="17">
        <v>-0.03705086645947722</v>
      </c>
      <c r="CA81" s="17">
        <v>0.17558939344312213</v>
      </c>
      <c r="CC81" s="34">
        <f t="shared" ref="CC81:CE81" si="444">BY81*BT81</f>
        <v>0.007400847299</v>
      </c>
      <c r="CD81" s="34">
        <f t="shared" si="444"/>
        <v>-0.004331950598</v>
      </c>
      <c r="CE81" s="34">
        <f t="shared" si="444"/>
        <v>0.02776573273</v>
      </c>
      <c r="CG81" s="61" t="s">
        <v>1633</v>
      </c>
      <c r="CH81" s="66">
        <v>-0.02603153324040594</v>
      </c>
      <c r="CI81" s="66">
        <v>0.11216141256070322</v>
      </c>
      <c r="CJ81" s="66">
        <v>-0.4009555514874348</v>
      </c>
    </row>
    <row r="82" ht="18.0" customHeight="1">
      <c r="B82" s="6">
        <v>1.0</v>
      </c>
      <c r="C82" s="6">
        <v>0.0</v>
      </c>
      <c r="D82" s="6">
        <v>0.0</v>
      </c>
      <c r="E82" s="22" t="str">
        <f t="shared" si="431"/>
        <v>setosa</v>
      </c>
      <c r="F82" s="22">
        <f t="shared" ref="F82:H82" si="445">AQ82</f>
        <v>0.3394897648</v>
      </c>
      <c r="G82" s="22">
        <f t="shared" si="445"/>
        <v>0.3171900983</v>
      </c>
      <c r="H82" s="22">
        <f t="shared" si="445"/>
        <v>0.3433201369</v>
      </c>
      <c r="I82" s="64" t="str">
        <f t="shared" si="433"/>
        <v>virginica</v>
      </c>
      <c r="K82" s="24" t="str">
        <f t="shared" si="434"/>
        <v>NG</v>
      </c>
      <c r="L82" s="29">
        <f t="shared" si="435"/>
        <v>0.1200346089</v>
      </c>
      <c r="N82" s="29">
        <v>1.0</v>
      </c>
      <c r="O82" s="27">
        <v>4.6</v>
      </c>
      <c r="P82" s="27">
        <v>6.8</v>
      </c>
      <c r="Q82" s="72">
        <f t="shared" ref="Q82:S82" si="446">Q69-$C$10*CH69</f>
        <v>0.04148140426</v>
      </c>
      <c r="R82" s="72">
        <f t="shared" si="446"/>
        <v>0.2819055677</v>
      </c>
      <c r="S82" s="72">
        <f t="shared" si="446"/>
        <v>-0.2522512549</v>
      </c>
      <c r="U82" s="27">
        <v>0.983489307083101</v>
      </c>
      <c r="V82" s="27">
        <v>1.619743531737371</v>
      </c>
      <c r="W82" s="27">
        <v>-1.2108216464918862</v>
      </c>
      <c r="Z82" s="17">
        <f t="shared" ref="Z82:AB82" si="447">1/(1+EXP(-U82))</f>
        <v>0.7278000222</v>
      </c>
      <c r="AA82" s="17">
        <f t="shared" si="447"/>
        <v>0.8347597567</v>
      </c>
      <c r="AB82" s="17">
        <f t="shared" si="447"/>
        <v>0.2295557024</v>
      </c>
      <c r="AE82" s="29">
        <v>1.0</v>
      </c>
      <c r="AF82" s="17">
        <f t="shared" ref="AF82:AH82" si="448">Z82</f>
        <v>0.7278000222</v>
      </c>
      <c r="AG82" s="17">
        <f t="shared" si="448"/>
        <v>0.8347597567</v>
      </c>
      <c r="AH82" s="17">
        <f t="shared" si="448"/>
        <v>0.2295557024</v>
      </c>
      <c r="AI82" s="38">
        <f t="shared" ref="AI82:AK82" si="449">AI69-$C$10*BO69</f>
        <v>0.2815268069</v>
      </c>
      <c r="AJ82" s="38">
        <f t="shared" si="449"/>
        <v>0.07590816356</v>
      </c>
      <c r="AK82" s="38">
        <f t="shared" si="449"/>
        <v>0.3625650295</v>
      </c>
      <c r="AM82" s="27">
        <v>0.7202056076924744</v>
      </c>
      <c r="AN82" s="27">
        <v>0.6522630825243493</v>
      </c>
      <c r="AO82" s="27">
        <v>0.7314251645479783</v>
      </c>
      <c r="AQ82" s="17">
        <f t="shared" ref="AQ82:AS82" si="450">EXP(AM82)/(EXP($AM82)+EXP($AN82)+EXP($AO82))</f>
        <v>0.3394897648</v>
      </c>
      <c r="AR82" s="17">
        <f t="shared" si="450"/>
        <v>0.3171900983</v>
      </c>
      <c r="AS82" s="17">
        <f t="shared" si="450"/>
        <v>0.3433201369</v>
      </c>
      <c r="AU82" s="40" t="str">
        <f t="shared" si="451"/>
        <v>virginica</v>
      </c>
      <c r="AW82" s="41">
        <v>1.0</v>
      </c>
      <c r="AX82" s="41">
        <v>0.0</v>
      </c>
      <c r="AY82" s="41">
        <v>0.0</v>
      </c>
      <c r="BB82" s="74">
        <f t="shared" ref="BB82:BD82" si="452">AQ82-AW82</f>
        <v>-0.6605102352</v>
      </c>
      <c r="BC82" s="74">
        <f t="shared" si="452"/>
        <v>0.3171900983</v>
      </c>
      <c r="BD82" s="74">
        <f t="shared" si="452"/>
        <v>0.3433201369</v>
      </c>
      <c r="BF82" s="5">
        <v>1.0</v>
      </c>
      <c r="BG82" s="5">
        <v>1.0</v>
      </c>
      <c r="BH82" s="5">
        <v>1.0</v>
      </c>
      <c r="BJ82" s="34">
        <f t="shared" ref="BJ82:BL82" si="453">BB82*BF82</f>
        <v>-0.6605102352</v>
      </c>
      <c r="BK82" s="34">
        <f t="shared" si="453"/>
        <v>0.3171900983</v>
      </c>
      <c r="BL82" s="34">
        <f t="shared" si="453"/>
        <v>0.3433201369</v>
      </c>
      <c r="BO82" s="34">
        <v>-0.30408272778175727</v>
      </c>
      <c r="BP82" s="34">
        <v>0.28649984403297957</v>
      </c>
      <c r="BQ82" s="34">
        <v>0.017582883748777534</v>
      </c>
      <c r="BT82" s="5">
        <f t="shared" ref="BT82:BV82" si="454">Z82*(1-Z82)</f>
        <v>0.1981071499</v>
      </c>
      <c r="BU82" s="5">
        <f t="shared" si="454"/>
        <v>0.1379359053</v>
      </c>
      <c r="BV82" s="5">
        <f t="shared" si="454"/>
        <v>0.1768598819</v>
      </c>
      <c r="BY82" s="17">
        <v>0.040565738152814</v>
      </c>
      <c r="BZ82" s="17">
        <v>-0.03739814405809831</v>
      </c>
      <c r="CA82" s="17">
        <v>0.1761811836541772</v>
      </c>
      <c r="CC82" s="34">
        <f t="shared" ref="CC82:CE82" si="455">BY82*BT82</f>
        <v>0.008036362768</v>
      </c>
      <c r="CD82" s="34">
        <f t="shared" si="455"/>
        <v>-0.005158546858</v>
      </c>
      <c r="CE82" s="34">
        <f t="shared" si="455"/>
        <v>0.03115938333</v>
      </c>
      <c r="CH82" s="66">
        <v>0.15184337246956997</v>
      </c>
      <c r="CI82" s="66">
        <v>-0.10322589209522538</v>
      </c>
      <c r="CJ82" s="66">
        <v>0.14527754044402727</v>
      </c>
    </row>
    <row r="83" ht="18.0" customHeight="1">
      <c r="B83" s="6">
        <v>0.0</v>
      </c>
      <c r="C83" s="6">
        <v>1.0</v>
      </c>
      <c r="D83" s="6">
        <v>0.0</v>
      </c>
      <c r="E83" s="22" t="str">
        <f t="shared" si="431"/>
        <v>versicolor</v>
      </c>
      <c r="F83" s="22">
        <f t="shared" ref="F83:H83" si="456">AQ83</f>
        <v>0.3247137318</v>
      </c>
      <c r="G83" s="22">
        <f t="shared" si="456"/>
        <v>0.3373036997</v>
      </c>
      <c r="H83" s="22">
        <f t="shared" si="456"/>
        <v>0.3379825686</v>
      </c>
      <c r="I83" s="64" t="str">
        <f t="shared" si="433"/>
        <v>virginica</v>
      </c>
      <c r="K83" s="24" t="str">
        <f t="shared" si="434"/>
        <v>NG</v>
      </c>
      <c r="L83" s="29">
        <f t="shared" si="435"/>
        <v>0.1207523965</v>
      </c>
      <c r="N83" s="29">
        <v>1.0</v>
      </c>
      <c r="O83" s="27">
        <v>6.4</v>
      </c>
      <c r="P83" s="27">
        <v>3.6</v>
      </c>
      <c r="U83" s="27">
        <v>1.1043975738463288</v>
      </c>
      <c r="V83" s="27">
        <v>0.6144086758566014</v>
      </c>
      <c r="W83" s="27">
        <v>-0.27475422555543494</v>
      </c>
      <c r="Z83" s="17">
        <f t="shared" ref="Z83:AB83" si="457">1/(1+EXP(-U83))</f>
        <v>0.7510831713</v>
      </c>
      <c r="AA83" s="17">
        <f t="shared" si="457"/>
        <v>0.6489458235</v>
      </c>
      <c r="AB83" s="17">
        <f t="shared" si="457"/>
        <v>0.431740314</v>
      </c>
      <c r="AE83" s="29">
        <v>1.0</v>
      </c>
      <c r="AF83" s="17">
        <f t="shared" ref="AF83:AH83" si="458">Z83</f>
        <v>0.7510831713</v>
      </c>
      <c r="AG83" s="17">
        <f t="shared" si="458"/>
        <v>0.6489458235</v>
      </c>
      <c r="AH83" s="17">
        <f t="shared" si="458"/>
        <v>0.431740314</v>
      </c>
      <c r="AI83" s="38">
        <f t="shared" ref="AI83:AK83" si="459">AI70-$C$10*BO70</f>
        <v>0.1009579773</v>
      </c>
      <c r="AJ83" s="38">
        <f t="shared" si="459"/>
        <v>0.4157302485</v>
      </c>
      <c r="AK83" s="38">
        <f t="shared" si="459"/>
        <v>0.3233117742</v>
      </c>
      <c r="AM83" s="27">
        <v>0.7012541567620303</v>
      </c>
      <c r="AN83" s="27">
        <v>0.7392938983956596</v>
      </c>
      <c r="AO83" s="27">
        <v>0.7413045099099187</v>
      </c>
      <c r="AQ83" s="17">
        <f t="shared" ref="AQ83:AS83" si="460">EXP(AM83)/(EXP($AM83)+EXP($AN83)+EXP($AO83))</f>
        <v>0.3247137318</v>
      </c>
      <c r="AR83" s="17">
        <f t="shared" si="460"/>
        <v>0.3373036997</v>
      </c>
      <c r="AS83" s="17">
        <f t="shared" si="460"/>
        <v>0.3379825686</v>
      </c>
      <c r="AU83" s="40" t="str">
        <f t="shared" si="451"/>
        <v>virginica</v>
      </c>
      <c r="AW83" s="41">
        <v>0.0</v>
      </c>
      <c r="AX83" s="41">
        <v>1.0</v>
      </c>
      <c r="AY83" s="41">
        <v>0.0</v>
      </c>
      <c r="BB83" s="74">
        <f t="shared" ref="BB83:BD83" si="461">AQ83-AW83</f>
        <v>0.3247137318</v>
      </c>
      <c r="BC83" s="74">
        <f t="shared" si="461"/>
        <v>-0.6626963003</v>
      </c>
      <c r="BD83" s="74">
        <f t="shared" si="461"/>
        <v>0.3379825686</v>
      </c>
      <c r="BF83" s="5">
        <v>1.0</v>
      </c>
      <c r="BG83" s="5">
        <v>1.0</v>
      </c>
      <c r="BH83" s="5">
        <v>1.0</v>
      </c>
      <c r="BJ83" s="34">
        <f t="shared" ref="BJ83:BL83" si="462">BB83*BF83</f>
        <v>0.3247137318</v>
      </c>
      <c r="BK83" s="34">
        <f t="shared" si="462"/>
        <v>-0.6626963003</v>
      </c>
      <c r="BL83" s="34">
        <f t="shared" si="462"/>
        <v>0.3379825686</v>
      </c>
      <c r="BO83" s="34">
        <v>0.3274594780796387</v>
      </c>
      <c r="BP83" s="34">
        <v>-0.34599664738565716</v>
      </c>
      <c r="BQ83" s="34">
        <v>0.01853716930601848</v>
      </c>
      <c r="BT83" s="5">
        <f t="shared" ref="BT83:BV83" si="463">Z83*(1-Z83)</f>
        <v>0.1869572411</v>
      </c>
      <c r="BU83" s="5">
        <f t="shared" si="463"/>
        <v>0.2278151417</v>
      </c>
      <c r="BV83" s="5">
        <f t="shared" si="463"/>
        <v>0.2453406153</v>
      </c>
      <c r="BY83" s="17">
        <v>-0.1331441467533356</v>
      </c>
      <c r="BZ83" s="17">
        <v>0.1636522208642312</v>
      </c>
      <c r="CA83" s="17">
        <v>-0.1334467122017295</v>
      </c>
      <c r="CC83" s="34">
        <f t="shared" ref="CC83:CE83" si="464">BY83*BT83</f>
        <v>-0.02489226234</v>
      </c>
      <c r="CD83" s="34">
        <f t="shared" si="464"/>
        <v>0.03728245388</v>
      </c>
      <c r="CE83" s="34">
        <f t="shared" si="464"/>
        <v>-0.03273989848</v>
      </c>
    </row>
    <row r="84" ht="18.0" customHeight="1">
      <c r="B84" s="6">
        <v>0.0</v>
      </c>
      <c r="C84" s="6">
        <v>1.0</v>
      </c>
      <c r="D84" s="6">
        <v>0.0</v>
      </c>
      <c r="E84" s="22" t="str">
        <f t="shared" si="431"/>
        <v>versicolor</v>
      </c>
      <c r="F84" s="22">
        <f t="shared" ref="F84:H84" si="465">AQ84</f>
        <v>0.3246317889</v>
      </c>
      <c r="G84" s="22">
        <f t="shared" si="465"/>
        <v>0.33714128</v>
      </c>
      <c r="H84" s="22">
        <f t="shared" si="465"/>
        <v>0.3382269311</v>
      </c>
      <c r="I84" s="64" t="str">
        <f t="shared" si="433"/>
        <v>virginica</v>
      </c>
      <c r="K84" s="24" t="str">
        <f t="shared" si="434"/>
        <v>NG</v>
      </c>
      <c r="L84" s="29">
        <f t="shared" si="435"/>
        <v>0.120805912</v>
      </c>
      <c r="N84" s="29">
        <v>1.0</v>
      </c>
      <c r="O84" s="27">
        <v>5.9</v>
      </c>
      <c r="P84" s="27">
        <v>3.4</v>
      </c>
      <c r="U84" s="27">
        <v>1.0256433039908752</v>
      </c>
      <c r="V84" s="27">
        <v>0.5867045177151341</v>
      </c>
      <c r="W84" s="27">
        <v>-0.2600993649136051</v>
      </c>
      <c r="Z84" s="17">
        <f t="shared" ref="Z84:AB84" si="466">1/(1+EXP(-U84))</f>
        <v>0.7360703881</v>
      </c>
      <c r="AA84" s="17">
        <f t="shared" si="466"/>
        <v>0.6426086523</v>
      </c>
      <c r="AB84" s="17">
        <f t="shared" si="466"/>
        <v>0.4353392823</v>
      </c>
      <c r="AE84" s="29">
        <v>1.0</v>
      </c>
      <c r="AF84" s="17">
        <f t="shared" ref="AF84:AH84" si="467">Z84</f>
        <v>0.7360703881</v>
      </c>
      <c r="AG84" s="17">
        <f t="shared" si="467"/>
        <v>0.6426086523</v>
      </c>
      <c r="AH84" s="17">
        <f t="shared" si="467"/>
        <v>0.4353392823</v>
      </c>
      <c r="AI84" s="2"/>
      <c r="AM84" s="27">
        <v>0.6914846518338279</v>
      </c>
      <c r="AN84" s="27">
        <v>0.7292951402577321</v>
      </c>
      <c r="AO84" s="27">
        <v>0.732510133187338</v>
      </c>
      <c r="AQ84" s="17">
        <f t="shared" ref="AQ84:AS84" si="468">EXP(AM84)/(EXP($AM84)+EXP($AN84)+EXP($AO84))</f>
        <v>0.3246317889</v>
      </c>
      <c r="AR84" s="17">
        <f t="shared" si="468"/>
        <v>0.33714128</v>
      </c>
      <c r="AS84" s="17">
        <f t="shared" si="468"/>
        <v>0.3382269311</v>
      </c>
      <c r="AU84" s="40" t="str">
        <f t="shared" si="451"/>
        <v>virginica</v>
      </c>
      <c r="AW84" s="41">
        <v>0.0</v>
      </c>
      <c r="AX84" s="41">
        <v>1.0</v>
      </c>
      <c r="AY84" s="41">
        <v>0.0</v>
      </c>
      <c r="BB84" s="74">
        <f t="shared" ref="BB84:BD84" si="469">AQ84-AW84</f>
        <v>0.3246317889</v>
      </c>
      <c r="BC84" s="74">
        <f t="shared" si="469"/>
        <v>-0.66285872</v>
      </c>
      <c r="BD84" s="74">
        <f t="shared" si="469"/>
        <v>0.3382269311</v>
      </c>
      <c r="BF84" s="5">
        <v>1.0</v>
      </c>
      <c r="BG84" s="5">
        <v>1.0</v>
      </c>
      <c r="BH84" s="5">
        <v>1.0</v>
      </c>
      <c r="BJ84" s="34">
        <f t="shared" ref="BJ84:BL84" si="470">BB84*BF84</f>
        <v>0.3246317889</v>
      </c>
      <c r="BK84" s="34">
        <f t="shared" si="470"/>
        <v>-0.66285872</v>
      </c>
      <c r="BL84" s="34">
        <f t="shared" si="470"/>
        <v>0.3382269311</v>
      </c>
      <c r="BT84" s="5">
        <f t="shared" ref="BT84:BV84" si="471">Z84*(1-Z84)</f>
        <v>0.1942707719</v>
      </c>
      <c r="BU84" s="5">
        <f t="shared" si="471"/>
        <v>0.2296627723</v>
      </c>
      <c r="BV84" s="5">
        <f t="shared" si="471"/>
        <v>0.2458189916</v>
      </c>
      <c r="BY84" s="17">
        <v>-0.13318418601184887</v>
      </c>
      <c r="BZ84" s="17">
        <v>0.16370542006920155</v>
      </c>
      <c r="CA84" s="17">
        <v>-0.13344350245939002</v>
      </c>
      <c r="CC84" s="34">
        <f t="shared" ref="CC84:CE84" si="472">BY84*BT84</f>
        <v>-0.02587379462</v>
      </c>
      <c r="CD84" s="34">
        <f t="shared" si="472"/>
        <v>0.03759704061</v>
      </c>
      <c r="CE84" s="34">
        <f t="shared" si="472"/>
        <v>-0.03280294721</v>
      </c>
    </row>
    <row r="85" ht="18.0" customHeight="1">
      <c r="B85" s="6">
        <v>0.0</v>
      </c>
      <c r="C85" s="6">
        <v>1.0</v>
      </c>
      <c r="D85" s="6">
        <v>0.0</v>
      </c>
      <c r="E85" s="22" t="str">
        <f t="shared" si="431"/>
        <v>versicolor</v>
      </c>
      <c r="F85" s="22">
        <f t="shared" ref="F85:H85" si="473">AQ85</f>
        <v>0.3224535093</v>
      </c>
      <c r="G85" s="22">
        <f t="shared" si="473"/>
        <v>0.3405504972</v>
      </c>
      <c r="H85" s="22">
        <f t="shared" si="473"/>
        <v>0.3369959935</v>
      </c>
      <c r="I85" s="64" t="str">
        <f t="shared" si="433"/>
        <v>versicolor</v>
      </c>
      <c r="K85" s="24" t="str">
        <f t="shared" si="434"/>
        <v>OK</v>
      </c>
      <c r="L85" s="29">
        <f t="shared" si="435"/>
        <v>0.1196879846</v>
      </c>
      <c r="N85" s="29">
        <v>1.0</v>
      </c>
      <c r="O85" s="27">
        <v>6.7</v>
      </c>
      <c r="P85" s="27">
        <v>3.2</v>
      </c>
      <c r="U85" s="27">
        <v>1.1300798055421184</v>
      </c>
      <c r="V85" s="27">
        <v>0.4844402755632096</v>
      </c>
      <c r="W85" s="27">
        <v>-0.15237648938735426</v>
      </c>
      <c r="Z85" s="17">
        <f t="shared" ref="Z85:AB85" si="474">1/(1+EXP(-U85))</f>
        <v>0.7558536266</v>
      </c>
      <c r="AA85" s="17">
        <f t="shared" si="474"/>
        <v>0.6187958316</v>
      </c>
      <c r="AB85" s="17">
        <f t="shared" si="474"/>
        <v>0.4619794146</v>
      </c>
      <c r="AE85" s="29">
        <v>1.0</v>
      </c>
      <c r="AF85" s="17">
        <f t="shared" ref="AF85:AH85" si="475">Z85</f>
        <v>0.7558536266</v>
      </c>
      <c r="AG85" s="17">
        <f t="shared" si="475"/>
        <v>0.6187958316</v>
      </c>
      <c r="AH85" s="17">
        <f t="shared" si="475"/>
        <v>0.4619794146</v>
      </c>
      <c r="AJ85" s="2"/>
      <c r="AK85" s="2"/>
      <c r="AM85" s="27">
        <v>0.698471904345782</v>
      </c>
      <c r="AN85" s="27">
        <v>0.7530763534169215</v>
      </c>
      <c r="AO85" s="27">
        <v>0.7425839771287502</v>
      </c>
      <c r="AQ85" s="17">
        <f t="shared" ref="AQ85:AS85" si="476">EXP(AM85)/(EXP($AM85)+EXP($AN85)+EXP($AO85))</f>
        <v>0.3224535093</v>
      </c>
      <c r="AR85" s="17">
        <f t="shared" si="476"/>
        <v>0.3405504972</v>
      </c>
      <c r="AS85" s="17">
        <f t="shared" si="476"/>
        <v>0.3369959935</v>
      </c>
      <c r="AU85" s="40" t="str">
        <f t="shared" si="451"/>
        <v>versicolor</v>
      </c>
      <c r="AW85" s="41">
        <v>0.0</v>
      </c>
      <c r="AX85" s="41">
        <v>1.0</v>
      </c>
      <c r="AY85" s="41">
        <v>0.0</v>
      </c>
      <c r="BB85" s="74">
        <f t="shared" ref="BB85:BD85" si="477">AQ85-AW85</f>
        <v>0.3224535093</v>
      </c>
      <c r="BC85" s="74">
        <f t="shared" si="477"/>
        <v>-0.6594495028</v>
      </c>
      <c r="BD85" s="74">
        <f t="shared" si="477"/>
        <v>0.3369959935</v>
      </c>
      <c r="BF85" s="5">
        <v>1.0</v>
      </c>
      <c r="BG85" s="5">
        <v>1.0</v>
      </c>
      <c r="BH85" s="5">
        <v>1.0</v>
      </c>
      <c r="BJ85" s="34">
        <f t="shared" ref="BJ85:BL85" si="478">BB85*BF85</f>
        <v>0.3224535093</v>
      </c>
      <c r="BK85" s="34">
        <f t="shared" si="478"/>
        <v>-0.6594495028</v>
      </c>
      <c r="BL85" s="34">
        <f t="shared" si="478"/>
        <v>0.3369959935</v>
      </c>
      <c r="BT85" s="5">
        <f t="shared" ref="BT85:BV85" si="479">Z85*(1-Z85)</f>
        <v>0.1845389217</v>
      </c>
      <c r="BU85" s="5">
        <f t="shared" si="479"/>
        <v>0.2358875504</v>
      </c>
      <c r="BV85" s="5">
        <f t="shared" si="479"/>
        <v>0.2485544351</v>
      </c>
      <c r="BY85" s="17">
        <v>-0.13252251686784952</v>
      </c>
      <c r="BZ85" s="17">
        <v>0.16290466845728901</v>
      </c>
      <c r="CA85" s="17">
        <v>-0.1326440790818691</v>
      </c>
      <c r="CC85" s="34">
        <f t="shared" ref="CC85:CE85" si="480">BY85*BT85</f>
        <v>-0.02445556237</v>
      </c>
      <c r="CD85" s="34">
        <f t="shared" si="480"/>
        <v>0.03842718319</v>
      </c>
      <c r="CE85" s="34">
        <f t="shared" si="480"/>
        <v>-0.03296927414</v>
      </c>
    </row>
    <row r="86" ht="18.0" customHeight="1">
      <c r="B86" s="6">
        <v>0.0</v>
      </c>
      <c r="C86" s="6">
        <v>0.0</v>
      </c>
      <c r="D86" s="6">
        <v>1.0</v>
      </c>
      <c r="E86" s="22" t="str">
        <f t="shared" si="431"/>
        <v>virginica</v>
      </c>
      <c r="F86" s="22">
        <f t="shared" ref="F86:H86" si="481">AQ86</f>
        <v>0.3335466088</v>
      </c>
      <c r="G86" s="22">
        <f t="shared" si="481"/>
        <v>0.326471411</v>
      </c>
      <c r="H86" s="22">
        <f t="shared" si="481"/>
        <v>0.3399819801</v>
      </c>
      <c r="I86" s="64" t="str">
        <f t="shared" si="433"/>
        <v>virginica</v>
      </c>
      <c r="K86" s="24" t="str">
        <f t="shared" si="434"/>
        <v>OK</v>
      </c>
      <c r="L86" s="29">
        <f t="shared" si="435"/>
        <v>0.1198736292</v>
      </c>
      <c r="N86" s="29">
        <v>1.0</v>
      </c>
      <c r="O86" s="27">
        <v>7.9</v>
      </c>
      <c r="P86" s="27">
        <v>6.3</v>
      </c>
      <c r="U86" s="27">
        <v>1.4277713323679062</v>
      </c>
      <c r="V86" s="27">
        <v>1.2895228423471021</v>
      </c>
      <c r="W86" s="27">
        <v>-0.8484464427918373</v>
      </c>
      <c r="Z86" s="17">
        <f t="shared" ref="Z86:AB86" si="482">1/(1+EXP(-U86))</f>
        <v>0.806553826</v>
      </c>
      <c r="AA86" s="17">
        <f t="shared" si="482"/>
        <v>0.7840664143</v>
      </c>
      <c r="AB86" s="17">
        <f t="shared" si="482"/>
        <v>0.2997588531</v>
      </c>
      <c r="AE86" s="29">
        <v>1.0</v>
      </c>
      <c r="AF86" s="17">
        <f t="shared" ref="AF86:AH86" si="483">Z86</f>
        <v>0.806553826</v>
      </c>
      <c r="AG86" s="17">
        <f t="shared" si="483"/>
        <v>0.7840664143</v>
      </c>
      <c r="AH86" s="17">
        <f t="shared" si="483"/>
        <v>0.2997588531</v>
      </c>
      <c r="AM86" s="27">
        <v>0.7568174555829221</v>
      </c>
      <c r="AN86" s="27">
        <v>0.7353772262670565</v>
      </c>
      <c r="AO86" s="27">
        <v>0.775927459902957</v>
      </c>
      <c r="AQ86" s="17">
        <f t="shared" ref="AQ86:AS86" si="484">EXP(AM86)/(EXP($AM86)+EXP($AN86)+EXP($AO86))</f>
        <v>0.3335466088</v>
      </c>
      <c r="AR86" s="17">
        <f t="shared" si="484"/>
        <v>0.326471411</v>
      </c>
      <c r="AS86" s="17">
        <f t="shared" si="484"/>
        <v>0.3399819801</v>
      </c>
      <c r="AU86" s="40" t="str">
        <f t="shared" si="451"/>
        <v>virginica</v>
      </c>
      <c r="AW86" s="41">
        <v>0.0</v>
      </c>
      <c r="AX86" s="41">
        <v>0.0</v>
      </c>
      <c r="AY86" s="41">
        <v>1.0</v>
      </c>
      <c r="BB86" s="74">
        <f t="shared" ref="BB86:BD86" si="485">AQ86-AW86</f>
        <v>0.3335466088</v>
      </c>
      <c r="BC86" s="74">
        <f t="shared" si="485"/>
        <v>0.326471411</v>
      </c>
      <c r="BD86" s="74">
        <f t="shared" si="485"/>
        <v>-0.6600180199</v>
      </c>
      <c r="BF86" s="5">
        <v>1.0</v>
      </c>
      <c r="BG86" s="5">
        <v>1.0</v>
      </c>
      <c r="BH86" s="5">
        <v>1.0</v>
      </c>
      <c r="BJ86" s="34">
        <f t="shared" ref="BJ86:BL86" si="486">BB86*BF86</f>
        <v>0.3335466088</v>
      </c>
      <c r="BK86" s="34">
        <f t="shared" si="486"/>
        <v>0.326471411</v>
      </c>
      <c r="BL86" s="34">
        <f t="shared" si="486"/>
        <v>-0.6600180199</v>
      </c>
      <c r="BT86" s="5">
        <f t="shared" ref="BT86:BV86" si="487">Z86*(1-Z86)</f>
        <v>0.1560247518</v>
      </c>
      <c r="BU86" s="5">
        <f t="shared" si="487"/>
        <v>0.1693062722</v>
      </c>
      <c r="BV86" s="5">
        <f t="shared" si="487"/>
        <v>0.2099034831</v>
      </c>
      <c r="BY86" s="17">
        <v>0.08822320529280281</v>
      </c>
      <c r="BZ86" s="17">
        <v>-0.1206152958214498</v>
      </c>
      <c r="CA86" s="17">
        <v>-0.0439933651848852</v>
      </c>
      <c r="CC86" s="34">
        <f t="shared" ref="CC86:CE86" si="488">BY86*BT86</f>
        <v>0.01376500371</v>
      </c>
      <c r="CD86" s="34">
        <f t="shared" si="488"/>
        <v>-0.02042092611</v>
      </c>
      <c r="CE86" s="34">
        <f t="shared" si="488"/>
        <v>-0.009234360585</v>
      </c>
    </row>
    <row r="87" ht="18.0" customHeight="1">
      <c r="B87" s="6">
        <v>0.0</v>
      </c>
      <c r="C87" s="6">
        <v>0.0</v>
      </c>
      <c r="D87" s="6">
        <v>1.0</v>
      </c>
      <c r="E87" s="22" t="str">
        <f t="shared" si="431"/>
        <v>virginica</v>
      </c>
      <c r="F87" s="22">
        <f t="shared" ref="F87:H87" si="489">AQ87</f>
        <v>0.3310954284</v>
      </c>
      <c r="G87" s="22">
        <f t="shared" si="489"/>
        <v>0.3297857899</v>
      </c>
      <c r="H87" s="22">
        <f t="shared" si="489"/>
        <v>0.3391187818</v>
      </c>
      <c r="I87" s="64" t="str">
        <f t="shared" si="433"/>
        <v>virginica</v>
      </c>
      <c r="K87" s="24" t="str">
        <f t="shared" si="434"/>
        <v>OK</v>
      </c>
      <c r="L87" s="29">
        <f t="shared" si="435"/>
        <v>0.1201560938</v>
      </c>
      <c r="N87" s="29">
        <v>1.0</v>
      </c>
      <c r="O87" s="27">
        <v>8.3</v>
      </c>
      <c r="P87" s="27">
        <v>5.8</v>
      </c>
      <c r="U87" s="27">
        <v>1.4633970214377723</v>
      </c>
      <c r="V87" s="27">
        <v>1.1256284942109303</v>
      </c>
      <c r="W87" s="27">
        <v>-0.6936845030647283</v>
      </c>
      <c r="Z87" s="17">
        <f t="shared" ref="Z87:AB87" si="490">1/(1+EXP(-U87))</f>
        <v>0.8120516906</v>
      </c>
      <c r="AA87" s="17">
        <f t="shared" si="490"/>
        <v>0.7550312512</v>
      </c>
      <c r="AB87" s="17">
        <f t="shared" si="490"/>
        <v>0.333213939</v>
      </c>
      <c r="AE87" s="29">
        <v>1.0</v>
      </c>
      <c r="AF87" s="17">
        <f t="shared" ref="AF87:AH87" si="491">Z87</f>
        <v>0.8120516906</v>
      </c>
      <c r="AG87" s="17">
        <f t="shared" si="491"/>
        <v>0.7550312512</v>
      </c>
      <c r="AH87" s="17">
        <f t="shared" si="491"/>
        <v>0.333213939</v>
      </c>
      <c r="AM87" s="27">
        <v>0.7550782566597768</v>
      </c>
      <c r="AN87" s="27">
        <v>0.7511149417577148</v>
      </c>
      <c r="AO87" s="27">
        <v>0.7790220542951319</v>
      </c>
      <c r="AQ87" s="17">
        <f t="shared" ref="AQ87:AS87" si="492">EXP(AM87)/(EXP($AM87)+EXP($AN87)+EXP($AO87))</f>
        <v>0.3310954284</v>
      </c>
      <c r="AR87" s="17">
        <f t="shared" si="492"/>
        <v>0.3297857899</v>
      </c>
      <c r="AS87" s="17">
        <f t="shared" si="492"/>
        <v>0.3391187818</v>
      </c>
      <c r="AU87" s="40" t="str">
        <f t="shared" si="451"/>
        <v>virginica</v>
      </c>
      <c r="AW87" s="41">
        <v>0.0</v>
      </c>
      <c r="AX87" s="41">
        <v>0.0</v>
      </c>
      <c r="AY87" s="41">
        <v>1.0</v>
      </c>
      <c r="BB87" s="74">
        <f t="shared" ref="BB87:BD87" si="493">AQ87-AW87</f>
        <v>0.3310954284</v>
      </c>
      <c r="BC87" s="74">
        <f t="shared" si="493"/>
        <v>0.3297857899</v>
      </c>
      <c r="BD87" s="74">
        <f t="shared" si="493"/>
        <v>-0.6608812182</v>
      </c>
      <c r="BF87" s="5">
        <v>1.0</v>
      </c>
      <c r="BG87" s="5">
        <v>1.0</v>
      </c>
      <c r="BH87" s="5">
        <v>1.0</v>
      </c>
      <c r="BJ87" s="34">
        <f t="shared" ref="BJ87:BL87" si="494">BB87*BF87</f>
        <v>0.3310954284</v>
      </c>
      <c r="BK87" s="34">
        <f t="shared" si="494"/>
        <v>0.3297857899</v>
      </c>
      <c r="BL87" s="34">
        <f t="shared" si="494"/>
        <v>-0.6608812182</v>
      </c>
      <c r="BT87" s="5">
        <f t="shared" ref="BT87:BV87" si="495">Z87*(1-Z87)</f>
        <v>0.1526237424</v>
      </c>
      <c r="BU87" s="5">
        <f t="shared" si="495"/>
        <v>0.1849590609</v>
      </c>
      <c r="BV87" s="5">
        <f t="shared" si="495"/>
        <v>0.2221824099</v>
      </c>
      <c r="BY87" s="17">
        <v>0.08885117491429967</v>
      </c>
      <c r="BZ87" s="17">
        <v>-0.12136674596776001</v>
      </c>
      <c r="CA87" s="17">
        <v>-0.043142026059081545</v>
      </c>
      <c r="CC87" s="34">
        <f t="shared" ref="CC87:CE87" si="496">BY87*BT87</f>
        <v>0.01356079883</v>
      </c>
      <c r="CD87" s="34">
        <f t="shared" si="496"/>
        <v>-0.02244787936</v>
      </c>
      <c r="CE87" s="34">
        <f t="shared" si="496"/>
        <v>-0.009585399316</v>
      </c>
    </row>
    <row r="88" ht="18.0" customHeight="1">
      <c r="B88" s="6">
        <v>0.0</v>
      </c>
      <c r="C88" s="6">
        <v>0.0</v>
      </c>
      <c r="D88" s="6">
        <v>1.0</v>
      </c>
      <c r="E88" s="22" t="str">
        <f t="shared" si="431"/>
        <v>virginica</v>
      </c>
      <c r="F88" s="22">
        <f t="shared" ref="F88:H88" si="497">AQ88</f>
        <v>0.3295443228</v>
      </c>
      <c r="G88" s="22">
        <f t="shared" si="497"/>
        <v>0.3315210996</v>
      </c>
      <c r="H88" s="22">
        <f t="shared" si="497"/>
        <v>0.3389345775</v>
      </c>
      <c r="I88" s="64" t="str">
        <f t="shared" si="433"/>
        <v>virginica</v>
      </c>
      <c r="J88" s="30"/>
      <c r="K88" s="24" t="str">
        <f t="shared" si="434"/>
        <v>OK</v>
      </c>
      <c r="L88" s="31">
        <f t="shared" si="435"/>
        <v>0.1202164641</v>
      </c>
      <c r="N88" s="31">
        <v>1.0</v>
      </c>
      <c r="O88" s="27">
        <v>7.7</v>
      </c>
      <c r="P88" s="27">
        <v>5.2</v>
      </c>
      <c r="U88" s="27">
        <v>1.353958592076048</v>
      </c>
      <c r="V88" s="27">
        <v>0.9908975000869815</v>
      </c>
      <c r="W88" s="27">
        <v>-0.5852882185269478</v>
      </c>
      <c r="Z88" s="17">
        <f t="shared" ref="Z88:AB88" si="498">1/(1+EXP(-U88))</f>
        <v>0.7947760561</v>
      </c>
      <c r="AA88" s="17">
        <f t="shared" si="498"/>
        <v>0.729265159</v>
      </c>
      <c r="AB88" s="17">
        <f t="shared" si="498"/>
        <v>0.3577166845</v>
      </c>
      <c r="AE88" s="31">
        <v>1.0</v>
      </c>
      <c r="AF88" s="17">
        <f t="shared" ref="AF88:AH88" si="499">Z88</f>
        <v>0.7947760561</v>
      </c>
      <c r="AG88" s="17">
        <f t="shared" si="499"/>
        <v>0.729265159</v>
      </c>
      <c r="AH88" s="17">
        <f t="shared" si="499"/>
        <v>0.3577166845</v>
      </c>
      <c r="AM88" s="27">
        <v>0.740690997424166</v>
      </c>
      <c r="AN88" s="27">
        <v>0.7466715937292192</v>
      </c>
      <c r="AO88" s="27">
        <v>0.7687872392174494</v>
      </c>
      <c r="AQ88" s="17">
        <f t="shared" ref="AQ88:AS88" si="500">EXP(AM88)/(EXP($AM88)+EXP($AN88)+EXP($AO88))</f>
        <v>0.3295443228</v>
      </c>
      <c r="AR88" s="17">
        <f t="shared" si="500"/>
        <v>0.3315210996</v>
      </c>
      <c r="AS88" s="17">
        <f t="shared" si="500"/>
        <v>0.3389345775</v>
      </c>
      <c r="AU88" s="40" t="str">
        <f t="shared" si="451"/>
        <v>virginica</v>
      </c>
      <c r="AW88" s="41">
        <v>0.0</v>
      </c>
      <c r="AX88" s="41">
        <v>0.0</v>
      </c>
      <c r="AY88" s="41">
        <v>1.0</v>
      </c>
      <c r="BB88" s="74">
        <f t="shared" ref="BB88:BD88" si="501">AQ88-AW88</f>
        <v>0.3295443228</v>
      </c>
      <c r="BC88" s="74">
        <f t="shared" si="501"/>
        <v>0.3315210996</v>
      </c>
      <c r="BD88" s="74">
        <f t="shared" si="501"/>
        <v>-0.6610654225</v>
      </c>
      <c r="BF88" s="5">
        <v>1.0</v>
      </c>
      <c r="BG88" s="5">
        <v>1.0</v>
      </c>
      <c r="BH88" s="5">
        <v>1.0</v>
      </c>
      <c r="BJ88" s="34">
        <f t="shared" ref="BJ88:BL88" si="502">BB88*BF88</f>
        <v>0.3295443228</v>
      </c>
      <c r="BK88" s="34">
        <f t="shared" si="502"/>
        <v>0.3315210996</v>
      </c>
      <c r="BL88" s="34">
        <f t="shared" si="502"/>
        <v>-0.6610654225</v>
      </c>
      <c r="BT88" s="5">
        <f t="shared" ref="BT88:BV88" si="503">Z88*(1-Z88)</f>
        <v>0.1631070768</v>
      </c>
      <c r="BU88" s="5">
        <f t="shared" si="503"/>
        <v>0.1974374869</v>
      </c>
      <c r="BV88" s="5">
        <f t="shared" si="503"/>
        <v>0.2297554581</v>
      </c>
      <c r="BY88" s="17">
        <v>0.08916768334071201</v>
      </c>
      <c r="BZ88" s="17">
        <v>-0.12173848559053402</v>
      </c>
      <c r="CA88" s="17">
        <v>-0.042636757173710405</v>
      </c>
      <c r="CC88" s="34">
        <f t="shared" ref="CC88:CE88" si="504">BY88*BT88</f>
        <v>0.01454388017</v>
      </c>
      <c r="CD88" s="34">
        <f t="shared" si="504"/>
        <v>-0.02403574065</v>
      </c>
      <c r="CE88" s="34">
        <f t="shared" si="504"/>
        <v>-0.009796027678</v>
      </c>
    </row>
    <row r="89" ht="18.0" customHeight="1">
      <c r="K89" s="32" t="s">
        <v>29</v>
      </c>
      <c r="L89" s="31">
        <f>SUM(L80:L88)</f>
        <v>1.080968908</v>
      </c>
      <c r="R89" s="9"/>
      <c r="AM89" s="7"/>
    </row>
    <row r="90" ht="18.0" customHeight="1">
      <c r="K90" s="2"/>
      <c r="R90" s="9"/>
      <c r="AM90" s="43" t="s">
        <v>388</v>
      </c>
      <c r="AN90" s="27"/>
      <c r="AO90" s="27"/>
    </row>
    <row r="91" ht="18.0" customHeight="1">
      <c r="B91" s="11" t="s">
        <v>11</v>
      </c>
      <c r="C91" s="12"/>
      <c r="D91" s="12"/>
      <c r="E91" s="13"/>
      <c r="G91" s="2"/>
      <c r="H91" s="2"/>
      <c r="I91" s="2"/>
      <c r="J91" s="9"/>
      <c r="K91" s="2"/>
      <c r="L91" s="9"/>
      <c r="Q91" s="7"/>
      <c r="U91" s="43" t="s">
        <v>12</v>
      </c>
      <c r="V91" s="27"/>
      <c r="W91" s="27"/>
      <c r="Z91" s="16" t="s">
        <v>389</v>
      </c>
      <c r="AA91" s="17"/>
      <c r="AF91" s="16" t="s">
        <v>390</v>
      </c>
      <c r="AI91" s="7"/>
      <c r="AM91" s="43" t="s">
        <v>391</v>
      </c>
      <c r="AQ91" s="10" t="s">
        <v>392</v>
      </c>
      <c r="AR91" s="17"/>
      <c r="AW91" s="1" t="s">
        <v>41</v>
      </c>
      <c r="BB91" s="36" t="s">
        <v>93</v>
      </c>
      <c r="BF91" s="4" t="s">
        <v>393</v>
      </c>
      <c r="BH91" s="9" t="s">
        <v>1634</v>
      </c>
      <c r="BJ91" s="33" t="s">
        <v>395</v>
      </c>
      <c r="BN91" s="33" t="s">
        <v>396</v>
      </c>
      <c r="BO91" s="34"/>
      <c r="BP91" s="34"/>
      <c r="BQ91" s="34"/>
      <c r="BT91" s="4" t="s">
        <v>397</v>
      </c>
      <c r="BX91" s="16" t="s">
        <v>398</v>
      </c>
      <c r="BY91" s="17"/>
      <c r="BZ91" s="17"/>
      <c r="CA91" s="17"/>
      <c r="CB91" s="17"/>
      <c r="CC91" s="33" t="s">
        <v>399</v>
      </c>
      <c r="CG91" s="4" t="s">
        <v>138</v>
      </c>
      <c r="CH91" s="5"/>
      <c r="CI91" s="5"/>
      <c r="CJ91" s="5"/>
    </row>
    <row r="92" ht="18.0" customHeight="1">
      <c r="B92" s="18" t="s">
        <v>14</v>
      </c>
      <c r="C92" s="18" t="s">
        <v>15</v>
      </c>
      <c r="D92" s="18" t="s">
        <v>16</v>
      </c>
      <c r="E92" s="19"/>
      <c r="F92" s="6" t="s">
        <v>14</v>
      </c>
      <c r="G92" s="6" t="s">
        <v>15</v>
      </c>
      <c r="H92" s="6" t="s">
        <v>16</v>
      </c>
      <c r="I92" s="19"/>
      <c r="J92" s="20" t="s">
        <v>18</v>
      </c>
      <c r="K92" s="18" t="s">
        <v>19</v>
      </c>
      <c r="L92" s="21" t="s">
        <v>20</v>
      </c>
      <c r="N92" s="1" t="s">
        <v>21</v>
      </c>
      <c r="O92" s="1" t="s">
        <v>22</v>
      </c>
      <c r="P92" s="1" t="s">
        <v>23</v>
      </c>
      <c r="Q92" s="1" t="s">
        <v>1635</v>
      </c>
      <c r="U92" s="1" t="s">
        <v>1636</v>
      </c>
      <c r="AE92" s="1" t="s">
        <v>21</v>
      </c>
      <c r="AF92" s="2" t="s">
        <v>1637</v>
      </c>
      <c r="AI92" s="2" t="s">
        <v>1638</v>
      </c>
      <c r="AK92" s="2"/>
      <c r="AM92" s="2" t="s">
        <v>1639</v>
      </c>
      <c r="AO92" s="2"/>
      <c r="AQ92" s="2" t="s">
        <v>47</v>
      </c>
      <c r="AW92" s="6" t="s">
        <v>14</v>
      </c>
      <c r="AX92" s="6" t="s">
        <v>15</v>
      </c>
      <c r="AY92" s="6" t="s">
        <v>16</v>
      </c>
      <c r="BB92" s="2" t="s">
        <v>101</v>
      </c>
      <c r="BF92" s="1" t="s">
        <v>251</v>
      </c>
      <c r="BJ92" s="57" t="s">
        <v>1640</v>
      </c>
      <c r="BK92" s="58"/>
      <c r="BO92" s="2" t="s">
        <v>104</v>
      </c>
      <c r="BP92" s="2"/>
      <c r="BT92" s="1" t="s">
        <v>145</v>
      </c>
      <c r="BY92" s="2" t="s">
        <v>146</v>
      </c>
      <c r="CC92" s="2" t="s">
        <v>1641</v>
      </c>
      <c r="CH92" s="2" t="s">
        <v>148</v>
      </c>
    </row>
    <row r="93" ht="18.0" customHeight="1">
      <c r="A93" s="1">
        <f>A80+1</f>
        <v>7</v>
      </c>
      <c r="B93" s="6">
        <v>1.0</v>
      </c>
      <c r="C93" s="6">
        <v>0.0</v>
      </c>
      <c r="D93" s="6">
        <v>0.0</v>
      </c>
      <c r="E93" s="22" t="str">
        <f t="shared" ref="E93:E101" si="515">IF(MAX(B93:D93)=B93,"setosa",IF(MAX(B93:D93)=C93,"versicolor","virginica"))</f>
        <v>setosa</v>
      </c>
      <c r="F93" s="22">
        <f t="shared" ref="F93:H93" si="505">AQ93</f>
        <v>0.3419584607</v>
      </c>
      <c r="G93" s="22">
        <f t="shared" si="505"/>
        <v>0.3151401645</v>
      </c>
      <c r="H93" s="22">
        <f t="shared" si="505"/>
        <v>0.3429013747</v>
      </c>
      <c r="I93" s="64" t="str">
        <f t="shared" ref="I93:I101" si="517">IF(MAX(F93:H93)=F93,"setosa",IF(MAX(F93:H93)=G93,"versicolor","virginica"))</f>
        <v>virginica</v>
      </c>
      <c r="J93" s="22">
        <f>COUNTIF(K93:K101,"OK")/9</f>
        <v>0.7777777778</v>
      </c>
      <c r="K93" s="24" t="str">
        <f t="shared" ref="K93:K101" si="518">IF(E93=I93,"OK","NG")</f>
        <v>NG</v>
      </c>
      <c r="L93" s="25">
        <f t="shared" ref="L93:L101" si="519">-(B93*LN(F93)+C93*LN(G93)+D93*LN(H93))/9</f>
        <v>0.1192295566</v>
      </c>
      <c r="M93" s="9" t="s">
        <v>26</v>
      </c>
      <c r="N93" s="25">
        <v>1.0</v>
      </c>
      <c r="O93" s="27">
        <v>5.1</v>
      </c>
      <c r="P93" s="27">
        <v>7.0</v>
      </c>
      <c r="Q93" s="72">
        <f t="shared" ref="Q93:S93" si="506">Q80-$C$10*CH80</f>
        <v>0.05381162849</v>
      </c>
      <c r="R93" s="72">
        <f t="shared" si="506"/>
        <v>-0.03529643449</v>
      </c>
      <c r="S93" s="72">
        <f t="shared" si="506"/>
        <v>0.1774063705</v>
      </c>
      <c r="T93" s="28" t="s">
        <v>27</v>
      </c>
      <c r="U93" s="27">
        <f t="array" ref="U93:W101">MMULT(N93:P101,Q93:S95)</f>
        <v>1.007044379</v>
      </c>
      <c r="V93" s="27">
        <v>1.6545710765337196</v>
      </c>
      <c r="W93" s="27">
        <v>-1.1615636005907801</v>
      </c>
      <c r="Y93" s="9" t="s">
        <v>1642</v>
      </c>
      <c r="Z93" s="17">
        <f t="shared" ref="Z93:AB93" si="507">1/(1+EXP(-U93))</f>
        <v>0.7324413312</v>
      </c>
      <c r="AA93" s="17">
        <f t="shared" si="507"/>
        <v>0.8395078879</v>
      </c>
      <c r="AB93" s="17">
        <f t="shared" si="507"/>
        <v>0.2383832869</v>
      </c>
      <c r="AD93" s="9" t="s">
        <v>1643</v>
      </c>
      <c r="AE93" s="25">
        <v>1.0</v>
      </c>
      <c r="AF93" s="17">
        <f t="shared" ref="AF93:AH93" si="508">Z93</f>
        <v>0.7324413312</v>
      </c>
      <c r="AG93" s="17">
        <f t="shared" si="508"/>
        <v>0.8395078879</v>
      </c>
      <c r="AH93" s="17">
        <f t="shared" si="508"/>
        <v>0.2383832869</v>
      </c>
      <c r="AI93" s="38">
        <f t="shared" ref="AI93:AK93" si="509">AI80-$C$10*BO80</f>
        <v>0.05810304239</v>
      </c>
      <c r="AJ93" s="38">
        <f t="shared" si="509"/>
        <v>-0.03765159561</v>
      </c>
      <c r="AK93" s="38">
        <f t="shared" si="509"/>
        <v>-0.02045144678</v>
      </c>
      <c r="AL93" s="28" t="s">
        <v>27</v>
      </c>
      <c r="AM93" s="27">
        <f t="array" ref="AM93:AO101">MMULT(AE93:AH101,AI93:AK96)</f>
        <v>0.734000067</v>
      </c>
      <c r="AN93" s="27">
        <v>0.6523283037010796</v>
      </c>
      <c r="AO93" s="27">
        <v>0.7367536657220484</v>
      </c>
      <c r="AP93" s="9" t="s">
        <v>1644</v>
      </c>
      <c r="AQ93" s="17">
        <f t="shared" ref="AQ93:AS93" si="510">EXP(AM93)/(EXP($AM93)+EXP($AN93)+EXP($AO93))</f>
        <v>0.3419584607</v>
      </c>
      <c r="AR93" s="17">
        <f t="shared" si="510"/>
        <v>0.3151401645</v>
      </c>
      <c r="AS93" s="17">
        <f t="shared" si="510"/>
        <v>0.3429013747</v>
      </c>
      <c r="AT93" s="39" t="s">
        <v>51</v>
      </c>
      <c r="AU93" s="40" t="str">
        <f>IF(MAX(B93:D93)=MAX(AQ93:AS93)=AQ93,"setosa",IF(MAX(AQ93:AS93)=AR93,"versicolor","virginica"))</f>
        <v>virginica</v>
      </c>
      <c r="AW93" s="41">
        <v>1.0</v>
      </c>
      <c r="AX93" s="41">
        <v>0.0</v>
      </c>
      <c r="AY93" s="41">
        <v>0.0</v>
      </c>
      <c r="BA93" s="59" t="s">
        <v>108</v>
      </c>
      <c r="BB93" s="74">
        <f t="shared" ref="BB93:BD93" si="511">AQ93-AW93</f>
        <v>-0.6580415393</v>
      </c>
      <c r="BC93" s="74">
        <f t="shared" si="511"/>
        <v>0.3151401645</v>
      </c>
      <c r="BD93" s="74">
        <f t="shared" si="511"/>
        <v>0.3429013747</v>
      </c>
      <c r="BE93" s="9" t="s">
        <v>1645</v>
      </c>
      <c r="BF93" s="5">
        <v>1.0</v>
      </c>
      <c r="BG93" s="5">
        <v>1.0</v>
      </c>
      <c r="BH93" s="5">
        <v>1.0</v>
      </c>
      <c r="BI93" s="9" t="s">
        <v>1646</v>
      </c>
      <c r="BJ93" s="34">
        <f t="shared" ref="BJ93:BL93" si="512">BB93*BF93</f>
        <v>-0.6580415393</v>
      </c>
      <c r="BK93" s="34">
        <f t="shared" si="512"/>
        <v>0.3151401645</v>
      </c>
      <c r="BL93" s="34">
        <f t="shared" si="512"/>
        <v>0.3429013747</v>
      </c>
      <c r="BN93" s="61" t="s">
        <v>1647</v>
      </c>
      <c r="BO93" s="62">
        <f t="array" ref="BO93:BQ96">MMULT(TRANSPOSE(AE93:AH101),BJ93:BL101)</f>
        <v>-0.01160781792</v>
      </c>
      <c r="BP93" s="62">
        <v>-0.04828722837383648</v>
      </c>
      <c r="BQ93" s="62">
        <v>0.05989504629091846</v>
      </c>
      <c r="BS93" s="75" t="s">
        <v>1648</v>
      </c>
      <c r="BT93" s="5">
        <f t="shared" ref="BT93:BV93" si="513">Z93*(1-Z93)</f>
        <v>0.1959710275</v>
      </c>
      <c r="BU93" s="5">
        <f t="shared" si="513"/>
        <v>0.1347343941</v>
      </c>
      <c r="BV93" s="5">
        <f t="shared" si="513"/>
        <v>0.1815566954</v>
      </c>
      <c r="BX93" s="9" t="s">
        <v>1649</v>
      </c>
      <c r="BY93" s="17">
        <f t="array" ref="BY93:CA101">MMULT(BJ93:BL101,TRANSPOSE(AI94:AK96))</f>
        <v>0.04361672873</v>
      </c>
      <c r="BZ93" s="17">
        <v>-0.0547955273381268</v>
      </c>
      <c r="CA93" s="17">
        <v>0.1945325854898366</v>
      </c>
      <c r="CB93" s="9"/>
      <c r="CC93" s="34">
        <f t="shared" ref="CC93:CE93" si="514">BY93*BT93</f>
        <v>0.008547615148</v>
      </c>
      <c r="CD93" s="34">
        <f t="shared" si="514"/>
        <v>-0.007382842174</v>
      </c>
      <c r="CE93" s="34">
        <f t="shared" si="514"/>
        <v>0.03531869337</v>
      </c>
      <c r="CG93" s="61" t="s">
        <v>1650</v>
      </c>
      <c r="CH93" s="65">
        <f t="array" ref="CH93:CJ95">MMULT(TRANSPOSE(N93:P101),CC93:CE101)</f>
        <v>-0.008814308906</v>
      </c>
      <c r="CI93" s="65">
        <v>0.0373171791076523</v>
      </c>
      <c r="CJ93" s="65">
        <v>-0.04092284605790625</v>
      </c>
    </row>
    <row r="94" ht="18.0" customHeight="1">
      <c r="B94" s="6">
        <v>1.0</v>
      </c>
      <c r="C94" s="6">
        <v>0.0</v>
      </c>
      <c r="D94" s="6">
        <v>0.0</v>
      </c>
      <c r="E94" s="22" t="str">
        <f t="shared" si="515"/>
        <v>setosa</v>
      </c>
      <c r="F94" s="22">
        <f t="shared" ref="F94:H94" si="516">AQ94</f>
        <v>0.3443305096</v>
      </c>
      <c r="G94" s="22">
        <f t="shared" si="516"/>
        <v>0.3125830224</v>
      </c>
      <c r="H94" s="22">
        <f t="shared" si="516"/>
        <v>0.343086468</v>
      </c>
      <c r="I94" s="64" t="str">
        <f t="shared" si="517"/>
        <v>setosa</v>
      </c>
      <c r="K94" s="24" t="str">
        <f t="shared" si="518"/>
        <v>OK</v>
      </c>
      <c r="L94" s="29">
        <f t="shared" si="519"/>
        <v>0.1184614777</v>
      </c>
      <c r="N94" s="29">
        <v>1.0</v>
      </c>
      <c r="O94" s="27">
        <v>5.4</v>
      </c>
      <c r="P94" s="27">
        <v>7.8</v>
      </c>
      <c r="Q94" s="72">
        <f t="shared" ref="Q94:S94" si="520">Q81-$C$10*CH81</f>
        <v>0.14247787</v>
      </c>
      <c r="R94" s="72">
        <f t="shared" si="520"/>
        <v>-0.06408359553</v>
      </c>
      <c r="S94" s="72">
        <f t="shared" si="520"/>
        <v>0.09564811377</v>
      </c>
      <c r="U94" s="27">
        <v>1.0756843814363592</v>
      </c>
      <c r="V94" s="27">
        <v>1.865825294815434</v>
      </c>
      <c r="W94" s="27">
        <v>-1.3416434923291893</v>
      </c>
      <c r="Z94" s="17">
        <f t="shared" ref="Z94:AB94" si="521">1/(1+EXP(-U94))</f>
        <v>0.7456764242</v>
      </c>
      <c r="AA94" s="17">
        <f t="shared" si="521"/>
        <v>0.8659744899</v>
      </c>
      <c r="AB94" s="17">
        <f t="shared" si="521"/>
        <v>0.2072399168</v>
      </c>
      <c r="AE94" s="29">
        <v>1.0</v>
      </c>
      <c r="AF94" s="17">
        <f t="shared" ref="AF94:AH94" si="522">Z94</f>
        <v>0.7456764242</v>
      </c>
      <c r="AG94" s="17">
        <f t="shared" si="522"/>
        <v>0.8659744899</v>
      </c>
      <c r="AH94" s="17">
        <f t="shared" si="522"/>
        <v>0.2072399168</v>
      </c>
      <c r="AI94" s="38">
        <f t="shared" ref="AI94:AK94" si="523">AI81-$C$10*BO81</f>
        <v>0.5527449079</v>
      </c>
      <c r="AJ94" s="38">
        <f t="shared" si="523"/>
        <v>0.7326642762</v>
      </c>
      <c r="AK94" s="38">
        <f t="shared" si="523"/>
        <v>0.5145908159</v>
      </c>
      <c r="AM94" s="27">
        <v>0.7467173572286406</v>
      </c>
      <c r="AN94" s="27">
        <v>0.649985482913658</v>
      </c>
      <c r="AO94" s="27">
        <v>0.743097886141248</v>
      </c>
      <c r="AQ94" s="17">
        <f t="shared" ref="AQ94:AS94" si="524">EXP(AM94)/(EXP($AM94)+EXP($AN94)+EXP($AO94))</f>
        <v>0.3443305096</v>
      </c>
      <c r="AR94" s="17">
        <f t="shared" si="524"/>
        <v>0.3125830224</v>
      </c>
      <c r="AS94" s="17">
        <f t="shared" si="524"/>
        <v>0.343086468</v>
      </c>
      <c r="AU94" s="40" t="str">
        <f t="shared" ref="AU94:AU101" si="535">IF(MAX(AQ94:AS94)=AQ94,"setosa",IF(MAX(AQ94:AS94)=AR94,"versicolor","virginica"))</f>
        <v>setosa</v>
      </c>
      <c r="AW94" s="41">
        <v>1.0</v>
      </c>
      <c r="AX94" s="41">
        <v>0.0</v>
      </c>
      <c r="AY94" s="41">
        <v>0.0</v>
      </c>
      <c r="BB94" s="74">
        <f t="shared" ref="BB94:BD94" si="525">AQ94-AW94</f>
        <v>-0.6556694904</v>
      </c>
      <c r="BC94" s="74">
        <f t="shared" si="525"/>
        <v>0.3125830224</v>
      </c>
      <c r="BD94" s="74">
        <f t="shared" si="525"/>
        <v>0.343086468</v>
      </c>
      <c r="BF94" s="5">
        <v>1.0</v>
      </c>
      <c r="BG94" s="5">
        <v>1.0</v>
      </c>
      <c r="BH94" s="5">
        <v>1.0</v>
      </c>
      <c r="BJ94" s="34">
        <f t="shared" ref="BJ94:BL94" si="526">BB94*BF94</f>
        <v>-0.6556694904</v>
      </c>
      <c r="BK94" s="34">
        <f t="shared" si="526"/>
        <v>0.3125830224</v>
      </c>
      <c r="BL94" s="34">
        <f t="shared" si="526"/>
        <v>0.343086468</v>
      </c>
      <c r="BN94" s="61" t="s">
        <v>1651</v>
      </c>
      <c r="BO94" s="34">
        <v>0.06928191238951797</v>
      </c>
      <c r="BP94" s="34">
        <v>0.006447280336756123</v>
      </c>
      <c r="BQ94" s="34">
        <v>-0.07572919272627388</v>
      </c>
      <c r="BT94" s="5">
        <f t="shared" ref="BT94:BV94" si="527">Z94*(1-Z94)</f>
        <v>0.1896430946</v>
      </c>
      <c r="BU94" s="5">
        <f t="shared" si="527"/>
        <v>0.1160626728</v>
      </c>
      <c r="BV94" s="5">
        <f t="shared" si="527"/>
        <v>0.1642915337</v>
      </c>
      <c r="BY94" s="17">
        <v>0.04314958726723572</v>
      </c>
      <c r="BZ94" s="17">
        <v>-0.05416769168441406</v>
      </c>
      <c r="CA94" s="17">
        <v>0.19366892763065766</v>
      </c>
      <c r="CC94" s="34">
        <f t="shared" ref="CC94:CE94" si="528">BY94*BT94</f>
        <v>0.008183021261</v>
      </c>
      <c r="CD94" s="34">
        <f t="shared" si="528"/>
        <v>-0.006286847074</v>
      </c>
      <c r="CE94" s="34">
        <f t="shared" si="528"/>
        <v>0.03181816514</v>
      </c>
      <c r="CG94" s="61" t="s">
        <v>1652</v>
      </c>
      <c r="CH94" s="66">
        <v>-0.022297429054718515</v>
      </c>
      <c r="CI94" s="66">
        <v>0.15544062514233978</v>
      </c>
      <c r="CJ94" s="66">
        <v>-0.44123857327572136</v>
      </c>
    </row>
    <row r="95" ht="18.0" customHeight="1">
      <c r="B95" s="6">
        <v>1.0</v>
      </c>
      <c r="C95" s="6">
        <v>0.0</v>
      </c>
      <c r="D95" s="6">
        <v>0.0</v>
      </c>
      <c r="E95" s="22" t="str">
        <f t="shared" si="515"/>
        <v>setosa</v>
      </c>
      <c r="F95" s="22">
        <f t="shared" ref="F95:H95" si="529">AQ95</f>
        <v>0.3420715689</v>
      </c>
      <c r="G95" s="22">
        <f t="shared" si="529"/>
        <v>0.3147186947</v>
      </c>
      <c r="H95" s="22">
        <f t="shared" si="529"/>
        <v>0.3432097365</v>
      </c>
      <c r="I95" s="64" t="str">
        <f t="shared" si="517"/>
        <v>virginica</v>
      </c>
      <c r="K95" s="24" t="str">
        <f t="shared" si="518"/>
        <v>NG</v>
      </c>
      <c r="L95" s="29">
        <f t="shared" si="519"/>
        <v>0.1191928109</v>
      </c>
      <c r="N95" s="29">
        <v>1.0</v>
      </c>
      <c r="O95" s="27">
        <v>4.6</v>
      </c>
      <c r="P95" s="27">
        <v>6.8</v>
      </c>
      <c r="Q95" s="72">
        <f t="shared" ref="Q95:S95" si="530">Q82-$C$10*CH82</f>
        <v>0.03237080192</v>
      </c>
      <c r="R95" s="72">
        <f t="shared" si="530"/>
        <v>0.2880991212</v>
      </c>
      <c r="S95" s="72">
        <f t="shared" si="530"/>
        <v>-0.2609679073</v>
      </c>
      <c r="U95" s="27">
        <v>0.9293312835204837</v>
      </c>
      <c r="V95" s="27">
        <v>1.6289930500639307</v>
      </c>
      <c r="W95" s="27">
        <v>-1.157194076008245</v>
      </c>
      <c r="Z95" s="17">
        <f t="shared" ref="Z95:AB95" si="531">1/(1+EXP(-U95))</f>
        <v>0.7169395977</v>
      </c>
      <c r="AA95" s="17">
        <f t="shared" si="531"/>
        <v>0.83603165</v>
      </c>
      <c r="AB95" s="17">
        <f t="shared" si="531"/>
        <v>0.23917751</v>
      </c>
      <c r="AE95" s="29">
        <v>1.0</v>
      </c>
      <c r="AF95" s="17">
        <f t="shared" ref="AF95:AH95" si="532">Z95</f>
        <v>0.7169395977</v>
      </c>
      <c r="AG95" s="17">
        <f t="shared" si="532"/>
        <v>0.83603165</v>
      </c>
      <c r="AH95" s="17">
        <f t="shared" si="532"/>
        <v>0.23917751</v>
      </c>
      <c r="AI95" s="38">
        <f t="shared" ref="AI95:AK95" si="533">AI82-$C$10*BO82</f>
        <v>0.2997717706</v>
      </c>
      <c r="AJ95" s="38">
        <f t="shared" si="533"/>
        <v>0.05871817292</v>
      </c>
      <c r="AK95" s="38">
        <f t="shared" si="533"/>
        <v>0.3615100565</v>
      </c>
      <c r="AM95" s="27">
        <v>0.7244540633840659</v>
      </c>
      <c r="AN95" s="27">
        <v>0.6411132894976059</v>
      </c>
      <c r="AO95" s="27">
        <v>0.7277758194253697</v>
      </c>
      <c r="AQ95" s="17">
        <f t="shared" ref="AQ95:AS95" si="534">EXP(AM95)/(EXP($AM95)+EXP($AN95)+EXP($AO95))</f>
        <v>0.3420715689</v>
      </c>
      <c r="AR95" s="17">
        <f t="shared" si="534"/>
        <v>0.3147186947</v>
      </c>
      <c r="AS95" s="17">
        <f t="shared" si="534"/>
        <v>0.3432097365</v>
      </c>
      <c r="AU95" s="40" t="str">
        <f t="shared" si="535"/>
        <v>virginica</v>
      </c>
      <c r="AW95" s="41">
        <v>1.0</v>
      </c>
      <c r="AX95" s="41">
        <v>0.0</v>
      </c>
      <c r="AY95" s="41">
        <v>0.0</v>
      </c>
      <c r="BB95" s="74">
        <f t="shared" ref="BB95:BD95" si="536">AQ95-AW95</f>
        <v>-0.6579284311</v>
      </c>
      <c r="BC95" s="74">
        <f t="shared" si="536"/>
        <v>0.3147186947</v>
      </c>
      <c r="BD95" s="74">
        <f t="shared" si="536"/>
        <v>0.3432097365</v>
      </c>
      <c r="BF95" s="5">
        <v>1.0</v>
      </c>
      <c r="BG95" s="5">
        <v>1.0</v>
      </c>
      <c r="BH95" s="5">
        <v>1.0</v>
      </c>
      <c r="BJ95" s="34">
        <f t="shared" ref="BJ95:BL95" si="537">BB95*BF95</f>
        <v>-0.6579284311</v>
      </c>
      <c r="BK95" s="34">
        <f t="shared" si="537"/>
        <v>0.3147186947</v>
      </c>
      <c r="BL95" s="34">
        <f t="shared" si="537"/>
        <v>0.3432097365</v>
      </c>
      <c r="BO95" s="34">
        <v>-0.3123625230267276</v>
      </c>
      <c r="BP95" s="34">
        <v>0.29235522288546045</v>
      </c>
      <c r="BQ95" s="34">
        <v>0.020007300141267115</v>
      </c>
      <c r="BT95" s="5">
        <f t="shared" ref="BT95:BV95" si="538">Z95*(1-Z95)</f>
        <v>0.2029372109</v>
      </c>
      <c r="BU95" s="5">
        <f t="shared" si="538"/>
        <v>0.1370827302</v>
      </c>
      <c r="BV95" s="5">
        <f t="shared" si="538"/>
        <v>0.1819716287</v>
      </c>
      <c r="BY95" s="17">
        <v>0.04352913287645119</v>
      </c>
      <c r="BZ95" s="17">
        <v>-0.05467489278467193</v>
      </c>
      <c r="CA95" s="17">
        <v>0.19445716896855034</v>
      </c>
      <c r="CC95" s="34">
        <f t="shared" ref="CC95:CE95" si="539">BY95*BT95</f>
        <v>0.008833680821</v>
      </c>
      <c r="CD95" s="34">
        <f t="shared" si="539"/>
        <v>-0.007494983575</v>
      </c>
      <c r="CE95" s="34">
        <f t="shared" si="539"/>
        <v>0.03538568775</v>
      </c>
      <c r="CH95" s="66">
        <v>0.16294612944882197</v>
      </c>
      <c r="CI95" s="66">
        <v>-0.10965256813106566</v>
      </c>
      <c r="CJ95" s="66">
        <v>0.17962093059297815</v>
      </c>
    </row>
    <row r="96" ht="18.0" customHeight="1">
      <c r="B96" s="6">
        <v>0.0</v>
      </c>
      <c r="C96" s="6">
        <v>1.0</v>
      </c>
      <c r="D96" s="6">
        <v>0.0</v>
      </c>
      <c r="E96" s="22" t="str">
        <f t="shared" si="515"/>
        <v>versicolor</v>
      </c>
      <c r="F96" s="22">
        <f t="shared" ref="F96:H96" si="540">AQ96</f>
        <v>0.3232040049</v>
      </c>
      <c r="G96" s="22">
        <f t="shared" si="540"/>
        <v>0.3390113592</v>
      </c>
      <c r="H96" s="22">
        <f t="shared" si="540"/>
        <v>0.3377846359</v>
      </c>
      <c r="I96" s="64" t="str">
        <f t="shared" si="517"/>
        <v>versicolor</v>
      </c>
      <c r="K96" s="24" t="str">
        <f t="shared" si="518"/>
        <v>OK</v>
      </c>
      <c r="L96" s="29">
        <f t="shared" si="519"/>
        <v>0.120191296</v>
      </c>
      <c r="N96" s="29">
        <v>1.0</v>
      </c>
      <c r="O96" s="27">
        <v>6.4</v>
      </c>
      <c r="P96" s="27">
        <v>3.6</v>
      </c>
      <c r="U96" s="27">
        <v>1.0822048833878324</v>
      </c>
      <c r="V96" s="27">
        <v>0.5917253903443219</v>
      </c>
      <c r="W96" s="27">
        <v>-0.1499301677458975</v>
      </c>
      <c r="Z96" s="17">
        <f t="shared" ref="Z96:AB96" si="541">1/(1+EXP(-U96))</f>
        <v>0.7469110102</v>
      </c>
      <c r="AA96" s="17">
        <f t="shared" si="541"/>
        <v>0.6437609324</v>
      </c>
      <c r="AB96" s="17">
        <f t="shared" si="541"/>
        <v>0.4625875149</v>
      </c>
      <c r="AE96" s="29">
        <v>1.0</v>
      </c>
      <c r="AF96" s="17">
        <f t="shared" ref="AF96:AH96" si="542">Z96</f>
        <v>0.7469110102</v>
      </c>
      <c r="AG96" s="17">
        <f t="shared" si="542"/>
        <v>0.6437609324</v>
      </c>
      <c r="AH96" s="17">
        <f t="shared" si="542"/>
        <v>0.4625875149</v>
      </c>
      <c r="AI96" s="38">
        <f t="shared" ref="AI96:AK96" si="543">AI83-$C$10*BO83</f>
        <v>0.0813104086</v>
      </c>
      <c r="AJ96" s="38">
        <f t="shared" si="543"/>
        <v>0.4364900474</v>
      </c>
      <c r="AK96" s="38">
        <f t="shared" si="543"/>
        <v>0.322199544</v>
      </c>
      <c r="AM96" s="27">
        <v>0.7015488343438294</v>
      </c>
      <c r="AN96" s="27">
        <v>0.7492987311484512</v>
      </c>
      <c r="AO96" s="27">
        <v>0.7456736367608435</v>
      </c>
      <c r="AQ96" s="17">
        <f t="shared" ref="AQ96:AS96" si="544">EXP(AM96)/(EXP($AM96)+EXP($AN96)+EXP($AO96))</f>
        <v>0.3232040049</v>
      </c>
      <c r="AR96" s="17">
        <f t="shared" si="544"/>
        <v>0.3390113592</v>
      </c>
      <c r="AS96" s="17">
        <f t="shared" si="544"/>
        <v>0.3377846359</v>
      </c>
      <c r="AU96" s="40" t="str">
        <f t="shared" si="535"/>
        <v>versicolor</v>
      </c>
      <c r="AW96" s="41">
        <v>0.0</v>
      </c>
      <c r="AX96" s="41">
        <v>1.0</v>
      </c>
      <c r="AY96" s="41">
        <v>0.0</v>
      </c>
      <c r="BB96" s="74">
        <f t="shared" ref="BB96:BD96" si="545">AQ96-AW96</f>
        <v>0.3232040049</v>
      </c>
      <c r="BC96" s="74">
        <f t="shared" si="545"/>
        <v>-0.6609886408</v>
      </c>
      <c r="BD96" s="74">
        <f t="shared" si="545"/>
        <v>0.3377846359</v>
      </c>
      <c r="BF96" s="5">
        <v>1.0</v>
      </c>
      <c r="BG96" s="5">
        <v>1.0</v>
      </c>
      <c r="BH96" s="5">
        <v>1.0</v>
      </c>
      <c r="BJ96" s="34">
        <f t="shared" ref="BJ96:BL96" si="546">BB96*BF96</f>
        <v>0.3232040049</v>
      </c>
      <c r="BK96" s="34">
        <f t="shared" si="546"/>
        <v>-0.6609886408</v>
      </c>
      <c r="BL96" s="34">
        <f t="shared" si="546"/>
        <v>0.3377846359</v>
      </c>
      <c r="BO96" s="34">
        <v>0.36816183502968125</v>
      </c>
      <c r="BP96" s="34">
        <v>-0.3642417771724575</v>
      </c>
      <c r="BQ96" s="34">
        <v>-0.003920057857223547</v>
      </c>
      <c r="BT96" s="5">
        <f t="shared" ref="BT96:BV96" si="547">Z96*(1-Z96)</f>
        <v>0.189034953</v>
      </c>
      <c r="BU96" s="5">
        <f t="shared" si="547"/>
        <v>0.2293327943</v>
      </c>
      <c r="BV96" s="5">
        <f t="shared" si="547"/>
        <v>0.248600306</v>
      </c>
      <c r="BY96" s="17">
        <v>-0.13181252478294858</v>
      </c>
      <c r="BZ96" s="17">
        <v>0.18018793430317892</v>
      </c>
      <c r="CA96" s="17">
        <v>-0.15340105778059349</v>
      </c>
      <c r="CC96" s="34">
        <f t="shared" ref="CC96:CE96" si="548">BY96*BT96</f>
        <v>-0.02491717443</v>
      </c>
      <c r="CD96" s="34">
        <f t="shared" si="548"/>
        <v>0.04132300248</v>
      </c>
      <c r="CE96" s="34">
        <f t="shared" si="548"/>
        <v>-0.0381355499</v>
      </c>
    </row>
    <row r="97" ht="18.0" customHeight="1">
      <c r="B97" s="6">
        <v>0.0</v>
      </c>
      <c r="C97" s="6">
        <v>1.0</v>
      </c>
      <c r="D97" s="6">
        <v>0.0</v>
      </c>
      <c r="E97" s="22" t="str">
        <f t="shared" si="515"/>
        <v>versicolor</v>
      </c>
      <c r="F97" s="22">
        <f t="shared" ref="F97:H97" si="549">AQ97</f>
        <v>0.3232500516</v>
      </c>
      <c r="G97" s="22">
        <f t="shared" si="549"/>
        <v>0.3387585656</v>
      </c>
      <c r="H97" s="22">
        <f t="shared" si="549"/>
        <v>0.3379913828</v>
      </c>
      <c r="I97" s="64" t="str">
        <f t="shared" si="517"/>
        <v>versicolor</v>
      </c>
      <c r="K97" s="24" t="str">
        <f t="shared" si="518"/>
        <v>OK</v>
      </c>
      <c r="L97" s="29">
        <f t="shared" si="519"/>
        <v>0.1202741801</v>
      </c>
      <c r="N97" s="29">
        <v>1.0</v>
      </c>
      <c r="O97" s="27">
        <v>5.9</v>
      </c>
      <c r="P97" s="27">
        <v>3.4</v>
      </c>
      <c r="U97" s="27">
        <v>1.0044917880048017</v>
      </c>
      <c r="V97" s="27">
        <v>0.566147363874533</v>
      </c>
      <c r="W97" s="27">
        <v>-0.14556064316336248</v>
      </c>
      <c r="Z97" s="17">
        <f t="shared" ref="Z97:AB97" si="550">1/(1+EXP(-U97))</f>
        <v>0.7319408006</v>
      </c>
      <c r="AA97" s="17">
        <f t="shared" si="550"/>
        <v>0.6378737251</v>
      </c>
      <c r="AB97" s="17">
        <f t="shared" si="550"/>
        <v>0.463673956</v>
      </c>
      <c r="AE97" s="29">
        <v>1.0</v>
      </c>
      <c r="AF97" s="17">
        <f t="shared" ref="AF97:AH97" si="551">Z97</f>
        <v>0.7319408006</v>
      </c>
      <c r="AG97" s="17">
        <f t="shared" si="551"/>
        <v>0.6378737251</v>
      </c>
      <c r="AH97" s="17">
        <f t="shared" si="551"/>
        <v>0.463673956</v>
      </c>
      <c r="AI97" s="2"/>
      <c r="AM97" s="27">
        <v>0.6915976476335454</v>
      </c>
      <c r="AN97" s="27">
        <v>0.7384591280145727</v>
      </c>
      <c r="AO97" s="27">
        <v>0.7361918705569437</v>
      </c>
      <c r="AQ97" s="17">
        <f t="shared" ref="AQ97:AS97" si="552">EXP(AM97)/(EXP($AM97)+EXP($AN97)+EXP($AO97))</f>
        <v>0.3232500516</v>
      </c>
      <c r="AR97" s="17">
        <f t="shared" si="552"/>
        <v>0.3387585656</v>
      </c>
      <c r="AS97" s="17">
        <f t="shared" si="552"/>
        <v>0.3379913828</v>
      </c>
      <c r="AU97" s="40" t="str">
        <f t="shared" si="535"/>
        <v>versicolor</v>
      </c>
      <c r="AW97" s="41">
        <v>0.0</v>
      </c>
      <c r="AX97" s="41">
        <v>1.0</v>
      </c>
      <c r="AY97" s="41">
        <v>0.0</v>
      </c>
      <c r="BB97" s="74">
        <f t="shared" ref="BB97:BD97" si="553">AQ97-AW97</f>
        <v>0.3232500516</v>
      </c>
      <c r="BC97" s="74">
        <f t="shared" si="553"/>
        <v>-0.6612414344</v>
      </c>
      <c r="BD97" s="74">
        <f t="shared" si="553"/>
        <v>0.3379913828</v>
      </c>
      <c r="BF97" s="5">
        <v>1.0</v>
      </c>
      <c r="BG97" s="5">
        <v>1.0</v>
      </c>
      <c r="BH97" s="5">
        <v>1.0</v>
      </c>
      <c r="BJ97" s="34">
        <f t="shared" ref="BJ97:BL97" si="554">BB97*BF97</f>
        <v>0.3232500516</v>
      </c>
      <c r="BK97" s="34">
        <f t="shared" si="554"/>
        <v>-0.6612414344</v>
      </c>
      <c r="BL97" s="34">
        <f t="shared" si="554"/>
        <v>0.3379913828</v>
      </c>
      <c r="BT97" s="5">
        <f t="shared" ref="BT97:BV97" si="555">Z97*(1-Z97)</f>
        <v>0.196203465</v>
      </c>
      <c r="BU97" s="5">
        <f t="shared" si="555"/>
        <v>0.2309908359</v>
      </c>
      <c r="BV97" s="5">
        <f t="shared" si="555"/>
        <v>0.2486804185</v>
      </c>
      <c r="BY97" s="17">
        <v>-0.13186589548821911</v>
      </c>
      <c r="BZ97" s="17">
        <v>0.1802616353091757</v>
      </c>
      <c r="CA97" s="17">
        <v>-0.15344104184571922</v>
      </c>
      <c r="CC97" s="34">
        <f t="shared" ref="CC97:CE97" si="556">BY97*BT97</f>
        <v>-0.02587254561</v>
      </c>
      <c r="CD97" s="34">
        <f t="shared" si="556"/>
        <v>0.04163878583</v>
      </c>
      <c r="CE97" s="34">
        <f t="shared" si="556"/>
        <v>-0.0381577825</v>
      </c>
    </row>
    <row r="98" ht="18.0" customHeight="1">
      <c r="B98" s="6">
        <v>0.0</v>
      </c>
      <c r="C98" s="6">
        <v>1.0</v>
      </c>
      <c r="D98" s="6">
        <v>0.0</v>
      </c>
      <c r="E98" s="22" t="str">
        <f t="shared" si="515"/>
        <v>versicolor</v>
      </c>
      <c r="F98" s="22">
        <f t="shared" ref="F98:H98" si="557">AQ98</f>
        <v>0.3203351947</v>
      </c>
      <c r="G98" s="22">
        <f t="shared" si="557"/>
        <v>0.3429155297</v>
      </c>
      <c r="H98" s="22">
        <f t="shared" si="557"/>
        <v>0.3367492756</v>
      </c>
      <c r="I98" s="64" t="str">
        <f t="shared" si="517"/>
        <v>versicolor</v>
      </c>
      <c r="K98" s="24" t="str">
        <f t="shared" si="518"/>
        <v>OK</v>
      </c>
      <c r="L98" s="29">
        <f t="shared" si="519"/>
        <v>0.1189190146</v>
      </c>
      <c r="N98" s="29">
        <v>1.0</v>
      </c>
      <c r="O98" s="27">
        <v>6.7</v>
      </c>
      <c r="P98" s="27">
        <v>3.2</v>
      </c>
      <c r="U98" s="27">
        <v>1.1119999236212192</v>
      </c>
      <c r="V98" s="27">
        <v>0.45726066321455217</v>
      </c>
      <c r="W98" s="27">
        <v>-0.016848570680386366</v>
      </c>
      <c r="Z98" s="17">
        <f t="shared" ref="Z98:AB98" si="558">1/(1+EXP(-U98))</f>
        <v>0.752501771</v>
      </c>
      <c r="AA98" s="17">
        <f t="shared" si="558"/>
        <v>0.6123641285</v>
      </c>
      <c r="AB98" s="17">
        <f t="shared" si="558"/>
        <v>0.495787957</v>
      </c>
      <c r="AE98" s="29">
        <v>1.0</v>
      </c>
      <c r="AF98" s="17">
        <f t="shared" ref="AF98:AH98" si="559">Z98</f>
        <v>0.752501771</v>
      </c>
      <c r="AG98" s="17">
        <f t="shared" si="559"/>
        <v>0.6123641285</v>
      </c>
      <c r="AH98" s="17">
        <f t="shared" si="559"/>
        <v>0.495787957</v>
      </c>
      <c r="AJ98" s="2"/>
      <c r="AK98" s="2"/>
      <c r="AM98" s="27">
        <v>0.6979267649008118</v>
      </c>
      <c r="AN98" s="27">
        <v>0.7660429813927095</v>
      </c>
      <c r="AO98" s="27">
        <v>0.747897497842397</v>
      </c>
      <c r="AQ98" s="17">
        <f t="shared" ref="AQ98:AS98" si="560">EXP(AM98)/(EXP($AM98)+EXP($AN98)+EXP($AO98))</f>
        <v>0.3203351947</v>
      </c>
      <c r="AR98" s="17">
        <f t="shared" si="560"/>
        <v>0.3429155297</v>
      </c>
      <c r="AS98" s="17">
        <f t="shared" si="560"/>
        <v>0.3367492756</v>
      </c>
      <c r="AU98" s="40" t="str">
        <f t="shared" si="535"/>
        <v>versicolor</v>
      </c>
      <c r="AW98" s="41">
        <v>0.0</v>
      </c>
      <c r="AX98" s="41">
        <v>1.0</v>
      </c>
      <c r="AY98" s="41">
        <v>0.0</v>
      </c>
      <c r="BB98" s="74">
        <f t="shared" ref="BB98:BD98" si="561">AQ98-AW98</f>
        <v>0.3203351947</v>
      </c>
      <c r="BC98" s="74">
        <f t="shared" si="561"/>
        <v>-0.6570844703</v>
      </c>
      <c r="BD98" s="74">
        <f t="shared" si="561"/>
        <v>0.3367492756</v>
      </c>
      <c r="BF98" s="5">
        <v>1.0</v>
      </c>
      <c r="BG98" s="5">
        <v>1.0</v>
      </c>
      <c r="BH98" s="5">
        <v>1.0</v>
      </c>
      <c r="BJ98" s="34">
        <f t="shared" ref="BJ98:BL98" si="562">BB98*BF98</f>
        <v>0.3203351947</v>
      </c>
      <c r="BK98" s="34">
        <f t="shared" si="562"/>
        <v>-0.6570844703</v>
      </c>
      <c r="BL98" s="34">
        <f t="shared" si="562"/>
        <v>0.3367492756</v>
      </c>
      <c r="BT98" s="5">
        <f t="shared" ref="BT98:BV98" si="563">Z98*(1-Z98)</f>
        <v>0.1862428556</v>
      </c>
      <c r="BU98" s="5">
        <f t="shared" si="563"/>
        <v>0.2373743026</v>
      </c>
      <c r="BV98" s="5">
        <f t="shared" si="563"/>
        <v>0.2499822587</v>
      </c>
      <c r="BY98" s="17">
        <v>-0.1310705856692001</v>
      </c>
      <c r="BZ98" s="17">
        <v>0.17918289859952988</v>
      </c>
      <c r="CA98" s="17">
        <v>-0.152263782973282</v>
      </c>
      <c r="CC98" s="34">
        <f t="shared" ref="CC98:CE98" si="564">BY98*BT98</f>
        <v>-0.02441096017</v>
      </c>
      <c r="CD98" s="34">
        <f t="shared" si="564"/>
        <v>0.0425334156</v>
      </c>
      <c r="CE98" s="34">
        <f t="shared" si="564"/>
        <v>-0.03806324438</v>
      </c>
    </row>
    <row r="99" ht="18.0" customHeight="1">
      <c r="B99" s="6">
        <v>0.0</v>
      </c>
      <c r="C99" s="6">
        <v>0.0</v>
      </c>
      <c r="D99" s="6">
        <v>1.0</v>
      </c>
      <c r="E99" s="22" t="str">
        <f t="shared" si="515"/>
        <v>virginica</v>
      </c>
      <c r="F99" s="22">
        <f t="shared" ref="F99:H99" si="565">AQ99</f>
        <v>0.3338124928</v>
      </c>
      <c r="G99" s="22">
        <f t="shared" si="565"/>
        <v>0.3261357184</v>
      </c>
      <c r="H99" s="22">
        <f t="shared" si="565"/>
        <v>0.3400517888</v>
      </c>
      <c r="I99" s="64" t="str">
        <f t="shared" si="517"/>
        <v>virginica</v>
      </c>
      <c r="K99" s="24" t="str">
        <f t="shared" si="518"/>
        <v>OK</v>
      </c>
      <c r="L99" s="29">
        <f t="shared" si="519"/>
        <v>0.119850817</v>
      </c>
      <c r="N99" s="29">
        <v>1.0</v>
      </c>
      <c r="O99" s="27">
        <v>7.9</v>
      </c>
      <c r="P99" s="27">
        <v>6.3</v>
      </c>
      <c r="U99" s="27">
        <v>1.3833228535609763</v>
      </c>
      <c r="V99" s="27">
        <v>1.273467624223786</v>
      </c>
      <c r="W99" s="27">
        <v>-0.7110713469003633</v>
      </c>
      <c r="Z99" s="17">
        <f t="shared" ref="Z99:AB99" si="566">1/(1+EXP(-U99))</f>
        <v>0.7995241349</v>
      </c>
      <c r="AA99" s="17">
        <f t="shared" si="566"/>
        <v>0.7813357701</v>
      </c>
      <c r="AB99" s="17">
        <f t="shared" si="566"/>
        <v>0.3293621549</v>
      </c>
      <c r="AE99" s="29">
        <v>1.0</v>
      </c>
      <c r="AF99" s="17">
        <f t="shared" ref="AF99:AH99" si="567">Z99</f>
        <v>0.7995241349</v>
      </c>
      <c r="AG99" s="17">
        <f t="shared" si="567"/>
        <v>0.7813357701</v>
      </c>
      <c r="AH99" s="17">
        <f t="shared" si="567"/>
        <v>0.3293621549</v>
      </c>
      <c r="AM99" s="27">
        <v>0.7610389153494601</v>
      </c>
      <c r="AN99" s="27">
        <v>0.7377730874838715</v>
      </c>
      <c r="AO99" s="27">
        <v>0.7795574046379412</v>
      </c>
      <c r="AQ99" s="17">
        <f t="shared" ref="AQ99:AS99" si="568">EXP(AM99)/(EXP($AM99)+EXP($AN99)+EXP($AO99))</f>
        <v>0.3338124928</v>
      </c>
      <c r="AR99" s="17">
        <f t="shared" si="568"/>
        <v>0.3261357184</v>
      </c>
      <c r="AS99" s="17">
        <f t="shared" si="568"/>
        <v>0.3400517888</v>
      </c>
      <c r="AU99" s="40" t="str">
        <f t="shared" si="535"/>
        <v>virginica</v>
      </c>
      <c r="AW99" s="41">
        <v>0.0</v>
      </c>
      <c r="AX99" s="41">
        <v>0.0</v>
      </c>
      <c r="AY99" s="41">
        <v>1.0</v>
      </c>
      <c r="BB99" s="74">
        <f t="shared" ref="BB99:BD99" si="569">AQ99-AW99</f>
        <v>0.3338124928</v>
      </c>
      <c r="BC99" s="74">
        <f t="shared" si="569"/>
        <v>0.3261357184</v>
      </c>
      <c r="BD99" s="74">
        <f t="shared" si="569"/>
        <v>-0.6599482112</v>
      </c>
      <c r="BF99" s="5">
        <v>1.0</v>
      </c>
      <c r="BG99" s="5">
        <v>1.0</v>
      </c>
      <c r="BH99" s="5">
        <v>1.0</v>
      </c>
      <c r="BJ99" s="34">
        <f t="shared" ref="BJ99:BL99" si="570">BB99*BF99</f>
        <v>0.3338124928</v>
      </c>
      <c r="BK99" s="34">
        <f t="shared" si="570"/>
        <v>0.3261357184</v>
      </c>
      <c r="BL99" s="34">
        <f t="shared" si="570"/>
        <v>-0.6599482112</v>
      </c>
      <c r="BT99" s="5">
        <f t="shared" ref="BT99:BV99" si="571">Z99*(1-Z99)</f>
        <v>0.1602852926</v>
      </c>
      <c r="BU99" s="5">
        <f t="shared" si="571"/>
        <v>0.1708501845</v>
      </c>
      <c r="BV99" s="5">
        <f t="shared" si="571"/>
        <v>0.2208827258</v>
      </c>
      <c r="BY99" s="17">
        <v>0.08385785719950462</v>
      </c>
      <c r="BZ99" s="17">
        <v>-0.1193602595693881</v>
      </c>
      <c r="CA99" s="17">
        <v>-0.04313758737049403</v>
      </c>
      <c r="CC99" s="34">
        <f t="shared" ref="CC99:CE99" si="572">BY99*BT99</f>
        <v>0.01344118118</v>
      </c>
      <c r="CD99" s="34">
        <f t="shared" si="572"/>
        <v>-0.02039272237</v>
      </c>
      <c r="CE99" s="34">
        <f t="shared" si="572"/>
        <v>-0.009528347884</v>
      </c>
    </row>
    <row r="100" ht="18.0" customHeight="1">
      <c r="B100" s="6">
        <v>0.0</v>
      </c>
      <c r="C100" s="6">
        <v>0.0</v>
      </c>
      <c r="D100" s="6">
        <v>1.0</v>
      </c>
      <c r="E100" s="22" t="str">
        <f t="shared" si="515"/>
        <v>virginica</v>
      </c>
      <c r="F100" s="22">
        <f t="shared" ref="F100:H100" si="573">AQ100</f>
        <v>0.3306041442</v>
      </c>
      <c r="G100" s="22">
        <f t="shared" si="573"/>
        <v>0.3302124131</v>
      </c>
      <c r="H100" s="22">
        <f t="shared" si="573"/>
        <v>0.3391834427</v>
      </c>
      <c r="I100" s="64" t="str">
        <f t="shared" si="517"/>
        <v>virginica</v>
      </c>
      <c r="K100" s="24" t="str">
        <f t="shared" si="518"/>
        <v>OK</v>
      </c>
      <c r="L100" s="29">
        <f t="shared" si="519"/>
        <v>0.1201349099</v>
      </c>
      <c r="N100" s="29">
        <v>1.0</v>
      </c>
      <c r="O100" s="27">
        <v>8.3</v>
      </c>
      <c r="P100" s="27">
        <v>5.8</v>
      </c>
      <c r="U100" s="27">
        <v>1.4241286006026992</v>
      </c>
      <c r="V100" s="27">
        <v>1.1037846254233006</v>
      </c>
      <c r="W100" s="27">
        <v>-0.542328147724235</v>
      </c>
      <c r="Z100" s="17">
        <f t="shared" ref="Z100:AB100" si="574">1/(1+EXP(-U100))</f>
        <v>0.8059848349</v>
      </c>
      <c r="AA100" s="17">
        <f t="shared" si="574"/>
        <v>0.7509685586</v>
      </c>
      <c r="AB100" s="17">
        <f t="shared" si="574"/>
        <v>0.3676461622</v>
      </c>
      <c r="AE100" s="29">
        <v>1.0</v>
      </c>
      <c r="AF100" s="17">
        <f t="shared" ref="AF100:AH100" si="575">Z100</f>
        <v>0.8059848349</v>
      </c>
      <c r="AG100" s="17">
        <f t="shared" si="575"/>
        <v>0.7509685586</v>
      </c>
      <c r="AH100" s="17">
        <f t="shared" si="575"/>
        <v>0.3676461622</v>
      </c>
      <c r="AM100" s="27">
        <v>0.7586196898749048</v>
      </c>
      <c r="AN100" s="27">
        <v>0.7574340925261783</v>
      </c>
      <c r="AO100" s="27">
        <v>0.784239058839156</v>
      </c>
      <c r="AQ100" s="17">
        <f t="shared" ref="AQ100:AS100" si="576">EXP(AM100)/(EXP($AM100)+EXP($AN100)+EXP($AO100))</f>
        <v>0.3306041442</v>
      </c>
      <c r="AR100" s="17">
        <f t="shared" si="576"/>
        <v>0.3302124131</v>
      </c>
      <c r="AS100" s="17">
        <f t="shared" si="576"/>
        <v>0.3391834427</v>
      </c>
      <c r="AU100" s="40" t="str">
        <f t="shared" si="535"/>
        <v>virginica</v>
      </c>
      <c r="AW100" s="41">
        <v>0.0</v>
      </c>
      <c r="AX100" s="41">
        <v>0.0</v>
      </c>
      <c r="AY100" s="41">
        <v>1.0</v>
      </c>
      <c r="BB100" s="74">
        <f t="shared" ref="BB100:BD100" si="577">AQ100-AW100</f>
        <v>0.3306041442</v>
      </c>
      <c r="BC100" s="74">
        <f t="shared" si="577"/>
        <v>0.3302124131</v>
      </c>
      <c r="BD100" s="74">
        <f t="shared" si="577"/>
        <v>-0.6608165573</v>
      </c>
      <c r="BF100" s="5">
        <v>1.0</v>
      </c>
      <c r="BG100" s="5">
        <v>1.0</v>
      </c>
      <c r="BH100" s="5">
        <v>1.0</v>
      </c>
      <c r="BJ100" s="34">
        <f t="shared" ref="BJ100:BL100" si="578">BB100*BF100</f>
        <v>0.3306041442</v>
      </c>
      <c r="BK100" s="34">
        <f t="shared" si="578"/>
        <v>0.3302124131</v>
      </c>
      <c r="BL100" s="34">
        <f t="shared" si="578"/>
        <v>-0.6608165573</v>
      </c>
      <c r="BT100" s="5">
        <f t="shared" ref="BT100:BV100" si="579">Z100*(1-Z100)</f>
        <v>0.1563732808</v>
      </c>
      <c r="BU100" s="5">
        <f t="shared" si="579"/>
        <v>0.1870147826</v>
      </c>
      <c r="BV100" s="5">
        <f t="shared" si="579"/>
        <v>0.2324824616</v>
      </c>
      <c r="BY100" s="17">
        <v>0.08462446449727717</v>
      </c>
      <c r="BZ100" s="17">
        <v>-0.12039657170099341</v>
      </c>
      <c r="CA100" s="17">
        <v>-0.04189880355792505</v>
      </c>
      <c r="CC100" s="34">
        <f t="shared" ref="CC100:CE100" si="580">BY100*BT100</f>
        <v>0.01323300515</v>
      </c>
      <c r="CD100" s="34">
        <f t="shared" si="580"/>
        <v>-0.02251593868</v>
      </c>
      <c r="CE100" s="34">
        <f t="shared" si="580"/>
        <v>-0.00974073699</v>
      </c>
    </row>
    <row r="101" ht="18.0" customHeight="1">
      <c r="B101" s="6">
        <v>0.0</v>
      </c>
      <c r="C101" s="6">
        <v>0.0</v>
      </c>
      <c r="D101" s="6">
        <v>1.0</v>
      </c>
      <c r="E101" s="22" t="str">
        <f t="shared" si="515"/>
        <v>virginica</v>
      </c>
      <c r="F101" s="22">
        <f t="shared" ref="F101:H101" si="581">AQ101</f>
        <v>0.3288257545</v>
      </c>
      <c r="G101" s="22">
        <f t="shared" si="581"/>
        <v>0.3322373041</v>
      </c>
      <c r="H101" s="22">
        <f t="shared" si="581"/>
        <v>0.3389369414</v>
      </c>
      <c r="I101" s="64" t="str">
        <f t="shared" si="517"/>
        <v>virginica</v>
      </c>
      <c r="J101" s="30"/>
      <c r="K101" s="24" t="str">
        <f t="shared" si="518"/>
        <v>OK</v>
      </c>
      <c r="L101" s="31">
        <f t="shared" si="519"/>
        <v>0.1202156892</v>
      </c>
      <c r="N101" s="31">
        <v>1.0</v>
      </c>
      <c r="O101" s="27">
        <v>7.7</v>
      </c>
      <c r="P101" s="27">
        <v>5.2</v>
      </c>
      <c r="U101" s="27">
        <v>1.319219397453225</v>
      </c>
      <c r="V101" s="27">
        <v>0.9693753100361089</v>
      </c>
      <c r="W101" s="27">
        <v>-0.4431362715840169</v>
      </c>
      <c r="Z101" s="17">
        <f t="shared" ref="Z101:AB101" si="582">1/(1+EXP(-U101))</f>
        <v>0.7890518053</v>
      </c>
      <c r="AA101" s="17">
        <f t="shared" si="582"/>
        <v>0.7249949663</v>
      </c>
      <c r="AB101" s="17">
        <f t="shared" si="582"/>
        <v>0.3909939128</v>
      </c>
      <c r="AE101" s="31">
        <v>1.0</v>
      </c>
      <c r="AF101" s="17">
        <f t="shared" ref="AF101:AH101" si="583">Z101</f>
        <v>0.7890518053</v>
      </c>
      <c r="AG101" s="17">
        <f t="shared" si="583"/>
        <v>0.7249949663</v>
      </c>
      <c r="AH101" s="17">
        <f t="shared" si="583"/>
        <v>0.3909939128</v>
      </c>
      <c r="AM101" s="27">
        <v>0.743372309374736</v>
      </c>
      <c r="AN101" s="27">
        <v>0.7536938055118803</v>
      </c>
      <c r="AO101" s="27">
        <v>0.7736583971068957</v>
      </c>
      <c r="AQ101" s="17">
        <f t="shared" ref="AQ101:AS101" si="584">EXP(AM101)/(EXP($AM101)+EXP($AN101)+EXP($AO101))</f>
        <v>0.3288257545</v>
      </c>
      <c r="AR101" s="17">
        <f t="shared" si="584"/>
        <v>0.3322373041</v>
      </c>
      <c r="AS101" s="17">
        <f t="shared" si="584"/>
        <v>0.3389369414</v>
      </c>
      <c r="AU101" s="40" t="str">
        <f t="shared" si="535"/>
        <v>virginica</v>
      </c>
      <c r="AW101" s="41">
        <v>0.0</v>
      </c>
      <c r="AX101" s="41">
        <v>0.0</v>
      </c>
      <c r="AY101" s="41">
        <v>1.0</v>
      </c>
      <c r="BB101" s="74">
        <f t="shared" ref="BB101:BD101" si="585">AQ101-AW101</f>
        <v>0.3288257545</v>
      </c>
      <c r="BC101" s="74">
        <f t="shared" si="585"/>
        <v>0.3322373041</v>
      </c>
      <c r="BD101" s="74">
        <f t="shared" si="585"/>
        <v>-0.6610630586</v>
      </c>
      <c r="BF101" s="5">
        <v>1.0</v>
      </c>
      <c r="BG101" s="5">
        <v>1.0</v>
      </c>
      <c r="BH101" s="5">
        <v>1.0</v>
      </c>
      <c r="BJ101" s="34">
        <f t="shared" ref="BJ101:BL101" si="586">BB101*BF101</f>
        <v>0.3288257545</v>
      </c>
      <c r="BK101" s="34">
        <f t="shared" si="586"/>
        <v>0.3322373041</v>
      </c>
      <c r="BL101" s="34">
        <f t="shared" si="586"/>
        <v>-0.6610630586</v>
      </c>
      <c r="BT101" s="5">
        <f t="shared" ref="BT101:BV101" si="587">Z101*(1-Z101)</f>
        <v>0.1664490539</v>
      </c>
      <c r="BU101" s="5">
        <f t="shared" si="587"/>
        <v>0.1993772651</v>
      </c>
      <c r="BV101" s="5">
        <f t="shared" si="587"/>
        <v>0.2381176729</v>
      </c>
      <c r="BY101" s="17">
        <v>0.08499818663587622</v>
      </c>
      <c r="BZ101" s="17">
        <v>-0.1208998975227217</v>
      </c>
      <c r="CA101" s="17">
        <v>-0.041238982975975114</v>
      </c>
      <c r="CC101" s="34">
        <f t="shared" ref="CC101:CE101" si="588">BY101*BT101</f>
        <v>0.01414786775</v>
      </c>
      <c r="CD101" s="34">
        <f t="shared" si="588"/>
        <v>-0.02410469092</v>
      </c>
      <c r="CE101" s="34">
        <f t="shared" si="588"/>
        <v>-0.009819730661</v>
      </c>
    </row>
    <row r="102" ht="18.0" customHeight="1">
      <c r="K102" s="32" t="s">
        <v>29</v>
      </c>
      <c r="L102" s="31">
        <f>SUM(L93:L101)</f>
        <v>1.076469752</v>
      </c>
      <c r="R102" s="9"/>
      <c r="AM102" s="7"/>
    </row>
    <row r="103" ht="18.0" customHeight="1">
      <c r="K103" s="2"/>
      <c r="R103" s="9"/>
      <c r="AM103" s="43" t="s">
        <v>388</v>
      </c>
      <c r="AN103" s="27"/>
      <c r="AO103" s="27"/>
    </row>
    <row r="104" ht="18.0" customHeight="1">
      <c r="B104" s="11" t="s">
        <v>11</v>
      </c>
      <c r="C104" s="12"/>
      <c r="D104" s="12"/>
      <c r="E104" s="13"/>
      <c r="G104" s="2"/>
      <c r="H104" s="2"/>
      <c r="I104" s="2"/>
      <c r="J104" s="9"/>
      <c r="K104" s="2"/>
      <c r="L104" s="9"/>
      <c r="Q104" s="7"/>
      <c r="U104" s="43" t="s">
        <v>12</v>
      </c>
      <c r="V104" s="27"/>
      <c r="W104" s="27"/>
      <c r="Z104" s="16" t="s">
        <v>389</v>
      </c>
      <c r="AA104" s="17"/>
      <c r="AF104" s="16" t="s">
        <v>390</v>
      </c>
      <c r="AI104" s="7"/>
      <c r="AM104" s="43" t="s">
        <v>391</v>
      </c>
      <c r="AQ104" s="10" t="s">
        <v>392</v>
      </c>
      <c r="AR104" s="17"/>
      <c r="AW104" s="1" t="s">
        <v>41</v>
      </c>
      <c r="BB104" s="36" t="s">
        <v>93</v>
      </c>
      <c r="BF104" s="4" t="s">
        <v>393</v>
      </c>
      <c r="BH104" s="9" t="s">
        <v>1653</v>
      </c>
      <c r="BJ104" s="33" t="s">
        <v>395</v>
      </c>
      <c r="BN104" s="33" t="s">
        <v>396</v>
      </c>
      <c r="BO104" s="34"/>
      <c r="BP104" s="34"/>
      <c r="BQ104" s="34"/>
      <c r="BT104" s="4" t="s">
        <v>397</v>
      </c>
      <c r="BX104" s="16" t="s">
        <v>398</v>
      </c>
      <c r="BY104" s="17"/>
      <c r="BZ104" s="17"/>
      <c r="CA104" s="17"/>
      <c r="CB104" s="17"/>
      <c r="CC104" s="33" t="s">
        <v>399</v>
      </c>
      <c r="CG104" s="4" t="s">
        <v>138</v>
      </c>
      <c r="CH104" s="5"/>
      <c r="CI104" s="5"/>
      <c r="CJ104" s="5"/>
    </row>
    <row r="105" ht="18.0" customHeight="1">
      <c r="B105" s="18" t="s">
        <v>14</v>
      </c>
      <c r="C105" s="18" t="s">
        <v>15</v>
      </c>
      <c r="D105" s="18" t="s">
        <v>16</v>
      </c>
      <c r="E105" s="19"/>
      <c r="F105" s="6" t="s">
        <v>14</v>
      </c>
      <c r="G105" s="6" t="s">
        <v>15</v>
      </c>
      <c r="H105" s="6" t="s">
        <v>16</v>
      </c>
      <c r="I105" s="19"/>
      <c r="J105" s="20" t="s">
        <v>18</v>
      </c>
      <c r="K105" s="18" t="s">
        <v>19</v>
      </c>
      <c r="L105" s="21" t="s">
        <v>20</v>
      </c>
      <c r="N105" s="1" t="s">
        <v>21</v>
      </c>
      <c r="O105" s="1" t="s">
        <v>22</v>
      </c>
      <c r="P105" s="1" t="s">
        <v>23</v>
      </c>
      <c r="Q105" s="1" t="s">
        <v>1654</v>
      </c>
      <c r="U105" s="1" t="s">
        <v>1655</v>
      </c>
      <c r="AE105" s="1" t="s">
        <v>21</v>
      </c>
      <c r="AF105" s="2" t="s">
        <v>1656</v>
      </c>
      <c r="AI105" s="2" t="s">
        <v>1657</v>
      </c>
      <c r="AK105" s="2"/>
      <c r="AM105" s="2" t="s">
        <v>1658</v>
      </c>
      <c r="AO105" s="2"/>
      <c r="AQ105" s="2" t="s">
        <v>47</v>
      </c>
      <c r="AW105" s="6" t="s">
        <v>14</v>
      </c>
      <c r="AX105" s="6" t="s">
        <v>15</v>
      </c>
      <c r="AY105" s="6" t="s">
        <v>16</v>
      </c>
      <c r="BB105" s="2" t="s">
        <v>101</v>
      </c>
      <c r="BF105" s="1" t="s">
        <v>251</v>
      </c>
      <c r="BJ105" s="57" t="s">
        <v>1659</v>
      </c>
      <c r="BK105" s="58"/>
      <c r="BO105" s="2" t="s">
        <v>104</v>
      </c>
      <c r="BP105" s="2"/>
      <c r="BT105" s="1" t="s">
        <v>145</v>
      </c>
      <c r="BY105" s="2" t="s">
        <v>146</v>
      </c>
      <c r="CC105" s="2" t="s">
        <v>1660</v>
      </c>
      <c r="CH105" s="2" t="s">
        <v>148</v>
      </c>
    </row>
    <row r="106" ht="18.0" customHeight="1">
      <c r="A106" s="1">
        <f>A93+1</f>
        <v>8</v>
      </c>
      <c r="B106" s="6">
        <v>1.0</v>
      </c>
      <c r="C106" s="6">
        <v>0.0</v>
      </c>
      <c r="D106" s="6">
        <v>0.0</v>
      </c>
      <c r="E106" s="22" t="str">
        <f t="shared" ref="E106:E114" si="599">IF(MAX(B106:D106)=B106,"setosa",IF(MAX(B106:D106)=C106,"versicolor","virginica"))</f>
        <v>setosa</v>
      </c>
      <c r="F106" s="22">
        <f t="shared" ref="F106:H106" si="589">AQ106</f>
        <v>0.3440141909</v>
      </c>
      <c r="G106" s="22">
        <f t="shared" si="589"/>
        <v>0.313082629</v>
      </c>
      <c r="H106" s="22">
        <f t="shared" si="589"/>
        <v>0.3429031801</v>
      </c>
      <c r="I106" s="64" t="str">
        <f t="shared" ref="I106:I114" si="601">IF(MAX(F106:H106)=F106,"setosa",IF(MAX(F106:H106)=G106,"versicolor","virginica"))</f>
        <v>setosa</v>
      </c>
      <c r="J106" s="22">
        <f>COUNTIF(K106:K114,"OK")/9</f>
        <v>1</v>
      </c>
      <c r="K106" s="24" t="str">
        <f t="shared" ref="K106:K114" si="602">IF(E106=I106,"OK","NG")</f>
        <v>OK</v>
      </c>
      <c r="L106" s="25">
        <f t="shared" ref="L106:L114" si="603">-(B106*LN(F106)+C106*LN(G106)+D106*LN(H106))/9</f>
        <v>0.1185635967</v>
      </c>
      <c r="M106" s="9" t="s">
        <v>26</v>
      </c>
      <c r="N106" s="25">
        <v>1.0</v>
      </c>
      <c r="O106" s="27">
        <v>5.1</v>
      </c>
      <c r="P106" s="27">
        <v>7.0</v>
      </c>
      <c r="Q106" s="72">
        <f t="shared" ref="Q106:S106" si="590">Q93-$C$10*CH93</f>
        <v>0.05434048703</v>
      </c>
      <c r="R106" s="72">
        <f t="shared" si="590"/>
        <v>-0.03753546524</v>
      </c>
      <c r="S106" s="72">
        <f t="shared" si="590"/>
        <v>0.1798617413</v>
      </c>
      <c r="T106" s="28" t="s">
        <v>27</v>
      </c>
      <c r="U106" s="27">
        <f t="array" ref="U106:W114">MMULT(N106:P114,Q106:S108)</f>
        <v>0.9459588764</v>
      </c>
      <c r="V106" s="27">
        <v>1.6508212931087523</v>
      </c>
      <c r="W106" s="27">
        <v>-1.099530017253986</v>
      </c>
      <c r="Y106" s="9" t="s">
        <v>1661</v>
      </c>
      <c r="Z106" s="17">
        <f t="shared" ref="Z106:AB106" si="591">1/(1+EXP(-U106))</f>
        <v>0.7203017497</v>
      </c>
      <c r="AA106" s="17">
        <f t="shared" si="591"/>
        <v>0.8390020196</v>
      </c>
      <c r="AB106" s="17">
        <f t="shared" si="591"/>
        <v>0.2498279654</v>
      </c>
      <c r="AD106" s="9" t="s">
        <v>1662</v>
      </c>
      <c r="AE106" s="25">
        <v>1.0</v>
      </c>
      <c r="AF106" s="17">
        <f t="shared" ref="AF106:AH106" si="592">Z106</f>
        <v>0.7203017497</v>
      </c>
      <c r="AG106" s="17">
        <f t="shared" si="592"/>
        <v>0.8390020196</v>
      </c>
      <c r="AH106" s="17">
        <f t="shared" si="592"/>
        <v>0.2498279654</v>
      </c>
      <c r="AI106" s="38">
        <f t="shared" ref="AI106:AK106" si="593">AI93-$C$10*BO93</f>
        <v>0.05879951147</v>
      </c>
      <c r="AJ106" s="38">
        <f t="shared" si="593"/>
        <v>-0.0347543619</v>
      </c>
      <c r="AK106" s="38">
        <f t="shared" si="593"/>
        <v>-0.02404514956</v>
      </c>
      <c r="AL106" s="28" t="s">
        <v>27</v>
      </c>
      <c r="AM106" s="27">
        <f t="array" ref="AM106:AO114">MMULT(AE106:AH114,AI106:AK109)</f>
        <v>0.7359768776</v>
      </c>
      <c r="AN106" s="27">
        <v>0.6417611146259862</v>
      </c>
      <c r="AO106" s="27">
        <v>0.732742102215344</v>
      </c>
      <c r="AP106" s="9" t="s">
        <v>1663</v>
      </c>
      <c r="AQ106" s="17">
        <f t="shared" ref="AQ106:AS106" si="594">EXP(AM106)/(EXP($AM106)+EXP($AN106)+EXP($AO106))</f>
        <v>0.3440141909</v>
      </c>
      <c r="AR106" s="17">
        <f t="shared" si="594"/>
        <v>0.313082629</v>
      </c>
      <c r="AS106" s="17">
        <f t="shared" si="594"/>
        <v>0.3429031801</v>
      </c>
      <c r="AT106" s="39" t="s">
        <v>51</v>
      </c>
      <c r="AU106" s="40" t="str">
        <f>IF(MAX(B106:D106)=MAX(AQ106:AS106)=AQ106,"setosa",IF(MAX(AQ106:AS106)=AR106,"versicolor","virginica"))</f>
        <v>virginica</v>
      </c>
      <c r="AW106" s="41">
        <v>1.0</v>
      </c>
      <c r="AX106" s="41">
        <v>0.0</v>
      </c>
      <c r="AY106" s="41">
        <v>0.0</v>
      </c>
      <c r="BA106" s="59" t="s">
        <v>108</v>
      </c>
      <c r="BB106" s="74">
        <f t="shared" ref="BB106:BD106" si="595">AQ106-AW106</f>
        <v>-0.6559858091</v>
      </c>
      <c r="BC106" s="74">
        <f t="shared" si="595"/>
        <v>0.313082629</v>
      </c>
      <c r="BD106" s="74">
        <f t="shared" si="595"/>
        <v>0.3429031801</v>
      </c>
      <c r="BE106" s="9" t="s">
        <v>1664</v>
      </c>
      <c r="BF106" s="5">
        <v>1.0</v>
      </c>
      <c r="BG106" s="5">
        <v>1.0</v>
      </c>
      <c r="BH106" s="5">
        <v>1.0</v>
      </c>
      <c r="BI106" s="9" t="s">
        <v>1665</v>
      </c>
      <c r="BJ106" s="34">
        <f t="shared" ref="BJ106:BL106" si="596">BB106*BF106</f>
        <v>-0.6559858091</v>
      </c>
      <c r="BK106" s="34">
        <f t="shared" si="596"/>
        <v>0.313082629</v>
      </c>
      <c r="BL106" s="34">
        <f t="shared" si="596"/>
        <v>0.3429031801</v>
      </c>
      <c r="BN106" s="61" t="s">
        <v>1666</v>
      </c>
      <c r="BO106" s="62">
        <f t="array" ref="BO106:BQ109">MMULT(TRANSPOSE(AE106:AH114),BJ106:BL114)</f>
        <v>-0.01802567991</v>
      </c>
      <c r="BP106" s="62">
        <v>-0.04192332287345413</v>
      </c>
      <c r="BQ106" s="62">
        <v>0.05994900278058368</v>
      </c>
      <c r="BS106" s="75" t="s">
        <v>1667</v>
      </c>
      <c r="BT106" s="5">
        <f t="shared" ref="BT106:BV106" si="597">Z106*(1-Z106)</f>
        <v>0.2014671391</v>
      </c>
      <c r="BU106" s="5">
        <f t="shared" si="597"/>
        <v>0.1350776307</v>
      </c>
      <c r="BV106" s="5">
        <f t="shared" si="597"/>
        <v>0.1874139531</v>
      </c>
      <c r="BX106" s="9" t="s">
        <v>1668</v>
      </c>
      <c r="BY106" s="17">
        <f t="array" ref="BY106:CA114">MMULT(BJ106:BL114,TRANSPOSE(AI107:AK109))</f>
        <v>0.04741030141</v>
      </c>
      <c r="BZ106" s="17">
        <v>-0.07249727699497058</v>
      </c>
      <c r="CA106" s="17">
        <v>0.21521568042709677</v>
      </c>
      <c r="CB106" s="9"/>
      <c r="CC106" s="34">
        <f t="shared" ref="CC106:CE106" si="598">BY106*BT106</f>
        <v>0.009551617788</v>
      </c>
      <c r="CD106" s="34">
        <f t="shared" si="598"/>
        <v>-0.009792760407</v>
      </c>
      <c r="CE106" s="34">
        <f t="shared" si="598"/>
        <v>0.04033442144</v>
      </c>
      <c r="CG106" s="61" t="s">
        <v>1669</v>
      </c>
      <c r="CH106" s="65">
        <f t="array" ref="CH106:CJ108">MMULT(TRANSPOSE(N106:P114),CC106:CE114)</f>
        <v>-0.007118451701</v>
      </c>
      <c r="CI106" s="65">
        <v>0.0423920116125321</v>
      </c>
      <c r="CJ106" s="65">
        <v>-0.04278904389281578</v>
      </c>
    </row>
    <row r="107" ht="18.0" customHeight="1">
      <c r="B107" s="6">
        <v>1.0</v>
      </c>
      <c r="C107" s="6">
        <v>0.0</v>
      </c>
      <c r="D107" s="6">
        <v>0.0</v>
      </c>
      <c r="E107" s="22" t="str">
        <f t="shared" si="599"/>
        <v>setosa</v>
      </c>
      <c r="F107" s="22">
        <f t="shared" ref="F107:H107" si="600">AQ107</f>
        <v>0.3468807546</v>
      </c>
      <c r="G107" s="22">
        <f t="shared" si="600"/>
        <v>0.3100267216</v>
      </c>
      <c r="H107" s="22">
        <f t="shared" si="600"/>
        <v>0.3430925238</v>
      </c>
      <c r="I107" s="64" t="str">
        <f t="shared" si="601"/>
        <v>setosa</v>
      </c>
      <c r="K107" s="24" t="str">
        <f t="shared" si="602"/>
        <v>OK</v>
      </c>
      <c r="L107" s="29">
        <f t="shared" si="603"/>
        <v>0.1176415783</v>
      </c>
      <c r="N107" s="29">
        <v>1.0</v>
      </c>
      <c r="O107" s="27">
        <v>5.4</v>
      </c>
      <c r="P107" s="27">
        <v>7.8</v>
      </c>
      <c r="Q107" s="72">
        <f t="shared" ref="Q107:S107" si="604">Q94-$C$10*CH94</f>
        <v>0.1438157157</v>
      </c>
      <c r="R107" s="72">
        <f t="shared" si="604"/>
        <v>-0.07341003304</v>
      </c>
      <c r="S107" s="72">
        <f t="shared" si="604"/>
        <v>0.1221224282</v>
      </c>
      <c r="U107" s="27">
        <v>1.007178818402405</v>
      </c>
      <c r="V107" s="27">
        <v>1.8645409034081952</v>
      </c>
      <c r="W107" s="27">
        <v>-1.2802894193418952</v>
      </c>
      <c r="Z107" s="17">
        <f t="shared" ref="Z107:AB107" si="605">1/(1+EXP(-U107))</f>
        <v>0.7324676766</v>
      </c>
      <c r="AA107" s="17">
        <f t="shared" si="605"/>
        <v>0.8658253499</v>
      </c>
      <c r="AB107" s="17">
        <f t="shared" si="605"/>
        <v>0.217500962</v>
      </c>
      <c r="AE107" s="29">
        <v>1.0</v>
      </c>
      <c r="AF107" s="17">
        <f t="shared" ref="AF107:AH107" si="606">Z107</f>
        <v>0.7324676766</v>
      </c>
      <c r="AG107" s="17">
        <f t="shared" si="606"/>
        <v>0.8658253499</v>
      </c>
      <c r="AH107" s="17">
        <f t="shared" si="606"/>
        <v>0.217500962</v>
      </c>
      <c r="AI107" s="38">
        <f t="shared" ref="AI107:AK107" si="607">AI94-$C$10*BO94</f>
        <v>0.5485879932</v>
      </c>
      <c r="AJ107" s="38">
        <f t="shared" si="607"/>
        <v>0.7322774394</v>
      </c>
      <c r="AK107" s="38">
        <f t="shared" si="607"/>
        <v>0.5191345675</v>
      </c>
      <c r="AM107" s="27">
        <v>0.7492801247598925</v>
      </c>
      <c r="AN107" s="27">
        <v>0.6369575430358281</v>
      </c>
      <c r="AO107" s="27">
        <v>0.7382992101712655</v>
      </c>
      <c r="AQ107" s="17">
        <f t="shared" ref="AQ107:AS107" si="608">EXP(AM107)/(EXP($AM107)+EXP($AN107)+EXP($AO107))</f>
        <v>0.3468807546</v>
      </c>
      <c r="AR107" s="17">
        <f t="shared" si="608"/>
        <v>0.3100267216</v>
      </c>
      <c r="AS107" s="17">
        <f t="shared" si="608"/>
        <v>0.3430925238</v>
      </c>
      <c r="AU107" s="40" t="str">
        <f t="shared" ref="AU107:AU114" si="619">IF(MAX(AQ107:AS107)=AQ107,"setosa",IF(MAX(AQ107:AS107)=AR107,"versicolor","virginica"))</f>
        <v>setosa</v>
      </c>
      <c r="AW107" s="41">
        <v>1.0</v>
      </c>
      <c r="AX107" s="41">
        <v>0.0</v>
      </c>
      <c r="AY107" s="41">
        <v>0.0</v>
      </c>
      <c r="BB107" s="74">
        <f t="shared" ref="BB107:BD107" si="609">AQ107-AW107</f>
        <v>-0.6531192454</v>
      </c>
      <c r="BC107" s="74">
        <f t="shared" si="609"/>
        <v>0.3100267216</v>
      </c>
      <c r="BD107" s="74">
        <f t="shared" si="609"/>
        <v>0.3430925238</v>
      </c>
      <c r="BF107" s="5">
        <v>1.0</v>
      </c>
      <c r="BG107" s="5">
        <v>1.0</v>
      </c>
      <c r="BH107" s="5">
        <v>1.0</v>
      </c>
      <c r="BJ107" s="34">
        <f t="shared" ref="BJ107:BL107" si="610">BB107*BF107</f>
        <v>-0.6531192454</v>
      </c>
      <c r="BK107" s="34">
        <f t="shared" si="610"/>
        <v>0.3100267216</v>
      </c>
      <c r="BL107" s="34">
        <f t="shared" si="610"/>
        <v>0.3430925238</v>
      </c>
      <c r="BN107" s="61" t="s">
        <v>1670</v>
      </c>
      <c r="BO107" s="34">
        <v>0.07708513825734137</v>
      </c>
      <c r="BP107" s="34">
        <v>0.0016027737559832778</v>
      </c>
      <c r="BQ107" s="34">
        <v>-0.07868791201332448</v>
      </c>
      <c r="BT107" s="5">
        <f t="shared" ref="BT107:BV107" si="611">Z107*(1-Z107)</f>
        <v>0.1959587793</v>
      </c>
      <c r="BU107" s="5">
        <f t="shared" si="611"/>
        <v>0.1161718134</v>
      </c>
      <c r="BV107" s="5">
        <f t="shared" si="611"/>
        <v>0.1701942935</v>
      </c>
      <c r="BY107" s="17">
        <v>0.04684338664963644</v>
      </c>
      <c r="BZ107" s="17">
        <v>-0.07164184800878518</v>
      </c>
      <c r="CA107" s="17">
        <v>0.2140458328045055</v>
      </c>
      <c r="CC107" s="34">
        <f t="shared" ref="CC107:CE107" si="612">BY107*BT107</f>
        <v>0.009179372867</v>
      </c>
      <c r="CD107" s="34">
        <f t="shared" si="612"/>
        <v>-0.008322763397</v>
      </c>
      <c r="CE107" s="34">
        <f t="shared" si="612"/>
        <v>0.0364293793</v>
      </c>
      <c r="CG107" s="61" t="s">
        <v>1671</v>
      </c>
      <c r="CH107" s="66">
        <v>-0.017095039884406762</v>
      </c>
      <c r="CI107" s="66">
        <v>0.195315957671457</v>
      </c>
      <c r="CJ107" s="66">
        <v>-0.473041622338967</v>
      </c>
    </row>
    <row r="108" ht="18.0" customHeight="1">
      <c r="B108" s="6">
        <v>1.0</v>
      </c>
      <c r="C108" s="6">
        <v>0.0</v>
      </c>
      <c r="D108" s="6">
        <v>0.0</v>
      </c>
      <c r="E108" s="22" t="str">
        <f t="shared" si="599"/>
        <v>setosa</v>
      </c>
      <c r="F108" s="22">
        <f t="shared" ref="F108:H108" si="613">AQ108</f>
        <v>0.3442868864</v>
      </c>
      <c r="G108" s="22">
        <f t="shared" si="613"/>
        <v>0.3125367339</v>
      </c>
      <c r="H108" s="22">
        <f t="shared" si="613"/>
        <v>0.3431763797</v>
      </c>
      <c r="I108" s="64" t="str">
        <f t="shared" si="601"/>
        <v>setosa</v>
      </c>
      <c r="K108" s="24" t="str">
        <f t="shared" si="602"/>
        <v>OK</v>
      </c>
      <c r="L108" s="29">
        <f t="shared" si="603"/>
        <v>0.1184755552</v>
      </c>
      <c r="N108" s="29">
        <v>1.0</v>
      </c>
      <c r="O108" s="27">
        <v>4.6</v>
      </c>
      <c r="P108" s="27">
        <v>6.8</v>
      </c>
      <c r="Q108" s="72">
        <f t="shared" ref="Q108:S108" si="614">Q95-$C$10*CH95</f>
        <v>0.02259403415</v>
      </c>
      <c r="R108" s="72">
        <f t="shared" si="614"/>
        <v>0.2946782753</v>
      </c>
      <c r="S108" s="72">
        <f t="shared" si="614"/>
        <v>-0.2717451632</v>
      </c>
      <c r="U108" s="27">
        <v>0.8695322116588322</v>
      </c>
      <c r="V108" s="27">
        <v>1.6285906545756608</v>
      </c>
      <c r="W108" s="27">
        <v>-1.1062421987026068</v>
      </c>
      <c r="Z108" s="17">
        <f t="shared" ref="Z108:AB108" si="615">1/(1+EXP(-U108))</f>
        <v>0.7046483517</v>
      </c>
      <c r="AA108" s="17">
        <f t="shared" si="615"/>
        <v>0.8359764811</v>
      </c>
      <c r="AB108" s="17">
        <f t="shared" si="615"/>
        <v>0.2485721224</v>
      </c>
      <c r="AE108" s="29">
        <v>1.0</v>
      </c>
      <c r="AF108" s="17">
        <f t="shared" ref="AF108:AH108" si="616">Z108</f>
        <v>0.7046483517</v>
      </c>
      <c r="AG108" s="17">
        <f t="shared" si="616"/>
        <v>0.8359764811</v>
      </c>
      <c r="AH108" s="17">
        <f t="shared" si="616"/>
        <v>0.2485721224</v>
      </c>
      <c r="AI108" s="38">
        <f t="shared" ref="AI108:AK108" si="617">AI95-$C$10*BO95</f>
        <v>0.318513522</v>
      </c>
      <c r="AJ108" s="38">
        <f t="shared" si="617"/>
        <v>0.04117685955</v>
      </c>
      <c r="AK108" s="38">
        <f t="shared" si="617"/>
        <v>0.3603096185</v>
      </c>
      <c r="AM108" s="27">
        <v>0.7263515645947292</v>
      </c>
      <c r="AN108" s="27">
        <v>0.6295982934570327</v>
      </c>
      <c r="AO108" s="27">
        <v>0.723120824166024</v>
      </c>
      <c r="AQ108" s="17">
        <f t="shared" ref="AQ108:AS108" si="618">EXP(AM108)/(EXP($AM108)+EXP($AN108)+EXP($AO108))</f>
        <v>0.3442868864</v>
      </c>
      <c r="AR108" s="17">
        <f t="shared" si="618"/>
        <v>0.3125367339</v>
      </c>
      <c r="AS108" s="17">
        <f t="shared" si="618"/>
        <v>0.3431763797</v>
      </c>
      <c r="AU108" s="40" t="str">
        <f t="shared" si="619"/>
        <v>setosa</v>
      </c>
      <c r="AW108" s="41">
        <v>1.0</v>
      </c>
      <c r="AX108" s="41">
        <v>0.0</v>
      </c>
      <c r="AY108" s="41">
        <v>0.0</v>
      </c>
      <c r="BB108" s="74">
        <f t="shared" ref="BB108:BD108" si="620">AQ108-AW108</f>
        <v>-0.6557131136</v>
      </c>
      <c r="BC108" s="74">
        <f t="shared" si="620"/>
        <v>0.3125367339</v>
      </c>
      <c r="BD108" s="74">
        <f t="shared" si="620"/>
        <v>0.3431763797</v>
      </c>
      <c r="BF108" s="5">
        <v>1.0</v>
      </c>
      <c r="BG108" s="5">
        <v>1.0</v>
      </c>
      <c r="BH108" s="5">
        <v>1.0</v>
      </c>
      <c r="BJ108" s="34">
        <f t="shared" ref="BJ108:BL108" si="621">BB108*BF108</f>
        <v>-0.6557131136</v>
      </c>
      <c r="BK108" s="34">
        <f t="shared" si="621"/>
        <v>0.3125367339</v>
      </c>
      <c r="BL108" s="34">
        <f t="shared" si="621"/>
        <v>0.3431763797</v>
      </c>
      <c r="BO108" s="34">
        <v>-0.3308722007352348</v>
      </c>
      <c r="BP108" s="34">
        <v>0.30584368246954624</v>
      </c>
      <c r="BQ108" s="34">
        <v>0.02502851826568847</v>
      </c>
      <c r="BT108" s="5">
        <f t="shared" ref="BT108:BV108" si="622">Z108*(1-Z108)</f>
        <v>0.2081190522</v>
      </c>
      <c r="BU108" s="5">
        <f t="shared" si="622"/>
        <v>0.1371198041</v>
      </c>
      <c r="BV108" s="5">
        <f t="shared" si="622"/>
        <v>0.1867840224</v>
      </c>
      <c r="BY108" s="17">
        <v>0.047301979581084674</v>
      </c>
      <c r="BZ108" s="17">
        <v>-0.07233446160172989</v>
      </c>
      <c r="CA108" s="17">
        <v>0.21506971063985458</v>
      </c>
      <c r="CC108" s="34">
        <f t="shared" ref="CC108:CE108" si="623">BY108*BT108</f>
        <v>0.009844443156</v>
      </c>
      <c r="CD108" s="34">
        <f t="shared" si="623"/>
        <v>-0.009918487208</v>
      </c>
      <c r="CE108" s="34">
        <f t="shared" si="623"/>
        <v>0.04017158565</v>
      </c>
      <c r="CH108" s="66">
        <v>0.1777697428532507</v>
      </c>
      <c r="CI108" s="66">
        <v>-0.1201493209078606</v>
      </c>
      <c r="CJ108" s="66">
        <v>0.22564145244827125</v>
      </c>
    </row>
    <row r="109" ht="18.0" customHeight="1">
      <c r="B109" s="6">
        <v>0.0</v>
      </c>
      <c r="C109" s="6">
        <v>1.0</v>
      </c>
      <c r="D109" s="6">
        <v>0.0</v>
      </c>
      <c r="E109" s="22" t="str">
        <f t="shared" si="599"/>
        <v>versicolor</v>
      </c>
      <c r="F109" s="22">
        <f t="shared" ref="F109:H109" si="624">AQ109</f>
        <v>0.3204734592</v>
      </c>
      <c r="G109" s="22">
        <f t="shared" si="624"/>
        <v>0.3418328533</v>
      </c>
      <c r="H109" s="22">
        <f t="shared" si="624"/>
        <v>0.3376936875</v>
      </c>
      <c r="I109" s="64" t="str">
        <f t="shared" si="601"/>
        <v>versicolor</v>
      </c>
      <c r="K109" s="24" t="str">
        <f t="shared" si="602"/>
        <v>OK</v>
      </c>
      <c r="L109" s="29">
        <f t="shared" si="603"/>
        <v>0.1192703772</v>
      </c>
      <c r="N109" s="29">
        <v>1.0</v>
      </c>
      <c r="O109" s="27">
        <v>6.4</v>
      </c>
      <c r="P109" s="27">
        <v>3.6</v>
      </c>
      <c r="U109" s="27">
        <v>1.0560995907182644</v>
      </c>
      <c r="V109" s="27">
        <v>0.5534821142595144</v>
      </c>
      <c r="W109" s="27">
        <v>-0.016837305852629436</v>
      </c>
      <c r="Z109" s="17">
        <f t="shared" ref="Z109:AB109" si="625">1/(1+EXP(-U109))</f>
        <v>0.7419444667</v>
      </c>
      <c r="AA109" s="17">
        <f t="shared" si="625"/>
        <v>0.6349430902</v>
      </c>
      <c r="AB109" s="17">
        <f t="shared" si="625"/>
        <v>0.495790773</v>
      </c>
      <c r="AE109" s="29">
        <v>1.0</v>
      </c>
      <c r="AF109" s="17">
        <f t="shared" ref="AF109:AH109" si="626">Z109</f>
        <v>0.7419444667</v>
      </c>
      <c r="AG109" s="17">
        <f t="shared" si="626"/>
        <v>0.6349430902</v>
      </c>
      <c r="AH109" s="17">
        <f t="shared" si="626"/>
        <v>0.495790773</v>
      </c>
      <c r="AI109" s="38">
        <f t="shared" ref="AI109:AK109" si="627">AI96-$C$10*BO96</f>
        <v>0.0592206985</v>
      </c>
      <c r="AJ109" s="38">
        <f t="shared" si="627"/>
        <v>0.458344554</v>
      </c>
      <c r="AK109" s="38">
        <f t="shared" si="627"/>
        <v>0.3224347475</v>
      </c>
      <c r="AM109" s="27">
        <v>0.6974203732991742</v>
      </c>
      <c r="AN109" s="27">
        <v>0.7619427955292637</v>
      </c>
      <c r="AO109" s="27">
        <v>0.7497601455069881</v>
      </c>
      <c r="AQ109" s="17">
        <f t="shared" ref="AQ109:AS109" si="628">EXP(AM109)/(EXP($AM109)+EXP($AN109)+EXP($AO109))</f>
        <v>0.3204734592</v>
      </c>
      <c r="AR109" s="17">
        <f t="shared" si="628"/>
        <v>0.3418328533</v>
      </c>
      <c r="AS109" s="17">
        <f t="shared" si="628"/>
        <v>0.3376936875</v>
      </c>
      <c r="AU109" s="40" t="str">
        <f t="shared" si="619"/>
        <v>versicolor</v>
      </c>
      <c r="AW109" s="41">
        <v>0.0</v>
      </c>
      <c r="AX109" s="41">
        <v>1.0</v>
      </c>
      <c r="AY109" s="41">
        <v>0.0</v>
      </c>
      <c r="BB109" s="74">
        <f t="shared" ref="BB109:BD109" si="629">AQ109-AW109</f>
        <v>0.3204734592</v>
      </c>
      <c r="BC109" s="74">
        <f t="shared" si="629"/>
        <v>-0.6581671467</v>
      </c>
      <c r="BD109" s="74">
        <f t="shared" si="629"/>
        <v>0.3376936875</v>
      </c>
      <c r="BF109" s="5">
        <v>1.0</v>
      </c>
      <c r="BG109" s="5">
        <v>1.0</v>
      </c>
      <c r="BH109" s="5">
        <v>1.0</v>
      </c>
      <c r="BJ109" s="34">
        <f t="shared" ref="BJ109:BL109" si="630">BB109*BF109</f>
        <v>0.3204734592</v>
      </c>
      <c r="BK109" s="34">
        <f t="shared" si="630"/>
        <v>-0.6581671467</v>
      </c>
      <c r="BL109" s="34">
        <f t="shared" si="630"/>
        <v>0.3376936875</v>
      </c>
      <c r="BO109" s="34">
        <v>0.4105481749474924</v>
      </c>
      <c r="BP109" s="34">
        <v>-0.38055873399575785</v>
      </c>
      <c r="BQ109" s="34">
        <v>-0.02998944095173456</v>
      </c>
      <c r="BT109" s="5">
        <f t="shared" ref="BT109:BV109" si="631">Z109*(1-Z109)</f>
        <v>0.191462875</v>
      </c>
      <c r="BU109" s="5">
        <f t="shared" si="631"/>
        <v>0.2317903624</v>
      </c>
      <c r="BV109" s="5">
        <f t="shared" si="631"/>
        <v>0.2499822824</v>
      </c>
      <c r="BY109" s="17">
        <v>-0.13084459463525913</v>
      </c>
      <c r="BZ109" s="17">
        <v>0.19664815773438432</v>
      </c>
      <c r="CA109" s="17">
        <v>-0.17380448635822382</v>
      </c>
      <c r="CC109" s="34">
        <f t="shared" ref="CC109:CE109" si="632">BY109*BT109</f>
        <v>-0.02505188227</v>
      </c>
      <c r="CD109" s="34">
        <f t="shared" si="632"/>
        <v>0.04558114775</v>
      </c>
      <c r="CE109" s="34">
        <f t="shared" si="632"/>
        <v>-0.04344804219</v>
      </c>
    </row>
    <row r="110" ht="18.0" customHeight="1">
      <c r="B110" s="6">
        <v>0.0</v>
      </c>
      <c r="C110" s="6">
        <v>1.0</v>
      </c>
      <c r="D110" s="6">
        <v>0.0</v>
      </c>
      <c r="E110" s="22" t="str">
        <f t="shared" si="599"/>
        <v>versicolor</v>
      </c>
      <c r="F110" s="22">
        <f t="shared" ref="F110:H110" si="633">AQ110</f>
        <v>0.3207132962</v>
      </c>
      <c r="G110" s="22">
        <f t="shared" si="633"/>
        <v>0.3414142122</v>
      </c>
      <c r="H110" s="22">
        <f t="shared" si="633"/>
        <v>0.3378724916</v>
      </c>
      <c r="I110" s="64" t="str">
        <f t="shared" si="601"/>
        <v>versicolor</v>
      </c>
      <c r="K110" s="24" t="str">
        <f t="shared" si="602"/>
        <v>OK</v>
      </c>
      <c r="L110" s="29">
        <f t="shared" si="603"/>
        <v>0.1194065378</v>
      </c>
      <c r="N110" s="29">
        <v>1.0</v>
      </c>
      <c r="O110" s="27">
        <v>5.9</v>
      </c>
      <c r="P110" s="27">
        <v>3.4</v>
      </c>
      <c r="U110" s="27">
        <v>0.9796729260169779</v>
      </c>
      <c r="V110" s="27">
        <v>0.5312514757264231</v>
      </c>
      <c r="W110" s="27">
        <v>-0.023549487301250283</v>
      </c>
      <c r="Z110" s="17">
        <f t="shared" ref="Z110:AB110" si="634">1/(1+EXP(-U110))</f>
        <v>0.7270433129</v>
      </c>
      <c r="AA110" s="17">
        <f t="shared" si="634"/>
        <v>0.6297749515</v>
      </c>
      <c r="AB110" s="17">
        <f t="shared" si="634"/>
        <v>0.4941129002</v>
      </c>
      <c r="AE110" s="29">
        <v>1.0</v>
      </c>
      <c r="AF110" s="17">
        <f t="shared" ref="AF110:AH110" si="635">Z110</f>
        <v>0.7270433129</v>
      </c>
      <c r="AG110" s="17">
        <f t="shared" si="635"/>
        <v>0.6297749515</v>
      </c>
      <c r="AH110" s="17">
        <f t="shared" si="635"/>
        <v>0.4941129002</v>
      </c>
      <c r="AI110" s="2"/>
      <c r="AM110" s="27">
        <v>0.6875002923715671</v>
      </c>
      <c r="AN110" s="27">
        <v>0.7500491651999877</v>
      </c>
      <c r="AO110" s="27">
        <v>0.7396213069082929</v>
      </c>
      <c r="AQ110" s="17">
        <f t="shared" ref="AQ110:AS110" si="636">EXP(AM110)/(EXP($AM110)+EXP($AN110)+EXP($AO110))</f>
        <v>0.3207132962</v>
      </c>
      <c r="AR110" s="17">
        <f t="shared" si="636"/>
        <v>0.3414142122</v>
      </c>
      <c r="AS110" s="17">
        <f t="shared" si="636"/>
        <v>0.3378724916</v>
      </c>
      <c r="AU110" s="40" t="str">
        <f t="shared" si="619"/>
        <v>versicolor</v>
      </c>
      <c r="AW110" s="41">
        <v>0.0</v>
      </c>
      <c r="AX110" s="41">
        <v>1.0</v>
      </c>
      <c r="AY110" s="41">
        <v>0.0</v>
      </c>
      <c r="BB110" s="74">
        <f t="shared" ref="BB110:BD110" si="637">AQ110-AW110</f>
        <v>0.3207132962</v>
      </c>
      <c r="BC110" s="74">
        <f t="shared" si="637"/>
        <v>-0.6585857878</v>
      </c>
      <c r="BD110" s="74">
        <f t="shared" si="637"/>
        <v>0.3378724916</v>
      </c>
      <c r="BF110" s="5">
        <v>1.0</v>
      </c>
      <c r="BG110" s="5">
        <v>1.0</v>
      </c>
      <c r="BH110" s="5">
        <v>1.0</v>
      </c>
      <c r="BJ110" s="34">
        <f t="shared" ref="BJ110:BL110" si="638">BB110*BF110</f>
        <v>0.3207132962</v>
      </c>
      <c r="BK110" s="34">
        <f t="shared" si="638"/>
        <v>-0.6585857878</v>
      </c>
      <c r="BL110" s="34">
        <f t="shared" si="638"/>
        <v>0.3378724916</v>
      </c>
      <c r="BT110" s="5">
        <f t="shared" ref="BT110:BV110" si="639">Z110*(1-Z110)</f>
        <v>0.1984513341</v>
      </c>
      <c r="BU110" s="5">
        <f t="shared" si="639"/>
        <v>0.233158462</v>
      </c>
      <c r="BV110" s="5">
        <f t="shared" si="639"/>
        <v>0.2499653421</v>
      </c>
      <c r="BY110" s="17">
        <v>-0.13092676097914663</v>
      </c>
      <c r="BZ110" s="17">
        <v>0.19677173557147143</v>
      </c>
      <c r="CA110" s="17">
        <v>-0.17392451226308445</v>
      </c>
      <c r="CC110" s="34">
        <f t="shared" ref="CC110:CE110" si="640">BY110*BT110</f>
        <v>-0.02598259038</v>
      </c>
      <c r="CD110" s="34">
        <f t="shared" si="640"/>
        <v>0.04587899522</v>
      </c>
      <c r="CE110" s="34">
        <f t="shared" si="640"/>
        <v>-0.0434751002</v>
      </c>
    </row>
    <row r="111" ht="18.0" customHeight="1">
      <c r="B111" s="6">
        <v>0.0</v>
      </c>
      <c r="C111" s="6">
        <v>1.0</v>
      </c>
      <c r="D111" s="6">
        <v>0.0</v>
      </c>
      <c r="E111" s="22" t="str">
        <f t="shared" si="599"/>
        <v>versicolor</v>
      </c>
      <c r="F111" s="22">
        <f t="shared" ref="F111:H111" si="641">AQ111</f>
        <v>0.316893112</v>
      </c>
      <c r="G111" s="22">
        <f t="shared" si="641"/>
        <v>0.346509883</v>
      </c>
      <c r="H111" s="22">
        <f t="shared" si="641"/>
        <v>0.336597005</v>
      </c>
      <c r="I111" s="64" t="str">
        <f t="shared" si="601"/>
        <v>versicolor</v>
      </c>
      <c r="K111" s="24" t="str">
        <f t="shared" si="602"/>
        <v>OK</v>
      </c>
      <c r="L111" s="29">
        <f t="shared" si="603"/>
        <v>0.1177604376</v>
      </c>
      <c r="N111" s="29">
        <v>1.0</v>
      </c>
      <c r="O111" s="27">
        <v>6.7</v>
      </c>
      <c r="P111" s="27">
        <v>3.2</v>
      </c>
      <c r="U111" s="27">
        <v>1.090206691781408</v>
      </c>
      <c r="V111" s="27">
        <v>0.41358779424203684</v>
      </c>
      <c r="W111" s="27">
        <v>0.12849748786607618</v>
      </c>
      <c r="Z111" s="17">
        <f t="shared" ref="Z111:AB111" si="642">1/(1+EXP(-U111))</f>
        <v>0.748420641</v>
      </c>
      <c r="AA111" s="17">
        <f t="shared" si="642"/>
        <v>0.6019478518</v>
      </c>
      <c r="AB111" s="17">
        <f t="shared" si="642"/>
        <v>0.5320802428</v>
      </c>
      <c r="AE111" s="29">
        <v>1.0</v>
      </c>
      <c r="AF111" s="17">
        <f t="shared" ref="AF111:AH111" si="643">Z111</f>
        <v>0.748420641</v>
      </c>
      <c r="AG111" s="17">
        <f t="shared" si="643"/>
        <v>0.6019478518</v>
      </c>
      <c r="AH111" s="17">
        <f t="shared" si="643"/>
        <v>0.5320802428</v>
      </c>
      <c r="AJ111" s="2"/>
      <c r="AK111" s="2"/>
      <c r="AM111" s="27">
        <v>0.6926127829188289</v>
      </c>
      <c r="AN111" s="27">
        <v>0.781959592394319</v>
      </c>
      <c r="AO111" s="27">
        <v>0.7529346357176012</v>
      </c>
      <c r="AQ111" s="17">
        <f t="shared" ref="AQ111:AS111" si="644">EXP(AM111)/(EXP($AM111)+EXP($AN111)+EXP($AO111))</f>
        <v>0.316893112</v>
      </c>
      <c r="AR111" s="17">
        <f t="shared" si="644"/>
        <v>0.346509883</v>
      </c>
      <c r="AS111" s="17">
        <f t="shared" si="644"/>
        <v>0.336597005</v>
      </c>
      <c r="AU111" s="40" t="str">
        <f t="shared" si="619"/>
        <v>versicolor</v>
      </c>
      <c r="AW111" s="41">
        <v>0.0</v>
      </c>
      <c r="AX111" s="41">
        <v>1.0</v>
      </c>
      <c r="AY111" s="41">
        <v>0.0</v>
      </c>
      <c r="BB111" s="74">
        <f t="shared" ref="BB111:BD111" si="645">AQ111-AW111</f>
        <v>0.316893112</v>
      </c>
      <c r="BC111" s="74">
        <f t="shared" si="645"/>
        <v>-0.653490117</v>
      </c>
      <c r="BD111" s="74">
        <f t="shared" si="645"/>
        <v>0.336597005</v>
      </c>
      <c r="BF111" s="5">
        <v>1.0</v>
      </c>
      <c r="BG111" s="5">
        <v>1.0</v>
      </c>
      <c r="BH111" s="5">
        <v>1.0</v>
      </c>
      <c r="BJ111" s="34">
        <f t="shared" ref="BJ111:BL111" si="646">BB111*BF111</f>
        <v>0.316893112</v>
      </c>
      <c r="BK111" s="34">
        <f t="shared" si="646"/>
        <v>-0.653490117</v>
      </c>
      <c r="BL111" s="34">
        <f t="shared" si="646"/>
        <v>0.336597005</v>
      </c>
      <c r="BT111" s="5">
        <f t="shared" ref="BT111:BV111" si="647">Z111*(1-Z111)</f>
        <v>0.1882871851</v>
      </c>
      <c r="BU111" s="5">
        <f t="shared" si="647"/>
        <v>0.2396066355</v>
      </c>
      <c r="BV111" s="5">
        <f t="shared" si="647"/>
        <v>0.248970858</v>
      </c>
      <c r="BY111" s="17">
        <v>-0.12995317258842481</v>
      </c>
      <c r="BZ111" s="17">
        <v>0.1953052088876825</v>
      </c>
      <c r="CA111" s="17">
        <v>-0.17222643448820593</v>
      </c>
      <c r="CC111" s="34">
        <f t="shared" ref="CC111:CE111" si="648">BY111*BT111</f>
        <v>-0.02446851706</v>
      </c>
      <c r="CD111" s="34">
        <f t="shared" si="648"/>
        <v>0.046796424</v>
      </c>
      <c r="CE111" s="34">
        <f t="shared" si="648"/>
        <v>-0.04287936317</v>
      </c>
    </row>
    <row r="112" ht="18.0" customHeight="1">
      <c r="B112" s="6">
        <v>0.0</v>
      </c>
      <c r="C112" s="6">
        <v>0.0</v>
      </c>
      <c r="D112" s="6">
        <v>1.0</v>
      </c>
      <c r="E112" s="22" t="str">
        <f t="shared" si="599"/>
        <v>virginica</v>
      </c>
      <c r="F112" s="22">
        <f t="shared" ref="F112:H112" si="649">AQ112</f>
        <v>0.3329907584</v>
      </c>
      <c r="G112" s="22">
        <f t="shared" si="649"/>
        <v>0.3267818224</v>
      </c>
      <c r="H112" s="22">
        <f t="shared" si="649"/>
        <v>0.3402274192</v>
      </c>
      <c r="I112" s="64" t="str">
        <f t="shared" si="601"/>
        <v>virginica</v>
      </c>
      <c r="K112" s="24" t="str">
        <f t="shared" si="602"/>
        <v>OK</v>
      </c>
      <c r="L112" s="29">
        <f t="shared" si="603"/>
        <v>0.119793445</v>
      </c>
      <c r="N112" s="29">
        <v>1.0</v>
      </c>
      <c r="O112" s="27">
        <v>7.9</v>
      </c>
      <c r="P112" s="27">
        <v>6.3</v>
      </c>
      <c r="U112" s="27">
        <v>1.3328270565356237</v>
      </c>
      <c r="V112" s="27">
        <v>1.2389984079134004</v>
      </c>
      <c r="W112" s="27">
        <v>-0.5673656041683428</v>
      </c>
      <c r="Z112" s="17">
        <f t="shared" ref="Z112:AB112" si="650">1/(1+EXP(-U112))</f>
        <v>0.7913078786</v>
      </c>
      <c r="AA112" s="17">
        <f t="shared" si="650"/>
        <v>0.7753896246</v>
      </c>
      <c r="AB112" s="17">
        <f t="shared" si="650"/>
        <v>0.3618449199</v>
      </c>
      <c r="AE112" s="29">
        <v>1.0</v>
      </c>
      <c r="AF112" s="17">
        <f t="shared" ref="AF112:AH112" si="651">Z112</f>
        <v>0.7913078786</v>
      </c>
      <c r="AG112" s="17">
        <f t="shared" si="651"/>
        <v>0.7753896246</v>
      </c>
      <c r="AH112" s="17">
        <f t="shared" si="651"/>
        <v>0.3618449199</v>
      </c>
      <c r="AM112" s="27">
        <v>0.7613023016877498</v>
      </c>
      <c r="AN112" s="27">
        <v>0.742480303288301</v>
      </c>
      <c r="AO112" s="27">
        <v>0.782801838875347</v>
      </c>
      <c r="AQ112" s="17">
        <f t="shared" ref="AQ112:AS112" si="652">EXP(AM112)/(EXP($AM112)+EXP($AN112)+EXP($AO112))</f>
        <v>0.3329907584</v>
      </c>
      <c r="AR112" s="17">
        <f t="shared" si="652"/>
        <v>0.3267818224</v>
      </c>
      <c r="AS112" s="17">
        <f t="shared" si="652"/>
        <v>0.3402274192</v>
      </c>
      <c r="AU112" s="40" t="str">
        <f t="shared" si="619"/>
        <v>virginica</v>
      </c>
      <c r="AW112" s="41">
        <v>0.0</v>
      </c>
      <c r="AX112" s="41">
        <v>0.0</v>
      </c>
      <c r="AY112" s="41">
        <v>1.0</v>
      </c>
      <c r="BB112" s="74">
        <f t="shared" ref="BB112:BD112" si="653">AQ112-AW112</f>
        <v>0.3329907584</v>
      </c>
      <c r="BC112" s="74">
        <f t="shared" si="653"/>
        <v>0.3267818224</v>
      </c>
      <c r="BD112" s="74">
        <f t="shared" si="653"/>
        <v>-0.6597725808</v>
      </c>
      <c r="BF112" s="5">
        <v>1.0</v>
      </c>
      <c r="BG112" s="5">
        <v>1.0</v>
      </c>
      <c r="BH112" s="5">
        <v>1.0</v>
      </c>
      <c r="BJ112" s="34">
        <f t="shared" ref="BJ112:BL112" si="654">BB112*BF112</f>
        <v>0.3329907584</v>
      </c>
      <c r="BK112" s="34">
        <f t="shared" si="654"/>
        <v>0.3267818224</v>
      </c>
      <c r="BL112" s="34">
        <f t="shared" si="654"/>
        <v>-0.6597725808</v>
      </c>
      <c r="BT112" s="5">
        <f t="shared" ref="BT112:BV112" si="655">Z112*(1-Z112)</f>
        <v>0.1651397199</v>
      </c>
      <c r="BU112" s="5">
        <f t="shared" si="655"/>
        <v>0.1741605547</v>
      </c>
      <c r="BV112" s="5">
        <f t="shared" si="655"/>
        <v>0.2309131738</v>
      </c>
      <c r="BY112" s="17">
        <v>0.07945893468066129</v>
      </c>
      <c r="BZ112" s="17">
        <v>-0.11820449841344777</v>
      </c>
      <c r="CA112" s="17">
        <v>-0.043234991518865284</v>
      </c>
      <c r="CC112" s="34">
        <f t="shared" ref="CC112:CE112" si="656">BY112*BT112</f>
        <v>0.01312182621</v>
      </c>
      <c r="CD112" s="34">
        <f t="shared" si="656"/>
        <v>-0.02058656101</v>
      </c>
      <c r="CE112" s="34">
        <f t="shared" si="656"/>
        <v>-0.009983529112</v>
      </c>
    </row>
    <row r="113" ht="18.0" customHeight="1">
      <c r="B113" s="6">
        <v>0.0</v>
      </c>
      <c r="C113" s="6">
        <v>0.0</v>
      </c>
      <c r="D113" s="6">
        <v>1.0</v>
      </c>
      <c r="E113" s="22" t="str">
        <f t="shared" si="599"/>
        <v>virginica</v>
      </c>
      <c r="F113" s="22">
        <f t="shared" ref="F113:H113" si="657">AQ113</f>
        <v>0.3288517492</v>
      </c>
      <c r="G113" s="22">
        <f t="shared" si="657"/>
        <v>0.3318009052</v>
      </c>
      <c r="H113" s="22">
        <f t="shared" si="657"/>
        <v>0.3393473456</v>
      </c>
      <c r="I113" s="64" t="str">
        <f t="shared" si="601"/>
        <v>virginica</v>
      </c>
      <c r="K113" s="24" t="str">
        <f t="shared" si="602"/>
        <v>OK</v>
      </c>
      <c r="L113" s="29">
        <f t="shared" si="603"/>
        <v>0.1200812309</v>
      </c>
      <c r="N113" s="29">
        <v>1.0</v>
      </c>
      <c r="O113" s="27">
        <v>8.3</v>
      </c>
      <c r="P113" s="27">
        <v>5.8</v>
      </c>
      <c r="U113" s="27">
        <v>1.3790563257581248</v>
      </c>
      <c r="V113" s="27">
        <v>1.062295257065567</v>
      </c>
      <c r="W113" s="27">
        <v>-0.3826440513158078</v>
      </c>
      <c r="Z113" s="17">
        <f t="shared" ref="Z113:AB113" si="658">1/(1+EXP(-U113))</f>
        <v>0.7988393993</v>
      </c>
      <c r="AA113" s="17">
        <f t="shared" si="658"/>
        <v>0.7431289275</v>
      </c>
      <c r="AB113" s="17">
        <f t="shared" si="658"/>
        <v>0.4054893427</v>
      </c>
      <c r="AE113" s="29">
        <v>1.0</v>
      </c>
      <c r="AF113" s="17">
        <f t="shared" ref="AF113:AH113" si="659">Z113</f>
        <v>0.7988393993</v>
      </c>
      <c r="AG113" s="17">
        <f t="shared" si="659"/>
        <v>0.7431289275</v>
      </c>
      <c r="AH113" s="17">
        <f t="shared" si="659"/>
        <v>0.4054893427</v>
      </c>
      <c r="AM113" s="27">
        <v>0.7577431884683004</v>
      </c>
      <c r="AN113" s="27">
        <v>0.7666712552609427</v>
      </c>
      <c r="AO113" s="27">
        <v>0.7891603505995162</v>
      </c>
      <c r="AQ113" s="17">
        <f t="shared" ref="AQ113:AS113" si="660">EXP(AM113)/(EXP($AM113)+EXP($AN113)+EXP($AO113))</f>
        <v>0.3288517492</v>
      </c>
      <c r="AR113" s="17">
        <f t="shared" si="660"/>
        <v>0.3318009052</v>
      </c>
      <c r="AS113" s="17">
        <f t="shared" si="660"/>
        <v>0.3393473456</v>
      </c>
      <c r="AU113" s="40" t="str">
        <f t="shared" si="619"/>
        <v>virginica</v>
      </c>
      <c r="AW113" s="41">
        <v>0.0</v>
      </c>
      <c r="AX113" s="41">
        <v>0.0</v>
      </c>
      <c r="AY113" s="41">
        <v>1.0</v>
      </c>
      <c r="BB113" s="74">
        <f t="shared" ref="BB113:BD113" si="661">AQ113-AW113</f>
        <v>0.3288517492</v>
      </c>
      <c r="BC113" s="74">
        <f t="shared" si="661"/>
        <v>0.3318009052</v>
      </c>
      <c r="BD113" s="74">
        <f t="shared" si="661"/>
        <v>-0.6606526544</v>
      </c>
      <c r="BF113" s="5">
        <v>1.0</v>
      </c>
      <c r="BG113" s="5">
        <v>1.0</v>
      </c>
      <c r="BH113" s="5">
        <v>1.0</v>
      </c>
      <c r="BJ113" s="34">
        <f t="shared" ref="BJ113:BL113" si="662">BB113*BF113</f>
        <v>0.3288517492</v>
      </c>
      <c r="BK113" s="34">
        <f t="shared" si="662"/>
        <v>0.3318009052</v>
      </c>
      <c r="BL113" s="34">
        <f t="shared" si="662"/>
        <v>-0.6606526544</v>
      </c>
      <c r="BT113" s="5">
        <f t="shared" ref="BT113:BV113" si="663">Z113*(1-Z113)</f>
        <v>0.1606950134</v>
      </c>
      <c r="BU113" s="5">
        <f t="shared" si="663"/>
        <v>0.1908883246</v>
      </c>
      <c r="BV113" s="5">
        <f t="shared" si="663"/>
        <v>0.2410677356</v>
      </c>
      <c r="BY113" s="17">
        <v>0.08040680839214148</v>
      </c>
      <c r="BZ113" s="17">
        <v>-0.11963325771011285</v>
      </c>
      <c r="CA113" s="17">
        <v>-0.041463403607288785</v>
      </c>
      <c r="CC113" s="34">
        <f t="shared" ref="CC113:CE113" si="664">BY113*BT113</f>
        <v>0.01292097316</v>
      </c>
      <c r="CD113" s="34">
        <f t="shared" si="664"/>
        <v>-0.02283659213</v>
      </c>
      <c r="CE113" s="34">
        <f t="shared" si="664"/>
        <v>-0.00999548882</v>
      </c>
    </row>
    <row r="114" ht="18.0" customHeight="1">
      <c r="B114" s="6">
        <v>0.0</v>
      </c>
      <c r="C114" s="6">
        <v>0.0</v>
      </c>
      <c r="D114" s="6">
        <v>1.0</v>
      </c>
      <c r="E114" s="22" t="str">
        <f t="shared" si="599"/>
        <v>virginica</v>
      </c>
      <c r="F114" s="22">
        <f t="shared" ref="F114:H114" si="665">AQ114</f>
        <v>0.3268701132</v>
      </c>
      <c r="G114" s="22">
        <f t="shared" si="665"/>
        <v>0.3340909166</v>
      </c>
      <c r="H114" s="22">
        <f t="shared" si="665"/>
        <v>0.3390389703</v>
      </c>
      <c r="I114" s="64" t="str">
        <f t="shared" si="601"/>
        <v>virginica</v>
      </c>
      <c r="J114" s="30"/>
      <c r="K114" s="24" t="str">
        <f t="shared" si="602"/>
        <v>OK</v>
      </c>
      <c r="L114" s="31">
        <f t="shared" si="603"/>
        <v>0.1201822468</v>
      </c>
      <c r="N114" s="31">
        <v>1.0</v>
      </c>
      <c r="O114" s="27">
        <v>7.7</v>
      </c>
      <c r="P114" s="27">
        <v>5.2</v>
      </c>
      <c r="U114" s="27">
        <v>1.279210475822838</v>
      </c>
      <c r="V114" s="27">
        <v>0.929534311730781</v>
      </c>
      <c r="W114" s="27">
        <v>-0.29287041031216865</v>
      </c>
      <c r="Z114" s="17">
        <f t="shared" ref="Z114:AB114" si="666">1/(1+EXP(-U114))</f>
        <v>0.782315352</v>
      </c>
      <c r="AA114" s="17">
        <f t="shared" si="666"/>
        <v>0.7169807979</v>
      </c>
      <c r="AB114" s="17">
        <f t="shared" si="666"/>
        <v>0.4273012888</v>
      </c>
      <c r="AE114" s="31">
        <v>1.0</v>
      </c>
      <c r="AF114" s="17">
        <f t="shared" ref="AF114:AH114" si="667">Z114</f>
        <v>0.782315352</v>
      </c>
      <c r="AG114" s="17">
        <f t="shared" si="667"/>
        <v>0.7169807979</v>
      </c>
      <c r="AH114" s="17">
        <f t="shared" si="667"/>
        <v>0.4273012888</v>
      </c>
      <c r="AM114" s="27">
        <v>0.7416414803447644</v>
      </c>
      <c r="AN114" s="27">
        <v>0.7634917570734004</v>
      </c>
      <c r="AO114" s="27">
        <v>0.7781936531811552</v>
      </c>
      <c r="AQ114" s="17">
        <f t="shared" ref="AQ114:AS114" si="668">EXP(AM114)/(EXP($AM114)+EXP($AN114)+EXP($AO114))</f>
        <v>0.3268701132</v>
      </c>
      <c r="AR114" s="17">
        <f t="shared" si="668"/>
        <v>0.3340909166</v>
      </c>
      <c r="AS114" s="17">
        <f t="shared" si="668"/>
        <v>0.3390389703</v>
      </c>
      <c r="AU114" s="40" t="str">
        <f t="shared" si="619"/>
        <v>virginica</v>
      </c>
      <c r="AW114" s="41">
        <v>0.0</v>
      </c>
      <c r="AX114" s="41">
        <v>0.0</v>
      </c>
      <c r="AY114" s="41">
        <v>1.0</v>
      </c>
      <c r="BB114" s="74">
        <f t="shared" ref="BB114:BD114" si="669">AQ114-AW114</f>
        <v>0.3268701132</v>
      </c>
      <c r="BC114" s="74">
        <f t="shared" si="669"/>
        <v>0.3340909166</v>
      </c>
      <c r="BD114" s="74">
        <f t="shared" si="669"/>
        <v>-0.6609610297</v>
      </c>
      <c r="BF114" s="5">
        <v>1.0</v>
      </c>
      <c r="BG114" s="5">
        <v>1.0</v>
      </c>
      <c r="BH114" s="5">
        <v>1.0</v>
      </c>
      <c r="BJ114" s="34">
        <f t="shared" ref="BJ114:BL114" si="670">BB114*BF114</f>
        <v>0.3268701132</v>
      </c>
      <c r="BK114" s="34">
        <f t="shared" si="670"/>
        <v>0.3340909166</v>
      </c>
      <c r="BL114" s="34">
        <f t="shared" si="670"/>
        <v>-0.6609610297</v>
      </c>
      <c r="BT114" s="5">
        <f t="shared" ref="BT114:BV114" si="671">Z114*(1-Z114)</f>
        <v>0.170298042</v>
      </c>
      <c r="BU114" s="5">
        <f t="shared" si="671"/>
        <v>0.2029193333</v>
      </c>
      <c r="BV114" s="5">
        <f t="shared" si="671"/>
        <v>0.2447148974</v>
      </c>
      <c r="BY114" s="17">
        <v>0.08083654202980334</v>
      </c>
      <c r="BZ114" s="17">
        <v>-0.12028125071661086</v>
      </c>
      <c r="CA114" s="17">
        <v>-0.040630574142349135</v>
      </c>
      <c r="CC114" s="34">
        <f t="shared" ref="CC114:CE114" si="672">BY114*BT114</f>
        <v>0.01376630483</v>
      </c>
      <c r="CD114" s="34">
        <f t="shared" si="672"/>
        <v>-0.02440739121</v>
      </c>
      <c r="CE114" s="34">
        <f t="shared" si="672"/>
        <v>-0.009942906782</v>
      </c>
    </row>
    <row r="115" ht="18.0" customHeight="1">
      <c r="K115" s="32" t="s">
        <v>29</v>
      </c>
      <c r="L115" s="31">
        <f>SUM(L106:L114)</f>
        <v>1.071175005</v>
      </c>
      <c r="R115" s="9"/>
      <c r="AM115" s="7"/>
    </row>
    <row r="116" ht="18.0" customHeight="1">
      <c r="K116" s="2"/>
      <c r="R116" s="9"/>
      <c r="AM116" s="43" t="s">
        <v>388</v>
      </c>
      <c r="AN116" s="27"/>
      <c r="AO116" s="27"/>
    </row>
    <row r="117" ht="18.0" customHeight="1">
      <c r="B117" s="11" t="s">
        <v>11</v>
      </c>
      <c r="C117" s="12"/>
      <c r="D117" s="12"/>
      <c r="E117" s="13"/>
      <c r="G117" s="2"/>
      <c r="H117" s="2"/>
      <c r="I117" s="2"/>
      <c r="J117" s="9"/>
      <c r="K117" s="2"/>
      <c r="L117" s="9"/>
      <c r="Q117" s="7"/>
      <c r="U117" s="43" t="s">
        <v>12</v>
      </c>
      <c r="V117" s="27"/>
      <c r="W117" s="27"/>
      <c r="Z117" s="16" t="s">
        <v>389</v>
      </c>
      <c r="AA117" s="17"/>
      <c r="AF117" s="16" t="s">
        <v>390</v>
      </c>
      <c r="AI117" s="7"/>
      <c r="AM117" s="43" t="s">
        <v>391</v>
      </c>
      <c r="AQ117" s="10" t="s">
        <v>392</v>
      </c>
      <c r="AR117" s="17"/>
      <c r="AW117" s="1" t="s">
        <v>41</v>
      </c>
      <c r="BB117" s="36" t="s">
        <v>93</v>
      </c>
      <c r="BF117" s="4" t="s">
        <v>393</v>
      </c>
      <c r="BH117" s="9" t="s">
        <v>1672</v>
      </c>
      <c r="BJ117" s="33" t="s">
        <v>395</v>
      </c>
      <c r="BN117" s="33" t="s">
        <v>396</v>
      </c>
      <c r="BO117" s="34"/>
      <c r="BP117" s="34"/>
      <c r="BQ117" s="34"/>
      <c r="BT117" s="4" t="s">
        <v>397</v>
      </c>
      <c r="BX117" s="16" t="s">
        <v>398</v>
      </c>
      <c r="BY117" s="17"/>
      <c r="BZ117" s="17"/>
      <c r="CA117" s="17"/>
      <c r="CB117" s="17"/>
      <c r="CC117" s="33" t="s">
        <v>399</v>
      </c>
      <c r="CG117" s="4" t="s">
        <v>138</v>
      </c>
      <c r="CH117" s="5"/>
      <c r="CI117" s="5"/>
      <c r="CJ117" s="5"/>
    </row>
    <row r="118" ht="18.0" customHeight="1">
      <c r="B118" s="18" t="s">
        <v>14</v>
      </c>
      <c r="C118" s="18" t="s">
        <v>15</v>
      </c>
      <c r="D118" s="18" t="s">
        <v>16</v>
      </c>
      <c r="E118" s="19"/>
      <c r="F118" s="6" t="s">
        <v>14</v>
      </c>
      <c r="G118" s="6" t="s">
        <v>15</v>
      </c>
      <c r="H118" s="6" t="s">
        <v>16</v>
      </c>
      <c r="I118" s="19"/>
      <c r="J118" s="20" t="s">
        <v>18</v>
      </c>
      <c r="K118" s="18" t="s">
        <v>19</v>
      </c>
      <c r="L118" s="21" t="s">
        <v>20</v>
      </c>
      <c r="N118" s="1" t="s">
        <v>21</v>
      </c>
      <c r="O118" s="1" t="s">
        <v>22</v>
      </c>
      <c r="P118" s="1" t="s">
        <v>514</v>
      </c>
      <c r="Q118" s="1" t="s">
        <v>1673</v>
      </c>
      <c r="U118" s="1" t="s">
        <v>1674</v>
      </c>
      <c r="AE118" s="1" t="s">
        <v>21</v>
      </c>
      <c r="AF118" s="2" t="s">
        <v>1675</v>
      </c>
      <c r="AI118" s="2" t="s">
        <v>1676</v>
      </c>
      <c r="AK118" s="2"/>
      <c r="AM118" s="2" t="s">
        <v>1677</v>
      </c>
      <c r="AO118" s="2"/>
      <c r="AQ118" s="2" t="s">
        <v>47</v>
      </c>
      <c r="AW118" s="6" t="s">
        <v>14</v>
      </c>
      <c r="AX118" s="6" t="s">
        <v>15</v>
      </c>
      <c r="AY118" s="6" t="s">
        <v>16</v>
      </c>
      <c r="BB118" s="2" t="s">
        <v>101</v>
      </c>
      <c r="BF118" s="1" t="s">
        <v>251</v>
      </c>
      <c r="BJ118" s="57" t="s">
        <v>1678</v>
      </c>
      <c r="BK118" s="58"/>
      <c r="BO118" s="2" t="s">
        <v>104</v>
      </c>
      <c r="BP118" s="2"/>
      <c r="BT118" s="1" t="s">
        <v>145</v>
      </c>
      <c r="BY118" s="2" t="s">
        <v>146</v>
      </c>
      <c r="CC118" s="2" t="s">
        <v>1679</v>
      </c>
      <c r="CH118" s="2" t="s">
        <v>148</v>
      </c>
    </row>
    <row r="119" ht="18.0" customHeight="1">
      <c r="A119" s="1">
        <f>A106+1</f>
        <v>9</v>
      </c>
      <c r="B119" s="6">
        <v>1.0</v>
      </c>
      <c r="C119" s="6">
        <v>0.0</v>
      </c>
      <c r="D119" s="6">
        <v>0.0</v>
      </c>
      <c r="E119" s="22" t="str">
        <f t="shared" ref="E119:E127" si="683">IF(MAX(B119:D119)=B119,"setosa",IF(MAX(B119:D119)=C119,"versicolor","virginica"))</f>
        <v>setosa</v>
      </c>
      <c r="F119" s="22">
        <f t="shared" ref="F119:H119" si="673">AQ119</f>
        <v>0.3461583971</v>
      </c>
      <c r="G119" s="22">
        <f t="shared" si="673"/>
        <v>0.310905682</v>
      </c>
      <c r="H119" s="22">
        <f t="shared" si="673"/>
        <v>0.3429359209</v>
      </c>
      <c r="I119" s="64" t="str">
        <f t="shared" ref="I119:I127" si="685">IF(MAX(F119:H119)=F119,"setosa",IF(MAX(F119:H119)=G119,"versicolor","virginica"))</f>
        <v>setosa</v>
      </c>
      <c r="J119" s="22">
        <f>COUNTIF(K119:K127,"OK")/9</f>
        <v>1</v>
      </c>
      <c r="K119" s="24" t="str">
        <f t="shared" ref="K119:K127" si="686">IF(E119=I119,"OK","NG")</f>
        <v>OK</v>
      </c>
      <c r="L119" s="25">
        <f t="shared" ref="L119:L127" si="687">-(B119*LN(F119)+C119*LN(G119)+D119*LN(H119))/9</f>
        <v>0.1178732015</v>
      </c>
      <c r="M119" s="9" t="s">
        <v>26</v>
      </c>
      <c r="N119" s="25">
        <v>1.0</v>
      </c>
      <c r="O119" s="27">
        <v>5.1</v>
      </c>
      <c r="P119" s="27">
        <v>7.0</v>
      </c>
      <c r="Q119" s="72">
        <f t="shared" ref="Q119:S119" si="674">Q106-$C$10*CH106</f>
        <v>0.05476759413</v>
      </c>
      <c r="R119" s="72">
        <f t="shared" si="674"/>
        <v>-0.04007898594</v>
      </c>
      <c r="S119" s="72">
        <f t="shared" si="674"/>
        <v>0.1824290839</v>
      </c>
      <c r="T119" s="28" t="s">
        <v>27</v>
      </c>
      <c r="U119" s="27">
        <f t="array" ref="U119:W127">MMULT(N119:P127,Q119:S121)</f>
        <v>0.8769537737</v>
      </c>
      <c r="V119" s="27">
        <v>1.6389738041458357</v>
      </c>
      <c r="W119" s="27">
        <v>-1.046981348212967</v>
      </c>
      <c r="Y119" s="9" t="s">
        <v>1680</v>
      </c>
      <c r="Z119" s="17">
        <f t="shared" ref="Z119:AB119" si="675">1/(1+EXP(-U119))</f>
        <v>0.7061905707</v>
      </c>
      <c r="AA119" s="17">
        <f t="shared" si="675"/>
        <v>0.8373952544</v>
      </c>
      <c r="AB119" s="17">
        <f t="shared" si="675"/>
        <v>0.259805186</v>
      </c>
      <c r="AD119" s="9" t="s">
        <v>1681</v>
      </c>
      <c r="AE119" s="25">
        <v>1.0</v>
      </c>
      <c r="AF119" s="17">
        <f t="shared" ref="AF119:AH119" si="676">Z119</f>
        <v>0.7061905707</v>
      </c>
      <c r="AG119" s="17">
        <f t="shared" si="676"/>
        <v>0.8373952544</v>
      </c>
      <c r="AH119" s="17">
        <f t="shared" si="676"/>
        <v>0.259805186</v>
      </c>
      <c r="AI119" s="38">
        <f t="shared" ref="AI119:AK119" si="677">AI106-$C$10*BO106</f>
        <v>0.05988105226</v>
      </c>
      <c r="AJ119" s="38">
        <f t="shared" si="677"/>
        <v>-0.03223896253</v>
      </c>
      <c r="AK119" s="38">
        <f t="shared" si="677"/>
        <v>-0.02764208973</v>
      </c>
      <c r="AL119" s="28" t="s">
        <v>27</v>
      </c>
      <c r="AM119" s="27">
        <f t="array" ref="AM119:AO127">MMULT(AE119:AH127,AI119:AK122)</f>
        <v>0.7363545647</v>
      </c>
      <c r="AN119" s="27">
        <v>0.6289476924070677</v>
      </c>
      <c r="AO119" s="27">
        <v>0.7270017095700709</v>
      </c>
      <c r="AP119" s="9" t="s">
        <v>1682</v>
      </c>
      <c r="AQ119" s="17">
        <f t="shared" ref="AQ119:AS119" si="678">EXP(AM119)/(EXP($AM119)+EXP($AN119)+EXP($AO119))</f>
        <v>0.3461583971</v>
      </c>
      <c r="AR119" s="17">
        <f t="shared" si="678"/>
        <v>0.310905682</v>
      </c>
      <c r="AS119" s="17">
        <f t="shared" si="678"/>
        <v>0.3429359209</v>
      </c>
      <c r="AT119" s="39" t="s">
        <v>51</v>
      </c>
      <c r="AU119" s="40" t="str">
        <f>IF(MAX(B119:D119)=MAX(AQ119:AS119)=AQ119,"setosa",IF(MAX(AQ119:AS119)=AR119,"versicolor","virginica"))</f>
        <v>virginica</v>
      </c>
      <c r="AW119" s="41">
        <v>1.0</v>
      </c>
      <c r="AX119" s="41">
        <v>0.0</v>
      </c>
      <c r="AY119" s="41">
        <v>0.0</v>
      </c>
      <c r="BA119" s="59" t="s">
        <v>108</v>
      </c>
      <c r="BB119" s="74">
        <f t="shared" ref="BB119:BD119" si="679">AQ119-AW119</f>
        <v>-0.6538416029</v>
      </c>
      <c r="BC119" s="74">
        <f t="shared" si="679"/>
        <v>0.310905682</v>
      </c>
      <c r="BD119" s="74">
        <f t="shared" si="679"/>
        <v>0.3429359209</v>
      </c>
      <c r="BE119" s="9" t="s">
        <v>1683</v>
      </c>
      <c r="BF119" s="5">
        <v>1.0</v>
      </c>
      <c r="BG119" s="5">
        <v>1.0</v>
      </c>
      <c r="BH119" s="5">
        <v>1.0</v>
      </c>
      <c r="BI119" s="9" t="s">
        <v>1684</v>
      </c>
      <c r="BJ119" s="34">
        <f t="shared" ref="BJ119:BL119" si="680">BB119*BF119</f>
        <v>-0.6538416029</v>
      </c>
      <c r="BK119" s="34">
        <f t="shared" si="680"/>
        <v>0.310905682</v>
      </c>
      <c r="BL119" s="34">
        <f t="shared" si="680"/>
        <v>0.3429359209</v>
      </c>
      <c r="BN119" s="61" t="s">
        <v>1685</v>
      </c>
      <c r="BO119" s="62">
        <f t="array" ref="BO119:BQ122">MMULT(TRANSPOSE(AE119:AH127),BJ119:BL127)</f>
        <v>-0.0292443477</v>
      </c>
      <c r="BP119" s="62">
        <v>-0.03150712338319578</v>
      </c>
      <c r="BQ119" s="62">
        <v>0.06075147107900769</v>
      </c>
      <c r="BS119" s="75" t="s">
        <v>1686</v>
      </c>
      <c r="BT119" s="5">
        <f t="shared" ref="BT119:BV119" si="681">Z119*(1-Z119)</f>
        <v>0.2074854486</v>
      </c>
      <c r="BU119" s="5">
        <f t="shared" si="681"/>
        <v>0.1361644423</v>
      </c>
      <c r="BV119" s="5">
        <f t="shared" si="681"/>
        <v>0.1923064513</v>
      </c>
      <c r="BX119" s="9" t="s">
        <v>1687</v>
      </c>
      <c r="BY119" s="17">
        <f t="array" ref="BY119:CA127">MMULT(BJ119:BL127,TRANSPOSE(AI120:AK122))</f>
        <v>0.05162273913</v>
      </c>
      <c r="BZ119" s="17">
        <v>-0.09109274496488268</v>
      </c>
      <c r="CA119" s="17">
        <v>0.23817757516471805</v>
      </c>
      <c r="CB119" s="9"/>
      <c r="CC119" s="34">
        <f t="shared" ref="CC119:CE119" si="682">BY119*BT119</f>
        <v>0.01071096718</v>
      </c>
      <c r="CD119" s="34">
        <f t="shared" si="682"/>
        <v>-0.01240359282</v>
      </c>
      <c r="CE119" s="34">
        <f t="shared" si="682"/>
        <v>0.04580308426</v>
      </c>
      <c r="CG119" s="61" t="s">
        <v>1688</v>
      </c>
      <c r="CH119" s="65">
        <f t="array" ref="CH119:CJ121">MMULT(TRANSPOSE(N119:P127),CC119:CE127)</f>
        <v>-0.005142155714</v>
      </c>
      <c r="CI119" s="65">
        <v>0.04722644940787088</v>
      </c>
      <c r="CJ119" s="65">
        <v>-0.04284815632924475</v>
      </c>
    </row>
    <row r="120" ht="18.0" customHeight="1">
      <c r="B120" s="6">
        <v>1.0</v>
      </c>
      <c r="C120" s="6">
        <v>0.0</v>
      </c>
      <c r="D120" s="6">
        <v>0.0</v>
      </c>
      <c r="E120" s="22" t="str">
        <f t="shared" si="683"/>
        <v>setosa</v>
      </c>
      <c r="F120" s="22">
        <f t="shared" ref="F120:H120" si="684">AQ120</f>
        <v>0.3496020613</v>
      </c>
      <c r="G120" s="22">
        <f t="shared" si="684"/>
        <v>0.307291588</v>
      </c>
      <c r="H120" s="22">
        <f t="shared" si="684"/>
        <v>0.3431063507</v>
      </c>
      <c r="I120" s="64" t="str">
        <f t="shared" si="685"/>
        <v>setosa</v>
      </c>
      <c r="K120" s="24" t="str">
        <f t="shared" si="686"/>
        <v>OK</v>
      </c>
      <c r="L120" s="29">
        <f t="shared" si="687"/>
        <v>0.1167733043</v>
      </c>
      <c r="N120" s="29">
        <v>1.0</v>
      </c>
      <c r="O120" s="27">
        <v>5.4</v>
      </c>
      <c r="P120" s="27">
        <v>7.8</v>
      </c>
      <c r="Q120" s="72">
        <f t="shared" ref="Q120:S120" si="688">Q107-$C$10*CH107</f>
        <v>0.1448414181</v>
      </c>
      <c r="R120" s="72">
        <f t="shared" si="688"/>
        <v>-0.0851289905</v>
      </c>
      <c r="S120" s="72">
        <f t="shared" si="688"/>
        <v>0.1505049255</v>
      </c>
      <c r="U120" s="27">
        <v>0.929948478771669</v>
      </c>
      <c r="V120" s="27">
        <v>1.8549448946107703</v>
      </c>
      <c r="W120" s="27">
        <v>-1.2300567908162918</v>
      </c>
      <c r="Z120" s="17">
        <f t="shared" ref="Z120:AB120" si="689">1/(1+EXP(-U120))</f>
        <v>0.7170648328</v>
      </c>
      <c r="AA120" s="17">
        <f t="shared" si="689"/>
        <v>0.8647066456</v>
      </c>
      <c r="AB120" s="17">
        <f t="shared" si="689"/>
        <v>0.2261714862</v>
      </c>
      <c r="AE120" s="29">
        <v>1.0</v>
      </c>
      <c r="AF120" s="17">
        <f t="shared" ref="AF120:AH120" si="690">Z120</f>
        <v>0.7170648328</v>
      </c>
      <c r="AG120" s="17">
        <f t="shared" si="690"/>
        <v>0.8647066456</v>
      </c>
      <c r="AH120" s="17">
        <f t="shared" si="690"/>
        <v>0.2261714862</v>
      </c>
      <c r="AI120" s="38">
        <f t="shared" ref="AI120:AK120" si="691">AI107-$C$10*BO107</f>
        <v>0.5439628849</v>
      </c>
      <c r="AJ120" s="38">
        <f t="shared" si="691"/>
        <v>0.732181273</v>
      </c>
      <c r="AK120" s="38">
        <f t="shared" si="691"/>
        <v>0.5238558422</v>
      </c>
      <c r="AM120" s="27">
        <v>0.7503476859159094</v>
      </c>
      <c r="AN120" s="27">
        <v>0.6213492408002115</v>
      </c>
      <c r="AO120" s="27">
        <v>0.7315926055717902</v>
      </c>
      <c r="AQ120" s="17">
        <f t="shared" ref="AQ120:AS120" si="692">EXP(AM120)/(EXP($AM120)+EXP($AN120)+EXP($AO120))</f>
        <v>0.3496020613</v>
      </c>
      <c r="AR120" s="17">
        <f t="shared" si="692"/>
        <v>0.307291588</v>
      </c>
      <c r="AS120" s="17">
        <f t="shared" si="692"/>
        <v>0.3431063507</v>
      </c>
      <c r="AU120" s="40" t="str">
        <f t="shared" ref="AU120:AU127" si="703">IF(MAX(AQ120:AS120)=AQ120,"setosa",IF(MAX(AQ120:AS120)=AR120,"versicolor","virginica"))</f>
        <v>setosa</v>
      </c>
      <c r="AW120" s="41">
        <v>1.0</v>
      </c>
      <c r="AX120" s="41">
        <v>0.0</v>
      </c>
      <c r="AY120" s="41">
        <v>0.0</v>
      </c>
      <c r="BB120" s="74">
        <f t="shared" ref="BB120:BD120" si="693">AQ120-AW120</f>
        <v>-0.6503979387</v>
      </c>
      <c r="BC120" s="74">
        <f t="shared" si="693"/>
        <v>0.307291588</v>
      </c>
      <c r="BD120" s="74">
        <f t="shared" si="693"/>
        <v>0.3431063507</v>
      </c>
      <c r="BF120" s="5">
        <v>1.0</v>
      </c>
      <c r="BG120" s="5">
        <v>1.0</v>
      </c>
      <c r="BH120" s="5">
        <v>1.0</v>
      </c>
      <c r="BJ120" s="34">
        <f t="shared" ref="BJ120:BL120" si="694">BB120*BF120</f>
        <v>-0.6503979387</v>
      </c>
      <c r="BK120" s="34">
        <f t="shared" si="694"/>
        <v>0.307291588</v>
      </c>
      <c r="BL120" s="34">
        <f t="shared" si="694"/>
        <v>0.3431063507</v>
      </c>
      <c r="BN120" s="61" t="s">
        <v>1689</v>
      </c>
      <c r="BO120" s="34">
        <v>0.08269669953885939</v>
      </c>
      <c r="BP120" s="34">
        <v>-0.0014484200781752499</v>
      </c>
      <c r="BQ120" s="34">
        <v>-0.08124827946068358</v>
      </c>
      <c r="BT120" s="5">
        <f t="shared" ref="BT120:BV120" si="695">Z120*(1-Z120)</f>
        <v>0.2028828583</v>
      </c>
      <c r="BU120" s="5">
        <f t="shared" si="695"/>
        <v>0.1169890627</v>
      </c>
      <c r="BV120" s="5">
        <f t="shared" si="695"/>
        <v>0.175017945</v>
      </c>
      <c r="BY120" s="17">
        <v>0.05093907333020403</v>
      </c>
      <c r="BZ120" s="17">
        <v>-0.08994887117714953</v>
      </c>
      <c r="CA120" s="17">
        <v>0.23661292029197872</v>
      </c>
      <c r="CC120" s="34">
        <f t="shared" ref="CC120:CE120" si="696">BY120*BT120</f>
        <v>0.0103346648</v>
      </c>
      <c r="CD120" s="34">
        <f t="shared" si="696"/>
        <v>-0.01052303413</v>
      </c>
      <c r="CE120" s="34">
        <f t="shared" si="696"/>
        <v>0.04141150707</v>
      </c>
      <c r="CG120" s="61" t="s">
        <v>1690</v>
      </c>
      <c r="CH120" s="66">
        <v>-0.010637689162292477</v>
      </c>
      <c r="CI120" s="66">
        <v>0.2335366928796759</v>
      </c>
      <c r="CJ120" s="66">
        <v>-0.49563304132760033</v>
      </c>
    </row>
    <row r="121" ht="18.0" customHeight="1">
      <c r="B121" s="6">
        <v>1.0</v>
      </c>
      <c r="C121" s="6">
        <v>0.0</v>
      </c>
      <c r="D121" s="6">
        <v>0.0</v>
      </c>
      <c r="E121" s="22" t="str">
        <f t="shared" si="683"/>
        <v>setosa</v>
      </c>
      <c r="F121" s="22">
        <f t="shared" ref="F121:H121" si="697">AQ121</f>
        <v>0.346650166</v>
      </c>
      <c r="G121" s="22">
        <f t="shared" si="697"/>
        <v>0.3101814941</v>
      </c>
      <c r="H121" s="22">
        <f t="shared" si="697"/>
        <v>0.3431683399</v>
      </c>
      <c r="I121" s="64" t="str">
        <f t="shared" si="685"/>
        <v>setosa</v>
      </c>
      <c r="K121" s="24" t="str">
        <f t="shared" si="686"/>
        <v>OK</v>
      </c>
      <c r="L121" s="29">
        <f t="shared" si="687"/>
        <v>0.1177154639</v>
      </c>
      <c r="N121" s="29">
        <v>1.0</v>
      </c>
      <c r="O121" s="27">
        <v>4.6</v>
      </c>
      <c r="P121" s="27">
        <v>6.8</v>
      </c>
      <c r="Q121" s="72">
        <f t="shared" ref="Q121:S121" si="698">Q108-$C$10*CH108</f>
        <v>0.01192784958</v>
      </c>
      <c r="R121" s="72">
        <f t="shared" si="698"/>
        <v>0.3018872345</v>
      </c>
      <c r="S121" s="72">
        <f t="shared" si="698"/>
        <v>-0.2852836503</v>
      </c>
      <c r="U121" s="27">
        <v>0.8021474946848397</v>
      </c>
      <c r="V121" s="27">
        <v>1.6211608524919934</v>
      </c>
      <c r="W121" s="27">
        <v>-1.0651770809023775</v>
      </c>
      <c r="Z121" s="17">
        <f t="shared" ref="Z121:AB121" si="699">1/(1+EXP(-U121))</f>
        <v>0.6904336636</v>
      </c>
      <c r="AA121" s="17">
        <f t="shared" si="699"/>
        <v>0.8349551633</v>
      </c>
      <c r="AB121" s="17">
        <f t="shared" si="699"/>
        <v>0.2563213515</v>
      </c>
      <c r="AE121" s="29">
        <v>1.0</v>
      </c>
      <c r="AF121" s="17">
        <f t="shared" ref="AF121:AH121" si="700">Z121</f>
        <v>0.6904336636</v>
      </c>
      <c r="AG121" s="17">
        <f t="shared" si="700"/>
        <v>0.8349551633</v>
      </c>
      <c r="AH121" s="17">
        <f t="shared" si="700"/>
        <v>0.2563213515</v>
      </c>
      <c r="AI121" s="38">
        <f t="shared" ref="AI121:AK121" si="701">AI108-$C$10*BO108</f>
        <v>0.338365854</v>
      </c>
      <c r="AJ121" s="38">
        <f t="shared" si="701"/>
        <v>0.0228262386</v>
      </c>
      <c r="AK121" s="38">
        <f t="shared" si="701"/>
        <v>0.3588079074</v>
      </c>
      <c r="AM121" s="27">
        <v>0.7268372503091808</v>
      </c>
      <c r="AN121" s="27">
        <v>0.6156787371993009</v>
      </c>
      <c r="AO121" s="27">
        <v>0.7167422597547438</v>
      </c>
      <c r="AQ121" s="17">
        <f t="shared" ref="AQ121:AS121" si="702">EXP(AM121)/(EXP($AM121)+EXP($AN121)+EXP($AO121))</f>
        <v>0.346650166</v>
      </c>
      <c r="AR121" s="17">
        <f t="shared" si="702"/>
        <v>0.3101814941</v>
      </c>
      <c r="AS121" s="17">
        <f t="shared" si="702"/>
        <v>0.3431683399</v>
      </c>
      <c r="AU121" s="40" t="str">
        <f t="shared" si="703"/>
        <v>setosa</v>
      </c>
      <c r="AW121" s="41">
        <v>1.0</v>
      </c>
      <c r="AX121" s="41">
        <v>0.0</v>
      </c>
      <c r="AY121" s="41">
        <v>0.0</v>
      </c>
      <c r="BB121" s="74">
        <f t="shared" ref="BB121:BD121" si="704">AQ121-AW121</f>
        <v>-0.653349834</v>
      </c>
      <c r="BC121" s="74">
        <f t="shared" si="704"/>
        <v>0.3101814941</v>
      </c>
      <c r="BD121" s="74">
        <f t="shared" si="704"/>
        <v>0.3431683399</v>
      </c>
      <c r="BF121" s="5">
        <v>1.0</v>
      </c>
      <c r="BG121" s="5">
        <v>1.0</v>
      </c>
      <c r="BH121" s="5">
        <v>1.0</v>
      </c>
      <c r="BJ121" s="34">
        <f t="shared" ref="BJ121:BL121" si="705">BB121*BF121</f>
        <v>-0.653349834</v>
      </c>
      <c r="BK121" s="34">
        <f t="shared" si="705"/>
        <v>0.3101814941</v>
      </c>
      <c r="BL121" s="34">
        <f t="shared" si="705"/>
        <v>0.3431683399</v>
      </c>
      <c r="BO121" s="34">
        <v>-0.35651857088854705</v>
      </c>
      <c r="BP121" s="34">
        <v>0.32397645382694407</v>
      </c>
      <c r="BQ121" s="34">
        <v>0.03254211706160337</v>
      </c>
      <c r="BT121" s="5">
        <f t="shared" ref="BT121:BV121" si="706">Z121*(1-Z121)</f>
        <v>0.2137350198</v>
      </c>
      <c r="BU121" s="5">
        <f t="shared" si="706"/>
        <v>0.1378050386</v>
      </c>
      <c r="BV121" s="5">
        <f t="shared" si="706"/>
        <v>0.1906207163</v>
      </c>
      <c r="BY121" s="17">
        <v>0.05148176038862304</v>
      </c>
      <c r="BZ121" s="17">
        <v>-0.09085948386632225</v>
      </c>
      <c r="CA121" s="17">
        <v>0.2379214791913843</v>
      </c>
      <c r="CC121" s="34">
        <f t="shared" ref="CC121:CE121" si="707">BY121*BT121</f>
        <v>0.01100345508</v>
      </c>
      <c r="CD121" s="34">
        <f t="shared" si="707"/>
        <v>-0.01252089468</v>
      </c>
      <c r="CE121" s="34">
        <f t="shared" si="707"/>
        <v>0.04535276278</v>
      </c>
      <c r="CH121" s="66">
        <v>0.19540600896978305</v>
      </c>
      <c r="CI121" s="66">
        <v>-0.13467306854417854</v>
      </c>
      <c r="CJ121" s="66">
        <v>0.2812252062111286</v>
      </c>
    </row>
    <row r="122" ht="18.0" customHeight="1">
      <c r="B122" s="6">
        <v>0.0</v>
      </c>
      <c r="C122" s="6">
        <v>1.0</v>
      </c>
      <c r="D122" s="6">
        <v>0.0</v>
      </c>
      <c r="E122" s="22" t="str">
        <f t="shared" si="683"/>
        <v>versicolor</v>
      </c>
      <c r="F122" s="22">
        <f t="shared" ref="F122:H122" si="708">AQ122</f>
        <v>0.3168468404</v>
      </c>
      <c r="G122" s="22">
        <f t="shared" si="708"/>
        <v>0.3454267059</v>
      </c>
      <c r="H122" s="22">
        <f t="shared" si="708"/>
        <v>0.3377264538</v>
      </c>
      <c r="I122" s="64" t="str">
        <f t="shared" si="685"/>
        <v>versicolor</v>
      </c>
      <c r="K122" s="24" t="str">
        <f t="shared" si="686"/>
        <v>OK</v>
      </c>
      <c r="L122" s="29">
        <f t="shared" si="687"/>
        <v>0.1181083108</v>
      </c>
      <c r="N122" s="29">
        <v>1.0</v>
      </c>
      <c r="O122" s="27">
        <v>6.4</v>
      </c>
      <c r="P122" s="27">
        <v>3.6</v>
      </c>
      <c r="U122" s="27">
        <v>1.024692928679612</v>
      </c>
      <c r="V122" s="27">
        <v>0.5018895191330208</v>
      </c>
      <c r="W122" s="27">
        <v>0.11863946603027631</v>
      </c>
      <c r="Z122" s="17">
        <f t="shared" ref="Z122:AB122" si="709">1/(1+EXP(-U122))</f>
        <v>0.7358857165</v>
      </c>
      <c r="AA122" s="17">
        <f t="shared" si="709"/>
        <v>0.6229032724</v>
      </c>
      <c r="AB122" s="17">
        <f t="shared" si="709"/>
        <v>0.5296251261</v>
      </c>
      <c r="AE122" s="29">
        <v>1.0</v>
      </c>
      <c r="AF122" s="17">
        <f t="shared" ref="AF122:AH122" si="710">Z122</f>
        <v>0.7358857165</v>
      </c>
      <c r="AG122" s="17">
        <f t="shared" si="710"/>
        <v>0.6229032724</v>
      </c>
      <c r="AH122" s="17">
        <f t="shared" si="710"/>
        <v>0.5296251261</v>
      </c>
      <c r="AI122" s="38">
        <f t="shared" ref="AI122:AK122" si="711">AI109-$C$10*BO109</f>
        <v>0.034587808</v>
      </c>
      <c r="AJ122" s="38">
        <f t="shared" si="711"/>
        <v>0.4811780781</v>
      </c>
      <c r="AK122" s="38">
        <f t="shared" si="711"/>
        <v>0.3242341139</v>
      </c>
      <c r="AM122" s="27">
        <v>0.6892633394432199</v>
      </c>
      <c r="AN122" s="27">
        <v>0.7756253170928457</v>
      </c>
      <c r="AO122" s="27">
        <v>0.7530810951554558</v>
      </c>
      <c r="AQ122" s="17">
        <f t="shared" ref="AQ122:AS122" si="712">EXP(AM122)/(EXP($AM122)+EXP($AN122)+EXP($AO122))</f>
        <v>0.3168468404</v>
      </c>
      <c r="AR122" s="17">
        <f t="shared" si="712"/>
        <v>0.3454267059</v>
      </c>
      <c r="AS122" s="17">
        <f t="shared" si="712"/>
        <v>0.3377264538</v>
      </c>
      <c r="AU122" s="40" t="str">
        <f t="shared" si="703"/>
        <v>versicolor</v>
      </c>
      <c r="AW122" s="41">
        <v>0.0</v>
      </c>
      <c r="AX122" s="41">
        <v>1.0</v>
      </c>
      <c r="AY122" s="41">
        <v>0.0</v>
      </c>
      <c r="BB122" s="74">
        <f t="shared" ref="BB122:BD122" si="713">AQ122-AW122</f>
        <v>0.3168468404</v>
      </c>
      <c r="BC122" s="74">
        <f t="shared" si="713"/>
        <v>-0.6545732941</v>
      </c>
      <c r="BD122" s="74">
        <f t="shared" si="713"/>
        <v>0.3377264538</v>
      </c>
      <c r="BF122" s="5">
        <v>1.0</v>
      </c>
      <c r="BG122" s="5">
        <v>1.0</v>
      </c>
      <c r="BH122" s="5">
        <v>1.0</v>
      </c>
      <c r="BJ122" s="34">
        <f t="shared" ref="BJ122:BL122" si="714">BB122*BF122</f>
        <v>0.3168468404</v>
      </c>
      <c r="BK122" s="34">
        <f t="shared" si="714"/>
        <v>-0.6545732941</v>
      </c>
      <c r="BL122" s="34">
        <f t="shared" si="714"/>
        <v>0.3377264538</v>
      </c>
      <c r="BO122" s="34">
        <v>0.45427233891180546</v>
      </c>
      <c r="BP122" s="34">
        <v>-0.39570213313886</v>
      </c>
      <c r="BQ122" s="34">
        <v>-0.05857020577294514</v>
      </c>
      <c r="BT122" s="5">
        <f t="shared" ref="BT122:BV122" si="715">Z122*(1-Z122)</f>
        <v>0.1943579287</v>
      </c>
      <c r="BU122" s="5">
        <f t="shared" si="715"/>
        <v>0.2348947856</v>
      </c>
      <c r="BV122" s="5">
        <f t="shared" si="715"/>
        <v>0.2491223519</v>
      </c>
      <c r="BY122" s="17">
        <v>-0.1299934105362294</v>
      </c>
      <c r="BZ122" s="17">
        <v>0.21344762768709957</v>
      </c>
      <c r="CA122" s="17">
        <v>-0.19450484444361324</v>
      </c>
      <c r="CC122" s="34">
        <f t="shared" ref="CC122:CE122" si="716">BY122*BT122</f>
        <v>-0.02526525002</v>
      </c>
      <c r="CD122" s="34">
        <f t="shared" si="716"/>
        <v>0.05013773475</v>
      </c>
      <c r="CE122" s="34">
        <f t="shared" si="716"/>
        <v>-0.0484555043</v>
      </c>
    </row>
    <row r="123" ht="18.0" customHeight="1">
      <c r="B123" s="6">
        <v>0.0</v>
      </c>
      <c r="C123" s="6">
        <v>1.0</v>
      </c>
      <c r="D123" s="6">
        <v>0.0</v>
      </c>
      <c r="E123" s="22" t="str">
        <f t="shared" si="683"/>
        <v>versicolor</v>
      </c>
      <c r="F123" s="22">
        <f t="shared" ref="F123:H123" si="717">AQ123</f>
        <v>0.3173464141</v>
      </c>
      <c r="G123" s="22">
        <f t="shared" si="717"/>
        <v>0.3447671584</v>
      </c>
      <c r="H123" s="22">
        <f t="shared" si="717"/>
        <v>0.3378864275</v>
      </c>
      <c r="I123" s="64" t="str">
        <f t="shared" si="685"/>
        <v>versicolor</v>
      </c>
      <c r="K123" s="24" t="str">
        <f t="shared" si="686"/>
        <v>OK</v>
      </c>
      <c r="L123" s="29">
        <f t="shared" si="687"/>
        <v>0.1183206659</v>
      </c>
      <c r="N123" s="29">
        <v>1.0</v>
      </c>
      <c r="O123" s="27">
        <v>5.9</v>
      </c>
      <c r="P123" s="27">
        <v>3.4</v>
      </c>
      <c r="U123" s="27">
        <v>0.9498866496960322</v>
      </c>
      <c r="V123" s="27">
        <v>0.4840765674791787</v>
      </c>
      <c r="W123" s="27">
        <v>0.10044373334086587</v>
      </c>
      <c r="Z123" s="17">
        <f t="shared" ref="Z123:AB123" si="718">1/(1+EXP(-U123))</f>
        <v>0.7210923818</v>
      </c>
      <c r="AA123" s="17">
        <f t="shared" si="718"/>
        <v>0.6187100336</v>
      </c>
      <c r="AB123" s="17">
        <f t="shared" si="718"/>
        <v>0.5250898427</v>
      </c>
      <c r="AE123" s="29">
        <v>1.0</v>
      </c>
      <c r="AF123" s="17">
        <f t="shared" ref="AF123:AH123" si="719">Z123</f>
        <v>0.7210923818</v>
      </c>
      <c r="AG123" s="17">
        <f t="shared" si="719"/>
        <v>0.6187100336</v>
      </c>
      <c r="AH123" s="17">
        <f t="shared" si="719"/>
        <v>0.5250898427</v>
      </c>
      <c r="AI123" s="2"/>
      <c r="AM123" s="27">
        <v>0.6796406001062885</v>
      </c>
      <c r="AN123" s="27">
        <v>0.7625159196611558</v>
      </c>
      <c r="AO123" s="27">
        <v>0.7423564595553204</v>
      </c>
      <c r="AQ123" s="17">
        <f t="shared" ref="AQ123:AS123" si="720">EXP(AM123)/(EXP($AM123)+EXP($AN123)+EXP($AO123))</f>
        <v>0.3173464141</v>
      </c>
      <c r="AR123" s="17">
        <f t="shared" si="720"/>
        <v>0.3447671584</v>
      </c>
      <c r="AS123" s="17">
        <f t="shared" si="720"/>
        <v>0.3378864275</v>
      </c>
      <c r="AU123" s="40" t="str">
        <f t="shared" si="703"/>
        <v>versicolor</v>
      </c>
      <c r="AW123" s="41">
        <v>0.0</v>
      </c>
      <c r="AX123" s="41">
        <v>1.0</v>
      </c>
      <c r="AY123" s="41">
        <v>0.0</v>
      </c>
      <c r="BB123" s="74">
        <f t="shared" ref="BB123:BD123" si="721">AQ123-AW123</f>
        <v>0.3173464141</v>
      </c>
      <c r="BC123" s="74">
        <f t="shared" si="721"/>
        <v>-0.6552328416</v>
      </c>
      <c r="BD123" s="74">
        <f t="shared" si="721"/>
        <v>0.3378864275</v>
      </c>
      <c r="BF123" s="5">
        <v>1.0</v>
      </c>
      <c r="BG123" s="5">
        <v>1.0</v>
      </c>
      <c r="BH123" s="5">
        <v>1.0</v>
      </c>
      <c r="BJ123" s="34">
        <f t="shared" ref="BJ123:BL123" si="722">BB123*BF123</f>
        <v>0.3173464141</v>
      </c>
      <c r="BK123" s="34">
        <f t="shared" si="722"/>
        <v>-0.6552328416</v>
      </c>
      <c r="BL123" s="34">
        <f t="shared" si="722"/>
        <v>0.3378864275</v>
      </c>
      <c r="BT123" s="5">
        <f t="shared" ref="BT123:BV123" si="723">Z123*(1-Z123)</f>
        <v>0.2011181587</v>
      </c>
      <c r="BU123" s="5">
        <f t="shared" si="723"/>
        <v>0.2359079279</v>
      </c>
      <c r="BV123" s="5">
        <f t="shared" si="723"/>
        <v>0.2493704998</v>
      </c>
      <c r="BY123" s="17">
        <v>-0.13012076610453102</v>
      </c>
      <c r="BZ123" s="17">
        <v>0.2136590112468713</v>
      </c>
      <c r="CA123" s="17">
        <v>-0.19475305613993998</v>
      </c>
      <c r="CC123" s="34">
        <f t="shared" ref="CC123:CE123" si="724">BY123*BT123</f>
        <v>-0.02616964889</v>
      </c>
      <c r="CD123" s="34">
        <f t="shared" si="724"/>
        <v>0.05040385462</v>
      </c>
      <c r="CE123" s="34">
        <f t="shared" si="724"/>
        <v>-0.04856566695</v>
      </c>
    </row>
    <row r="124" ht="18.0" customHeight="1">
      <c r="B124" s="6">
        <v>0.0</v>
      </c>
      <c r="C124" s="6">
        <v>1.0</v>
      </c>
      <c r="D124" s="6">
        <v>0.0</v>
      </c>
      <c r="E124" s="22" t="str">
        <f t="shared" si="683"/>
        <v>versicolor</v>
      </c>
      <c r="F124" s="22">
        <f t="shared" ref="F124:H124" si="725">AQ124</f>
        <v>0.312438386</v>
      </c>
      <c r="G124" s="22">
        <f t="shared" si="725"/>
        <v>0.3510019637</v>
      </c>
      <c r="H124" s="22">
        <f t="shared" si="725"/>
        <v>0.3365596503</v>
      </c>
      <c r="I124" s="64" t="str">
        <f t="shared" si="685"/>
        <v>versicolor</v>
      </c>
      <c r="K124" s="24" t="str">
        <f t="shared" si="686"/>
        <v>OK</v>
      </c>
      <c r="L124" s="29">
        <f t="shared" si="687"/>
        <v>0.1163292735</v>
      </c>
      <c r="N124" s="29">
        <v>1.0</v>
      </c>
      <c r="O124" s="27">
        <v>6.7</v>
      </c>
      <c r="P124" s="27">
        <v>3.2</v>
      </c>
      <c r="U124" s="27">
        <v>1.063374214289153</v>
      </c>
      <c r="V124" s="27">
        <v>0.35559592817566843</v>
      </c>
      <c r="W124" s="27">
        <v>0.2779044038098417</v>
      </c>
      <c r="Z124" s="17">
        <f t="shared" ref="Z124:AB124" si="726">1/(1+EXP(-U124))</f>
        <v>0.7433348338</v>
      </c>
      <c r="AA124" s="17">
        <f t="shared" si="726"/>
        <v>0.587973916</v>
      </c>
      <c r="AB124" s="17">
        <f t="shared" si="726"/>
        <v>0.5690323859</v>
      </c>
      <c r="AE124" s="29">
        <v>1.0</v>
      </c>
      <c r="AF124" s="17">
        <f t="shared" ref="AF124:AH124" si="727">Z124</f>
        <v>0.7433348338</v>
      </c>
      <c r="AG124" s="17">
        <f t="shared" si="727"/>
        <v>0.587973916</v>
      </c>
      <c r="AH124" s="17">
        <f t="shared" si="727"/>
        <v>0.5690323859</v>
      </c>
      <c r="AJ124" s="2"/>
      <c r="AK124" s="2"/>
      <c r="AM124" s="27">
        <v>0.6828594920197346</v>
      </c>
      <c r="AN124" s="27">
        <v>0.7992440250320727</v>
      </c>
      <c r="AO124" s="27">
        <v>0.7572276074913792</v>
      </c>
      <c r="AQ124" s="17">
        <f t="shared" ref="AQ124:AS124" si="728">EXP(AM124)/(EXP($AM124)+EXP($AN124)+EXP($AO124))</f>
        <v>0.312438386</v>
      </c>
      <c r="AR124" s="17">
        <f t="shared" si="728"/>
        <v>0.3510019637</v>
      </c>
      <c r="AS124" s="17">
        <f t="shared" si="728"/>
        <v>0.3365596503</v>
      </c>
      <c r="AU124" s="40" t="str">
        <f t="shared" si="703"/>
        <v>versicolor</v>
      </c>
      <c r="AW124" s="41">
        <v>0.0</v>
      </c>
      <c r="AX124" s="41">
        <v>1.0</v>
      </c>
      <c r="AY124" s="41">
        <v>0.0</v>
      </c>
      <c r="BB124" s="74">
        <f t="shared" ref="BB124:BD124" si="729">AQ124-AW124</f>
        <v>0.312438386</v>
      </c>
      <c r="BC124" s="74">
        <f t="shared" si="729"/>
        <v>-0.6489980363</v>
      </c>
      <c r="BD124" s="74">
        <f t="shared" si="729"/>
        <v>0.3365596503</v>
      </c>
      <c r="BF124" s="5">
        <v>1.0</v>
      </c>
      <c r="BG124" s="5">
        <v>1.0</v>
      </c>
      <c r="BH124" s="5">
        <v>1.0</v>
      </c>
      <c r="BJ124" s="34">
        <f t="shared" ref="BJ124:BL124" si="730">BB124*BF124</f>
        <v>0.312438386</v>
      </c>
      <c r="BK124" s="34">
        <f t="shared" si="730"/>
        <v>-0.6489980363</v>
      </c>
      <c r="BL124" s="34">
        <f t="shared" si="730"/>
        <v>0.3365596503</v>
      </c>
      <c r="BT124" s="5">
        <f t="shared" ref="BT124:BV124" si="731">Z124*(1-Z124)</f>
        <v>0.1907881586</v>
      </c>
      <c r="BU124" s="5">
        <f t="shared" si="731"/>
        <v>0.2422605901</v>
      </c>
      <c r="BV124" s="5">
        <f t="shared" si="731"/>
        <v>0.2452345297</v>
      </c>
      <c r="BY124" s="17">
        <v>-0.12892058353388217</v>
      </c>
      <c r="BZ124" s="17">
        <v>0.2116645611274799</v>
      </c>
      <c r="CA124" s="17">
        <v>-0.192352948857479</v>
      </c>
      <c r="CC124" s="34">
        <f t="shared" ref="CC124:CE124" si="732">BY124*BT124</f>
        <v>-0.02459652074</v>
      </c>
      <c r="CD124" s="34">
        <f t="shared" si="732"/>
        <v>0.05127798148</v>
      </c>
      <c r="CE124" s="34">
        <f t="shared" si="732"/>
        <v>-0.04717158495</v>
      </c>
    </row>
    <row r="125" ht="18.0" customHeight="1">
      <c r="B125" s="6">
        <v>0.0</v>
      </c>
      <c r="C125" s="6">
        <v>0.0</v>
      </c>
      <c r="D125" s="6">
        <v>1.0</v>
      </c>
      <c r="E125" s="22" t="str">
        <f t="shared" si="683"/>
        <v>virginica</v>
      </c>
      <c r="F125" s="22">
        <f t="shared" ref="F125:H125" si="733">AQ125</f>
        <v>0.3314750717</v>
      </c>
      <c r="G125" s="22">
        <f t="shared" si="733"/>
        <v>0.3280195274</v>
      </c>
      <c r="H125" s="22">
        <f t="shared" si="733"/>
        <v>0.340505401</v>
      </c>
      <c r="I125" s="64" t="str">
        <f t="shared" si="685"/>
        <v>virginica</v>
      </c>
      <c r="K125" s="24" t="str">
        <f t="shared" si="686"/>
        <v>OK</v>
      </c>
      <c r="L125" s="29">
        <f t="shared" si="687"/>
        <v>0.1197026991</v>
      </c>
      <c r="N125" s="29">
        <v>1.0</v>
      </c>
      <c r="O125" s="27">
        <v>7.9</v>
      </c>
      <c r="P125" s="27">
        <v>6.3</v>
      </c>
      <c r="U125" s="27">
        <v>1.2741602497443414</v>
      </c>
      <c r="V125" s="27">
        <v>1.1892915665835493</v>
      </c>
      <c r="W125" s="27">
        <v>-0.42586900157155005</v>
      </c>
      <c r="Z125" s="17">
        <f t="shared" ref="Z125:AB125" si="734">1/(1+EXP(-U125))</f>
        <v>0.7814540822</v>
      </c>
      <c r="AA125" s="17">
        <f t="shared" si="734"/>
        <v>0.7666143375</v>
      </c>
      <c r="AB125" s="17">
        <f t="shared" si="734"/>
        <v>0.3951132061</v>
      </c>
      <c r="AE125" s="29">
        <v>1.0</v>
      </c>
      <c r="AF125" s="17">
        <f t="shared" ref="AF125:AH125" si="735">Z125</f>
        <v>0.7814540822</v>
      </c>
      <c r="AG125" s="17">
        <f t="shared" si="735"/>
        <v>0.7666143375</v>
      </c>
      <c r="AH125" s="17">
        <f t="shared" si="735"/>
        <v>0.3951132061</v>
      </c>
      <c r="AM125" s="27">
        <v>0.7580252839601688</v>
      </c>
      <c r="AN125" s="27">
        <v>0.7475458170436253</v>
      </c>
      <c r="AO125" s="27">
        <v>0.7849036631279198</v>
      </c>
      <c r="AQ125" s="17">
        <f t="shared" ref="AQ125:AS125" si="736">EXP(AM125)/(EXP($AM125)+EXP($AN125)+EXP($AO125))</f>
        <v>0.3314750717</v>
      </c>
      <c r="AR125" s="17">
        <f t="shared" si="736"/>
        <v>0.3280195274</v>
      </c>
      <c r="AS125" s="17">
        <f t="shared" si="736"/>
        <v>0.340505401</v>
      </c>
      <c r="AU125" s="40" t="str">
        <f t="shared" si="703"/>
        <v>virginica</v>
      </c>
      <c r="AW125" s="41">
        <v>0.0</v>
      </c>
      <c r="AX125" s="41">
        <v>0.0</v>
      </c>
      <c r="AY125" s="41">
        <v>1.0</v>
      </c>
      <c r="BB125" s="74">
        <f t="shared" ref="BB125:BD125" si="737">AQ125-AW125</f>
        <v>0.3314750717</v>
      </c>
      <c r="BC125" s="74">
        <f t="shared" si="737"/>
        <v>0.3280195274</v>
      </c>
      <c r="BD125" s="74">
        <f t="shared" si="737"/>
        <v>-0.659494599</v>
      </c>
      <c r="BF125" s="5">
        <v>1.0</v>
      </c>
      <c r="BG125" s="5">
        <v>1.0</v>
      </c>
      <c r="BH125" s="5">
        <v>1.0</v>
      </c>
      <c r="BJ125" s="34">
        <f t="shared" ref="BJ125:BL125" si="738">BB125*BF125</f>
        <v>0.3314750717</v>
      </c>
      <c r="BK125" s="34">
        <f t="shared" si="738"/>
        <v>0.3280195274</v>
      </c>
      <c r="BL125" s="34">
        <f t="shared" si="738"/>
        <v>-0.659494599</v>
      </c>
      <c r="BT125" s="5">
        <f t="shared" ref="BT125:BV125" si="739">Z125*(1-Z125)</f>
        <v>0.1707835996</v>
      </c>
      <c r="BU125" s="5">
        <f t="shared" si="739"/>
        <v>0.178916795</v>
      </c>
      <c r="BV125" s="5">
        <f t="shared" si="739"/>
        <v>0.2389987605</v>
      </c>
      <c r="BY125" s="17">
        <v>0.07499979275379864</v>
      </c>
      <c r="BZ125" s="17">
        <v>-0.11698457928618347</v>
      </c>
      <c r="CA125" s="17">
        <v>-0.04452984508727445</v>
      </c>
      <c r="CC125" s="34">
        <f t="shared" ref="CC125:CE125" si="740">BY125*BT125</f>
        <v>0.01280873458</v>
      </c>
      <c r="CD125" s="34">
        <f t="shared" si="740"/>
        <v>-0.02093050599</v>
      </c>
      <c r="CE125" s="34">
        <f t="shared" si="740"/>
        <v>-0.01064257778</v>
      </c>
    </row>
    <row r="126" ht="18.0" customHeight="1">
      <c r="B126" s="6">
        <v>0.0</v>
      </c>
      <c r="C126" s="6">
        <v>0.0</v>
      </c>
      <c r="D126" s="6">
        <v>1.0</v>
      </c>
      <c r="E126" s="22" t="str">
        <f t="shared" si="683"/>
        <v>virginica</v>
      </c>
      <c r="F126" s="22">
        <f t="shared" ref="F126:H126" si="741">AQ126</f>
        <v>0.3262035492</v>
      </c>
      <c r="G126" s="22">
        <f t="shared" si="741"/>
        <v>0.3341818041</v>
      </c>
      <c r="H126" s="22">
        <f t="shared" si="741"/>
        <v>0.3396146467</v>
      </c>
      <c r="I126" s="64" t="str">
        <f t="shared" si="685"/>
        <v>virginica</v>
      </c>
      <c r="K126" s="24" t="str">
        <f t="shared" si="686"/>
        <v>OK</v>
      </c>
      <c r="L126" s="29">
        <f t="shared" si="687"/>
        <v>0.119993744</v>
      </c>
      <c r="N126" s="29">
        <v>1.0</v>
      </c>
      <c r="O126" s="27">
        <v>8.3</v>
      </c>
      <c r="P126" s="27">
        <v>5.8</v>
      </c>
      <c r="U126" s="27">
        <v>1.3261328922096656</v>
      </c>
      <c r="V126" s="27">
        <v>1.004296353124365</v>
      </c>
      <c r="W126" s="27">
        <v>-0.22302520620943178</v>
      </c>
      <c r="Z126" s="17">
        <f t="shared" ref="Z126:AB126" si="742">1/(1+EXP(-U126))</f>
        <v>0.7902002504</v>
      </c>
      <c r="AA126" s="17">
        <f t="shared" si="742"/>
        <v>0.7319024539</v>
      </c>
      <c r="AB126" s="17">
        <f t="shared" si="742"/>
        <v>0.4444736657</v>
      </c>
      <c r="AE126" s="29">
        <v>1.0</v>
      </c>
      <c r="AF126" s="17">
        <f t="shared" ref="AF126:AH126" si="743">Z126</f>
        <v>0.7902002504</v>
      </c>
      <c r="AG126" s="17">
        <f t="shared" si="743"/>
        <v>0.7319024539</v>
      </c>
      <c r="AH126" s="17">
        <f t="shared" si="743"/>
        <v>0.4444736657</v>
      </c>
      <c r="AM126" s="27">
        <v>0.7527448287612262</v>
      </c>
      <c r="AN126" s="27">
        <v>0.7769084268997253</v>
      </c>
      <c r="AO126" s="27">
        <v>0.7930348409537967</v>
      </c>
      <c r="AQ126" s="17">
        <f t="shared" ref="AQ126:AS126" si="744">EXP(AM126)/(EXP($AM126)+EXP($AN126)+EXP($AO126))</f>
        <v>0.3262035492</v>
      </c>
      <c r="AR126" s="17">
        <f t="shared" si="744"/>
        <v>0.3341818041</v>
      </c>
      <c r="AS126" s="17">
        <f t="shared" si="744"/>
        <v>0.3396146467</v>
      </c>
      <c r="AU126" s="40" t="str">
        <f t="shared" si="703"/>
        <v>virginica</v>
      </c>
      <c r="AW126" s="41">
        <v>0.0</v>
      </c>
      <c r="AX126" s="41">
        <v>0.0</v>
      </c>
      <c r="AY126" s="41">
        <v>1.0</v>
      </c>
      <c r="BB126" s="74">
        <f t="shared" ref="BB126:BD126" si="745">AQ126-AW126</f>
        <v>0.3262035492</v>
      </c>
      <c r="BC126" s="74">
        <f t="shared" si="745"/>
        <v>0.3341818041</v>
      </c>
      <c r="BD126" s="74">
        <f t="shared" si="745"/>
        <v>-0.6603853533</v>
      </c>
      <c r="BF126" s="5">
        <v>1.0</v>
      </c>
      <c r="BG126" s="5">
        <v>1.0</v>
      </c>
      <c r="BH126" s="5">
        <v>1.0</v>
      </c>
      <c r="BJ126" s="34">
        <f t="shared" ref="BJ126:BL126" si="746">BB126*BF126</f>
        <v>0.3262035492</v>
      </c>
      <c r="BK126" s="34">
        <f t="shared" si="746"/>
        <v>0.3341818041</v>
      </c>
      <c r="BL126" s="34">
        <f t="shared" si="746"/>
        <v>-0.6603853533</v>
      </c>
      <c r="BT126" s="5">
        <f t="shared" ref="BT126:BV126" si="747">Z126*(1-Z126)</f>
        <v>0.1657838147</v>
      </c>
      <c r="BU126" s="5">
        <f t="shared" si="747"/>
        <v>0.1962212519</v>
      </c>
      <c r="BV126" s="5">
        <f t="shared" si="747"/>
        <v>0.2469168262</v>
      </c>
      <c r="BY126" s="17">
        <v>0.07617755698950157</v>
      </c>
      <c r="BZ126" s="17">
        <v>-0.11894723057585067</v>
      </c>
      <c r="CA126" s="17">
        <v>-0.04203583593080751</v>
      </c>
      <c r="CC126" s="34">
        <f t="shared" ref="CC126:CE126" si="748">BY126*BT126</f>
        <v>0.01262900599</v>
      </c>
      <c r="CD126" s="34">
        <f t="shared" si="748"/>
        <v>-0.02333997449</v>
      </c>
      <c r="CE126" s="34">
        <f t="shared" si="748"/>
        <v>-0.01037935519</v>
      </c>
    </row>
    <row r="127" ht="18.0" customHeight="1">
      <c r="B127" s="6">
        <v>0.0</v>
      </c>
      <c r="C127" s="6">
        <v>0.0</v>
      </c>
      <c r="D127" s="6">
        <v>1.0</v>
      </c>
      <c r="E127" s="22" t="str">
        <f t="shared" si="683"/>
        <v>virginica</v>
      </c>
      <c r="F127" s="22">
        <f t="shared" ref="F127:H127" si="749">AQ127</f>
        <v>0.3240347666</v>
      </c>
      <c r="G127" s="22">
        <f t="shared" si="749"/>
        <v>0.3367169531</v>
      </c>
      <c r="H127" s="22">
        <f t="shared" si="749"/>
        <v>0.3392482803</v>
      </c>
      <c r="I127" s="64" t="str">
        <f t="shared" si="685"/>
        <v>virginica</v>
      </c>
      <c r="J127" s="30"/>
      <c r="K127" s="24" t="str">
        <f t="shared" si="686"/>
        <v>OK</v>
      </c>
      <c r="L127" s="31">
        <f t="shared" si="687"/>
        <v>0.1201136722</v>
      </c>
      <c r="N127" s="31">
        <v>1.0</v>
      </c>
      <c r="O127" s="27">
        <v>7.7</v>
      </c>
      <c r="P127" s="27">
        <v>5.2</v>
      </c>
      <c r="U127" s="27">
        <v>1.2320713315812573</v>
      </c>
      <c r="V127" s="27">
        <v>0.8742414067130684</v>
      </c>
      <c r="W127" s="27">
        <v>-0.1421579713218577</v>
      </c>
      <c r="Z127" s="17">
        <f t="shared" ref="Z127:AB127" si="750">1/(1+EXP(-U127))</f>
        <v>0.7741809001</v>
      </c>
      <c r="AA127" s="17">
        <f t="shared" si="750"/>
        <v>0.7056274794</v>
      </c>
      <c r="AB127" s="17">
        <f t="shared" si="750"/>
        <v>0.4645202376</v>
      </c>
      <c r="AE127" s="31">
        <v>1.0</v>
      </c>
      <c r="AF127" s="17">
        <f t="shared" ref="AF127:AH127" si="751">Z127</f>
        <v>0.7741809001</v>
      </c>
      <c r="AG127" s="17">
        <f t="shared" si="751"/>
        <v>0.7056274794</v>
      </c>
      <c r="AH127" s="17">
        <f t="shared" si="751"/>
        <v>0.4645202376</v>
      </c>
      <c r="AM127" s="27">
        <v>0.7358337095916072</v>
      </c>
      <c r="AN127" s="27">
        <v>0.7742255707657855</v>
      </c>
      <c r="AO127" s="27">
        <v>0.7817151246267882</v>
      </c>
      <c r="AQ127" s="17">
        <f t="shared" ref="AQ127:AS127" si="752">EXP(AM127)/(EXP($AM127)+EXP($AN127)+EXP($AO127))</f>
        <v>0.3240347666</v>
      </c>
      <c r="AR127" s="17">
        <f t="shared" si="752"/>
        <v>0.3367169531</v>
      </c>
      <c r="AS127" s="17">
        <f t="shared" si="752"/>
        <v>0.3392482803</v>
      </c>
      <c r="AU127" s="40" t="str">
        <f t="shared" si="703"/>
        <v>virginica</v>
      </c>
      <c r="AW127" s="41">
        <v>0.0</v>
      </c>
      <c r="AX127" s="41">
        <v>0.0</v>
      </c>
      <c r="AY127" s="41">
        <v>1.0</v>
      </c>
      <c r="BB127" s="74">
        <f t="shared" ref="BB127:BD127" si="753">AQ127-AW127</f>
        <v>0.3240347666</v>
      </c>
      <c r="BC127" s="74">
        <f t="shared" si="753"/>
        <v>0.3367169531</v>
      </c>
      <c r="BD127" s="74">
        <f t="shared" si="753"/>
        <v>-0.6607517197</v>
      </c>
      <c r="BF127" s="5">
        <v>1.0</v>
      </c>
      <c r="BG127" s="5">
        <v>1.0</v>
      </c>
      <c r="BH127" s="5">
        <v>1.0</v>
      </c>
      <c r="BJ127" s="34">
        <f t="shared" ref="BJ127:BL127" si="754">BB127*BF127</f>
        <v>0.3240347666</v>
      </c>
      <c r="BK127" s="34">
        <f t="shared" si="754"/>
        <v>0.3367169531</v>
      </c>
      <c r="BL127" s="34">
        <f t="shared" si="754"/>
        <v>-0.6607517197</v>
      </c>
      <c r="BT127" s="5">
        <f t="shared" ref="BT127:BV127" si="755">Z127*(1-Z127)</f>
        <v>0.174824834</v>
      </c>
      <c r="BU127" s="5">
        <f t="shared" si="755"/>
        <v>0.2077173397</v>
      </c>
      <c r="BV127" s="5">
        <f t="shared" si="755"/>
        <v>0.2487411865</v>
      </c>
      <c r="BY127" s="17">
        <v>0.07666208518416434</v>
      </c>
      <c r="BZ127" s="17">
        <v>-0.11975465978346143</v>
      </c>
      <c r="CA127" s="17">
        <v>-0.041009779750672826</v>
      </c>
      <c r="CC127" s="34">
        <f t="shared" ref="CC127:CE127" si="756">BY127*BT127</f>
        <v>0.01340243632</v>
      </c>
      <c r="CD127" s="34">
        <f t="shared" si="756"/>
        <v>-0.02487511935</v>
      </c>
      <c r="CE127" s="34">
        <f t="shared" si="756"/>
        <v>-0.01020082127</v>
      </c>
    </row>
    <row r="128" ht="18.0" customHeight="1">
      <c r="K128" s="32" t="s">
        <v>29</v>
      </c>
      <c r="L128" s="31">
        <f>SUM(L119:L127)</f>
        <v>1.064930335</v>
      </c>
      <c r="R128" s="9"/>
      <c r="AM128" s="7"/>
    </row>
    <row r="129" ht="18.0" customHeight="1">
      <c r="K129" s="2"/>
      <c r="R129" s="9"/>
      <c r="AM129" s="43" t="s">
        <v>388</v>
      </c>
      <c r="AN129" s="27"/>
      <c r="AO129" s="27"/>
    </row>
    <row r="130" ht="18.0" customHeight="1">
      <c r="B130" s="11" t="s">
        <v>11</v>
      </c>
      <c r="C130" s="12"/>
      <c r="D130" s="12"/>
      <c r="E130" s="13"/>
      <c r="G130" s="2"/>
      <c r="H130" s="2"/>
      <c r="I130" s="2"/>
      <c r="J130" s="9"/>
      <c r="K130" s="2"/>
      <c r="L130" s="9"/>
      <c r="Q130" s="7"/>
      <c r="U130" s="43" t="s">
        <v>12</v>
      </c>
      <c r="V130" s="27"/>
      <c r="W130" s="27"/>
      <c r="Z130" s="16" t="s">
        <v>389</v>
      </c>
      <c r="AA130" s="17"/>
      <c r="AF130" s="16" t="s">
        <v>390</v>
      </c>
      <c r="AI130" s="7"/>
      <c r="AM130" s="43" t="s">
        <v>391</v>
      </c>
      <c r="AQ130" s="10" t="s">
        <v>392</v>
      </c>
      <c r="AR130" s="17"/>
      <c r="AW130" s="1" t="s">
        <v>41</v>
      </c>
      <c r="BB130" s="36" t="s">
        <v>93</v>
      </c>
      <c r="BF130" s="4" t="s">
        <v>393</v>
      </c>
      <c r="BH130" s="9" t="s">
        <v>1691</v>
      </c>
      <c r="BJ130" s="33" t="s">
        <v>395</v>
      </c>
      <c r="BN130" s="33" t="s">
        <v>396</v>
      </c>
      <c r="BO130" s="34"/>
      <c r="BP130" s="34"/>
      <c r="BQ130" s="34"/>
      <c r="BT130" s="4" t="s">
        <v>397</v>
      </c>
      <c r="BX130" s="16" t="s">
        <v>398</v>
      </c>
      <c r="BY130" s="17"/>
      <c r="BZ130" s="17"/>
      <c r="CA130" s="17"/>
      <c r="CB130" s="17"/>
      <c r="CC130" s="33" t="s">
        <v>399</v>
      </c>
      <c r="CG130" s="4" t="s">
        <v>138</v>
      </c>
      <c r="CH130" s="5"/>
      <c r="CI130" s="5"/>
      <c r="CJ130" s="5"/>
    </row>
    <row r="131" ht="18.0" customHeight="1">
      <c r="B131" s="18" t="s">
        <v>14</v>
      </c>
      <c r="C131" s="18" t="s">
        <v>15</v>
      </c>
      <c r="D131" s="18" t="s">
        <v>16</v>
      </c>
      <c r="E131" s="19"/>
      <c r="F131" s="6" t="s">
        <v>14</v>
      </c>
      <c r="G131" s="6" t="s">
        <v>15</v>
      </c>
      <c r="H131" s="6" t="s">
        <v>16</v>
      </c>
      <c r="I131" s="19"/>
      <c r="J131" s="20" t="s">
        <v>18</v>
      </c>
      <c r="K131" s="18" t="s">
        <v>19</v>
      </c>
      <c r="L131" s="21" t="s">
        <v>20</v>
      </c>
      <c r="N131" s="1" t="s">
        <v>21</v>
      </c>
      <c r="O131" s="1" t="s">
        <v>22</v>
      </c>
      <c r="P131" s="1" t="s">
        <v>23</v>
      </c>
      <c r="Q131" s="1" t="s">
        <v>1692</v>
      </c>
      <c r="U131" s="1" t="s">
        <v>1693</v>
      </c>
      <c r="AE131" s="1" t="s">
        <v>21</v>
      </c>
      <c r="AF131" s="2" t="s">
        <v>1694</v>
      </c>
      <c r="AI131" s="2" t="s">
        <v>1695</v>
      </c>
      <c r="AK131" s="2"/>
      <c r="AM131" s="2" t="s">
        <v>1696</v>
      </c>
      <c r="AO131" s="2"/>
      <c r="AQ131" s="2" t="s">
        <v>47</v>
      </c>
      <c r="AW131" s="6" t="s">
        <v>14</v>
      </c>
      <c r="AX131" s="6" t="s">
        <v>15</v>
      </c>
      <c r="AY131" s="6" t="s">
        <v>16</v>
      </c>
      <c r="BB131" s="2" t="s">
        <v>101</v>
      </c>
      <c r="BF131" s="1" t="s">
        <v>251</v>
      </c>
      <c r="BJ131" s="57" t="s">
        <v>1697</v>
      </c>
      <c r="BK131" s="58"/>
      <c r="BO131" s="2" t="s">
        <v>104</v>
      </c>
      <c r="BP131" s="2"/>
      <c r="BT131" s="1" t="s">
        <v>145</v>
      </c>
      <c r="BY131" s="2" t="s">
        <v>146</v>
      </c>
      <c r="CC131" s="2" t="s">
        <v>1698</v>
      </c>
      <c r="CH131" s="2" t="s">
        <v>148</v>
      </c>
    </row>
    <row r="132" ht="18.0" customHeight="1">
      <c r="A132" s="1">
        <f>A119+1</f>
        <v>10</v>
      </c>
      <c r="B132" s="6">
        <v>1.0</v>
      </c>
      <c r="C132" s="6">
        <v>0.0</v>
      </c>
      <c r="D132" s="6">
        <v>0.0</v>
      </c>
      <c r="E132" s="22" t="str">
        <f t="shared" ref="E132:E140" si="767">IF(MAX(B132:D132)=B132,"setosa",IF(MAX(B132:D132)=C132,"versicolor","virginica"))</f>
        <v>setosa</v>
      </c>
      <c r="F132" s="22">
        <f t="shared" ref="F132:H132" si="757">AQ132</f>
        <v>0.3487926712</v>
      </c>
      <c r="G132" s="22">
        <f t="shared" si="757"/>
        <v>0.3082726308</v>
      </c>
      <c r="H132" s="22">
        <f t="shared" si="757"/>
        <v>0.342934698</v>
      </c>
      <c r="I132" s="64" t="str">
        <f t="shared" ref="I132:I140" si="769">IF(MAX(F132:H132)=F132,"setosa",IF(MAX(F132:H132)=G132,"versicolor","virginica"))</f>
        <v>setosa</v>
      </c>
      <c r="J132" s="22">
        <f>COUNTIF(K132:K140,"OK")/9</f>
        <v>0.8888888889</v>
      </c>
      <c r="K132" s="24" t="str">
        <f t="shared" ref="K132:K140" si="770">IF(E132=I132,"OK","NG")</f>
        <v>OK</v>
      </c>
      <c r="L132" s="25">
        <f t="shared" ref="L132:L140" si="771">-(B132*LN(F132)+C132*LN(G132)+D132*LN(H132))/9</f>
        <v>0.1170308443</v>
      </c>
      <c r="M132" s="9" t="s">
        <v>26</v>
      </c>
      <c r="N132" s="25">
        <v>1.0</v>
      </c>
      <c r="O132" s="27">
        <v>5.1</v>
      </c>
      <c r="P132" s="27">
        <v>7.0</v>
      </c>
      <c r="Q132" s="72">
        <f t="shared" ref="Q132:S132" si="758">Q119-$C$10*CH119</f>
        <v>0.05507612347</v>
      </c>
      <c r="R132" s="72">
        <f t="shared" si="758"/>
        <v>-0.0429125729</v>
      </c>
      <c r="S132" s="72">
        <f t="shared" si="758"/>
        <v>0.1849999733</v>
      </c>
      <c r="T132" s="28" t="s">
        <v>27</v>
      </c>
      <c r="U132" s="27">
        <f t="array" ref="U132:W140">MMULT(N132:P140,Q132:S134)</f>
        <v>0.7984469121</v>
      </c>
      <c r="V132" s="27">
        <v>1.6212406779487378</v>
      </c>
      <c r="W132" s="27">
        <v>-1.0108613347956406</v>
      </c>
      <c r="Y132" s="9" t="s">
        <v>1699</v>
      </c>
      <c r="Z132" s="17">
        <f t="shared" ref="Z132:AB132" si="759">1/(1+EXP(-U132))</f>
        <v>0.6896421626</v>
      </c>
      <c r="AA132" s="17">
        <f t="shared" si="759"/>
        <v>0.8349661634</v>
      </c>
      <c r="AB132" s="17">
        <f t="shared" si="759"/>
        <v>0.26681132</v>
      </c>
      <c r="AD132" s="9" t="s">
        <v>1700</v>
      </c>
      <c r="AE132" s="25">
        <v>1.0</v>
      </c>
      <c r="AF132" s="17">
        <f t="shared" ref="AF132:AH132" si="760">Z132</f>
        <v>0.6896421626</v>
      </c>
      <c r="AG132" s="17">
        <f t="shared" si="760"/>
        <v>0.8349661634</v>
      </c>
      <c r="AH132" s="17">
        <f t="shared" si="760"/>
        <v>0.26681132</v>
      </c>
      <c r="AI132" s="38">
        <f t="shared" ref="AI132:AK132" si="761">AI119-$C$10*BO119</f>
        <v>0.06163571312</v>
      </c>
      <c r="AJ132" s="38">
        <f t="shared" si="761"/>
        <v>-0.03034853513</v>
      </c>
      <c r="AK132" s="38">
        <f t="shared" si="761"/>
        <v>-0.03128717799</v>
      </c>
      <c r="AL132" s="28" t="s">
        <v>27</v>
      </c>
      <c r="AM132" s="27">
        <f t="array" ref="AM132:AO140">MMULT(AE132:AH140,AI132:AK135)</f>
        <v>0.7356945997</v>
      </c>
      <c r="AN132" s="27">
        <v>0.6122014757856211</v>
      </c>
      <c r="AO132" s="27">
        <v>0.7187569636175604</v>
      </c>
      <c r="AP132" s="9" t="s">
        <v>1701</v>
      </c>
      <c r="AQ132" s="17">
        <f t="shared" ref="AQ132:AS132" si="762">EXP(AM132)/(EXP($AM132)+EXP($AN132)+EXP($AO132))</f>
        <v>0.3487926712</v>
      </c>
      <c r="AR132" s="17">
        <f t="shared" si="762"/>
        <v>0.3082726308</v>
      </c>
      <c r="AS132" s="17">
        <f t="shared" si="762"/>
        <v>0.342934698</v>
      </c>
      <c r="AT132" s="39" t="s">
        <v>51</v>
      </c>
      <c r="AU132" s="40" t="str">
        <f>IF(MAX(B132:D132)=MAX(AQ132:AS132)=AQ132,"setosa",IF(MAX(AQ132:AS132)=AR132,"versicolor","virginica"))</f>
        <v>virginica</v>
      </c>
      <c r="AW132" s="41">
        <v>1.0</v>
      </c>
      <c r="AX132" s="41">
        <v>0.0</v>
      </c>
      <c r="AY132" s="41">
        <v>0.0</v>
      </c>
      <c r="BA132" s="59" t="s">
        <v>108</v>
      </c>
      <c r="BB132" s="74">
        <f t="shared" ref="BB132:BD132" si="763">AQ132-AW132</f>
        <v>-0.6512073288</v>
      </c>
      <c r="BC132" s="74">
        <f t="shared" si="763"/>
        <v>0.3082726308</v>
      </c>
      <c r="BD132" s="74">
        <f t="shared" si="763"/>
        <v>0.342934698</v>
      </c>
      <c r="BE132" s="9" t="s">
        <v>1702</v>
      </c>
      <c r="BF132" s="5">
        <v>1.0</v>
      </c>
      <c r="BG132" s="5">
        <v>1.0</v>
      </c>
      <c r="BH132" s="5">
        <v>1.0</v>
      </c>
      <c r="BI132" s="9" t="s">
        <v>1703</v>
      </c>
      <c r="BJ132" s="34">
        <f t="shared" ref="BJ132:BL132" si="764">BB132*BF132</f>
        <v>-0.6512073288</v>
      </c>
      <c r="BK132" s="34">
        <f t="shared" si="764"/>
        <v>0.3082726308</v>
      </c>
      <c r="BL132" s="34">
        <f t="shared" si="764"/>
        <v>0.342934698</v>
      </c>
      <c r="BN132" s="61" t="s">
        <v>1704</v>
      </c>
      <c r="BO132" s="62">
        <f t="array" ref="BO132:BQ135">MMULT(TRANSPOSE(AE132:AH140),BJ132:BL140)</f>
        <v>-0.04260699959</v>
      </c>
      <c r="BP132" s="62">
        <v>-0.019515586347419234</v>
      </c>
      <c r="BQ132" s="62">
        <v>0.06212258593940345</v>
      </c>
      <c r="BS132" s="75" t="s">
        <v>1705</v>
      </c>
      <c r="BT132" s="5">
        <f t="shared" ref="BT132:BV132" si="765">Z132*(1-Z132)</f>
        <v>0.2140358502</v>
      </c>
      <c r="BU132" s="5">
        <f t="shared" si="765"/>
        <v>0.1377976694</v>
      </c>
      <c r="BV132" s="5">
        <f t="shared" si="765"/>
        <v>0.1956230395</v>
      </c>
      <c r="BX132" s="9" t="s">
        <v>1706</v>
      </c>
      <c r="BY132" s="17">
        <f t="array" ref="BY132:CA140">MMULT(BJ132:BL140,TRANSPOSE(AI133:AK135))</f>
        <v>0.05605689861</v>
      </c>
      <c r="BZ132" s="17">
        <v>-0.11085396205081371</v>
      </c>
      <c r="CA132" s="17">
        <v>0.2632750480840433</v>
      </c>
      <c r="CB132" s="9"/>
      <c r="CC132" s="34">
        <f t="shared" ref="CC132:CE132" si="766">BY132*BT132</f>
        <v>0.01199818595</v>
      </c>
      <c r="CD132" s="34">
        <f t="shared" si="766"/>
        <v>-0.01527541761</v>
      </c>
      <c r="CE132" s="34">
        <f t="shared" si="766"/>
        <v>0.05150266513</v>
      </c>
      <c r="CG132" s="61" t="s">
        <v>1707</v>
      </c>
      <c r="CH132" s="65">
        <f t="array" ref="CH132:CJ134">MMULT(TRANSPOSE(N132:P140),CC132:CE140)</f>
        <v>-0.002957638921</v>
      </c>
      <c r="CI132" s="65">
        <v>0.05190248709729568</v>
      </c>
      <c r="CJ132" s="65">
        <v>-0.04147936116646722</v>
      </c>
    </row>
    <row r="133" ht="18.0" customHeight="1">
      <c r="B133" s="6">
        <v>1.0</v>
      </c>
      <c r="C133" s="6">
        <v>0.0</v>
      </c>
      <c r="D133" s="6">
        <v>0.0</v>
      </c>
      <c r="E133" s="22" t="str">
        <f t="shared" si="767"/>
        <v>setosa</v>
      </c>
      <c r="F133" s="22">
        <f t="shared" ref="F133:H133" si="768">AQ133</f>
        <v>0.352916473</v>
      </c>
      <c r="G133" s="22">
        <f t="shared" si="768"/>
        <v>0.3040323249</v>
      </c>
      <c r="H133" s="22">
        <f t="shared" si="768"/>
        <v>0.3430512022</v>
      </c>
      <c r="I133" s="64" t="str">
        <f t="shared" si="769"/>
        <v>setosa</v>
      </c>
      <c r="K133" s="24" t="str">
        <f t="shared" si="770"/>
        <v>OK</v>
      </c>
      <c r="L133" s="29">
        <f t="shared" si="771"/>
        <v>0.1157248745</v>
      </c>
      <c r="N133" s="29">
        <v>1.0</v>
      </c>
      <c r="O133" s="27">
        <v>5.4</v>
      </c>
      <c r="P133" s="27">
        <v>7.8</v>
      </c>
      <c r="Q133" s="72">
        <f t="shared" ref="Q133:S133" si="772">Q120-$C$10*CH120</f>
        <v>0.1454796795</v>
      </c>
      <c r="R133" s="72">
        <f t="shared" si="772"/>
        <v>-0.09914119207</v>
      </c>
      <c r="S133" s="72">
        <f t="shared" si="772"/>
        <v>0.180242908</v>
      </c>
      <c r="U133" s="27">
        <v>0.8422536072052335</v>
      </c>
      <c r="V133" s="27">
        <v>1.8394724152319584</v>
      </c>
      <c r="W133" s="27">
        <v>-1.1985141925532026</v>
      </c>
      <c r="Z133" s="17">
        <f t="shared" ref="Z133:AB133" si="773">1/(1+EXP(-U133))</f>
        <v>0.6989396393</v>
      </c>
      <c r="AA133" s="17">
        <f t="shared" si="773"/>
        <v>0.862886299</v>
      </c>
      <c r="AB133" s="17">
        <f t="shared" si="773"/>
        <v>0.2317396388</v>
      </c>
      <c r="AE133" s="29">
        <v>1.0</v>
      </c>
      <c r="AF133" s="17">
        <f t="shared" ref="AF133:AH133" si="774">Z133</f>
        <v>0.6989396393</v>
      </c>
      <c r="AG133" s="17">
        <f t="shared" si="774"/>
        <v>0.862886299</v>
      </c>
      <c r="AH133" s="17">
        <f t="shared" si="774"/>
        <v>0.2317396388</v>
      </c>
      <c r="AI133" s="38">
        <f t="shared" ref="AI133:AK133" si="775">AI120-$C$10*BO120</f>
        <v>0.5390010829</v>
      </c>
      <c r="AJ133" s="38">
        <f t="shared" si="775"/>
        <v>0.7322681782</v>
      </c>
      <c r="AK133" s="38">
        <f t="shared" si="775"/>
        <v>0.528730739</v>
      </c>
      <c r="AM133" s="27">
        <v>0.7504932861556292</v>
      </c>
      <c r="AN133" s="27">
        <v>0.6013959053535963</v>
      </c>
      <c r="AO133" s="27">
        <v>0.72214159116288</v>
      </c>
      <c r="AQ133" s="17">
        <f t="shared" ref="AQ133:AS133" si="776">EXP(AM133)/(EXP($AM133)+EXP($AN133)+EXP($AO133))</f>
        <v>0.352916473</v>
      </c>
      <c r="AR133" s="17">
        <f t="shared" si="776"/>
        <v>0.3040323249</v>
      </c>
      <c r="AS133" s="17">
        <f t="shared" si="776"/>
        <v>0.3430512022</v>
      </c>
      <c r="AU133" s="40" t="str">
        <f t="shared" ref="AU133:AU140" si="787">IF(MAX(AQ133:AS133)=AQ133,"setosa",IF(MAX(AQ133:AS133)=AR133,"versicolor","virginica"))</f>
        <v>setosa</v>
      </c>
      <c r="AW133" s="41">
        <v>1.0</v>
      </c>
      <c r="AX133" s="41">
        <v>0.0</v>
      </c>
      <c r="AY133" s="41">
        <v>0.0</v>
      </c>
      <c r="BB133" s="74">
        <f t="shared" ref="BB133:BD133" si="777">AQ133-AW133</f>
        <v>-0.647083527</v>
      </c>
      <c r="BC133" s="74">
        <f t="shared" si="777"/>
        <v>0.3040323249</v>
      </c>
      <c r="BD133" s="74">
        <f t="shared" si="777"/>
        <v>0.3430512022</v>
      </c>
      <c r="BF133" s="5">
        <v>1.0</v>
      </c>
      <c r="BG133" s="5">
        <v>1.0</v>
      </c>
      <c r="BH133" s="5">
        <v>1.0</v>
      </c>
      <c r="BJ133" s="34">
        <f t="shared" ref="BJ133:BL133" si="778">BB133*BF133</f>
        <v>-0.647083527</v>
      </c>
      <c r="BK133" s="34">
        <f t="shared" si="778"/>
        <v>0.3040323249</v>
      </c>
      <c r="BL133" s="34">
        <f t="shared" si="778"/>
        <v>0.3430512022</v>
      </c>
      <c r="BN133" s="61" t="s">
        <v>1708</v>
      </c>
      <c r="BO133" s="34">
        <v>0.08846256954403081</v>
      </c>
      <c r="BP133" s="34">
        <v>-0.004948636027804321</v>
      </c>
      <c r="BQ133" s="34">
        <v>-0.08351393351622638</v>
      </c>
      <c r="BT133" s="5">
        <f t="shared" ref="BT133:BV133" si="779">Z133*(1-Z133)</f>
        <v>0.2104230199</v>
      </c>
      <c r="BU133" s="5">
        <f t="shared" si="779"/>
        <v>0.118313534</v>
      </c>
      <c r="BV133" s="5">
        <f t="shared" si="779"/>
        <v>0.1780363786</v>
      </c>
      <c r="BY133" s="17">
        <v>0.05523619046891026</v>
      </c>
      <c r="BZ133" s="17">
        <v>-0.10934318517498831</v>
      </c>
      <c r="CA133" s="17">
        <v>0.2612024495039997</v>
      </c>
      <c r="CC133" s="34">
        <f t="shared" ref="CC133:CE133" si="780">BY133*BT133</f>
        <v>0.01162296601</v>
      </c>
      <c r="CD133" s="34">
        <f t="shared" si="780"/>
        <v>-0.01293677866</v>
      </c>
      <c r="CE133" s="34">
        <f t="shared" si="780"/>
        <v>0.0465035382</v>
      </c>
      <c r="CG133" s="61" t="s">
        <v>1709</v>
      </c>
      <c r="CH133" s="66">
        <v>-0.0032819928423736267</v>
      </c>
      <c r="CI133" s="66">
        <v>0.2711395833660559</v>
      </c>
      <c r="CJ133" s="66">
        <v>-0.5106728146006454</v>
      </c>
    </row>
    <row r="134" ht="18.0" customHeight="1">
      <c r="B134" s="6">
        <v>1.0</v>
      </c>
      <c r="C134" s="6">
        <v>0.0</v>
      </c>
      <c r="D134" s="6">
        <v>0.0</v>
      </c>
      <c r="E134" s="22" t="str">
        <f t="shared" si="767"/>
        <v>setosa</v>
      </c>
      <c r="F134" s="22">
        <f t="shared" ref="F134:H134" si="781">AQ134</f>
        <v>0.3495645705</v>
      </c>
      <c r="G134" s="22">
        <f t="shared" si="781"/>
        <v>0.3073190342</v>
      </c>
      <c r="H134" s="22">
        <f t="shared" si="781"/>
        <v>0.3431163953</v>
      </c>
      <c r="I134" s="64" t="str">
        <f t="shared" si="769"/>
        <v>setosa</v>
      </c>
      <c r="K134" s="24" t="str">
        <f t="shared" si="770"/>
        <v>OK</v>
      </c>
      <c r="L134" s="29">
        <f t="shared" si="771"/>
        <v>0.1167852204</v>
      </c>
      <c r="N134" s="29">
        <v>1.0</v>
      </c>
      <c r="O134" s="27">
        <v>4.6</v>
      </c>
      <c r="P134" s="27">
        <v>6.8</v>
      </c>
      <c r="Q134" s="72">
        <f t="shared" ref="Q134:S134" si="782">Q121-$C$10*CH121</f>
        <v>0.0002034890399</v>
      </c>
      <c r="R134" s="72">
        <f t="shared" si="782"/>
        <v>0.3099676186</v>
      </c>
      <c r="S134" s="72">
        <f t="shared" si="782"/>
        <v>-0.3021571627</v>
      </c>
      <c r="U134" s="27">
        <v>0.7256663745768013</v>
      </c>
      <c r="V134" s="27">
        <v>1.6088177502587557</v>
      </c>
      <c r="W134" s="27">
        <v>-1.040551356250346</v>
      </c>
      <c r="Z134" s="17">
        <f t="shared" ref="Z134:AB134" si="783">1/(1+EXP(-U134))</f>
        <v>0.6738535688</v>
      </c>
      <c r="AA134" s="17">
        <f t="shared" si="783"/>
        <v>0.8332471819</v>
      </c>
      <c r="AB134" s="17">
        <f t="shared" si="783"/>
        <v>0.2610436234</v>
      </c>
      <c r="AE134" s="29">
        <v>1.0</v>
      </c>
      <c r="AF134" s="17">
        <f t="shared" ref="AF134:AH134" si="784">Z134</f>
        <v>0.6738535688</v>
      </c>
      <c r="AG134" s="17">
        <f t="shared" si="784"/>
        <v>0.8332471819</v>
      </c>
      <c r="AH134" s="17">
        <f t="shared" si="784"/>
        <v>0.2610436234</v>
      </c>
      <c r="AI134" s="38">
        <f t="shared" ref="AI134:AK134" si="785">AI121-$C$10*BO121</f>
        <v>0.3597569683</v>
      </c>
      <c r="AJ134" s="38">
        <f t="shared" si="785"/>
        <v>0.003387651369</v>
      </c>
      <c r="AK134" s="38">
        <f t="shared" si="785"/>
        <v>0.3568553803</v>
      </c>
      <c r="AM134" s="27">
        <v>0.7265238293154122</v>
      </c>
      <c r="AN134" s="27">
        <v>0.5977219411328216</v>
      </c>
      <c r="AO134" s="27">
        <v>0.7079052680677766</v>
      </c>
      <c r="AQ134" s="17">
        <f t="shared" ref="AQ134:AS134" si="786">EXP(AM134)/(EXP($AM134)+EXP($AN134)+EXP($AO134))</f>
        <v>0.3495645705</v>
      </c>
      <c r="AR134" s="17">
        <f t="shared" si="786"/>
        <v>0.3073190342</v>
      </c>
      <c r="AS134" s="17">
        <f t="shared" si="786"/>
        <v>0.3431163953</v>
      </c>
      <c r="AU134" s="40" t="str">
        <f t="shared" si="787"/>
        <v>setosa</v>
      </c>
      <c r="AW134" s="41">
        <v>1.0</v>
      </c>
      <c r="AX134" s="41">
        <v>0.0</v>
      </c>
      <c r="AY134" s="41">
        <v>0.0</v>
      </c>
      <c r="BB134" s="74">
        <f t="shared" ref="BB134:BD134" si="788">AQ134-AW134</f>
        <v>-0.6504354295</v>
      </c>
      <c r="BC134" s="74">
        <f t="shared" si="788"/>
        <v>0.3073190342</v>
      </c>
      <c r="BD134" s="74">
        <f t="shared" si="788"/>
        <v>0.3431163953</v>
      </c>
      <c r="BF134" s="5">
        <v>1.0</v>
      </c>
      <c r="BG134" s="5">
        <v>1.0</v>
      </c>
      <c r="BH134" s="5">
        <v>1.0</v>
      </c>
      <c r="BJ134" s="34">
        <f t="shared" ref="BJ134:BL134" si="789">BB134*BF134</f>
        <v>-0.6504354295</v>
      </c>
      <c r="BK134" s="34">
        <f t="shared" si="789"/>
        <v>0.3073190342</v>
      </c>
      <c r="BL134" s="34">
        <f t="shared" si="789"/>
        <v>0.3431163953</v>
      </c>
      <c r="BO134" s="34">
        <v>-0.387066102703203</v>
      </c>
      <c r="BP134" s="34">
        <v>0.34458530228459927</v>
      </c>
      <c r="BQ134" s="34">
        <v>0.042480800418603804</v>
      </c>
      <c r="BT134" s="5">
        <f t="shared" ref="BT134:BV134" si="790">Z134*(1-Z134)</f>
        <v>0.2197749366</v>
      </c>
      <c r="BU134" s="5">
        <f t="shared" si="790"/>
        <v>0.1389463158</v>
      </c>
      <c r="BV134" s="5">
        <f t="shared" si="790"/>
        <v>0.1928998501</v>
      </c>
      <c r="BY134" s="17">
        <v>0.05587073368262821</v>
      </c>
      <c r="BZ134" s="17">
        <v>-0.11051465670518638</v>
      </c>
      <c r="CA134" s="17">
        <v>0.26285876803781094</v>
      </c>
      <c r="CC134" s="34">
        <f t="shared" ref="CC134:CE134" si="791">BY134*BT134</f>
        <v>0.01227898695</v>
      </c>
      <c r="CD134" s="34">
        <f t="shared" si="791"/>
        <v>-0.01535560439</v>
      </c>
      <c r="CE134" s="34">
        <f t="shared" si="791"/>
        <v>0.05070541694</v>
      </c>
      <c r="CH134" s="66">
        <v>0.21526888645665848</v>
      </c>
      <c r="CI134" s="66">
        <v>-0.15308981505817798</v>
      </c>
      <c r="CJ134" s="66">
        <v>0.3421137354213568</v>
      </c>
    </row>
    <row r="135" ht="18.0" customHeight="1">
      <c r="B135" s="6">
        <v>0.0</v>
      </c>
      <c r="C135" s="6">
        <v>1.0</v>
      </c>
      <c r="D135" s="6">
        <v>0.0</v>
      </c>
      <c r="E135" s="22" t="str">
        <f t="shared" si="767"/>
        <v>versicolor</v>
      </c>
      <c r="F135" s="22">
        <f t="shared" ref="F135:H135" si="792">AQ135</f>
        <v>0.3125330137</v>
      </c>
      <c r="G135" s="22">
        <f t="shared" si="792"/>
        <v>0.3495721385</v>
      </c>
      <c r="H135" s="22">
        <f t="shared" si="792"/>
        <v>0.3378948479</v>
      </c>
      <c r="I135" s="64" t="str">
        <f t="shared" si="769"/>
        <v>versicolor</v>
      </c>
      <c r="K135" s="24" t="str">
        <f t="shared" si="770"/>
        <v>OK</v>
      </c>
      <c r="L135" s="29">
        <f t="shared" si="771"/>
        <v>0.1167828149</v>
      </c>
      <c r="N135" s="29">
        <v>1.0</v>
      </c>
      <c r="O135" s="27">
        <v>6.4</v>
      </c>
      <c r="P135" s="27">
        <v>3.6</v>
      </c>
      <c r="U135" s="27">
        <v>0.9868786327232995</v>
      </c>
      <c r="V135" s="27">
        <v>0.4384672249082956</v>
      </c>
      <c r="W135" s="27">
        <v>0.2507887987382258</v>
      </c>
      <c r="Z135" s="17">
        <f t="shared" ref="Z135:AB135" si="793">1/(1+EXP(-U135))</f>
        <v>0.7284709532</v>
      </c>
      <c r="AA135" s="17">
        <f t="shared" si="793"/>
        <v>0.6078937406</v>
      </c>
      <c r="AB135" s="17">
        <f t="shared" si="793"/>
        <v>0.5623706416</v>
      </c>
      <c r="AE135" s="29">
        <v>1.0</v>
      </c>
      <c r="AF135" s="17">
        <f t="shared" ref="AF135:AH135" si="794">Z135</f>
        <v>0.7284709532</v>
      </c>
      <c r="AG135" s="17">
        <f t="shared" si="794"/>
        <v>0.6078937406</v>
      </c>
      <c r="AH135" s="17">
        <f t="shared" si="794"/>
        <v>0.5623706416</v>
      </c>
      <c r="AI135" s="38">
        <f t="shared" ref="AI135:AK135" si="795">AI122-$C$10*BO122</f>
        <v>0.00733146767</v>
      </c>
      <c r="AJ135" s="38">
        <f t="shared" si="795"/>
        <v>0.504920206</v>
      </c>
      <c r="AK135" s="38">
        <f t="shared" si="795"/>
        <v>0.3277483263</v>
      </c>
      <c r="AM135" s="27">
        <v>0.677099357075704</v>
      </c>
      <c r="AN135" s="27">
        <v>0.7890991949064188</v>
      </c>
      <c r="AO135" s="27">
        <v>0.7551239959372824</v>
      </c>
      <c r="AQ135" s="17">
        <f t="shared" ref="AQ135:AS135" si="796">EXP(AM135)/(EXP($AM135)+EXP($AN135)+EXP($AO135))</f>
        <v>0.3125330137</v>
      </c>
      <c r="AR135" s="17">
        <f t="shared" si="796"/>
        <v>0.3495721385</v>
      </c>
      <c r="AS135" s="17">
        <f t="shared" si="796"/>
        <v>0.3378948479</v>
      </c>
      <c r="AU135" s="40" t="str">
        <f t="shared" si="787"/>
        <v>versicolor</v>
      </c>
      <c r="AW135" s="41">
        <v>0.0</v>
      </c>
      <c r="AX135" s="41">
        <v>1.0</v>
      </c>
      <c r="AY135" s="41">
        <v>0.0</v>
      </c>
      <c r="BB135" s="74">
        <f t="shared" ref="BB135:BD135" si="797">AQ135-AW135</f>
        <v>0.3125330137</v>
      </c>
      <c r="BC135" s="74">
        <f t="shared" si="797"/>
        <v>-0.6504278615</v>
      </c>
      <c r="BD135" s="74">
        <f t="shared" si="797"/>
        <v>0.3378948479</v>
      </c>
      <c r="BF135" s="5">
        <v>1.0</v>
      </c>
      <c r="BG135" s="5">
        <v>1.0</v>
      </c>
      <c r="BH135" s="5">
        <v>1.0</v>
      </c>
      <c r="BJ135" s="34">
        <f t="shared" ref="BJ135:BL135" si="798">BB135*BF135</f>
        <v>0.3125330137</v>
      </c>
      <c r="BK135" s="34">
        <f t="shared" si="798"/>
        <v>-0.6504278615</v>
      </c>
      <c r="BL135" s="34">
        <f t="shared" si="798"/>
        <v>0.3378948479</v>
      </c>
      <c r="BO135" s="34">
        <v>0.4987728794668511</v>
      </c>
      <c r="BP135" s="34">
        <v>-0.41055879936563133</v>
      </c>
      <c r="BQ135" s="34">
        <v>-0.08821408010121956</v>
      </c>
      <c r="BT135" s="5">
        <f t="shared" ref="BT135:BV135" si="799">Z135*(1-Z135)</f>
        <v>0.1978010235</v>
      </c>
      <c r="BU135" s="5">
        <f t="shared" si="799"/>
        <v>0.2383589407</v>
      </c>
      <c r="BV135" s="5">
        <f t="shared" si="799"/>
        <v>0.2461099031</v>
      </c>
      <c r="BY135" s="17">
        <v>-0.12917659979061635</v>
      </c>
      <c r="BZ135" s="17">
        <v>0.23081210110532385</v>
      </c>
      <c r="CA135" s="17">
        <v>-0.2153783733211399</v>
      </c>
      <c r="CC135" s="34">
        <f t="shared" ref="CC135:CE135" si="800">BY135*BT135</f>
        <v>-0.02555126366</v>
      </c>
      <c r="CD135" s="34">
        <f t="shared" si="800"/>
        <v>0.05501612793</v>
      </c>
      <c r="CE135" s="34">
        <f t="shared" si="800"/>
        <v>-0.05300675058</v>
      </c>
    </row>
    <row r="136" ht="18.0" customHeight="1">
      <c r="B136" s="6">
        <v>0.0</v>
      </c>
      <c r="C136" s="6">
        <v>1.0</v>
      </c>
      <c r="D136" s="6">
        <v>0.0</v>
      </c>
      <c r="E136" s="22" t="str">
        <f t="shared" si="767"/>
        <v>versicolor</v>
      </c>
      <c r="F136" s="22">
        <f t="shared" ref="F136:H136" si="801">AQ136</f>
        <v>0.3133557022</v>
      </c>
      <c r="G136" s="22">
        <f t="shared" si="801"/>
        <v>0.3485999675</v>
      </c>
      <c r="H136" s="22">
        <f t="shared" si="801"/>
        <v>0.3380443303</v>
      </c>
      <c r="I136" s="64" t="str">
        <f t="shared" si="769"/>
        <v>versicolor</v>
      </c>
      <c r="K136" s="24" t="str">
        <f t="shared" si="770"/>
        <v>OK</v>
      </c>
      <c r="L136" s="29">
        <f t="shared" si="771"/>
        <v>0.1170922488</v>
      </c>
      <c r="N136" s="29">
        <v>1.0</v>
      </c>
      <c r="O136" s="27">
        <v>5.9</v>
      </c>
      <c r="P136" s="27">
        <v>3.4</v>
      </c>
      <c r="U136" s="27">
        <v>0.9140980951724883</v>
      </c>
      <c r="V136" s="27">
        <v>0.4260442972183138</v>
      </c>
      <c r="W136" s="27">
        <v>0.22109877728352068</v>
      </c>
      <c r="Z136" s="17">
        <f t="shared" ref="Z136:AB136" si="802">1/(1+EXP(-U136))</f>
        <v>0.7138380272</v>
      </c>
      <c r="AA136" s="17">
        <f t="shared" si="802"/>
        <v>0.6049286886</v>
      </c>
      <c r="AB136" s="17">
        <f t="shared" si="802"/>
        <v>0.5550506159</v>
      </c>
      <c r="AE136" s="29">
        <v>1.0</v>
      </c>
      <c r="AF136" s="17">
        <f t="shared" ref="AF136:AH136" si="803">Z136</f>
        <v>0.7138380272</v>
      </c>
      <c r="AG136" s="17">
        <f t="shared" si="803"/>
        <v>0.6049286886</v>
      </c>
      <c r="AH136" s="17">
        <f t="shared" si="803"/>
        <v>0.5550506159</v>
      </c>
      <c r="AI136" s="2"/>
      <c r="AM136" s="27">
        <v>0.6680918294987551</v>
      </c>
      <c r="AN136" s="27">
        <v>0.7746778954233386</v>
      </c>
      <c r="AO136" s="27">
        <v>0.7439298972575303</v>
      </c>
      <c r="AQ136" s="17">
        <f t="shared" ref="AQ136:AS136" si="804">EXP(AM136)/(EXP($AM136)+EXP($AN136)+EXP($AO136))</f>
        <v>0.3133557022</v>
      </c>
      <c r="AR136" s="17">
        <f t="shared" si="804"/>
        <v>0.3485999675</v>
      </c>
      <c r="AS136" s="17">
        <f t="shared" si="804"/>
        <v>0.3380443303</v>
      </c>
      <c r="AU136" s="40" t="str">
        <f t="shared" si="787"/>
        <v>versicolor</v>
      </c>
      <c r="AW136" s="41">
        <v>0.0</v>
      </c>
      <c r="AX136" s="41">
        <v>1.0</v>
      </c>
      <c r="AY136" s="41">
        <v>0.0</v>
      </c>
      <c r="BB136" s="74">
        <f t="shared" ref="BB136:BD136" si="805">AQ136-AW136</f>
        <v>0.3133557022</v>
      </c>
      <c r="BC136" s="74">
        <f t="shared" si="805"/>
        <v>-0.6514000325</v>
      </c>
      <c r="BD136" s="74">
        <f t="shared" si="805"/>
        <v>0.3380443303</v>
      </c>
      <c r="BF136" s="5">
        <v>1.0</v>
      </c>
      <c r="BG136" s="5">
        <v>1.0</v>
      </c>
      <c r="BH136" s="5">
        <v>1.0</v>
      </c>
      <c r="BJ136" s="34">
        <f t="shared" ref="BJ136:BL136" si="806">BB136*BF136</f>
        <v>0.3133557022</v>
      </c>
      <c r="BK136" s="34">
        <f t="shared" si="806"/>
        <v>-0.6514000325</v>
      </c>
      <c r="BL136" s="34">
        <f t="shared" si="806"/>
        <v>0.3380443303</v>
      </c>
      <c r="BT136" s="5">
        <f t="shared" ref="BT136:BV136" si="807">Z136*(1-Z136)</f>
        <v>0.2042732981</v>
      </c>
      <c r="BU136" s="5">
        <f t="shared" si="807"/>
        <v>0.2389899703</v>
      </c>
      <c r="BV136" s="5">
        <f t="shared" si="807"/>
        <v>0.2469694297</v>
      </c>
      <c r="BY136" s="17">
        <v>-0.12936602368328767</v>
      </c>
      <c r="BZ136" s="17">
        <v>0.23115811926800947</v>
      </c>
      <c r="CA136" s="17">
        <v>-0.21581421794546227</v>
      </c>
      <c r="CC136" s="34">
        <f t="shared" ref="CC136:CE136" si="808">BY136*BT136</f>
        <v>-0.02642602432</v>
      </c>
      <c r="CD136" s="34">
        <f t="shared" si="808"/>
        <v>0.05524447206</v>
      </c>
      <c r="CE136" s="34">
        <f t="shared" si="808"/>
        <v>-0.05329951432</v>
      </c>
    </row>
    <row r="137" ht="18.0" customHeight="1">
      <c r="B137" s="6">
        <v>0.0</v>
      </c>
      <c r="C137" s="6">
        <v>1.0</v>
      </c>
      <c r="D137" s="6">
        <v>0.0</v>
      </c>
      <c r="E137" s="22" t="str">
        <f t="shared" si="767"/>
        <v>versicolor</v>
      </c>
      <c r="F137" s="22">
        <f t="shared" ref="F137:H137" si="809">AQ137</f>
        <v>0.3071680778</v>
      </c>
      <c r="G137" s="22">
        <f t="shared" si="809"/>
        <v>0.3561792209</v>
      </c>
      <c r="H137" s="22">
        <f t="shared" si="809"/>
        <v>0.3366527013</v>
      </c>
      <c r="I137" s="64" t="str">
        <f t="shared" si="769"/>
        <v>versicolor</v>
      </c>
      <c r="K137" s="24" t="str">
        <f t="shared" si="770"/>
        <v>OK</v>
      </c>
      <c r="L137" s="29">
        <f t="shared" si="771"/>
        <v>0.1147023606</v>
      </c>
      <c r="N137" s="29">
        <v>1.0</v>
      </c>
      <c r="O137" s="27">
        <v>6.7</v>
      </c>
      <c r="P137" s="27">
        <v>3.2</v>
      </c>
      <c r="U137" s="27">
        <v>1.0304411409530363</v>
      </c>
      <c r="V137" s="27">
        <v>0.2847378198340489</v>
      </c>
      <c r="W137" s="27">
        <v>0.4257245362107551</v>
      </c>
      <c r="Z137" s="17">
        <f t="shared" ref="Z137:AB137" si="810">1/(1+EXP(-U137))</f>
        <v>0.7370014113</v>
      </c>
      <c r="AA137" s="17">
        <f t="shared" si="810"/>
        <v>0.5707073788</v>
      </c>
      <c r="AB137" s="17">
        <f t="shared" si="810"/>
        <v>0.6048522664</v>
      </c>
      <c r="AE137" s="29">
        <v>1.0</v>
      </c>
      <c r="AF137" s="17">
        <f t="shared" ref="AF137:AH137" si="811">Z137</f>
        <v>0.7370014113</v>
      </c>
      <c r="AG137" s="17">
        <f t="shared" si="811"/>
        <v>0.5707073788</v>
      </c>
      <c r="AH137" s="17">
        <f t="shared" si="811"/>
        <v>0.6048522664</v>
      </c>
      <c r="AJ137" s="2"/>
      <c r="AK137" s="2"/>
      <c r="AM137" s="27">
        <v>0.6686306831062615</v>
      </c>
      <c r="AN137" s="27">
        <v>0.8166696341965216</v>
      </c>
      <c r="AO137" s="27">
        <v>0.7602874394825697</v>
      </c>
      <c r="AQ137" s="17">
        <f t="shared" ref="AQ137:AS137" si="812">EXP(AM137)/(EXP($AM137)+EXP($AN137)+EXP($AO137))</f>
        <v>0.3071680778</v>
      </c>
      <c r="AR137" s="17">
        <f t="shared" si="812"/>
        <v>0.3561792209</v>
      </c>
      <c r="AS137" s="17">
        <f t="shared" si="812"/>
        <v>0.3366527013</v>
      </c>
      <c r="AU137" s="40" t="str">
        <f t="shared" si="787"/>
        <v>versicolor</v>
      </c>
      <c r="AW137" s="41">
        <v>0.0</v>
      </c>
      <c r="AX137" s="41">
        <v>1.0</v>
      </c>
      <c r="AY137" s="41">
        <v>0.0</v>
      </c>
      <c r="BB137" s="74">
        <f t="shared" ref="BB137:BD137" si="813">AQ137-AW137</f>
        <v>0.3071680778</v>
      </c>
      <c r="BC137" s="74">
        <f t="shared" si="813"/>
        <v>-0.6438207791</v>
      </c>
      <c r="BD137" s="74">
        <f t="shared" si="813"/>
        <v>0.3366527013</v>
      </c>
      <c r="BF137" s="5">
        <v>1.0</v>
      </c>
      <c r="BG137" s="5">
        <v>1.0</v>
      </c>
      <c r="BH137" s="5">
        <v>1.0</v>
      </c>
      <c r="BJ137" s="34">
        <f t="shared" ref="BJ137:BL137" si="814">BB137*BF137</f>
        <v>0.3071680778</v>
      </c>
      <c r="BK137" s="34">
        <f t="shared" si="814"/>
        <v>-0.6438207791</v>
      </c>
      <c r="BL137" s="34">
        <f t="shared" si="814"/>
        <v>0.3366527013</v>
      </c>
      <c r="BT137" s="5">
        <f t="shared" ref="BT137:BV137" si="815">Z137*(1-Z137)</f>
        <v>0.1938303311</v>
      </c>
      <c r="BU137" s="5">
        <f t="shared" si="815"/>
        <v>0.2450004666</v>
      </c>
      <c r="BV137" s="5">
        <f t="shared" si="815"/>
        <v>0.2390060022</v>
      </c>
      <c r="BY137" s="17">
        <v>-0.12788691088696857</v>
      </c>
      <c r="BZ137" s="17">
        <v>0.22846114384834387</v>
      </c>
      <c r="CA137" s="17">
        <v>-0.2124887682230407</v>
      </c>
      <c r="CC137" s="34">
        <f t="shared" ref="CC137:CE137" si="816">BY137*BT137</f>
        <v>-0.02478836227</v>
      </c>
      <c r="CD137" s="34">
        <f t="shared" si="816"/>
        <v>0.05597308684</v>
      </c>
      <c r="CE137" s="34">
        <f t="shared" si="816"/>
        <v>-0.05078609101</v>
      </c>
    </row>
    <row r="138" ht="18.0" customHeight="1">
      <c r="B138" s="6">
        <v>0.0</v>
      </c>
      <c r="C138" s="6">
        <v>0.0</v>
      </c>
      <c r="D138" s="6">
        <v>1.0</v>
      </c>
      <c r="E138" s="22" t="str">
        <f t="shared" si="767"/>
        <v>virginica</v>
      </c>
      <c r="F138" s="22">
        <f t="shared" ref="F138:H138" si="817">AQ138</f>
        <v>0.3295615276</v>
      </c>
      <c r="G138" s="22">
        <f t="shared" si="817"/>
        <v>0.329562441</v>
      </c>
      <c r="H138" s="22">
        <f t="shared" si="817"/>
        <v>0.3408760315</v>
      </c>
      <c r="I138" s="64" t="str">
        <f t="shared" si="769"/>
        <v>virginica</v>
      </c>
      <c r="K138" s="24" t="str">
        <f t="shared" si="770"/>
        <v>OK</v>
      </c>
      <c r="L138" s="29">
        <f t="shared" si="771"/>
        <v>0.1195818235</v>
      </c>
      <c r="N138" s="29">
        <v>1.0</v>
      </c>
      <c r="O138" s="27">
        <v>7.9</v>
      </c>
      <c r="P138" s="27">
        <v>6.3</v>
      </c>
      <c r="U138" s="27">
        <v>1.2056475723595304</v>
      </c>
      <c r="V138" s="27">
        <v>1.12666800710381</v>
      </c>
      <c r="W138" s="27">
        <v>-0.2946711785503193</v>
      </c>
      <c r="Z138" s="17">
        <f t="shared" ref="Z138:AB138" si="818">1/(1+EXP(-U138))</f>
        <v>0.7695279313</v>
      </c>
      <c r="AA138" s="17">
        <f t="shared" si="818"/>
        <v>0.7552234676</v>
      </c>
      <c r="AB138" s="17">
        <f t="shared" si="818"/>
        <v>0.4268606718</v>
      </c>
      <c r="AE138" s="29">
        <v>1.0</v>
      </c>
      <c r="AF138" s="17">
        <f t="shared" ref="AF138:AH138" si="819">Z138</f>
        <v>0.7695279313</v>
      </c>
      <c r="AG138" s="17">
        <f t="shared" si="819"/>
        <v>0.7552234676</v>
      </c>
      <c r="AH138" s="17">
        <f t="shared" si="819"/>
        <v>0.4268606718</v>
      </c>
      <c r="AM138" s="27">
        <v>0.751238521670019</v>
      </c>
      <c r="AN138" s="27">
        <v>0.7512412933004063</v>
      </c>
      <c r="AO138" s="27">
        <v>0.7849943222363515</v>
      </c>
      <c r="AQ138" s="17">
        <f t="shared" ref="AQ138:AS138" si="820">EXP(AM138)/(EXP($AM138)+EXP($AN138)+EXP($AO138))</f>
        <v>0.3295615276</v>
      </c>
      <c r="AR138" s="17">
        <f t="shared" si="820"/>
        <v>0.329562441</v>
      </c>
      <c r="AS138" s="17">
        <f t="shared" si="820"/>
        <v>0.3408760315</v>
      </c>
      <c r="AU138" s="40" t="str">
        <f t="shared" si="787"/>
        <v>virginica</v>
      </c>
      <c r="AW138" s="41">
        <v>0.0</v>
      </c>
      <c r="AX138" s="41">
        <v>0.0</v>
      </c>
      <c r="AY138" s="41">
        <v>1.0</v>
      </c>
      <c r="BB138" s="74">
        <f t="shared" ref="BB138:BD138" si="821">AQ138-AW138</f>
        <v>0.3295615276</v>
      </c>
      <c r="BC138" s="74">
        <f t="shared" si="821"/>
        <v>0.329562441</v>
      </c>
      <c r="BD138" s="74">
        <f t="shared" si="821"/>
        <v>-0.6591239685</v>
      </c>
      <c r="BF138" s="5">
        <v>1.0</v>
      </c>
      <c r="BG138" s="5">
        <v>1.0</v>
      </c>
      <c r="BH138" s="5">
        <v>1.0</v>
      </c>
      <c r="BJ138" s="34">
        <f t="shared" ref="BJ138:BL138" si="822">BB138*BF138</f>
        <v>0.3295615276</v>
      </c>
      <c r="BK138" s="34">
        <f t="shared" si="822"/>
        <v>0.329562441</v>
      </c>
      <c r="BL138" s="34">
        <f t="shared" si="822"/>
        <v>-0.6591239685</v>
      </c>
      <c r="BT138" s="5">
        <f t="shared" ref="BT138:BV138" si="823">Z138*(1-Z138)</f>
        <v>0.1773546943</v>
      </c>
      <c r="BU138" s="5">
        <f t="shared" si="823"/>
        <v>0.1848609816</v>
      </c>
      <c r="BV138" s="5">
        <f t="shared" si="823"/>
        <v>0.2446506387</v>
      </c>
      <c r="BY138" s="17">
        <v>0.07046300553296314</v>
      </c>
      <c r="BZ138" s="17">
        <v>-0.11553343581062146</v>
      </c>
      <c r="CA138" s="17">
        <v>-0.04720787221737696</v>
      </c>
      <c r="CC138" s="34">
        <f t="shared" ref="CC138:CE138" si="824">BY138*BT138</f>
        <v>0.0124969448</v>
      </c>
      <c r="CD138" s="34">
        <f t="shared" si="824"/>
        <v>-0.02135762435</v>
      </c>
      <c r="CE138" s="34">
        <f t="shared" si="824"/>
        <v>-0.01154943609</v>
      </c>
    </row>
    <row r="139" ht="18.0" customHeight="1">
      <c r="B139" s="6">
        <v>0.0</v>
      </c>
      <c r="C139" s="6">
        <v>0.0</v>
      </c>
      <c r="D139" s="6">
        <v>1.0</v>
      </c>
      <c r="E139" s="22" t="str">
        <f t="shared" si="767"/>
        <v>virginica</v>
      </c>
      <c r="F139" s="22">
        <f t="shared" ref="F139:H139" si="825">AQ139</f>
        <v>0.3229277787</v>
      </c>
      <c r="G139" s="22">
        <f t="shared" si="825"/>
        <v>0.337087637</v>
      </c>
      <c r="H139" s="22">
        <f t="shared" si="825"/>
        <v>0.3399845843</v>
      </c>
      <c r="I139" s="64" t="str">
        <f t="shared" si="769"/>
        <v>virginica</v>
      </c>
      <c r="K139" s="24" t="str">
        <f t="shared" si="770"/>
        <v>OK</v>
      </c>
      <c r="L139" s="29">
        <f t="shared" si="771"/>
        <v>0.1198727781</v>
      </c>
      <c r="N139" s="29">
        <v>1.0</v>
      </c>
      <c r="O139" s="27">
        <v>8.3</v>
      </c>
      <c r="P139" s="27">
        <v>5.8</v>
      </c>
      <c r="U139" s="27">
        <v>1.263737699633843</v>
      </c>
      <c r="V139" s="27">
        <v>0.9320277209591883</v>
      </c>
      <c r="W139" s="27">
        <v>-0.07149543401000469</v>
      </c>
      <c r="Z139" s="17">
        <f t="shared" ref="Z139:AB139" si="826">1/(1+EXP(-U139))</f>
        <v>0.7796688609</v>
      </c>
      <c r="AA139" s="17">
        <f t="shared" si="826"/>
        <v>0.717486485</v>
      </c>
      <c r="AB139" s="17">
        <f t="shared" si="826"/>
        <v>0.4821337513</v>
      </c>
      <c r="AE139" s="29">
        <v>1.0</v>
      </c>
      <c r="AF139" s="17">
        <f t="shared" ref="AF139:AH139" si="827">Z139</f>
        <v>0.7796688609</v>
      </c>
      <c r="AG139" s="17">
        <f t="shared" si="827"/>
        <v>0.717486485</v>
      </c>
      <c r="AH139" s="17">
        <f t="shared" si="827"/>
        <v>0.4821337513</v>
      </c>
      <c r="AM139" s="27">
        <v>0.7435335840580951</v>
      </c>
      <c r="AN139" s="27">
        <v>0.7864478282966755</v>
      </c>
      <c r="AO139" s="27">
        <v>0.7950051574658482</v>
      </c>
      <c r="AQ139" s="17">
        <f t="shared" ref="AQ139:AS139" si="828">EXP(AM139)/(EXP($AM139)+EXP($AN139)+EXP($AO139))</f>
        <v>0.3229277787</v>
      </c>
      <c r="AR139" s="17">
        <f t="shared" si="828"/>
        <v>0.337087637</v>
      </c>
      <c r="AS139" s="17">
        <f t="shared" si="828"/>
        <v>0.3399845843</v>
      </c>
      <c r="AU139" s="40" t="str">
        <f t="shared" si="787"/>
        <v>virginica</v>
      </c>
      <c r="AW139" s="41">
        <v>0.0</v>
      </c>
      <c r="AX139" s="41">
        <v>0.0</v>
      </c>
      <c r="AY139" s="41">
        <v>1.0</v>
      </c>
      <c r="BB139" s="74">
        <f t="shared" ref="BB139:BD139" si="829">AQ139-AW139</f>
        <v>0.3229277787</v>
      </c>
      <c r="BC139" s="74">
        <f t="shared" si="829"/>
        <v>0.337087637</v>
      </c>
      <c r="BD139" s="74">
        <f t="shared" si="829"/>
        <v>-0.6600154157</v>
      </c>
      <c r="BF139" s="5">
        <v>1.0</v>
      </c>
      <c r="BG139" s="5">
        <v>1.0</v>
      </c>
      <c r="BH139" s="5">
        <v>1.0</v>
      </c>
      <c r="BJ139" s="34">
        <f t="shared" ref="BJ139:BL139" si="830">BB139*BF139</f>
        <v>0.3229277787</v>
      </c>
      <c r="BK139" s="34">
        <f t="shared" si="830"/>
        <v>0.337087637</v>
      </c>
      <c r="BL139" s="34">
        <f t="shared" si="830"/>
        <v>-0.6600154157</v>
      </c>
      <c r="BT139" s="5">
        <f t="shared" ref="BT139:BV139" si="831">Z139*(1-Z139)</f>
        <v>0.1717853283</v>
      </c>
      <c r="BU139" s="5">
        <f t="shared" si="831"/>
        <v>0.2026996289</v>
      </c>
      <c r="BV139" s="5">
        <f t="shared" si="831"/>
        <v>0.2496807972</v>
      </c>
      <c r="BY139" s="17">
        <v>0.07192653378472957</v>
      </c>
      <c r="BZ139" s="17">
        <v>-0.11821259817517536</v>
      </c>
      <c r="CA139" s="17">
        <v>-0.043749054116255154</v>
      </c>
      <c r="CC139" s="34">
        <f t="shared" ref="CC139:CE139" si="832">BY139*BT139</f>
        <v>0.01235592322</v>
      </c>
      <c r="CD139" s="34">
        <f t="shared" si="832"/>
        <v>-0.02396164978</v>
      </c>
      <c r="CE139" s="34">
        <f t="shared" si="832"/>
        <v>-0.01092329871</v>
      </c>
    </row>
    <row r="140" ht="18.0" customHeight="1">
      <c r="B140" s="6">
        <v>0.0</v>
      </c>
      <c r="C140" s="6">
        <v>0.0</v>
      </c>
      <c r="D140" s="6">
        <v>1.0</v>
      </c>
      <c r="E140" s="22" t="str">
        <f t="shared" si="767"/>
        <v>virginica</v>
      </c>
      <c r="F140" s="22">
        <f t="shared" ref="F140:H140" si="833">AQ140</f>
        <v>0.3205731859</v>
      </c>
      <c r="G140" s="22">
        <f t="shared" si="833"/>
        <v>0.3398590189</v>
      </c>
      <c r="H140" s="22">
        <f t="shared" si="833"/>
        <v>0.3395677953</v>
      </c>
      <c r="I140" s="64" t="str">
        <f t="shared" si="769"/>
        <v>versicolor</v>
      </c>
      <c r="J140" s="30"/>
      <c r="K140" s="24" t="str">
        <f t="shared" si="770"/>
        <v>NG</v>
      </c>
      <c r="L140" s="31">
        <f t="shared" si="771"/>
        <v>0.1200090734</v>
      </c>
      <c r="N140" s="31">
        <v>1.0</v>
      </c>
      <c r="O140" s="27">
        <v>7.7</v>
      </c>
      <c r="P140" s="27">
        <v>5.2</v>
      </c>
      <c r="U140" s="27">
        <v>1.1763277985185043</v>
      </c>
      <c r="V140" s="27">
        <v>0.8055318650239697</v>
      </c>
      <c r="W140" s="27">
        <v>0.0016531188133765973</v>
      </c>
      <c r="Z140" s="17">
        <f t="shared" ref="Z140:AB140" si="834">1/(1+EXP(-U140))</f>
        <v>0.7642868899</v>
      </c>
      <c r="AA140" s="17">
        <f t="shared" si="834"/>
        <v>0.6911565554</v>
      </c>
      <c r="AB140" s="17">
        <f t="shared" si="834"/>
        <v>0.5004132796</v>
      </c>
      <c r="AE140" s="31">
        <v>1.0</v>
      </c>
      <c r="AF140" s="17">
        <f t="shared" ref="AF140:AH140" si="835">Z140</f>
        <v>0.7642868899</v>
      </c>
      <c r="AG140" s="17">
        <f t="shared" si="835"/>
        <v>0.6911565554</v>
      </c>
      <c r="AH140" s="17">
        <f t="shared" si="835"/>
        <v>0.5004132796</v>
      </c>
      <c r="AM140" s="27">
        <v>0.7259043251745457</v>
      </c>
      <c r="AN140" s="27">
        <v>0.7843246070124563</v>
      </c>
      <c r="AO140" s="27">
        <v>0.7834673443681164</v>
      </c>
      <c r="AQ140" s="17">
        <f t="shared" ref="AQ140:AS140" si="836">EXP(AM140)/(EXP($AM140)+EXP($AN140)+EXP($AO140))</f>
        <v>0.3205731859</v>
      </c>
      <c r="AR140" s="17">
        <f t="shared" si="836"/>
        <v>0.3398590189</v>
      </c>
      <c r="AS140" s="17">
        <f t="shared" si="836"/>
        <v>0.3395677953</v>
      </c>
      <c r="AU140" s="40" t="str">
        <f t="shared" si="787"/>
        <v>versicolor</v>
      </c>
      <c r="AW140" s="41">
        <v>0.0</v>
      </c>
      <c r="AX140" s="41">
        <v>0.0</v>
      </c>
      <c r="AY140" s="41">
        <v>1.0</v>
      </c>
      <c r="BB140" s="74">
        <f t="shared" ref="BB140:BD140" si="837">AQ140-AW140</f>
        <v>0.3205731859</v>
      </c>
      <c r="BC140" s="74">
        <f t="shared" si="837"/>
        <v>0.3398590189</v>
      </c>
      <c r="BD140" s="74">
        <f t="shared" si="837"/>
        <v>-0.6604322047</v>
      </c>
      <c r="BF140" s="5">
        <v>1.0</v>
      </c>
      <c r="BG140" s="5">
        <v>1.0</v>
      </c>
      <c r="BH140" s="5">
        <v>1.0</v>
      </c>
      <c r="BJ140" s="34">
        <f t="shared" ref="BJ140:BL140" si="838">BB140*BF140</f>
        <v>0.3205731859</v>
      </c>
      <c r="BK140" s="34">
        <f t="shared" si="838"/>
        <v>0.3398590189</v>
      </c>
      <c r="BL140" s="34">
        <f t="shared" si="838"/>
        <v>-0.6604322047</v>
      </c>
      <c r="BT140" s="5">
        <f t="shared" ref="BT140:BV140" si="839">Z140*(1-Z140)</f>
        <v>0.1801524398</v>
      </c>
      <c r="BU140" s="5">
        <f t="shared" si="839"/>
        <v>0.2134591713</v>
      </c>
      <c r="BV140" s="5">
        <f t="shared" si="839"/>
        <v>0.2499998292</v>
      </c>
      <c r="BY140" s="17">
        <v>0.07246643126785901</v>
      </c>
      <c r="BZ140" s="17">
        <v>-0.11919902427549642</v>
      </c>
      <c r="CA140" s="17">
        <v>-0.0425035919556801</v>
      </c>
      <c r="CC140" s="34">
        <f t="shared" ref="CC140:CE140" si="840">BY140*BT140</f>
        <v>0.0130550044</v>
      </c>
      <c r="CD140" s="34">
        <f t="shared" si="840"/>
        <v>-0.02544412494</v>
      </c>
      <c r="CE140" s="34">
        <f t="shared" si="840"/>
        <v>-0.01062589073</v>
      </c>
    </row>
    <row r="141" ht="18.0" customHeight="1">
      <c r="K141" s="32" t="s">
        <v>29</v>
      </c>
      <c r="L141" s="31">
        <f>SUM(L132:L140)</f>
        <v>1.057582038</v>
      </c>
      <c r="R141" s="9"/>
      <c r="AM141" s="7"/>
    </row>
    <row r="142" ht="18.0" customHeight="1">
      <c r="K142" s="2"/>
      <c r="R142" s="9"/>
      <c r="AM142" s="43" t="s">
        <v>388</v>
      </c>
      <c r="AN142" s="27"/>
      <c r="AO142" s="27"/>
    </row>
    <row r="143" ht="18.0" customHeight="1">
      <c r="B143" s="11" t="s">
        <v>11</v>
      </c>
      <c r="C143" s="12"/>
      <c r="D143" s="12"/>
      <c r="E143" s="13"/>
      <c r="G143" s="2"/>
      <c r="H143" s="2"/>
      <c r="I143" s="2"/>
      <c r="J143" s="9"/>
      <c r="K143" s="2"/>
      <c r="L143" s="9"/>
      <c r="Q143" s="7"/>
      <c r="U143" s="43" t="s">
        <v>12</v>
      </c>
      <c r="V143" s="27"/>
      <c r="W143" s="27"/>
      <c r="Z143" s="16" t="s">
        <v>389</v>
      </c>
      <c r="AA143" s="17"/>
      <c r="AF143" s="16" t="s">
        <v>390</v>
      </c>
      <c r="AI143" s="7"/>
      <c r="AM143" s="43" t="s">
        <v>391</v>
      </c>
      <c r="AQ143" s="10" t="s">
        <v>392</v>
      </c>
      <c r="AR143" s="17"/>
      <c r="AW143" s="1" t="s">
        <v>41</v>
      </c>
      <c r="BB143" s="36" t="s">
        <v>93</v>
      </c>
      <c r="BF143" s="4" t="s">
        <v>393</v>
      </c>
      <c r="BH143" s="9" t="s">
        <v>1710</v>
      </c>
      <c r="BJ143" s="33" t="s">
        <v>395</v>
      </c>
      <c r="BN143" s="33" t="s">
        <v>396</v>
      </c>
      <c r="BO143" s="34"/>
      <c r="BP143" s="34"/>
      <c r="BQ143" s="34"/>
      <c r="BT143" s="4" t="s">
        <v>397</v>
      </c>
      <c r="BX143" s="16" t="s">
        <v>398</v>
      </c>
      <c r="BY143" s="17"/>
      <c r="BZ143" s="17"/>
      <c r="CA143" s="17"/>
      <c r="CB143" s="17"/>
      <c r="CC143" s="33" t="s">
        <v>399</v>
      </c>
      <c r="CG143" s="4" t="s">
        <v>138</v>
      </c>
      <c r="CH143" s="5"/>
      <c r="CI143" s="5"/>
      <c r="CJ143" s="5"/>
    </row>
    <row r="144" ht="18.0" customHeight="1">
      <c r="B144" s="18" t="s">
        <v>14</v>
      </c>
      <c r="C144" s="18" t="s">
        <v>15</v>
      </c>
      <c r="D144" s="18" t="s">
        <v>16</v>
      </c>
      <c r="E144" s="19"/>
      <c r="F144" s="6" t="s">
        <v>14</v>
      </c>
      <c r="G144" s="6" t="s">
        <v>15</v>
      </c>
      <c r="H144" s="6" t="s">
        <v>16</v>
      </c>
      <c r="I144" s="19"/>
      <c r="J144" s="20" t="s">
        <v>18</v>
      </c>
      <c r="K144" s="18" t="s">
        <v>19</v>
      </c>
      <c r="L144" s="21" t="s">
        <v>20</v>
      </c>
      <c r="N144" s="1" t="s">
        <v>21</v>
      </c>
      <c r="O144" s="1" t="s">
        <v>22</v>
      </c>
      <c r="P144" s="1" t="s">
        <v>23</v>
      </c>
      <c r="Q144" s="1" t="s">
        <v>1711</v>
      </c>
      <c r="U144" s="1" t="s">
        <v>1712</v>
      </c>
      <c r="AE144" s="1" t="s">
        <v>21</v>
      </c>
      <c r="AF144" s="2" t="s">
        <v>1713</v>
      </c>
      <c r="AI144" s="2" t="s">
        <v>1714</v>
      </c>
      <c r="AK144" s="2"/>
      <c r="AM144" s="2" t="s">
        <v>1715</v>
      </c>
      <c r="AO144" s="2"/>
      <c r="AQ144" s="2" t="s">
        <v>47</v>
      </c>
      <c r="AW144" s="6" t="s">
        <v>14</v>
      </c>
      <c r="AX144" s="6" t="s">
        <v>15</v>
      </c>
      <c r="AY144" s="6" t="s">
        <v>16</v>
      </c>
      <c r="BB144" s="2" t="s">
        <v>101</v>
      </c>
      <c r="BF144" s="1" t="s">
        <v>251</v>
      </c>
      <c r="BJ144" s="57" t="s">
        <v>1716</v>
      </c>
      <c r="BK144" s="58"/>
      <c r="BO144" s="2" t="s">
        <v>104</v>
      </c>
      <c r="BP144" s="2"/>
      <c r="BT144" s="1" t="s">
        <v>145</v>
      </c>
      <c r="BY144" s="2" t="s">
        <v>146</v>
      </c>
      <c r="CC144" s="2" t="s">
        <v>1717</v>
      </c>
      <c r="CH144" s="2" t="s">
        <v>148</v>
      </c>
    </row>
    <row r="145" ht="18.0" customHeight="1">
      <c r="A145" s="1">
        <f>A132+1</f>
        <v>11</v>
      </c>
      <c r="B145" s="6">
        <v>1.0</v>
      </c>
      <c r="C145" s="6">
        <v>0.0</v>
      </c>
      <c r="D145" s="6">
        <v>0.0</v>
      </c>
      <c r="E145" s="22" t="str">
        <f t="shared" ref="E145:E153" si="851">IF(MAX(B145:D145)=B145,"setosa",IF(MAX(B145:D145)=C145,"versicolor","virginica"))</f>
        <v>setosa</v>
      </c>
      <c r="F145" s="22">
        <f t="shared" ref="F145:H145" si="841">AQ145</f>
        <v>0.3522304391</v>
      </c>
      <c r="G145" s="22">
        <f t="shared" si="841"/>
        <v>0.3049530128</v>
      </c>
      <c r="H145" s="22">
        <f t="shared" si="841"/>
        <v>0.3428165481</v>
      </c>
      <c r="I145" s="64" t="str">
        <f t="shared" ref="I145:I153" si="853">IF(MAX(F145:H145)=F145,"setosa",IF(MAX(F145:H145)=G145,"versicolor","virginica"))</f>
        <v>setosa</v>
      </c>
      <c r="J145" s="22">
        <f>COUNTIF(K145:K153,"OK")/9</f>
        <v>0.8888888889</v>
      </c>
      <c r="K145" s="24" t="str">
        <f t="shared" ref="K145:K153" si="854">IF(E145=I145,"OK","NG")</f>
        <v>OK</v>
      </c>
      <c r="L145" s="25">
        <f t="shared" ref="L145:L153" si="855">-(B145*LN(F145)+C145*LN(G145)+D145*LN(H145))/9</f>
        <v>0.1159410734</v>
      </c>
      <c r="M145" s="9" t="s">
        <v>26</v>
      </c>
      <c r="N145" s="25">
        <v>1.0</v>
      </c>
      <c r="O145" s="27">
        <v>5.1</v>
      </c>
      <c r="P145" s="27">
        <v>7.0</v>
      </c>
      <c r="Q145" s="72">
        <f t="shared" ref="Q145:S145" si="842">Q132-$C$10*CH132</f>
        <v>0.05525358181</v>
      </c>
      <c r="R145" s="72">
        <f t="shared" si="842"/>
        <v>-0.04602672213</v>
      </c>
      <c r="S145" s="72">
        <f t="shared" si="842"/>
        <v>0.187488735</v>
      </c>
      <c r="T145" s="28" t="s">
        <v>27</v>
      </c>
      <c r="U145" s="27">
        <f t="array" ref="U145:W153">MMULT(N145:P153,Q145:S147)</f>
        <v>0.709215728</v>
      </c>
      <c r="V145" s="27">
        <v>1.5994555385373217</v>
      </c>
      <c r="W145" s="27">
        <v>-0.9957944607348248</v>
      </c>
      <c r="Y145" s="9" t="s">
        <v>1718</v>
      </c>
      <c r="Z145" s="17">
        <f t="shared" ref="Z145:AB145" si="843">1/(1+EXP(-U145))</f>
        <v>0.6702278412</v>
      </c>
      <c r="AA145" s="17">
        <f t="shared" si="843"/>
        <v>0.8319422754</v>
      </c>
      <c r="AB145" s="17">
        <f t="shared" si="843"/>
        <v>0.2697690836</v>
      </c>
      <c r="AD145" s="9" t="s">
        <v>1719</v>
      </c>
      <c r="AE145" s="25">
        <v>1.0</v>
      </c>
      <c r="AF145" s="17">
        <f t="shared" ref="AF145:AH145" si="844">Z145</f>
        <v>0.6702278412</v>
      </c>
      <c r="AG145" s="17">
        <f t="shared" si="844"/>
        <v>0.8319422754</v>
      </c>
      <c r="AH145" s="17">
        <f t="shared" si="844"/>
        <v>0.2697690836</v>
      </c>
      <c r="AI145" s="38">
        <f t="shared" ref="AI145:AK145" si="845">AI132-$C$10*BO132</f>
        <v>0.0641921331</v>
      </c>
      <c r="AJ145" s="38">
        <f t="shared" si="845"/>
        <v>-0.02917759995</v>
      </c>
      <c r="AK145" s="38">
        <f t="shared" si="845"/>
        <v>-0.03501453315</v>
      </c>
      <c r="AL145" s="28" t="s">
        <v>27</v>
      </c>
      <c r="AM145" s="27">
        <f t="array" ref="AM145:AO153">MMULT(AE145:AH153,AI145:AK148)</f>
        <v>0.7344108839</v>
      </c>
      <c r="AN145" s="27">
        <v>0.5902829742123975</v>
      </c>
      <c r="AO145" s="27">
        <v>0.7073207246077791</v>
      </c>
      <c r="AP145" s="9" t="s">
        <v>1720</v>
      </c>
      <c r="AQ145" s="17">
        <f t="shared" ref="AQ145:AS145" si="846">EXP(AM145)/(EXP($AM145)+EXP($AN145)+EXP($AO145))</f>
        <v>0.3522304391</v>
      </c>
      <c r="AR145" s="17">
        <f t="shared" si="846"/>
        <v>0.3049530128</v>
      </c>
      <c r="AS145" s="17">
        <f t="shared" si="846"/>
        <v>0.3428165481</v>
      </c>
      <c r="AT145" s="39" t="s">
        <v>51</v>
      </c>
      <c r="AU145" s="40" t="str">
        <f>IF(MAX(B145:D145)=MAX(AQ145:AS145)=AQ145,"setosa",IF(MAX(AQ145:AS145)=AR145,"versicolor","virginica"))</f>
        <v>virginica</v>
      </c>
      <c r="AW145" s="41">
        <v>1.0</v>
      </c>
      <c r="AX145" s="41">
        <v>0.0</v>
      </c>
      <c r="AY145" s="41">
        <v>0.0</v>
      </c>
      <c r="BA145" s="59" t="s">
        <v>108</v>
      </c>
      <c r="BB145" s="74">
        <f t="shared" ref="BB145:BD145" si="847">AQ145-AW145</f>
        <v>-0.6477695609</v>
      </c>
      <c r="BC145" s="74">
        <f t="shared" si="847"/>
        <v>0.3049530128</v>
      </c>
      <c r="BD145" s="74">
        <f t="shared" si="847"/>
        <v>0.3428165481</v>
      </c>
      <c r="BE145" s="9" t="s">
        <v>1721</v>
      </c>
      <c r="BF145" s="5">
        <v>1.0</v>
      </c>
      <c r="BG145" s="5">
        <v>1.0</v>
      </c>
      <c r="BH145" s="5">
        <v>1.0</v>
      </c>
      <c r="BI145" s="9" t="s">
        <v>1722</v>
      </c>
      <c r="BJ145" s="34">
        <f t="shared" ref="BJ145:BL145" si="848">BB145*BF145</f>
        <v>-0.6477695609</v>
      </c>
      <c r="BK145" s="34">
        <f t="shared" si="848"/>
        <v>0.3049530128</v>
      </c>
      <c r="BL145" s="34">
        <f t="shared" si="848"/>
        <v>0.3428165481</v>
      </c>
      <c r="BN145" s="61" t="s">
        <v>1723</v>
      </c>
      <c r="BO145" s="62">
        <f t="array" ref="BO145:BQ148">MMULT(TRANSPOSE(AE145:AH153),BJ145:BL153)</f>
        <v>-0.05632011172</v>
      </c>
      <c r="BP145" s="62">
        <v>-0.00746295658077295</v>
      </c>
      <c r="BQ145" s="62">
        <v>0.0637830683039513</v>
      </c>
      <c r="BS145" s="75" t="s">
        <v>1724</v>
      </c>
      <c r="BT145" s="5">
        <f t="shared" ref="BT145:BV145" si="849">Z145*(1-Z145)</f>
        <v>0.2210224821</v>
      </c>
      <c r="BU145" s="5">
        <f t="shared" si="849"/>
        <v>0.1398143258</v>
      </c>
      <c r="BV145" s="5">
        <f t="shared" si="849"/>
        <v>0.1969937251</v>
      </c>
      <c r="BX145" s="9" t="s">
        <v>1725</v>
      </c>
      <c r="BY145" s="17">
        <f t="array" ref="BY145:CA153">MMULT(BJ145:BL153,TRANSPOSE(AI146:AK148))</f>
        <v>0.06066308431</v>
      </c>
      <c r="BZ145" s="17">
        <v>-0.1318931144414519</v>
      </c>
      <c r="CA145" s="17">
        <v>0.29029732301875966</v>
      </c>
      <c r="CB145" s="9"/>
      <c r="CC145" s="34">
        <f t="shared" ref="CC145:CE145" si="850">BY145*BT145</f>
        <v>0.01340790546</v>
      </c>
      <c r="CD145" s="34">
        <f t="shared" si="850"/>
        <v>-0.01844054688</v>
      </c>
      <c r="CE145" s="34">
        <f t="shared" si="850"/>
        <v>0.05718675106</v>
      </c>
      <c r="CG145" s="61" t="s">
        <v>1726</v>
      </c>
      <c r="CH145" s="65">
        <f t="array" ref="CH145:CJ147">MMULT(TRANSPOSE(N145:P153),CC145:CE153)</f>
        <v>-0.0006368749091</v>
      </c>
      <c r="CI145" s="65">
        <v>0.0564075185754139</v>
      </c>
      <c r="CJ145" s="65">
        <v>-0.03939129968908924</v>
      </c>
    </row>
    <row r="146" ht="18.0" customHeight="1">
      <c r="B146" s="6">
        <v>1.0</v>
      </c>
      <c r="C146" s="6">
        <v>0.0</v>
      </c>
      <c r="D146" s="6">
        <v>0.0</v>
      </c>
      <c r="E146" s="22" t="str">
        <f t="shared" si="851"/>
        <v>setosa</v>
      </c>
      <c r="F146" s="22">
        <f t="shared" ref="F146:H146" si="852">AQ146</f>
        <v>0.3571570751</v>
      </c>
      <c r="G146" s="22">
        <f t="shared" si="852"/>
        <v>0.3000120653</v>
      </c>
      <c r="H146" s="22">
        <f t="shared" si="852"/>
        <v>0.3428308596</v>
      </c>
      <c r="I146" s="64" t="str">
        <f t="shared" si="853"/>
        <v>setosa</v>
      </c>
      <c r="K146" s="24" t="str">
        <f t="shared" si="854"/>
        <v>OK</v>
      </c>
      <c r="L146" s="29">
        <f t="shared" si="855"/>
        <v>0.1143977342</v>
      </c>
      <c r="N146" s="29">
        <v>1.0</v>
      </c>
      <c r="O146" s="27">
        <v>5.4</v>
      </c>
      <c r="P146" s="27">
        <v>7.8</v>
      </c>
      <c r="Q146" s="72">
        <f t="shared" ref="Q146:S146" si="856">Q133-$C$10*CH133</f>
        <v>0.1456765991</v>
      </c>
      <c r="R146" s="72">
        <f t="shared" si="856"/>
        <v>-0.1154095671</v>
      </c>
      <c r="S146" s="72">
        <f t="shared" si="856"/>
        <v>0.2108832769</v>
      </c>
      <c r="U146" s="27">
        <v>0.7427485923597226</v>
      </c>
      <c r="V146" s="27">
        <v>1.820155074442746</v>
      </c>
      <c r="W146" s="27">
        <v>-1.1906766671298004</v>
      </c>
      <c r="Z146" s="17">
        <f t="shared" ref="Z146:AB146" si="857">1/(1+EXP(-U146))</f>
        <v>0.6775966051</v>
      </c>
      <c r="AA146" s="17">
        <f t="shared" si="857"/>
        <v>0.8605847337</v>
      </c>
      <c r="AB146" s="17">
        <f t="shared" si="857"/>
        <v>0.2331379362</v>
      </c>
      <c r="AE146" s="29">
        <v>1.0</v>
      </c>
      <c r="AF146" s="17">
        <f t="shared" ref="AF146:AH146" si="858">Z146</f>
        <v>0.6775966051</v>
      </c>
      <c r="AG146" s="17">
        <f t="shared" si="858"/>
        <v>0.8605847337</v>
      </c>
      <c r="AH146" s="17">
        <f t="shared" si="858"/>
        <v>0.2331379362</v>
      </c>
      <c r="AI146" s="38">
        <f t="shared" ref="AI146:AK146" si="859">AI133-$C$10*BO133</f>
        <v>0.5336933287</v>
      </c>
      <c r="AJ146" s="38">
        <f t="shared" si="859"/>
        <v>0.7325650963</v>
      </c>
      <c r="AK146" s="38">
        <f t="shared" si="859"/>
        <v>0.533741575</v>
      </c>
      <c r="AM146" s="27">
        <v>0.7501407367274516</v>
      </c>
      <c r="AN146" s="27">
        <v>0.57578775700536</v>
      </c>
      <c r="AO146" s="27">
        <v>0.7092022701050756</v>
      </c>
      <c r="AQ146" s="17">
        <f t="shared" ref="AQ146:AS146" si="860">EXP(AM146)/(EXP($AM146)+EXP($AN146)+EXP($AO146))</f>
        <v>0.3571570751</v>
      </c>
      <c r="AR146" s="17">
        <f t="shared" si="860"/>
        <v>0.3000120653</v>
      </c>
      <c r="AS146" s="17">
        <f t="shared" si="860"/>
        <v>0.3428308596</v>
      </c>
      <c r="AU146" s="40" t="str">
        <f t="shared" ref="AU146:AU153" si="871">IF(MAX(AQ146:AS146)=AQ146,"setosa",IF(MAX(AQ146:AS146)=AR146,"versicolor","virginica"))</f>
        <v>setosa</v>
      </c>
      <c r="AW146" s="41">
        <v>1.0</v>
      </c>
      <c r="AX146" s="41">
        <v>0.0</v>
      </c>
      <c r="AY146" s="41">
        <v>0.0</v>
      </c>
      <c r="BB146" s="74">
        <f t="shared" ref="BB146:BD146" si="861">AQ146-AW146</f>
        <v>-0.6428429249</v>
      </c>
      <c r="BC146" s="74">
        <f t="shared" si="861"/>
        <v>0.3000120653</v>
      </c>
      <c r="BD146" s="74">
        <f t="shared" si="861"/>
        <v>0.3428308596</v>
      </c>
      <c r="BF146" s="5">
        <v>1.0</v>
      </c>
      <c r="BG146" s="5">
        <v>1.0</v>
      </c>
      <c r="BH146" s="5">
        <v>1.0</v>
      </c>
      <c r="BJ146" s="34">
        <f t="shared" ref="BJ146:BL146" si="862">BB146*BF146</f>
        <v>-0.6428429249</v>
      </c>
      <c r="BK146" s="34">
        <f t="shared" si="862"/>
        <v>0.3000120653</v>
      </c>
      <c r="BL146" s="34">
        <f t="shared" si="862"/>
        <v>0.3428308596</v>
      </c>
      <c r="BN146" s="61" t="s">
        <v>1727</v>
      </c>
      <c r="BO146" s="34">
        <v>0.09596891915076361</v>
      </c>
      <c r="BP146" s="34">
        <v>-0.010366810326889464</v>
      </c>
      <c r="BQ146" s="34">
        <v>-0.08560210882387387</v>
      </c>
      <c r="BT146" s="5">
        <f t="shared" ref="BT146:BV146" si="863">Z146*(1-Z146)</f>
        <v>0.2184594459</v>
      </c>
      <c r="BU146" s="5">
        <f t="shared" si="863"/>
        <v>0.1199786498</v>
      </c>
      <c r="BV146" s="5">
        <f t="shared" si="863"/>
        <v>0.1787846389</v>
      </c>
      <c r="BY146" s="17">
        <v>0.05968047004037361</v>
      </c>
      <c r="BZ146" s="17">
        <v>-0.12991581966617477</v>
      </c>
      <c r="CA146" s="17">
        <v>0.287574275275378</v>
      </c>
      <c r="CC146" s="34">
        <f t="shared" ref="CC146:CE146" si="864">BY146*BT146</f>
        <v>0.01303776241</v>
      </c>
      <c r="CD146" s="34">
        <f t="shared" si="864"/>
        <v>-0.01558712463</v>
      </c>
      <c r="CE146" s="34">
        <f t="shared" si="864"/>
        <v>0.05141386297</v>
      </c>
      <c r="CG146" s="61" t="s">
        <v>1728</v>
      </c>
      <c r="CH146" s="66">
        <v>0.004508305966391776</v>
      </c>
      <c r="CI146" s="66">
        <v>0.3084419233796065</v>
      </c>
      <c r="CJ146" s="66">
        <v>-0.5217501755157508</v>
      </c>
    </row>
    <row r="147" ht="18.0" customHeight="1">
      <c r="B147" s="6">
        <v>1.0</v>
      </c>
      <c r="C147" s="6">
        <v>0.0</v>
      </c>
      <c r="D147" s="6">
        <v>0.0</v>
      </c>
      <c r="E147" s="22" t="str">
        <f t="shared" si="851"/>
        <v>setosa</v>
      </c>
      <c r="F147" s="22">
        <f t="shared" ref="F147:H147" si="865">AQ147</f>
        <v>0.3533428312</v>
      </c>
      <c r="G147" s="22">
        <f t="shared" si="865"/>
        <v>0.3037245833</v>
      </c>
      <c r="H147" s="22">
        <f t="shared" si="865"/>
        <v>0.3429325855</v>
      </c>
      <c r="I147" s="64" t="str">
        <f t="shared" si="853"/>
        <v>setosa</v>
      </c>
      <c r="K147" s="24" t="str">
        <f t="shared" si="854"/>
        <v>OK</v>
      </c>
      <c r="L147" s="29">
        <f t="shared" si="855"/>
        <v>0.1155907222</v>
      </c>
      <c r="N147" s="29">
        <v>1.0</v>
      </c>
      <c r="O147" s="27">
        <v>4.6</v>
      </c>
      <c r="P147" s="27">
        <v>6.8</v>
      </c>
      <c r="Q147" s="72">
        <f t="shared" ref="Q147:S147" si="866">Q134-$C$10*CH134</f>
        <v>-0.01271264415</v>
      </c>
      <c r="R147" s="72">
        <f t="shared" si="866"/>
        <v>0.3191530075</v>
      </c>
      <c r="S147" s="72">
        <f t="shared" si="866"/>
        <v>-0.3226839868</v>
      </c>
      <c r="U147" s="27">
        <v>0.6389199572622558</v>
      </c>
      <c r="V147" s="27">
        <v>1.5933297205676236</v>
      </c>
      <c r="W147" s="27">
        <v>-1.0366993018024928</v>
      </c>
      <c r="Z147" s="17">
        <f t="shared" ref="Z147:AB147" si="867">1/(1+EXP(-U147))</f>
        <v>0.6545092747</v>
      </c>
      <c r="AA147" s="17">
        <f t="shared" si="867"/>
        <v>0.8310840558</v>
      </c>
      <c r="AB147" s="17">
        <f t="shared" si="867"/>
        <v>0.2617873678</v>
      </c>
      <c r="AE147" s="29">
        <v>1.0</v>
      </c>
      <c r="AF147" s="17">
        <f t="shared" ref="AF147:AH147" si="868">Z147</f>
        <v>0.6545092747</v>
      </c>
      <c r="AG147" s="17">
        <f t="shared" si="868"/>
        <v>0.8310840558</v>
      </c>
      <c r="AH147" s="17">
        <f t="shared" si="868"/>
        <v>0.2617873678</v>
      </c>
      <c r="AI147" s="38">
        <f t="shared" ref="AI147:AK147" si="869">AI134-$C$10*BO134</f>
        <v>0.3829809345</v>
      </c>
      <c r="AJ147" s="38">
        <f t="shared" si="869"/>
        <v>-0.01728746677</v>
      </c>
      <c r="AK147" s="38">
        <f t="shared" si="869"/>
        <v>0.3543065323</v>
      </c>
      <c r="AM147" s="27">
        <v>0.7258736541554055</v>
      </c>
      <c r="AN147" s="27">
        <v>0.5745561900236792</v>
      </c>
      <c r="AO147" s="27">
        <v>0.6959687593710394</v>
      </c>
      <c r="AQ147" s="17">
        <f t="shared" ref="AQ147:AS147" si="870">EXP(AM147)/(EXP($AM147)+EXP($AN147)+EXP($AO147))</f>
        <v>0.3533428312</v>
      </c>
      <c r="AR147" s="17">
        <f t="shared" si="870"/>
        <v>0.3037245833</v>
      </c>
      <c r="AS147" s="17">
        <f t="shared" si="870"/>
        <v>0.3429325855</v>
      </c>
      <c r="AU147" s="40" t="str">
        <f t="shared" si="871"/>
        <v>setosa</v>
      </c>
      <c r="AW147" s="41">
        <v>1.0</v>
      </c>
      <c r="AX147" s="41">
        <v>0.0</v>
      </c>
      <c r="AY147" s="41">
        <v>0.0</v>
      </c>
      <c r="BB147" s="74">
        <f t="shared" ref="BB147:BD147" si="872">AQ147-AW147</f>
        <v>-0.6466571688</v>
      </c>
      <c r="BC147" s="74">
        <f t="shared" si="872"/>
        <v>0.3037245833</v>
      </c>
      <c r="BD147" s="74">
        <f t="shared" si="872"/>
        <v>0.3429325855</v>
      </c>
      <c r="BF147" s="5">
        <v>1.0</v>
      </c>
      <c r="BG147" s="5">
        <v>1.0</v>
      </c>
      <c r="BH147" s="5">
        <v>1.0</v>
      </c>
      <c r="BJ147" s="34">
        <f t="shared" ref="BJ147:BL147" si="873">BB147*BF147</f>
        <v>-0.6466571688</v>
      </c>
      <c r="BK147" s="34">
        <f t="shared" si="873"/>
        <v>0.3037245833</v>
      </c>
      <c r="BL147" s="34">
        <f t="shared" si="873"/>
        <v>0.3429325855</v>
      </c>
      <c r="BO147" s="34">
        <v>-0.42099227050936094</v>
      </c>
      <c r="BP147" s="34">
        <v>0.3662323548712543</v>
      </c>
      <c r="BQ147" s="34">
        <v>0.05475991563810678</v>
      </c>
      <c r="BT147" s="5">
        <f t="shared" ref="BT147:BV147" si="874">Z147*(1-Z147)</f>
        <v>0.226126884</v>
      </c>
      <c r="BU147" s="5">
        <f t="shared" si="874"/>
        <v>0.140383348</v>
      </c>
      <c r="BV147" s="5">
        <f t="shared" si="874"/>
        <v>0.1932547418</v>
      </c>
      <c r="BY147" s="17">
        <v>0.06041878995771721</v>
      </c>
      <c r="BZ147" s="17">
        <v>-0.1314047402258463</v>
      </c>
      <c r="CA147" s="17">
        <v>0.28966031442899975</v>
      </c>
      <c r="CC147" s="34">
        <f t="shared" ref="CC147:CE147" si="875">BY147*BT147</f>
        <v>0.01366231271</v>
      </c>
      <c r="CD147" s="34">
        <f t="shared" si="875"/>
        <v>-0.01844703737</v>
      </c>
      <c r="CE147" s="34">
        <f t="shared" si="875"/>
        <v>0.05597822929</v>
      </c>
      <c r="CH147" s="66">
        <v>0.2369802371820453</v>
      </c>
      <c r="CI147" s="66">
        <v>-0.17528070997177775</v>
      </c>
      <c r="CJ147" s="66">
        <v>0.4027042629846576</v>
      </c>
    </row>
    <row r="148" ht="18.0" customHeight="1">
      <c r="B148" s="6">
        <v>0.0</v>
      </c>
      <c r="C148" s="6">
        <v>1.0</v>
      </c>
      <c r="D148" s="6">
        <v>0.0</v>
      </c>
      <c r="E148" s="22" t="str">
        <f t="shared" si="851"/>
        <v>versicolor</v>
      </c>
      <c r="F148" s="22">
        <f t="shared" ref="F148:H148" si="876">AQ148</f>
        <v>0.30763771</v>
      </c>
      <c r="G148" s="22">
        <f t="shared" si="876"/>
        <v>0.3541595937</v>
      </c>
      <c r="H148" s="22">
        <f t="shared" si="876"/>
        <v>0.3382026963</v>
      </c>
      <c r="I148" s="64" t="str">
        <f t="shared" si="853"/>
        <v>versicolor</v>
      </c>
      <c r="K148" s="24" t="str">
        <f t="shared" si="854"/>
        <v>OK</v>
      </c>
      <c r="L148" s="29">
        <f t="shared" si="855"/>
        <v>0.115334182</v>
      </c>
      <c r="N148" s="29">
        <v>1.0</v>
      </c>
      <c r="O148" s="27">
        <v>6.4</v>
      </c>
      <c r="P148" s="27">
        <v>3.6</v>
      </c>
      <c r="U148" s="27">
        <v>0.9418182968354087</v>
      </c>
      <c r="V148" s="27">
        <v>0.364302875722459</v>
      </c>
      <c r="W148" s="27">
        <v>0.3754793543638486</v>
      </c>
      <c r="Z148" s="17">
        <f t="shared" ref="Z148:AB148" si="877">1/(1+EXP(-U148))</f>
        <v>0.7194667985</v>
      </c>
      <c r="AA148" s="17">
        <f t="shared" si="877"/>
        <v>0.5900816384</v>
      </c>
      <c r="AB148" s="17">
        <f t="shared" si="877"/>
        <v>0.5927823171</v>
      </c>
      <c r="AE148" s="29">
        <v>1.0</v>
      </c>
      <c r="AF148" s="17">
        <f t="shared" ref="AF148:AH148" si="878">Z148</f>
        <v>0.7194667985</v>
      </c>
      <c r="AG148" s="17">
        <f t="shared" si="878"/>
        <v>0.5900816384</v>
      </c>
      <c r="AH148" s="17">
        <f t="shared" si="878"/>
        <v>0.5927823171</v>
      </c>
      <c r="AI148" s="38">
        <f t="shared" ref="AI148:AK148" si="879">AI135-$C$10*BO135</f>
        <v>-0.0225949051</v>
      </c>
      <c r="AJ148" s="38">
        <f t="shared" si="879"/>
        <v>0.529553734</v>
      </c>
      <c r="AK148" s="38">
        <f t="shared" si="879"/>
        <v>0.3330411711</v>
      </c>
      <c r="AM148" s="27">
        <v>0.660762920789991</v>
      </c>
      <c r="AN148" s="27">
        <v>0.8015877374033333</v>
      </c>
      <c r="AO148" s="27">
        <v>0.7554855052290267</v>
      </c>
      <c r="AQ148" s="17">
        <f t="shared" ref="AQ148:AS148" si="880">EXP(AM148)/(EXP($AM148)+EXP($AN148)+EXP($AO148))</f>
        <v>0.30763771</v>
      </c>
      <c r="AR148" s="17">
        <f t="shared" si="880"/>
        <v>0.3541595937</v>
      </c>
      <c r="AS148" s="17">
        <f t="shared" si="880"/>
        <v>0.3382026963</v>
      </c>
      <c r="AU148" s="40" t="str">
        <f t="shared" si="871"/>
        <v>versicolor</v>
      </c>
      <c r="AW148" s="41">
        <v>0.0</v>
      </c>
      <c r="AX148" s="41">
        <v>1.0</v>
      </c>
      <c r="AY148" s="41">
        <v>0.0</v>
      </c>
      <c r="BB148" s="74">
        <f t="shared" ref="BB148:BD148" si="881">AQ148-AW148</f>
        <v>0.30763771</v>
      </c>
      <c r="BC148" s="74">
        <f t="shared" si="881"/>
        <v>-0.6458404063</v>
      </c>
      <c r="BD148" s="74">
        <f t="shared" si="881"/>
        <v>0.3382026963</v>
      </c>
      <c r="BF148" s="5">
        <v>1.0</v>
      </c>
      <c r="BG148" s="5">
        <v>1.0</v>
      </c>
      <c r="BH148" s="5">
        <v>1.0</v>
      </c>
      <c r="BJ148" s="34">
        <f t="shared" ref="BJ148:BL148" si="882">BB148*BF148</f>
        <v>0.30763771</v>
      </c>
      <c r="BK148" s="34">
        <f t="shared" si="882"/>
        <v>-0.6458404063</v>
      </c>
      <c r="BL148" s="34">
        <f t="shared" si="882"/>
        <v>0.3382026963</v>
      </c>
      <c r="BO148" s="34">
        <v>0.5435207634807299</v>
      </c>
      <c r="BP148" s="34">
        <v>-0.4258837502111671</v>
      </c>
      <c r="BQ148" s="34">
        <v>-0.11763701326956255</v>
      </c>
      <c r="BT148" s="5">
        <f t="shared" ref="BT148:BV148" si="883">Z148*(1-Z148)</f>
        <v>0.2018343243</v>
      </c>
      <c r="BU148" s="5">
        <f t="shared" si="883"/>
        <v>0.2418852984</v>
      </c>
      <c r="BV148" s="5">
        <f t="shared" si="883"/>
        <v>0.2413914416</v>
      </c>
      <c r="BY148" s="17">
        <v>-0.12842310619240282</v>
      </c>
      <c r="BZ148" s="17">
        <v>0.24881174676894208</v>
      </c>
      <c r="CA148" s="17">
        <v>-0.23632282156125395</v>
      </c>
      <c r="CC148" s="34">
        <f t="shared" ref="CC148:CE148" si="884">BY148*BT148</f>
        <v>-0.02592019087</v>
      </c>
      <c r="CD148" s="34">
        <f t="shared" si="884"/>
        <v>0.06018390362</v>
      </c>
      <c r="CE148" s="34">
        <f t="shared" si="884"/>
        <v>-0.05704630659</v>
      </c>
    </row>
    <row r="149" ht="18.0" customHeight="1">
      <c r="B149" s="6">
        <v>0.0</v>
      </c>
      <c r="C149" s="6">
        <v>1.0</v>
      </c>
      <c r="D149" s="6">
        <v>0.0</v>
      </c>
      <c r="E149" s="22" t="str">
        <f t="shared" si="851"/>
        <v>versicolor</v>
      </c>
      <c r="F149" s="22">
        <f t="shared" ref="F149:H149" si="885">AQ149</f>
        <v>0.3088445261</v>
      </c>
      <c r="G149" s="22">
        <f t="shared" si="885"/>
        <v>0.352806464</v>
      </c>
      <c r="H149" s="22">
        <f t="shared" si="885"/>
        <v>0.3383490098</v>
      </c>
      <c r="I149" s="64" t="str">
        <f t="shared" si="853"/>
        <v>versicolor</v>
      </c>
      <c r="K149" s="24" t="str">
        <f t="shared" si="854"/>
        <v>OK</v>
      </c>
      <c r="L149" s="29">
        <f t="shared" si="855"/>
        <v>0.1157595148</v>
      </c>
      <c r="N149" s="29">
        <v>1.0</v>
      </c>
      <c r="O149" s="27">
        <v>5.9</v>
      </c>
      <c r="P149" s="27">
        <v>3.4</v>
      </c>
      <c r="U149" s="27">
        <v>0.8715225261368064</v>
      </c>
      <c r="V149" s="27">
        <v>0.35817705775276065</v>
      </c>
      <c r="W149" s="27">
        <v>0.3345745132961806</v>
      </c>
      <c r="Z149" s="17">
        <f t="shared" ref="Z149:AB149" si="886">1/(1+EXP(-U149))</f>
        <v>0.7050624052</v>
      </c>
      <c r="AA149" s="17">
        <f t="shared" si="886"/>
        <v>0.5885990796</v>
      </c>
      <c r="AB149" s="17">
        <f t="shared" si="886"/>
        <v>0.5828720083</v>
      </c>
      <c r="AE149" s="29">
        <v>1.0</v>
      </c>
      <c r="AF149" s="17">
        <f t="shared" ref="AF149:AH149" si="887">Z149</f>
        <v>0.7050624052</v>
      </c>
      <c r="AG149" s="17">
        <f t="shared" si="887"/>
        <v>0.5885990796</v>
      </c>
      <c r="AH149" s="17">
        <f t="shared" si="887"/>
        <v>0.5828720083</v>
      </c>
      <c r="AI149" s="2"/>
      <c r="AM149" s="27">
        <v>0.6527315229159256</v>
      </c>
      <c r="AN149" s="27">
        <v>0.7858131702758733</v>
      </c>
      <c r="AO149" s="27">
        <v>0.7439714605410289</v>
      </c>
      <c r="AQ149" s="17">
        <f t="shared" ref="AQ149:AS149" si="888">EXP(AM149)/(EXP($AM149)+EXP($AN149)+EXP($AO149))</f>
        <v>0.3088445261</v>
      </c>
      <c r="AR149" s="17">
        <f t="shared" si="888"/>
        <v>0.352806464</v>
      </c>
      <c r="AS149" s="17">
        <f t="shared" si="888"/>
        <v>0.3383490098</v>
      </c>
      <c r="AU149" s="40" t="str">
        <f t="shared" si="871"/>
        <v>versicolor</v>
      </c>
      <c r="AW149" s="41">
        <v>0.0</v>
      </c>
      <c r="AX149" s="41">
        <v>1.0</v>
      </c>
      <c r="AY149" s="41">
        <v>0.0</v>
      </c>
      <c r="BB149" s="74">
        <f t="shared" ref="BB149:BD149" si="889">AQ149-AW149</f>
        <v>0.3088445261</v>
      </c>
      <c r="BC149" s="74">
        <f t="shared" si="889"/>
        <v>-0.647193536</v>
      </c>
      <c r="BD149" s="74">
        <f t="shared" si="889"/>
        <v>0.3383490098</v>
      </c>
      <c r="BF149" s="5">
        <v>1.0</v>
      </c>
      <c r="BG149" s="5">
        <v>1.0</v>
      </c>
      <c r="BH149" s="5">
        <v>1.0</v>
      </c>
      <c r="BJ149" s="34">
        <f t="shared" ref="BJ149:BL149" si="890">BB149*BF149</f>
        <v>0.3088445261</v>
      </c>
      <c r="BK149" s="34">
        <f t="shared" si="890"/>
        <v>-0.647193536</v>
      </c>
      <c r="BL149" s="34">
        <f t="shared" si="890"/>
        <v>0.3383490098</v>
      </c>
      <c r="BT149" s="5">
        <f t="shared" ref="BT149:BV149" si="891">Z149*(1-Z149)</f>
        <v>0.20794941</v>
      </c>
      <c r="BU149" s="5">
        <f t="shared" si="891"/>
        <v>0.2421502031</v>
      </c>
      <c r="BV149" s="5">
        <f t="shared" si="891"/>
        <v>0.2431322302</v>
      </c>
      <c r="BY149" s="17">
        <v>-0.12869219841999383</v>
      </c>
      <c r="BZ149" s="17">
        <v>0.2493491663598836</v>
      </c>
      <c r="CA149" s="17">
        <v>-0.23701791588446638</v>
      </c>
      <c r="CC149" s="34">
        <f t="shared" ref="CC149:CE149" si="892">BY149*BT149</f>
        <v>-0.02676146673</v>
      </c>
      <c r="CD149" s="34">
        <f t="shared" si="892"/>
        <v>0.06037995127</v>
      </c>
      <c r="CE149" s="34">
        <f t="shared" si="892"/>
        <v>-0.0576266945</v>
      </c>
    </row>
    <row r="150" ht="18.0" customHeight="1">
      <c r="B150" s="6">
        <v>0.0</v>
      </c>
      <c r="C150" s="6">
        <v>1.0</v>
      </c>
      <c r="D150" s="6">
        <v>0.0</v>
      </c>
      <c r="E150" s="22" t="str">
        <f t="shared" si="851"/>
        <v>versicolor</v>
      </c>
      <c r="F150" s="22">
        <f t="shared" ref="F150:H150" si="893">AQ150</f>
        <v>0.3011769556</v>
      </c>
      <c r="G150" s="22">
        <f t="shared" si="893"/>
        <v>0.3619405717</v>
      </c>
      <c r="H150" s="22">
        <f t="shared" si="893"/>
        <v>0.3368824727</v>
      </c>
      <c r="I150" s="64" t="str">
        <f t="shared" si="853"/>
        <v>versicolor</v>
      </c>
      <c r="K150" s="24" t="str">
        <f t="shared" si="854"/>
        <v>OK</v>
      </c>
      <c r="L150" s="29">
        <f t="shared" si="855"/>
        <v>0.1129194719</v>
      </c>
      <c r="N150" s="29">
        <v>1.0</v>
      </c>
      <c r="O150" s="27">
        <v>6.7</v>
      </c>
      <c r="P150" s="27">
        <v>3.2</v>
      </c>
      <c r="U150" s="27">
        <v>0.9906063342112681</v>
      </c>
      <c r="V150" s="27">
        <v>0.20201880258622695</v>
      </c>
      <c r="W150" s="27">
        <v>0.5678179321493022</v>
      </c>
      <c r="Z150" s="17">
        <f t="shared" ref="Z150:AB150" si="894">1/(1+EXP(-U150))</f>
        <v>0.7292076681</v>
      </c>
      <c r="AA150" s="17">
        <f t="shared" si="894"/>
        <v>0.550333634</v>
      </c>
      <c r="AB150" s="17">
        <f t="shared" si="894"/>
        <v>0.6382595221</v>
      </c>
      <c r="AE150" s="29">
        <v>1.0</v>
      </c>
      <c r="AF150" s="17">
        <f t="shared" ref="AF150:AH150" si="895">Z150</f>
        <v>0.7292076681</v>
      </c>
      <c r="AG150" s="17">
        <f t="shared" si="895"/>
        <v>0.550333634</v>
      </c>
      <c r="AH150" s="17">
        <f t="shared" si="895"/>
        <v>0.6382595221</v>
      </c>
      <c r="AJ150" s="2"/>
      <c r="AK150" s="2"/>
      <c r="AM150" s="27">
        <v>0.649711276864245</v>
      </c>
      <c r="AN150" s="27">
        <v>0.8334933244249756</v>
      </c>
      <c r="AO150" s="27">
        <v>0.7617474162477225</v>
      </c>
      <c r="AQ150" s="17">
        <f t="shared" ref="AQ150:AS150" si="896">EXP(AM150)/(EXP($AM150)+EXP($AN150)+EXP($AO150))</f>
        <v>0.3011769556</v>
      </c>
      <c r="AR150" s="17">
        <f t="shared" si="896"/>
        <v>0.3619405717</v>
      </c>
      <c r="AS150" s="17">
        <f t="shared" si="896"/>
        <v>0.3368824727</v>
      </c>
      <c r="AU150" s="40" t="str">
        <f t="shared" si="871"/>
        <v>versicolor</v>
      </c>
      <c r="AW150" s="41">
        <v>0.0</v>
      </c>
      <c r="AX150" s="41">
        <v>1.0</v>
      </c>
      <c r="AY150" s="41">
        <v>0.0</v>
      </c>
      <c r="BB150" s="74">
        <f t="shared" ref="BB150:BD150" si="897">AQ150-AW150</f>
        <v>0.3011769556</v>
      </c>
      <c r="BC150" s="74">
        <f t="shared" si="897"/>
        <v>-0.6380594283</v>
      </c>
      <c r="BD150" s="74">
        <f t="shared" si="897"/>
        <v>0.3368824727</v>
      </c>
      <c r="BF150" s="5">
        <v>1.0</v>
      </c>
      <c r="BG150" s="5">
        <v>1.0</v>
      </c>
      <c r="BH150" s="5">
        <v>1.0</v>
      </c>
      <c r="BJ150" s="34">
        <f t="shared" ref="BJ150:BL150" si="898">BB150*BF150</f>
        <v>0.3011769556</v>
      </c>
      <c r="BK150" s="34">
        <f t="shared" si="898"/>
        <v>-0.6380594283</v>
      </c>
      <c r="BL150" s="34">
        <f t="shared" si="898"/>
        <v>0.3368824727</v>
      </c>
      <c r="BT150" s="5">
        <f t="shared" ref="BT150:BV150" si="899">Z150*(1-Z150)</f>
        <v>0.1974638449</v>
      </c>
      <c r="BU150" s="5">
        <f t="shared" si="899"/>
        <v>0.2474665253</v>
      </c>
      <c r="BV150" s="5">
        <f t="shared" si="899"/>
        <v>0.2308843046</v>
      </c>
      <c r="BY150" s="17">
        <v>-0.1268757530242815</v>
      </c>
      <c r="BZ150" s="17">
        <v>0.2457351237375753</v>
      </c>
      <c r="CA150" s="17">
        <v>-0.23249608425911494</v>
      </c>
      <c r="CC150" s="34">
        <f t="shared" ref="CC150:CE150" si="900">BY150*BT150</f>
        <v>-0.02505337402</v>
      </c>
      <c r="CD150" s="34">
        <f t="shared" si="900"/>
        <v>0.06081121721</v>
      </c>
      <c r="CE150" s="34">
        <f t="shared" si="900"/>
        <v>-0.05367969673</v>
      </c>
    </row>
    <row r="151" ht="18.0" customHeight="1">
      <c r="B151" s="6">
        <v>0.0</v>
      </c>
      <c r="C151" s="6">
        <v>0.0</v>
      </c>
      <c r="D151" s="6">
        <v>1.0</v>
      </c>
      <c r="E151" s="22" t="str">
        <f t="shared" si="851"/>
        <v>virginica</v>
      </c>
      <c r="F151" s="22">
        <f t="shared" ref="F151:H151" si="901">AQ151</f>
        <v>0.3274549749</v>
      </c>
      <c r="G151" s="22">
        <f t="shared" si="901"/>
        <v>0.3312218557</v>
      </c>
      <c r="H151" s="22">
        <f t="shared" si="901"/>
        <v>0.3413231694</v>
      </c>
      <c r="I151" s="64" t="str">
        <f t="shared" si="853"/>
        <v>virginica</v>
      </c>
      <c r="K151" s="24" t="str">
        <f t="shared" si="854"/>
        <v>OK</v>
      </c>
      <c r="L151" s="29">
        <f t="shared" si="855"/>
        <v>0.1194361711</v>
      </c>
      <c r="N151" s="29">
        <v>1.0</v>
      </c>
      <c r="O151" s="27">
        <v>7.9</v>
      </c>
      <c r="P151" s="27">
        <v>6.3</v>
      </c>
      <c r="U151" s="27">
        <v>1.1260090562214746</v>
      </c>
      <c r="V151" s="27">
        <v>1.0529016454544533</v>
      </c>
      <c r="W151" s="27">
        <v>-0.17944249474889817</v>
      </c>
      <c r="Z151" s="17">
        <f t="shared" ref="Z151:AB151" si="902">1/(1+EXP(-U151))</f>
        <v>0.7551016328</v>
      </c>
      <c r="AA151" s="17">
        <f t="shared" si="902"/>
        <v>0.7413317054</v>
      </c>
      <c r="AB151" s="17">
        <f t="shared" si="902"/>
        <v>0.4552593645</v>
      </c>
      <c r="AE151" s="29">
        <v>1.0</v>
      </c>
      <c r="AF151" s="17">
        <f t="shared" ref="AF151:AH151" si="903">Z151</f>
        <v>0.7551016328</v>
      </c>
      <c r="AG151" s="17">
        <f t="shared" si="903"/>
        <v>0.7413317054</v>
      </c>
      <c r="AH151" s="17">
        <f t="shared" si="903"/>
        <v>0.4552593645</v>
      </c>
      <c r="AM151" s="27">
        <v>0.7408142041198182</v>
      </c>
      <c r="AN151" s="27">
        <v>0.7522520495875329</v>
      </c>
      <c r="AO151" s="27">
        <v>0.7822933793058524</v>
      </c>
      <c r="AQ151" s="17">
        <f t="shared" ref="AQ151:AS151" si="904">EXP(AM151)/(EXP($AM151)+EXP($AN151)+EXP($AO151))</f>
        <v>0.3274549749</v>
      </c>
      <c r="AR151" s="17">
        <f t="shared" si="904"/>
        <v>0.3312218557</v>
      </c>
      <c r="AS151" s="17">
        <f t="shared" si="904"/>
        <v>0.3413231694</v>
      </c>
      <c r="AU151" s="40" t="str">
        <f t="shared" si="871"/>
        <v>virginica</v>
      </c>
      <c r="AW151" s="41">
        <v>0.0</v>
      </c>
      <c r="AX151" s="41">
        <v>0.0</v>
      </c>
      <c r="AY151" s="41">
        <v>1.0</v>
      </c>
      <c r="BB151" s="74">
        <f t="shared" ref="BB151:BD151" si="905">AQ151-AW151</f>
        <v>0.3274549749</v>
      </c>
      <c r="BC151" s="74">
        <f t="shared" si="905"/>
        <v>0.3312218557</v>
      </c>
      <c r="BD151" s="74">
        <f t="shared" si="905"/>
        <v>-0.6586768306</v>
      </c>
      <c r="BF151" s="5">
        <v>1.0</v>
      </c>
      <c r="BG151" s="5">
        <v>1.0</v>
      </c>
      <c r="BH151" s="5">
        <v>1.0</v>
      </c>
      <c r="BJ151" s="34">
        <f t="shared" ref="BJ151:BL151" si="906">BB151*BF151</f>
        <v>0.3274549749</v>
      </c>
      <c r="BK151" s="34">
        <f t="shared" si="906"/>
        <v>0.3312218557</v>
      </c>
      <c r="BL151" s="34">
        <f t="shared" si="906"/>
        <v>-0.6586768306</v>
      </c>
      <c r="BT151" s="5">
        <f t="shared" ref="BT151:BV151" si="907">Z151*(1-Z151)</f>
        <v>0.184923157</v>
      </c>
      <c r="BU151" s="5">
        <f t="shared" si="907"/>
        <v>0.191759008</v>
      </c>
      <c r="BV151" s="5">
        <f t="shared" si="907"/>
        <v>0.2479982755</v>
      </c>
      <c r="BY151" s="17">
        <v>0.06583889722829445</v>
      </c>
      <c r="BZ151" s="17">
        <v>-0.1136904783126708</v>
      </c>
      <c r="CA151" s="17">
        <v>-0.05136554663681764</v>
      </c>
      <c r="CC151" s="34">
        <f t="shared" ref="CC151:CE151" si="908">BY151*BT151</f>
        <v>0.01217513673</v>
      </c>
      <c r="CD151" s="34">
        <f t="shared" si="908"/>
        <v>-0.02180117334</v>
      </c>
      <c r="CE151" s="34">
        <f t="shared" si="908"/>
        <v>-0.01273856699</v>
      </c>
    </row>
    <row r="152" ht="18.0" customHeight="1">
      <c r="B152" s="6">
        <v>0.0</v>
      </c>
      <c r="C152" s="6">
        <v>0.0</v>
      </c>
      <c r="D152" s="6">
        <v>1.0</v>
      </c>
      <c r="E152" s="22" t="str">
        <f t="shared" si="851"/>
        <v>virginica</v>
      </c>
      <c r="F152" s="22">
        <f t="shared" ref="F152:H152" si="909">AQ152</f>
        <v>0.3191962681</v>
      </c>
      <c r="G152" s="22">
        <f t="shared" si="909"/>
        <v>0.3403525977</v>
      </c>
      <c r="H152" s="22">
        <f t="shared" si="909"/>
        <v>0.3404511341</v>
      </c>
      <c r="I152" s="64" t="str">
        <f t="shared" si="853"/>
        <v>virginica</v>
      </c>
      <c r="K152" s="24" t="str">
        <f t="shared" si="854"/>
        <v>OK</v>
      </c>
      <c r="L152" s="29">
        <f t="shared" si="855"/>
        <v>0.1197204084</v>
      </c>
      <c r="N152" s="29">
        <v>1.0</v>
      </c>
      <c r="O152" s="27">
        <v>8.3</v>
      </c>
      <c r="P152" s="27">
        <v>5.8</v>
      </c>
      <c r="U152" s="27">
        <v>1.190636017917704</v>
      </c>
      <c r="V152" s="27">
        <v>0.8471613148573007</v>
      </c>
      <c r="W152" s="27">
        <v>0.06625280940447276</v>
      </c>
      <c r="Z152" s="17">
        <f t="shared" ref="Z152:AB152" si="910">1/(1+EXP(-U152))</f>
        <v>0.7668547962</v>
      </c>
      <c r="AA152" s="17">
        <f t="shared" si="910"/>
        <v>0.6999713247</v>
      </c>
      <c r="AB152" s="17">
        <f t="shared" si="910"/>
        <v>0.5165571464</v>
      </c>
      <c r="AE152" s="29">
        <v>1.0</v>
      </c>
      <c r="AF152" s="17">
        <f t="shared" ref="AF152:AH152" si="911">Z152</f>
        <v>0.7668547962</v>
      </c>
      <c r="AG152" s="17">
        <f t="shared" si="911"/>
        <v>0.6999713247</v>
      </c>
      <c r="AH152" s="17">
        <f t="shared" si="911"/>
        <v>0.5165571464</v>
      </c>
      <c r="AM152" s="27">
        <v>0.7298615342410887</v>
      </c>
      <c r="AN152" s="27">
        <v>0.794037492416495</v>
      </c>
      <c r="AO152" s="27">
        <v>0.7943269632970147</v>
      </c>
      <c r="AQ152" s="17">
        <f t="shared" ref="AQ152:AS152" si="912">EXP(AM152)/(EXP($AM152)+EXP($AN152)+EXP($AO152))</f>
        <v>0.3191962681</v>
      </c>
      <c r="AR152" s="17">
        <f t="shared" si="912"/>
        <v>0.3403525977</v>
      </c>
      <c r="AS152" s="17">
        <f t="shared" si="912"/>
        <v>0.3404511341</v>
      </c>
      <c r="AU152" s="40" t="str">
        <f t="shared" si="871"/>
        <v>virginica</v>
      </c>
      <c r="AW152" s="41">
        <v>0.0</v>
      </c>
      <c r="AX152" s="41">
        <v>0.0</v>
      </c>
      <c r="AY152" s="41">
        <v>1.0</v>
      </c>
      <c r="BB152" s="74">
        <f t="shared" ref="BB152:BD152" si="913">AQ152-AW152</f>
        <v>0.3191962681</v>
      </c>
      <c r="BC152" s="74">
        <f t="shared" si="913"/>
        <v>0.3403525977</v>
      </c>
      <c r="BD152" s="74">
        <f t="shared" si="913"/>
        <v>-0.6595488659</v>
      </c>
      <c r="BF152" s="5">
        <v>1.0</v>
      </c>
      <c r="BG152" s="5">
        <v>1.0</v>
      </c>
      <c r="BH152" s="5">
        <v>1.0</v>
      </c>
      <c r="BJ152" s="34">
        <f t="shared" ref="BJ152:BL152" si="914">BB152*BF152</f>
        <v>0.3191962681</v>
      </c>
      <c r="BK152" s="34">
        <f t="shared" si="914"/>
        <v>0.3403525977</v>
      </c>
      <c r="BL152" s="34">
        <f t="shared" si="914"/>
        <v>-0.6595488659</v>
      </c>
      <c r="BT152" s="5">
        <f t="shared" ref="BT152:BV152" si="915">Z152*(1-Z152)</f>
        <v>0.1787885177</v>
      </c>
      <c r="BU152" s="5">
        <f t="shared" si="915"/>
        <v>0.2100114693</v>
      </c>
      <c r="BV152" s="5">
        <f t="shared" si="915"/>
        <v>0.2497258609</v>
      </c>
      <c r="BY152" s="17">
        <v>0.06765470196221329</v>
      </c>
      <c r="BZ152" s="17">
        <v>-0.1173202207346323</v>
      </c>
      <c r="CA152" s="17">
        <v>-0.04663414706416297</v>
      </c>
      <c r="CC152" s="34">
        <f t="shared" ref="CC152:CE152" si="916">BY152*BT152</f>
        <v>0.01209588388</v>
      </c>
      <c r="CD152" s="34">
        <f t="shared" si="916"/>
        <v>-0.02463859194</v>
      </c>
      <c r="CE152" s="34">
        <f t="shared" si="916"/>
        <v>-0.01164575252</v>
      </c>
    </row>
    <row r="153" ht="18.0" customHeight="1">
      <c r="B153" s="6">
        <v>0.0</v>
      </c>
      <c r="C153" s="6">
        <v>0.0</v>
      </c>
      <c r="D153" s="6">
        <v>1.0</v>
      </c>
      <c r="E153" s="22" t="str">
        <f t="shared" si="851"/>
        <v>virginica</v>
      </c>
      <c r="F153" s="22">
        <f t="shared" ref="F153:H153" si="917">AQ153</f>
        <v>0.3166391081</v>
      </c>
      <c r="G153" s="22">
        <f t="shared" si="917"/>
        <v>0.3433662991</v>
      </c>
      <c r="H153" s="22">
        <f t="shared" si="917"/>
        <v>0.3399945928</v>
      </c>
      <c r="I153" s="64" t="str">
        <f t="shared" si="853"/>
        <v>versicolor</v>
      </c>
      <c r="J153" s="30"/>
      <c r="K153" s="24" t="str">
        <f t="shared" si="854"/>
        <v>NG</v>
      </c>
      <c r="L153" s="31">
        <f t="shared" si="855"/>
        <v>0.1198695072</v>
      </c>
      <c r="N153" s="31">
        <v>1.0</v>
      </c>
      <c r="O153" s="27">
        <v>7.7</v>
      </c>
      <c r="P153" s="27">
        <v>5.2</v>
      </c>
      <c r="U153" s="27">
        <v>1.1108576449724796</v>
      </c>
      <c r="V153" s="27">
        <v>0.7249152505811659</v>
      </c>
      <c r="W153" s="27">
        <v>0.1333332353773995</v>
      </c>
      <c r="Z153" s="17">
        <f t="shared" ref="Z153:AB153" si="918">1/(1+EXP(-U153))</f>
        <v>0.7522889684</v>
      </c>
      <c r="AA153" s="17">
        <f t="shared" si="918"/>
        <v>0.6736884691</v>
      </c>
      <c r="AB153" s="17">
        <f t="shared" si="918"/>
        <v>0.5332840139</v>
      </c>
      <c r="AE153" s="31">
        <v>1.0</v>
      </c>
      <c r="AF153" s="17">
        <f t="shared" ref="AF153:AH153" si="919">Z153</f>
        <v>0.7522889684</v>
      </c>
      <c r="AG153" s="17">
        <f t="shared" si="919"/>
        <v>0.6736884691</v>
      </c>
      <c r="AH153" s="17">
        <f t="shared" si="919"/>
        <v>0.5332840139</v>
      </c>
      <c r="AM153" s="27">
        <v>0.711644074524133</v>
      </c>
      <c r="AN153" s="27">
        <v>0.7926792144578377</v>
      </c>
      <c r="AO153" s="27">
        <v>0.7828111235117341</v>
      </c>
      <c r="AQ153" s="17">
        <f t="shared" ref="AQ153:AS153" si="920">EXP(AM153)/(EXP($AM153)+EXP($AN153)+EXP($AO153))</f>
        <v>0.3166391081</v>
      </c>
      <c r="AR153" s="17">
        <f t="shared" si="920"/>
        <v>0.3433662991</v>
      </c>
      <c r="AS153" s="17">
        <f t="shared" si="920"/>
        <v>0.3399945928</v>
      </c>
      <c r="AU153" s="40" t="str">
        <f t="shared" si="871"/>
        <v>versicolor</v>
      </c>
      <c r="AW153" s="41">
        <v>0.0</v>
      </c>
      <c r="AX153" s="41">
        <v>0.0</v>
      </c>
      <c r="AY153" s="41">
        <v>1.0</v>
      </c>
      <c r="BB153" s="74">
        <f t="shared" ref="BB153:BD153" si="921">AQ153-AW153</f>
        <v>0.3166391081</v>
      </c>
      <c r="BC153" s="74">
        <f t="shared" si="921"/>
        <v>0.3433662991</v>
      </c>
      <c r="BD153" s="74">
        <f t="shared" si="921"/>
        <v>-0.6600054072</v>
      </c>
      <c r="BF153" s="5">
        <v>1.0</v>
      </c>
      <c r="BG153" s="5">
        <v>1.0</v>
      </c>
      <c r="BH153" s="5">
        <v>1.0</v>
      </c>
      <c r="BJ153" s="34">
        <f t="shared" ref="BJ153:BL153" si="922">BB153*BF153</f>
        <v>0.3166391081</v>
      </c>
      <c r="BK153" s="34">
        <f t="shared" si="922"/>
        <v>0.3433662991</v>
      </c>
      <c r="BL153" s="34">
        <f t="shared" si="922"/>
        <v>-0.6600054072</v>
      </c>
      <c r="BT153" s="5">
        <f t="shared" ref="BT153:BV153" si="923">Z153*(1-Z153)</f>
        <v>0.1863502764</v>
      </c>
      <c r="BU153" s="5">
        <f t="shared" si="923"/>
        <v>0.2198323157</v>
      </c>
      <c r="BV153" s="5">
        <f t="shared" si="923"/>
        <v>0.2488921744</v>
      </c>
      <c r="BY153" s="17">
        <v>0.06825402006580139</v>
      </c>
      <c r="BZ153" s="17">
        <v>-0.11851341913650086</v>
      </c>
      <c r="CA153" s="17">
        <v>-0.04513249849781509</v>
      </c>
      <c r="CC153" s="34">
        <f t="shared" ref="CC153:CE153" si="924">BY153*BT153</f>
        <v>0.01271915551</v>
      </c>
      <c r="CD153" s="34">
        <f t="shared" si="924"/>
        <v>-0.02605307937</v>
      </c>
      <c r="CE153" s="34">
        <f t="shared" si="924"/>
        <v>-0.01123312569</v>
      </c>
    </row>
    <row r="154" ht="18.0" customHeight="1">
      <c r="K154" s="32" t="s">
        <v>29</v>
      </c>
      <c r="L154" s="31">
        <f>SUM(L145:L153)</f>
        <v>1.048968785</v>
      </c>
      <c r="R154" s="9"/>
      <c r="AM154" s="7"/>
    </row>
    <row r="155" ht="18.0" customHeight="1">
      <c r="K155" s="2"/>
      <c r="R155" s="9"/>
      <c r="AM155" s="43" t="s">
        <v>388</v>
      </c>
      <c r="AN155" s="27"/>
      <c r="AO155" s="27"/>
    </row>
    <row r="156" ht="18.0" customHeight="1">
      <c r="B156" s="11" t="s">
        <v>11</v>
      </c>
      <c r="C156" s="12"/>
      <c r="D156" s="12"/>
      <c r="E156" s="13"/>
      <c r="G156" s="2"/>
      <c r="H156" s="2"/>
      <c r="I156" s="2"/>
      <c r="J156" s="9"/>
      <c r="K156" s="2"/>
      <c r="L156" s="9"/>
      <c r="Q156" s="7"/>
      <c r="U156" s="43" t="s">
        <v>12</v>
      </c>
      <c r="V156" s="27"/>
      <c r="W156" s="27"/>
      <c r="Z156" s="16" t="s">
        <v>389</v>
      </c>
      <c r="AA156" s="17"/>
      <c r="AF156" s="16" t="s">
        <v>390</v>
      </c>
      <c r="AI156" s="7"/>
      <c r="AM156" s="43" t="s">
        <v>391</v>
      </c>
      <c r="AQ156" s="10" t="s">
        <v>392</v>
      </c>
      <c r="AR156" s="17"/>
      <c r="AW156" s="1" t="s">
        <v>41</v>
      </c>
      <c r="BB156" s="36" t="s">
        <v>93</v>
      </c>
      <c r="BF156" s="4" t="s">
        <v>393</v>
      </c>
      <c r="BH156" s="9" t="s">
        <v>1729</v>
      </c>
      <c r="BJ156" s="33" t="s">
        <v>395</v>
      </c>
      <c r="BN156" s="33" t="s">
        <v>396</v>
      </c>
      <c r="BO156" s="34"/>
      <c r="BP156" s="34"/>
      <c r="BQ156" s="34"/>
      <c r="BT156" s="4" t="s">
        <v>397</v>
      </c>
      <c r="BX156" s="16" t="s">
        <v>398</v>
      </c>
      <c r="BY156" s="17"/>
      <c r="BZ156" s="17"/>
      <c r="CA156" s="17"/>
      <c r="CB156" s="17"/>
      <c r="CC156" s="33" t="s">
        <v>399</v>
      </c>
      <c r="CG156" s="4" t="s">
        <v>138</v>
      </c>
      <c r="CH156" s="5"/>
      <c r="CI156" s="5"/>
      <c r="CJ156" s="5"/>
    </row>
    <row r="157" ht="18.0" customHeight="1">
      <c r="B157" s="18" t="s">
        <v>14</v>
      </c>
      <c r="C157" s="18" t="s">
        <v>15</v>
      </c>
      <c r="D157" s="18" t="s">
        <v>16</v>
      </c>
      <c r="E157" s="19"/>
      <c r="F157" s="6" t="s">
        <v>14</v>
      </c>
      <c r="G157" s="6" t="s">
        <v>15</v>
      </c>
      <c r="H157" s="6" t="s">
        <v>16</v>
      </c>
      <c r="I157" s="19"/>
      <c r="J157" s="20" t="s">
        <v>18</v>
      </c>
      <c r="K157" s="18" t="s">
        <v>19</v>
      </c>
      <c r="L157" s="21" t="s">
        <v>20</v>
      </c>
      <c r="N157" s="1" t="s">
        <v>21</v>
      </c>
      <c r="O157" s="1" t="s">
        <v>22</v>
      </c>
      <c r="P157" s="1" t="s">
        <v>23</v>
      </c>
      <c r="Q157" s="1" t="s">
        <v>1730</v>
      </c>
      <c r="U157" s="1" t="s">
        <v>1731</v>
      </c>
      <c r="AE157" s="1" t="s">
        <v>21</v>
      </c>
      <c r="AF157" s="2" t="s">
        <v>1732</v>
      </c>
      <c r="AI157" s="2" t="s">
        <v>1733</v>
      </c>
      <c r="AK157" s="2"/>
      <c r="AM157" s="2" t="s">
        <v>1734</v>
      </c>
      <c r="AO157" s="2"/>
      <c r="AQ157" s="2" t="s">
        <v>47</v>
      </c>
      <c r="AW157" s="6" t="s">
        <v>14</v>
      </c>
      <c r="AX157" s="6" t="s">
        <v>15</v>
      </c>
      <c r="AY157" s="6" t="s">
        <v>16</v>
      </c>
      <c r="BB157" s="2" t="s">
        <v>101</v>
      </c>
      <c r="BF157" s="1" t="s">
        <v>251</v>
      </c>
      <c r="BJ157" s="57" t="s">
        <v>1735</v>
      </c>
      <c r="BK157" s="58"/>
      <c r="BO157" s="2" t="s">
        <v>104</v>
      </c>
      <c r="BP157" s="2"/>
      <c r="BT157" s="1" t="s">
        <v>145</v>
      </c>
      <c r="BY157" s="2" t="s">
        <v>146</v>
      </c>
      <c r="CC157" s="2" t="s">
        <v>1736</v>
      </c>
      <c r="CH157" s="2" t="s">
        <v>148</v>
      </c>
    </row>
    <row r="158" ht="18.0" customHeight="1">
      <c r="A158" s="1">
        <f>A145+1</f>
        <v>12</v>
      </c>
      <c r="B158" s="6">
        <v>1.0</v>
      </c>
      <c r="C158" s="6">
        <v>0.0</v>
      </c>
      <c r="D158" s="6">
        <v>0.0</v>
      </c>
      <c r="E158" s="22" t="str">
        <f t="shared" ref="E158:E166" si="935">IF(MAX(B158:D158)=B158,"setosa",IF(MAX(B158:D158)=C158,"versicolor","virginica"))</f>
        <v>setosa</v>
      </c>
      <c r="F158" s="22">
        <f t="shared" ref="F158:H158" si="925">AQ158</f>
        <v>0.3566945233</v>
      </c>
      <c r="G158" s="22">
        <f t="shared" si="925"/>
        <v>0.3008190023</v>
      </c>
      <c r="H158" s="22">
        <f t="shared" si="925"/>
        <v>0.3424864745</v>
      </c>
      <c r="I158" s="64" t="str">
        <f t="shared" ref="I158:I166" si="937">IF(MAX(F158:H158)=F158,"setosa",IF(MAX(F158:H158)=G158,"versicolor","virginica"))</f>
        <v>setosa</v>
      </c>
      <c r="J158" s="22">
        <f>COUNTIF(K158:K166,"OK")/9</f>
        <v>0.7777777778</v>
      </c>
      <c r="K158" s="24" t="str">
        <f t="shared" ref="K158:K166" si="938">IF(E158=I158,"OK","NG")</f>
        <v>OK</v>
      </c>
      <c r="L158" s="25">
        <f t="shared" ref="L158:L166" si="939">-(B158*LN(F158)+C158*LN(G158)+D158*LN(H158))/9</f>
        <v>0.1145417267</v>
      </c>
      <c r="M158" s="9" t="s">
        <v>26</v>
      </c>
      <c r="N158" s="25">
        <v>1.0</v>
      </c>
      <c r="O158" s="27">
        <v>5.1</v>
      </c>
      <c r="P158" s="27">
        <v>7.0</v>
      </c>
      <c r="Q158" s="72">
        <f t="shared" ref="Q158:S158" si="926">Q145-$C$10*CH145</f>
        <v>0.0552917943</v>
      </c>
      <c r="R158" s="72">
        <f t="shared" si="926"/>
        <v>-0.04941117324</v>
      </c>
      <c r="S158" s="72">
        <f t="shared" si="926"/>
        <v>0.189852213</v>
      </c>
      <c r="T158" s="28" t="s">
        <v>27</v>
      </c>
      <c r="U158" s="27">
        <f t="array" ref="U158:W166">MMULT(N158:P166,Q158:S160)</f>
        <v>0.6083426992</v>
      </c>
      <c r="V158" s="27">
        <v>1.5753057570567839</v>
      </c>
      <c r="W158" s="27">
        <v>-1.002911219499216</v>
      </c>
      <c r="Y158" s="9" t="s">
        <v>1737</v>
      </c>
      <c r="Z158" s="17">
        <f t="shared" ref="Z158:AB158" si="927">1/(1+EXP(-U158))</f>
        <v>0.6475626567</v>
      </c>
      <c r="AA158" s="17">
        <f t="shared" si="927"/>
        <v>0.828538671</v>
      </c>
      <c r="AB158" s="17">
        <f t="shared" si="927"/>
        <v>0.268369426</v>
      </c>
      <c r="AD158" s="9" t="s">
        <v>1738</v>
      </c>
      <c r="AE158" s="25">
        <v>1.0</v>
      </c>
      <c r="AF158" s="17">
        <f t="shared" ref="AF158:AH158" si="928">Z158</f>
        <v>0.6475626567</v>
      </c>
      <c r="AG158" s="17">
        <f t="shared" si="928"/>
        <v>0.828538671</v>
      </c>
      <c r="AH158" s="17">
        <f t="shared" si="928"/>
        <v>0.268369426</v>
      </c>
      <c r="AI158" s="38">
        <f t="shared" ref="AI158:AK158" si="929">AI145-$C$10*BO145</f>
        <v>0.0675713398</v>
      </c>
      <c r="AJ158" s="38">
        <f t="shared" si="929"/>
        <v>-0.02872982255</v>
      </c>
      <c r="AK158" s="38">
        <f t="shared" si="929"/>
        <v>-0.03884151725</v>
      </c>
      <c r="AL158" s="28" t="s">
        <v>27</v>
      </c>
      <c r="AM158" s="27">
        <f t="array" ref="AM158:AO166">MMULT(AE158:AH166,AI158:AK161)</f>
        <v>0.7328698303</v>
      </c>
      <c r="AN158" s="27">
        <v>0.5624988544647896</v>
      </c>
      <c r="AO158" s="27">
        <v>0.6922222583167321</v>
      </c>
      <c r="AP158" s="9" t="s">
        <v>1739</v>
      </c>
      <c r="AQ158" s="17">
        <f t="shared" ref="AQ158:AS158" si="930">EXP(AM158)/(EXP($AM158)+EXP($AN158)+EXP($AO158))</f>
        <v>0.3566945233</v>
      </c>
      <c r="AR158" s="17">
        <f t="shared" si="930"/>
        <v>0.3008190023</v>
      </c>
      <c r="AS158" s="17">
        <f t="shared" si="930"/>
        <v>0.3424864745</v>
      </c>
      <c r="AT158" s="39" t="s">
        <v>51</v>
      </c>
      <c r="AU158" s="40" t="str">
        <f>IF(MAX(B158:D158)=MAX(AQ158:AS158)=AQ158,"setosa",IF(MAX(AQ158:AS158)=AR158,"versicolor","virginica"))</f>
        <v>virginica</v>
      </c>
      <c r="AW158" s="41">
        <v>1.0</v>
      </c>
      <c r="AX158" s="41">
        <v>0.0</v>
      </c>
      <c r="AY158" s="41">
        <v>0.0</v>
      </c>
      <c r="BA158" s="59" t="s">
        <v>108</v>
      </c>
      <c r="BB158" s="74">
        <f t="shared" ref="BB158:BD158" si="931">AQ158-AW158</f>
        <v>-0.6433054767</v>
      </c>
      <c r="BC158" s="74">
        <f t="shared" si="931"/>
        <v>0.3008190023</v>
      </c>
      <c r="BD158" s="74">
        <f t="shared" si="931"/>
        <v>0.3424864745</v>
      </c>
      <c r="BE158" s="9" t="s">
        <v>1740</v>
      </c>
      <c r="BF158" s="5">
        <v>1.0</v>
      </c>
      <c r="BG158" s="5">
        <v>1.0</v>
      </c>
      <c r="BH158" s="5">
        <v>1.0</v>
      </c>
      <c r="BI158" s="9" t="s">
        <v>1741</v>
      </c>
      <c r="BJ158" s="34">
        <f t="shared" ref="BJ158:BL158" si="932">BB158*BF158</f>
        <v>-0.6433054767</v>
      </c>
      <c r="BK158" s="34">
        <f t="shared" si="932"/>
        <v>0.3008190023</v>
      </c>
      <c r="BL158" s="34">
        <f t="shared" si="932"/>
        <v>0.3424864745</v>
      </c>
      <c r="BN158" s="61" t="s">
        <v>1742</v>
      </c>
      <c r="BO158" s="62">
        <f t="array" ref="BO158:BQ161">MMULT(TRANSPOSE(AE158:AH166),BJ158:BL166)</f>
        <v>-0.06951625314</v>
      </c>
      <c r="BP158" s="62">
        <v>0.0041224906763561164</v>
      </c>
      <c r="BQ158" s="62">
        <v>0.06539376246463491</v>
      </c>
      <c r="BS158" s="75" t="s">
        <v>1743</v>
      </c>
      <c r="BT158" s="5">
        <f t="shared" ref="BT158:BV158" si="933">Z158*(1-Z158)</f>
        <v>0.2282252623</v>
      </c>
      <c r="BU158" s="5">
        <f t="shared" si="933"/>
        <v>0.1420623417</v>
      </c>
      <c r="BV158" s="5">
        <f t="shared" si="933"/>
        <v>0.1963472772</v>
      </c>
      <c r="BX158" s="9" t="s">
        <v>1744</v>
      </c>
      <c r="BY158" s="17">
        <f t="array" ref="BY158:CA166">MMULT(BJ158:BL166,TRANSPOSE(AI159:AK161))</f>
        <v>0.06549133616</v>
      </c>
      <c r="BZ158" s="17">
        <v>-0.1542139849054594</v>
      </c>
      <c r="CA158" s="17">
        <v>0.31898052232519775</v>
      </c>
      <c r="CB158" s="9"/>
      <c r="CC158" s="34">
        <f t="shared" ref="CC158:CE158" si="934">BY158*BT158</f>
        <v>0.01494677738</v>
      </c>
      <c r="CD158" s="34">
        <f t="shared" si="934"/>
        <v>-0.02190799982</v>
      </c>
      <c r="CE158" s="34">
        <f t="shared" si="934"/>
        <v>0.06263095704</v>
      </c>
      <c r="CG158" s="61" t="s">
        <v>1745</v>
      </c>
      <c r="CH158" s="65">
        <f t="array" ref="CH158:CJ160">MMULT(TRANSPOSE(N158:P166),CC158:CE166)</f>
        <v>0.001749759359</v>
      </c>
      <c r="CI158" s="65">
        <v>0.06061740940264039</v>
      </c>
      <c r="CJ158" s="65">
        <v>-0.03731691713961108</v>
      </c>
    </row>
    <row r="159" ht="18.0" customHeight="1">
      <c r="B159" s="6">
        <v>1.0</v>
      </c>
      <c r="C159" s="6">
        <v>0.0</v>
      </c>
      <c r="D159" s="6">
        <v>0.0</v>
      </c>
      <c r="E159" s="22" t="str">
        <f t="shared" si="935"/>
        <v>setosa</v>
      </c>
      <c r="F159" s="22">
        <f t="shared" ref="F159:H159" si="936">AQ159</f>
        <v>0.3625634146</v>
      </c>
      <c r="G159" s="22">
        <f t="shared" si="936"/>
        <v>0.2951003787</v>
      </c>
      <c r="H159" s="22">
        <f t="shared" si="936"/>
        <v>0.3423362067</v>
      </c>
      <c r="I159" s="64" t="str">
        <f t="shared" si="937"/>
        <v>setosa</v>
      </c>
      <c r="K159" s="24" t="str">
        <f t="shared" si="938"/>
        <v>OK</v>
      </c>
      <c r="L159" s="29">
        <f t="shared" si="939"/>
        <v>0.1127284315</v>
      </c>
      <c r="N159" s="29">
        <v>1.0</v>
      </c>
      <c r="O159" s="27">
        <v>5.4</v>
      </c>
      <c r="P159" s="27">
        <v>7.8</v>
      </c>
      <c r="Q159" s="72">
        <f t="shared" ref="Q159:S159" si="940">Q146-$C$10*CH146</f>
        <v>0.1454061007</v>
      </c>
      <c r="R159" s="72">
        <f t="shared" si="940"/>
        <v>-0.1339160825</v>
      </c>
      <c r="S159" s="72">
        <f t="shared" si="940"/>
        <v>0.2421882874</v>
      </c>
      <c r="U159" s="27">
        <v>0.6304193627199616</v>
      </c>
      <c r="V159" s="27">
        <v>1.7988668124200204</v>
      </c>
      <c r="W159" s="27">
        <v>-1.2077317273581716</v>
      </c>
      <c r="Z159" s="17">
        <f t="shared" ref="Z159:AB159" si="941">1/(1+EXP(-U159))</f>
        <v>0.6525845453</v>
      </c>
      <c r="AA159" s="17">
        <f t="shared" si="941"/>
        <v>0.8580109369</v>
      </c>
      <c r="AB159" s="17">
        <f t="shared" si="941"/>
        <v>0.2301026417</v>
      </c>
      <c r="AE159" s="29">
        <v>1.0</v>
      </c>
      <c r="AF159" s="17">
        <f t="shared" ref="AF159:AH159" si="942">Z159</f>
        <v>0.6525845453</v>
      </c>
      <c r="AG159" s="17">
        <f t="shared" si="942"/>
        <v>0.8580109369</v>
      </c>
      <c r="AH159" s="17">
        <f t="shared" si="942"/>
        <v>0.2301026417</v>
      </c>
      <c r="AI159" s="38">
        <f t="shared" ref="AI159:AK159" si="943">AI146-$C$10*BO146</f>
        <v>0.5279351936</v>
      </c>
      <c r="AJ159" s="38">
        <f t="shared" si="943"/>
        <v>0.7331871049</v>
      </c>
      <c r="AK159" s="38">
        <f t="shared" si="943"/>
        <v>0.5388777015</v>
      </c>
      <c r="AM159" s="27">
        <v>0.7496653956395941</v>
      </c>
      <c r="AN159" s="27">
        <v>0.5437815651381552</v>
      </c>
      <c r="AO159" s="27">
        <v>0.6922593144515559</v>
      </c>
      <c r="AQ159" s="17">
        <f t="shared" ref="AQ159:AS159" si="944">EXP(AM159)/(EXP($AM159)+EXP($AN159)+EXP($AO159))</f>
        <v>0.3625634146</v>
      </c>
      <c r="AR159" s="17">
        <f t="shared" si="944"/>
        <v>0.2951003787</v>
      </c>
      <c r="AS159" s="17">
        <f t="shared" si="944"/>
        <v>0.3423362067</v>
      </c>
      <c r="AU159" s="40" t="str">
        <f t="shared" ref="AU159:AU166" si="955">IF(MAX(AQ159:AS159)=AQ159,"setosa",IF(MAX(AQ159:AS159)=AR159,"versicolor","virginica"))</f>
        <v>setosa</v>
      </c>
      <c r="AW159" s="41">
        <v>1.0</v>
      </c>
      <c r="AX159" s="41">
        <v>0.0</v>
      </c>
      <c r="AY159" s="41">
        <v>0.0</v>
      </c>
      <c r="BB159" s="74">
        <f t="shared" ref="BB159:BD159" si="945">AQ159-AW159</f>
        <v>-0.6374365854</v>
      </c>
      <c r="BC159" s="74">
        <f t="shared" si="945"/>
        <v>0.2951003787</v>
      </c>
      <c r="BD159" s="74">
        <f t="shared" si="945"/>
        <v>0.3423362067</v>
      </c>
      <c r="BF159" s="5">
        <v>1.0</v>
      </c>
      <c r="BG159" s="5">
        <v>1.0</v>
      </c>
      <c r="BH159" s="5">
        <v>1.0</v>
      </c>
      <c r="BJ159" s="34">
        <f t="shared" ref="BJ159:BL159" si="946">BB159*BF159</f>
        <v>-0.6374365854</v>
      </c>
      <c r="BK159" s="34">
        <f t="shared" si="946"/>
        <v>0.2951003787</v>
      </c>
      <c r="BL159" s="34">
        <f t="shared" si="946"/>
        <v>0.3423362067</v>
      </c>
      <c r="BN159" s="61" t="s">
        <v>1746</v>
      </c>
      <c r="BO159" s="34">
        <v>0.10598941839741444</v>
      </c>
      <c r="BP159" s="34">
        <v>-0.01839597931761161</v>
      </c>
      <c r="BQ159" s="34">
        <v>-0.08759343907980266</v>
      </c>
      <c r="BT159" s="5">
        <f t="shared" ref="BT159:BV159" si="947">Z159*(1-Z159)</f>
        <v>0.2267179565</v>
      </c>
      <c r="BU159" s="5">
        <f t="shared" si="947"/>
        <v>0.121828169</v>
      </c>
      <c r="BV159" s="5">
        <f t="shared" si="947"/>
        <v>0.177155416</v>
      </c>
      <c r="BY159" s="17">
        <v>0.06431593343795419</v>
      </c>
      <c r="BZ159" s="17">
        <v>-0.15164629187446937</v>
      </c>
      <c r="CA159" s="17">
        <v>0.3154309708577153</v>
      </c>
      <c r="CC159" s="34">
        <f t="shared" ref="CC159:CE159" si="948">BY159*BT159</f>
        <v>0.014581577</v>
      </c>
      <c r="CD159" s="34">
        <f t="shared" si="948"/>
        <v>-0.01847479008</v>
      </c>
      <c r="CE159" s="34">
        <f t="shared" si="948"/>
        <v>0.05588030486</v>
      </c>
      <c r="CG159" s="61" t="s">
        <v>1747</v>
      </c>
      <c r="CH159" s="66">
        <v>0.012219937698586758</v>
      </c>
      <c r="CI159" s="66">
        <v>0.3449515456974159</v>
      </c>
      <c r="CJ159" s="66">
        <v>-0.5325730638817513</v>
      </c>
    </row>
    <row r="160" ht="18.0" customHeight="1">
      <c r="B160" s="6">
        <v>1.0</v>
      </c>
      <c r="C160" s="6">
        <v>0.0</v>
      </c>
      <c r="D160" s="6">
        <v>0.0</v>
      </c>
      <c r="E160" s="22" t="str">
        <f t="shared" si="935"/>
        <v>setosa</v>
      </c>
      <c r="F160" s="22">
        <f t="shared" ref="F160:H160" si="949">AQ160</f>
        <v>0.3582071302</v>
      </c>
      <c r="G160" s="22">
        <f t="shared" si="949"/>
        <v>0.2992765071</v>
      </c>
      <c r="H160" s="22">
        <f t="shared" si="949"/>
        <v>0.3425163627</v>
      </c>
      <c r="I160" s="64" t="str">
        <f t="shared" si="937"/>
        <v>setosa</v>
      </c>
      <c r="K160" s="24" t="str">
        <f t="shared" si="938"/>
        <v>OK</v>
      </c>
      <c r="L160" s="29">
        <f t="shared" si="939"/>
        <v>0.1140715427</v>
      </c>
      <c r="N160" s="29">
        <v>1.0</v>
      </c>
      <c r="O160" s="27">
        <v>4.6</v>
      </c>
      <c r="P160" s="27">
        <v>6.8</v>
      </c>
      <c r="Q160" s="72">
        <f t="shared" ref="Q160:S160" si="950">Q147-$C$10*CH147</f>
        <v>-0.02693145838</v>
      </c>
      <c r="R160" s="72">
        <f t="shared" si="950"/>
        <v>0.3296698501</v>
      </c>
      <c r="S160" s="72">
        <f t="shared" si="950"/>
        <v>-0.3468462426</v>
      </c>
      <c r="U160" s="27">
        <v>0.5410259405398044</v>
      </c>
      <c r="V160" s="27">
        <v>1.5763298282688123</v>
      </c>
      <c r="W160" s="27">
        <v>-1.0546361146765408</v>
      </c>
      <c r="Z160" s="17">
        <f t="shared" ref="Z160:AB160" si="951">1/(1+EXP(-U160))</f>
        <v>0.6320510454</v>
      </c>
      <c r="AA160" s="17">
        <f t="shared" si="951"/>
        <v>0.828684104</v>
      </c>
      <c r="AB160" s="17">
        <f t="shared" si="951"/>
        <v>0.2583358338</v>
      </c>
      <c r="AE160" s="29">
        <v>1.0</v>
      </c>
      <c r="AF160" s="17">
        <f t="shared" ref="AF160:AH160" si="952">Z160</f>
        <v>0.6320510454</v>
      </c>
      <c r="AG160" s="17">
        <f t="shared" si="952"/>
        <v>0.828684104</v>
      </c>
      <c r="AH160" s="17">
        <f t="shared" si="952"/>
        <v>0.2583358338</v>
      </c>
      <c r="AI160" s="38">
        <f t="shared" ref="AI160:AK160" si="953">AI147-$C$10*BO147</f>
        <v>0.4082404707</v>
      </c>
      <c r="AJ160" s="38">
        <f t="shared" si="953"/>
        <v>-0.03926140806</v>
      </c>
      <c r="AK160" s="38">
        <f t="shared" si="953"/>
        <v>0.3510209374</v>
      </c>
      <c r="AM160" s="27">
        <v>0.7252939923998953</v>
      </c>
      <c r="AN160" s="27">
        <v>0.545550516249773</v>
      </c>
      <c r="AO160" s="27">
        <v>0.6805020282429588</v>
      </c>
      <c r="AQ160" s="17">
        <f t="shared" ref="AQ160:AS160" si="954">EXP(AM160)/(EXP($AM160)+EXP($AN160)+EXP($AO160))</f>
        <v>0.3582071302</v>
      </c>
      <c r="AR160" s="17">
        <f t="shared" si="954"/>
        <v>0.2992765071</v>
      </c>
      <c r="AS160" s="17">
        <f t="shared" si="954"/>
        <v>0.3425163627</v>
      </c>
      <c r="AU160" s="40" t="str">
        <f t="shared" si="955"/>
        <v>setosa</v>
      </c>
      <c r="AW160" s="41">
        <v>1.0</v>
      </c>
      <c r="AX160" s="41">
        <v>0.0</v>
      </c>
      <c r="AY160" s="41">
        <v>0.0</v>
      </c>
      <c r="BB160" s="74">
        <f t="shared" ref="BB160:BD160" si="956">AQ160-AW160</f>
        <v>-0.6417928698</v>
      </c>
      <c r="BC160" s="74">
        <f t="shared" si="956"/>
        <v>0.2992765071</v>
      </c>
      <c r="BD160" s="74">
        <f t="shared" si="956"/>
        <v>0.3425163627</v>
      </c>
      <c r="BF160" s="5">
        <v>1.0</v>
      </c>
      <c r="BG160" s="5">
        <v>1.0</v>
      </c>
      <c r="BH160" s="5">
        <v>1.0</v>
      </c>
      <c r="BJ160" s="34">
        <f t="shared" ref="BJ160:BL160" si="957">BB160*BF160</f>
        <v>-0.6417928698</v>
      </c>
      <c r="BK160" s="34">
        <f t="shared" si="957"/>
        <v>0.2992765071</v>
      </c>
      <c r="BL160" s="34">
        <f t="shared" si="957"/>
        <v>0.3425163627</v>
      </c>
      <c r="BO160" s="34">
        <v>-0.45742554458959533</v>
      </c>
      <c r="BP160" s="34">
        <v>0.3881672381203498</v>
      </c>
      <c r="BQ160" s="34">
        <v>0.06925830646924558</v>
      </c>
      <c r="BT160" s="5">
        <f t="shared" ref="BT160:BV160" si="958">Z160*(1-Z160)</f>
        <v>0.2325625214</v>
      </c>
      <c r="BU160" s="5">
        <f t="shared" si="958"/>
        <v>0.1419667598</v>
      </c>
      <c r="BV160" s="5">
        <f t="shared" si="958"/>
        <v>0.1915984308</v>
      </c>
      <c r="BY160" s="17">
        <v>0.06517506312553875</v>
      </c>
      <c r="BZ160" s="17">
        <v>-0.15352542560722576</v>
      </c>
      <c r="CA160" s="17">
        <v>0.31805093259133577</v>
      </c>
      <c r="CC160" s="34">
        <f t="shared" ref="CC160:CE160" si="959">BY160*BT160</f>
        <v>0.01515727701</v>
      </c>
      <c r="CD160" s="34">
        <f t="shared" si="959"/>
        <v>-0.02179550722</v>
      </c>
      <c r="CE160" s="34">
        <f t="shared" si="959"/>
        <v>0.06093805959</v>
      </c>
      <c r="CH160" s="66">
        <v>0.2602695738384503</v>
      </c>
      <c r="CI160" s="66">
        <v>-0.2012472620846135</v>
      </c>
      <c r="CJ160" s="66">
        <v>0.4577618789333807</v>
      </c>
    </row>
    <row r="161" ht="18.0" customHeight="1">
      <c r="B161" s="6">
        <v>0.0</v>
      </c>
      <c r="C161" s="6">
        <v>1.0</v>
      </c>
      <c r="D161" s="6">
        <v>0.0</v>
      </c>
      <c r="E161" s="22" t="str">
        <f t="shared" si="935"/>
        <v>versicolor</v>
      </c>
      <c r="F161" s="22">
        <f t="shared" ref="F161:H161" si="960">AQ161</f>
        <v>0.3021637124</v>
      </c>
      <c r="G161" s="22">
        <f t="shared" si="960"/>
        <v>0.3591883321</v>
      </c>
      <c r="H161" s="22">
        <f t="shared" si="960"/>
        <v>0.3386479555</v>
      </c>
      <c r="I161" s="64" t="str">
        <f t="shared" si="937"/>
        <v>versicolor</v>
      </c>
      <c r="K161" s="24" t="str">
        <f t="shared" si="938"/>
        <v>OK</v>
      </c>
      <c r="L161" s="29">
        <f t="shared" si="939"/>
        <v>0.1137676029</v>
      </c>
      <c r="N161" s="29">
        <v>1.0</v>
      </c>
      <c r="O161" s="27">
        <v>6.4</v>
      </c>
      <c r="P161" s="27">
        <v>3.6</v>
      </c>
      <c r="U161" s="27">
        <v>0.8889375886075397</v>
      </c>
      <c r="V161" s="27">
        <v>0.28033735938406923</v>
      </c>
      <c r="W161" s="27">
        <v>0.49121077893855625</v>
      </c>
      <c r="Z161" s="17">
        <f t="shared" ref="Z161:AB161" si="961">1/(1+EXP(-U161))</f>
        <v>0.7086708795</v>
      </c>
      <c r="AA161" s="17">
        <f t="shared" si="961"/>
        <v>0.5696289301</v>
      </c>
      <c r="AB161" s="17">
        <f t="shared" si="961"/>
        <v>0.6203916194</v>
      </c>
      <c r="AE161" s="29">
        <v>1.0</v>
      </c>
      <c r="AF161" s="17">
        <f t="shared" ref="AF161:AH161" si="962">Z161</f>
        <v>0.7086708795</v>
      </c>
      <c r="AG161" s="17">
        <f t="shared" si="962"/>
        <v>0.5696289301</v>
      </c>
      <c r="AH161" s="17">
        <f t="shared" si="962"/>
        <v>0.6203916194</v>
      </c>
      <c r="AI161" s="38">
        <f t="shared" ref="AI161:AK161" si="963">AI148-$C$10*BO148</f>
        <v>-0.05520615091</v>
      </c>
      <c r="AJ161" s="38">
        <f t="shared" si="963"/>
        <v>0.555106759</v>
      </c>
      <c r="AK161" s="38">
        <f t="shared" si="963"/>
        <v>0.3400993919</v>
      </c>
      <c r="AM161" s="27">
        <v>0.6399997869388487</v>
      </c>
      <c r="AN161" s="27">
        <v>0.8128776752511793</v>
      </c>
      <c r="AO161" s="27">
        <v>0.7539919109268525</v>
      </c>
      <c r="AQ161" s="17">
        <f t="shared" ref="AQ161:AS161" si="964">EXP(AM161)/(EXP($AM161)+EXP($AN161)+EXP($AO161))</f>
        <v>0.3021637124</v>
      </c>
      <c r="AR161" s="17">
        <f t="shared" si="964"/>
        <v>0.3591883321</v>
      </c>
      <c r="AS161" s="17">
        <f t="shared" si="964"/>
        <v>0.3386479555</v>
      </c>
      <c r="AU161" s="40" t="str">
        <f t="shared" si="955"/>
        <v>versicolor</v>
      </c>
      <c r="AW161" s="41">
        <v>0.0</v>
      </c>
      <c r="AX161" s="41">
        <v>1.0</v>
      </c>
      <c r="AY161" s="41">
        <v>0.0</v>
      </c>
      <c r="BB161" s="74">
        <f t="shared" ref="BB161:BD161" si="965">AQ161-AW161</f>
        <v>0.3021637124</v>
      </c>
      <c r="BC161" s="74">
        <f t="shared" si="965"/>
        <v>-0.6408116679</v>
      </c>
      <c r="BD161" s="74">
        <f t="shared" si="965"/>
        <v>0.3386479555</v>
      </c>
      <c r="BF161" s="5">
        <v>1.0</v>
      </c>
      <c r="BG161" s="5">
        <v>1.0</v>
      </c>
      <c r="BH161" s="5">
        <v>1.0</v>
      </c>
      <c r="BJ161" s="34">
        <f t="shared" ref="BJ161:BL161" si="966">BB161*BF161</f>
        <v>0.3021637124</v>
      </c>
      <c r="BK161" s="34">
        <f t="shared" si="966"/>
        <v>-0.6408116679</v>
      </c>
      <c r="BL161" s="34">
        <f t="shared" si="966"/>
        <v>0.3386479555</v>
      </c>
      <c r="BO161" s="34">
        <v>0.5879438580094309</v>
      </c>
      <c r="BP161" s="34">
        <v>-0.4418322039524003</v>
      </c>
      <c r="BQ161" s="34">
        <v>-0.14611165405703053</v>
      </c>
      <c r="BT161" s="5">
        <f t="shared" ref="BT161:BV161" si="967">Z161*(1-Z161)</f>
        <v>0.206456464</v>
      </c>
      <c r="BU161" s="5">
        <f t="shared" si="967"/>
        <v>0.2451518121</v>
      </c>
      <c r="BV161" s="5">
        <f t="shared" si="967"/>
        <v>0.235505858</v>
      </c>
      <c r="BY161" s="17">
        <v>-0.1278221617387709</v>
      </c>
      <c r="BZ161" s="17">
        <v>0.2673871473445696</v>
      </c>
      <c r="CA161" s="17">
        <v>-0.2572262198828788</v>
      </c>
      <c r="CC161" s="34">
        <f t="shared" ref="CC161:CE161" si="968">BY161*BT161</f>
        <v>-0.02638971154</v>
      </c>
      <c r="CD161" s="34">
        <f t="shared" si="968"/>
        <v>0.0655504437</v>
      </c>
      <c r="CE161" s="34">
        <f t="shared" si="968"/>
        <v>-0.06057828161</v>
      </c>
    </row>
    <row r="162" ht="18.0" customHeight="1">
      <c r="B162" s="6">
        <v>0.0</v>
      </c>
      <c r="C162" s="6">
        <v>1.0</v>
      </c>
      <c r="D162" s="6">
        <v>0.0</v>
      </c>
      <c r="E162" s="22" t="str">
        <f t="shared" si="935"/>
        <v>versicolor</v>
      </c>
      <c r="F162" s="22">
        <f t="shared" ref="F162:H162" si="969">AQ162</f>
        <v>0.3038163028</v>
      </c>
      <c r="G162" s="22">
        <f t="shared" si="969"/>
        <v>0.3573862878</v>
      </c>
      <c r="H162" s="22">
        <f t="shared" si="969"/>
        <v>0.3387974094</v>
      </c>
      <c r="I162" s="64" t="str">
        <f t="shared" si="937"/>
        <v>versicolor</v>
      </c>
      <c r="K162" s="24" t="str">
        <f t="shared" si="938"/>
        <v>OK</v>
      </c>
      <c r="L162" s="29">
        <f t="shared" si="939"/>
        <v>0.1143264493</v>
      </c>
      <c r="N162" s="29">
        <v>1.0</v>
      </c>
      <c r="O162" s="27">
        <v>5.9</v>
      </c>
      <c r="P162" s="27">
        <v>3.4</v>
      </c>
      <c r="U162" s="27">
        <v>0.8216208299341137</v>
      </c>
      <c r="V162" s="27">
        <v>0.28136143059609764</v>
      </c>
      <c r="W162" s="27">
        <v>0.4394858837612312</v>
      </c>
      <c r="Z162" s="17">
        <f t="shared" ref="Z162:AB162" si="970">1/(1+EXP(-U162))</f>
        <v>0.694580289</v>
      </c>
      <c r="AA162" s="17">
        <f t="shared" si="970"/>
        <v>0.5698799651</v>
      </c>
      <c r="AB162" s="17">
        <f t="shared" si="970"/>
        <v>0.6081365203</v>
      </c>
      <c r="AE162" s="29">
        <v>1.0</v>
      </c>
      <c r="AF162" s="17">
        <f t="shared" ref="AF162:AH162" si="971">Z162</f>
        <v>0.694580289</v>
      </c>
      <c r="AG162" s="17">
        <f t="shared" si="971"/>
        <v>0.5698799651</v>
      </c>
      <c r="AH162" s="17">
        <f t="shared" si="971"/>
        <v>0.6081365203</v>
      </c>
      <c r="AI162" s="2"/>
      <c r="AM162" s="27">
        <v>0.6333399077840549</v>
      </c>
      <c r="AN162" s="27">
        <v>0.7957338916371365</v>
      </c>
      <c r="AO162" s="27">
        <v>0.7423189726705357</v>
      </c>
      <c r="AQ162" s="17">
        <f t="shared" ref="AQ162:AS162" si="972">EXP(AM162)/(EXP($AM162)+EXP($AN162)+EXP($AO162))</f>
        <v>0.3038163028</v>
      </c>
      <c r="AR162" s="17">
        <f t="shared" si="972"/>
        <v>0.3573862878</v>
      </c>
      <c r="AS162" s="17">
        <f t="shared" si="972"/>
        <v>0.3387974094</v>
      </c>
      <c r="AU162" s="40" t="str">
        <f t="shared" si="955"/>
        <v>versicolor</v>
      </c>
      <c r="AW162" s="41">
        <v>0.0</v>
      </c>
      <c r="AX162" s="41">
        <v>1.0</v>
      </c>
      <c r="AY162" s="41">
        <v>0.0</v>
      </c>
      <c r="BB162" s="74">
        <f t="shared" ref="BB162:BD162" si="973">AQ162-AW162</f>
        <v>0.3038163028</v>
      </c>
      <c r="BC162" s="74">
        <f t="shared" si="973"/>
        <v>-0.6426137122</v>
      </c>
      <c r="BD162" s="74">
        <f t="shared" si="973"/>
        <v>0.3387974094</v>
      </c>
      <c r="BF162" s="5">
        <v>1.0</v>
      </c>
      <c r="BG162" s="5">
        <v>1.0</v>
      </c>
      <c r="BH162" s="5">
        <v>1.0</v>
      </c>
      <c r="BJ162" s="34">
        <f t="shared" ref="BJ162:BL162" si="974">BB162*BF162</f>
        <v>0.3038163028</v>
      </c>
      <c r="BK162" s="34">
        <f t="shared" si="974"/>
        <v>-0.6426137122</v>
      </c>
      <c r="BL162" s="34">
        <f t="shared" si="974"/>
        <v>0.3387974094</v>
      </c>
      <c r="BT162" s="5">
        <f t="shared" ref="BT162:BV162" si="975">Z162*(1-Z162)</f>
        <v>0.2121385111</v>
      </c>
      <c r="BU162" s="5">
        <f t="shared" si="975"/>
        <v>0.2451167905</v>
      </c>
      <c r="BV162" s="5">
        <f t="shared" si="975"/>
        <v>0.238306493</v>
      </c>
      <c r="BY162" s="17">
        <v>-0.12819039937338647</v>
      </c>
      <c r="BZ162" s="17">
        <v>0.2681850138674794</v>
      </c>
      <c r="CA162" s="17">
        <v>-0.25826695081810647</v>
      </c>
      <c r="CC162" s="34">
        <f t="shared" ref="CC162:CE162" si="976">BY162*BT162</f>
        <v>-0.02719412047</v>
      </c>
      <c r="CD162" s="34">
        <f t="shared" si="976"/>
        <v>0.06573664985</v>
      </c>
      <c r="CE162" s="34">
        <f t="shared" si="976"/>
        <v>-0.0615466913</v>
      </c>
    </row>
    <row r="163" ht="18.0" customHeight="1">
      <c r="B163" s="6">
        <v>0.0</v>
      </c>
      <c r="C163" s="6">
        <v>1.0</v>
      </c>
      <c r="D163" s="6">
        <v>0.0</v>
      </c>
      <c r="E163" s="22" t="str">
        <f t="shared" si="935"/>
        <v>versicolor</v>
      </c>
      <c r="F163" s="22">
        <f t="shared" ref="F163:H163" si="977">AQ163</f>
        <v>0.2944600764</v>
      </c>
      <c r="G163" s="22">
        <f t="shared" si="977"/>
        <v>0.3682928223</v>
      </c>
      <c r="H163" s="22">
        <f t="shared" si="977"/>
        <v>0.3372471013</v>
      </c>
      <c r="I163" s="64" t="str">
        <f t="shared" si="937"/>
        <v>versicolor</v>
      </c>
      <c r="K163" s="24" t="str">
        <f t="shared" si="938"/>
        <v>OK</v>
      </c>
      <c r="L163" s="29">
        <f t="shared" si="939"/>
        <v>0.1109863272</v>
      </c>
      <c r="N163" s="29">
        <v>1.0</v>
      </c>
      <c r="O163" s="27">
        <v>6.7</v>
      </c>
      <c r="P163" s="27">
        <v>3.2</v>
      </c>
      <c r="U163" s="27">
        <v>0.9433320021683731</v>
      </c>
      <c r="V163" s="27">
        <v>0.10829459458768143</v>
      </c>
      <c r="W163" s="27">
        <v>0.7026057621949251</v>
      </c>
      <c r="Z163" s="17">
        <f t="shared" ref="Z163:AB163" si="978">1/(1+EXP(-U163))</f>
        <v>0.7197722147</v>
      </c>
      <c r="AA163" s="17">
        <f t="shared" si="978"/>
        <v>0.5270472203</v>
      </c>
      <c r="AB163" s="17">
        <f t="shared" si="978"/>
        <v>0.6687652498</v>
      </c>
      <c r="AE163" s="29">
        <v>1.0</v>
      </c>
      <c r="AF163" s="17">
        <f t="shared" ref="AF163:AH163" si="979">Z163</f>
        <v>0.7197722147</v>
      </c>
      <c r="AG163" s="17">
        <f t="shared" si="979"/>
        <v>0.5270472203</v>
      </c>
      <c r="AH163" s="17">
        <f t="shared" si="979"/>
        <v>0.6687652498</v>
      </c>
      <c r="AJ163" s="2"/>
      <c r="AK163" s="2"/>
      <c r="AM163" s="27">
        <v>0.6258064732809016</v>
      </c>
      <c r="AN163" s="27">
        <v>0.8495413781355922</v>
      </c>
      <c r="AO163" s="27">
        <v>0.7614789434924133</v>
      </c>
      <c r="AQ163" s="17">
        <f t="shared" ref="AQ163:AS163" si="980">EXP(AM163)/(EXP($AM163)+EXP($AN163)+EXP($AO163))</f>
        <v>0.2944600764</v>
      </c>
      <c r="AR163" s="17">
        <f t="shared" si="980"/>
        <v>0.3682928223</v>
      </c>
      <c r="AS163" s="17">
        <f t="shared" si="980"/>
        <v>0.3372471013</v>
      </c>
      <c r="AU163" s="40" t="str">
        <f t="shared" si="955"/>
        <v>versicolor</v>
      </c>
      <c r="AW163" s="41">
        <v>0.0</v>
      </c>
      <c r="AX163" s="41">
        <v>1.0</v>
      </c>
      <c r="AY163" s="41">
        <v>0.0</v>
      </c>
      <c r="BB163" s="74">
        <f t="shared" ref="BB163:BD163" si="981">AQ163-AW163</f>
        <v>0.2944600764</v>
      </c>
      <c r="BC163" s="74">
        <f t="shared" si="981"/>
        <v>-0.6317071777</v>
      </c>
      <c r="BD163" s="74">
        <f t="shared" si="981"/>
        <v>0.3372471013</v>
      </c>
      <c r="BF163" s="5">
        <v>1.0</v>
      </c>
      <c r="BG163" s="5">
        <v>1.0</v>
      </c>
      <c r="BH163" s="5">
        <v>1.0</v>
      </c>
      <c r="BJ163" s="34">
        <f t="shared" ref="BJ163:BL163" si="982">BB163*BF163</f>
        <v>0.2944600764</v>
      </c>
      <c r="BK163" s="34">
        <f t="shared" si="982"/>
        <v>-0.6317071777</v>
      </c>
      <c r="BL163" s="34">
        <f t="shared" si="982"/>
        <v>0.3372471013</v>
      </c>
      <c r="BT163" s="5">
        <f t="shared" ref="BT163:BV163" si="983">Z163*(1-Z163)</f>
        <v>0.2017001736</v>
      </c>
      <c r="BU163" s="5">
        <f t="shared" si="983"/>
        <v>0.2492684479</v>
      </c>
      <c r="BV163" s="5">
        <f t="shared" si="983"/>
        <v>0.2215182905</v>
      </c>
      <c r="BY163" s="17">
        <v>-0.12596877657118047</v>
      </c>
      <c r="BZ163" s="17">
        <v>0.26339302707717666</v>
      </c>
      <c r="CA163" s="17">
        <v>-0.25222339738086774</v>
      </c>
      <c r="CC163" s="34">
        <f t="shared" ref="CC163:CE163" si="984">BY163*BT163</f>
        <v>-0.02540792411</v>
      </c>
      <c r="CD163" s="34">
        <f t="shared" si="984"/>
        <v>0.06565557104</v>
      </c>
      <c r="CE163" s="34">
        <f t="shared" si="984"/>
        <v>-0.0558720958</v>
      </c>
    </row>
    <row r="164" ht="18.0" customHeight="1">
      <c r="B164" s="6">
        <v>0.0</v>
      </c>
      <c r="C164" s="6">
        <v>0.0</v>
      </c>
      <c r="D164" s="6">
        <v>1.0</v>
      </c>
      <c r="E164" s="22" t="str">
        <f t="shared" si="935"/>
        <v>virginica</v>
      </c>
      <c r="F164" s="22">
        <f t="shared" ref="F164:H164" si="985">AQ164</f>
        <v>0.3252473357</v>
      </c>
      <c r="G164" s="22">
        <f t="shared" si="985"/>
        <v>0.3329224339</v>
      </c>
      <c r="H164" s="22">
        <f t="shared" si="985"/>
        <v>0.3418302304</v>
      </c>
      <c r="I164" s="64" t="str">
        <f t="shared" si="937"/>
        <v>virginica</v>
      </c>
      <c r="K164" s="24" t="str">
        <f t="shared" si="938"/>
        <v>OK</v>
      </c>
      <c r="L164" s="29">
        <f t="shared" si="939"/>
        <v>0.1192712297</v>
      </c>
      <c r="N164" s="29">
        <v>1.0</v>
      </c>
      <c r="O164" s="27">
        <v>7.9</v>
      </c>
      <c r="P164" s="27">
        <v>6.3</v>
      </c>
      <c r="U164" s="27">
        <v>1.034331802033139</v>
      </c>
      <c r="V164" s="27">
        <v>0.9695718310273267</v>
      </c>
      <c r="W164" s="27">
        <v>-0.08199164498128741</v>
      </c>
      <c r="Z164" s="17">
        <f t="shared" ref="Z164:AB164" si="986">1/(1+EXP(-U164))</f>
        <v>0.7377548437</v>
      </c>
      <c r="AA164" s="17">
        <f t="shared" si="986"/>
        <v>0.7250341464</v>
      </c>
      <c r="AB164" s="17">
        <f t="shared" si="986"/>
        <v>0.4795135644</v>
      </c>
      <c r="AE164" s="29">
        <v>1.0</v>
      </c>
      <c r="AF164" s="17">
        <f t="shared" ref="AF164:AH164" si="987">Z164</f>
        <v>0.7377548437</v>
      </c>
      <c r="AG164" s="17">
        <f t="shared" si="987"/>
        <v>0.7250341464</v>
      </c>
      <c r="AH164" s="17">
        <f t="shared" si="987"/>
        <v>0.4795135644</v>
      </c>
      <c r="AM164" s="27">
        <v>0.7265742690109775</v>
      </c>
      <c r="AN164" s="27">
        <v>0.7498978746034037</v>
      </c>
      <c r="AO164" s="27">
        <v>0.7763025545409687</v>
      </c>
      <c r="AQ164" s="17">
        <f t="shared" ref="AQ164:AS164" si="988">EXP(AM164)/(EXP($AM164)+EXP($AN164)+EXP($AO164))</f>
        <v>0.3252473357</v>
      </c>
      <c r="AR164" s="17">
        <f t="shared" si="988"/>
        <v>0.3329224339</v>
      </c>
      <c r="AS164" s="17">
        <f t="shared" si="988"/>
        <v>0.3418302304</v>
      </c>
      <c r="AU164" s="40" t="str">
        <f t="shared" si="955"/>
        <v>virginica</v>
      </c>
      <c r="AW164" s="41">
        <v>0.0</v>
      </c>
      <c r="AX164" s="41">
        <v>0.0</v>
      </c>
      <c r="AY164" s="41">
        <v>1.0</v>
      </c>
      <c r="BB164" s="74">
        <f t="shared" ref="BB164:BD164" si="989">AQ164-AW164</f>
        <v>0.3252473357</v>
      </c>
      <c r="BC164" s="74">
        <f t="shared" si="989"/>
        <v>0.3329224339</v>
      </c>
      <c r="BD164" s="74">
        <f t="shared" si="989"/>
        <v>-0.6581697696</v>
      </c>
      <c r="BF164" s="5">
        <v>1.0</v>
      </c>
      <c r="BG164" s="5">
        <v>1.0</v>
      </c>
      <c r="BH164" s="5">
        <v>1.0</v>
      </c>
      <c r="BJ164" s="34">
        <f t="shared" ref="BJ164:BL164" si="990">BB164*BF164</f>
        <v>0.3252473357</v>
      </c>
      <c r="BK164" s="34">
        <f t="shared" si="990"/>
        <v>0.3329224339</v>
      </c>
      <c r="BL164" s="34">
        <f t="shared" si="990"/>
        <v>-0.6581697696</v>
      </c>
      <c r="BT164" s="5">
        <f t="shared" ref="BT164:BV164" si="991">Z164*(1-Z164)</f>
        <v>0.1934726343</v>
      </c>
      <c r="BU164" s="5">
        <f t="shared" si="991"/>
        <v>0.199359633</v>
      </c>
      <c r="BV164" s="5">
        <f t="shared" si="991"/>
        <v>0.249580306</v>
      </c>
      <c r="BY164" s="17">
        <v>0.0611309379723336</v>
      </c>
      <c r="BZ164" s="17">
        <v>-0.11132324758107344</v>
      </c>
      <c r="CA164" s="17">
        <v>-0.05699129863570407</v>
      </c>
      <c r="CC164" s="34">
        <f t="shared" ref="CC164:CE164" si="992">BY164*BT164</f>
        <v>0.01182716361</v>
      </c>
      <c r="CD164" s="34">
        <f t="shared" si="992"/>
        <v>-0.02219336178</v>
      </c>
      <c r="CE164" s="34">
        <f t="shared" si="992"/>
        <v>-0.01422390575</v>
      </c>
    </row>
    <row r="165" ht="18.0" customHeight="1">
      <c r="B165" s="6">
        <v>0.0</v>
      </c>
      <c r="C165" s="6">
        <v>0.0</v>
      </c>
      <c r="D165" s="6">
        <v>1.0</v>
      </c>
      <c r="E165" s="22" t="str">
        <f t="shared" si="935"/>
        <v>virginica</v>
      </c>
      <c r="F165" s="22">
        <f t="shared" ref="F165:H165" si="993">AQ165</f>
        <v>0.3150608982</v>
      </c>
      <c r="G165" s="22">
        <f t="shared" si="993"/>
        <v>0.3439311503</v>
      </c>
      <c r="H165" s="22">
        <f t="shared" si="993"/>
        <v>0.3410079515</v>
      </c>
      <c r="I165" s="64" t="str">
        <f t="shared" si="937"/>
        <v>versicolor</v>
      </c>
      <c r="K165" s="24" t="str">
        <f t="shared" si="938"/>
        <v>NG</v>
      </c>
      <c r="L165" s="29">
        <f t="shared" si="939"/>
        <v>0.1195388315</v>
      </c>
      <c r="N165" s="29">
        <v>1.0</v>
      </c>
      <c r="O165" s="27">
        <v>8.3</v>
      </c>
      <c r="P165" s="27">
        <v>5.8</v>
      </c>
      <c r="U165" s="27">
        <v>1.1059599715016362</v>
      </c>
      <c r="V165" s="27">
        <v>0.7511704729699102</v>
      </c>
      <c r="W165" s="27">
        <v>0.18830679127400085</v>
      </c>
      <c r="Z165" s="17">
        <f t="shared" ref="Z165:AB165" si="994">1/(1+EXP(-U165))</f>
        <v>0.7513751583</v>
      </c>
      <c r="AA165" s="17">
        <f t="shared" si="994"/>
        <v>0.6794336859</v>
      </c>
      <c r="AB165" s="17">
        <f t="shared" si="994"/>
        <v>0.5469380799</v>
      </c>
      <c r="AE165" s="29">
        <v>1.0</v>
      </c>
      <c r="AF165" s="17">
        <f t="shared" ref="AF165:AH165" si="995">Z165</f>
        <v>0.7513751583</v>
      </c>
      <c r="AG165" s="17">
        <f t="shared" si="995"/>
        <v>0.6794336859</v>
      </c>
      <c r="AH165" s="17">
        <f t="shared" si="995"/>
        <v>0.5469380799</v>
      </c>
      <c r="AM165" s="27">
        <v>0.7114267109742969</v>
      </c>
      <c r="AN165" s="27">
        <v>0.7991022561783518</v>
      </c>
      <c r="AO165" s="27">
        <v>0.7905665586691386</v>
      </c>
      <c r="AQ165" s="17">
        <f t="shared" ref="AQ165:AS165" si="996">EXP(AM165)/(EXP($AM165)+EXP($AN165)+EXP($AO165))</f>
        <v>0.3150608982</v>
      </c>
      <c r="AR165" s="17">
        <f t="shared" si="996"/>
        <v>0.3439311503</v>
      </c>
      <c r="AS165" s="17">
        <f t="shared" si="996"/>
        <v>0.3410079515</v>
      </c>
      <c r="AU165" s="40" t="str">
        <f t="shared" si="955"/>
        <v>versicolor</v>
      </c>
      <c r="AW165" s="41">
        <v>0.0</v>
      </c>
      <c r="AX165" s="41">
        <v>0.0</v>
      </c>
      <c r="AY165" s="41">
        <v>1.0</v>
      </c>
      <c r="BB165" s="74">
        <f t="shared" ref="BB165:BD165" si="997">AQ165-AW165</f>
        <v>0.3150608982</v>
      </c>
      <c r="BC165" s="74">
        <f t="shared" si="997"/>
        <v>0.3439311503</v>
      </c>
      <c r="BD165" s="74">
        <f t="shared" si="997"/>
        <v>-0.6589920485</v>
      </c>
      <c r="BF165" s="5">
        <v>1.0</v>
      </c>
      <c r="BG165" s="5">
        <v>1.0</v>
      </c>
      <c r="BH165" s="5">
        <v>1.0</v>
      </c>
      <c r="BJ165" s="34">
        <f t="shared" ref="BJ165:BL165" si="998">BB165*BF165</f>
        <v>0.3150608982</v>
      </c>
      <c r="BK165" s="34">
        <f t="shared" si="998"/>
        <v>0.3439311503</v>
      </c>
      <c r="BL165" s="34">
        <f t="shared" si="998"/>
        <v>-0.6589920485</v>
      </c>
      <c r="BT165" s="5">
        <f t="shared" ref="BT165:BV165" si="999">Z165*(1-Z165)</f>
        <v>0.1868105298</v>
      </c>
      <c r="BU165" s="5">
        <f t="shared" si="999"/>
        <v>0.2178035524</v>
      </c>
      <c r="BV165" s="5">
        <f t="shared" si="999"/>
        <v>0.2477968167</v>
      </c>
      <c r="BY165" s="17">
        <v>0.06338150026728778</v>
      </c>
      <c r="BZ165" s="17">
        <v>-0.11620261845116331</v>
      </c>
      <c r="CA165" s="17">
        <v>-0.05059758826697608</v>
      </c>
      <c r="CC165" s="34">
        <f t="shared" ref="CC165:CE165" si="1000">BY165*BT165</f>
        <v>0.01184033164</v>
      </c>
      <c r="CD165" s="34">
        <f t="shared" si="1000"/>
        <v>-0.02530934309</v>
      </c>
      <c r="CE165" s="34">
        <f t="shared" si="1000"/>
        <v>-0.0125379213</v>
      </c>
    </row>
    <row r="166" ht="18.0" customHeight="1">
      <c r="B166" s="6">
        <v>0.0</v>
      </c>
      <c r="C166" s="6">
        <v>0.0</v>
      </c>
      <c r="D166" s="6">
        <v>1.0</v>
      </c>
      <c r="E166" s="22" t="str">
        <f t="shared" si="935"/>
        <v>virginica</v>
      </c>
      <c r="F166" s="22">
        <f t="shared" ref="F166:H166" si="1001">AQ166</f>
        <v>0.3122703534</v>
      </c>
      <c r="G166" s="22">
        <f t="shared" si="1001"/>
        <v>0.3472055762</v>
      </c>
      <c r="H166" s="22">
        <f t="shared" si="1001"/>
        <v>0.3405240704</v>
      </c>
      <c r="I166" s="64" t="str">
        <f t="shared" si="937"/>
        <v>versicolor</v>
      </c>
      <c r="J166" s="30"/>
      <c r="K166" s="24" t="str">
        <f t="shared" si="938"/>
        <v>NG</v>
      </c>
      <c r="L166" s="31">
        <f t="shared" si="939"/>
        <v>0.1196966072</v>
      </c>
      <c r="N166" s="31">
        <v>1.0</v>
      </c>
      <c r="O166" s="27">
        <v>7.7</v>
      </c>
      <c r="P166" s="27">
        <v>5.2</v>
      </c>
      <c r="U166" s="27">
        <v>1.0348751861097554</v>
      </c>
      <c r="V166" s="27">
        <v>0.6337182123764571</v>
      </c>
      <c r="W166" s="27">
        <v>0.25110156439580855</v>
      </c>
      <c r="Z166" s="17">
        <f t="shared" ref="Z166:AB166" si="1002">1/(1+EXP(-U166))</f>
        <v>0.7378599601</v>
      </c>
      <c r="AA166" s="17">
        <f t="shared" si="1002"/>
        <v>0.6533320768</v>
      </c>
      <c r="AB166" s="17">
        <f t="shared" si="1002"/>
        <v>0.5624476148</v>
      </c>
      <c r="AE166" s="31">
        <v>1.0</v>
      </c>
      <c r="AF166" s="17">
        <f t="shared" ref="AF166:AH166" si="1003">Z166</f>
        <v>0.7378599601</v>
      </c>
      <c r="AG166" s="17">
        <f t="shared" si="1003"/>
        <v>0.6533320768</v>
      </c>
      <c r="AH166" s="17">
        <f t="shared" si="1003"/>
        <v>0.5624476148</v>
      </c>
      <c r="AM166" s="27">
        <v>0.6927796073049091</v>
      </c>
      <c r="AN166" s="27">
        <v>0.798827320747305</v>
      </c>
      <c r="AO166" s="27">
        <v>0.7793960918662293</v>
      </c>
      <c r="AQ166" s="17">
        <f t="shared" ref="AQ166:AS166" si="1004">EXP(AM166)/(EXP($AM166)+EXP($AN166)+EXP($AO166))</f>
        <v>0.3122703534</v>
      </c>
      <c r="AR166" s="17">
        <f t="shared" si="1004"/>
        <v>0.3472055762</v>
      </c>
      <c r="AS166" s="17">
        <f t="shared" si="1004"/>
        <v>0.3405240704</v>
      </c>
      <c r="AU166" s="40" t="str">
        <f t="shared" si="955"/>
        <v>versicolor</v>
      </c>
      <c r="AW166" s="41">
        <v>0.0</v>
      </c>
      <c r="AX166" s="41">
        <v>0.0</v>
      </c>
      <c r="AY166" s="41">
        <v>1.0</v>
      </c>
      <c r="BB166" s="74">
        <f t="shared" ref="BB166:BD166" si="1005">AQ166-AW166</f>
        <v>0.3122703534</v>
      </c>
      <c r="BC166" s="74">
        <f t="shared" si="1005"/>
        <v>0.3472055762</v>
      </c>
      <c r="BD166" s="74">
        <f t="shared" si="1005"/>
        <v>-0.6594759296</v>
      </c>
      <c r="BF166" s="5">
        <v>1.0</v>
      </c>
      <c r="BG166" s="5">
        <v>1.0</v>
      </c>
      <c r="BH166" s="5">
        <v>1.0</v>
      </c>
      <c r="BJ166" s="34">
        <f t="shared" ref="BJ166:BL166" si="1006">BB166*BF166</f>
        <v>0.3122703534</v>
      </c>
      <c r="BK166" s="34">
        <f t="shared" si="1006"/>
        <v>0.3472055762</v>
      </c>
      <c r="BL166" s="34">
        <f t="shared" si="1006"/>
        <v>-0.6594759296</v>
      </c>
      <c r="BT166" s="5">
        <f t="shared" ref="BT166:BV166" si="1007">Z166*(1-Z166)</f>
        <v>0.1934226394</v>
      </c>
      <c r="BU166" s="5">
        <f t="shared" si="1007"/>
        <v>0.2264892742</v>
      </c>
      <c r="BV166" s="5">
        <f t="shared" si="1007"/>
        <v>0.2461002954</v>
      </c>
      <c r="BY166" s="17">
        <v>0.06404828757892439</v>
      </c>
      <c r="BZ166" s="17">
        <v>-0.11764024276168196</v>
      </c>
      <c r="CA166" s="17">
        <v>-0.04879044474214231</v>
      </c>
      <c r="CC166" s="34">
        <f t="shared" ref="CC166:CE166" si="1008">BY166*BT166</f>
        <v>0.01238838883</v>
      </c>
      <c r="CD166" s="34">
        <f t="shared" si="1008"/>
        <v>-0.0266442532</v>
      </c>
      <c r="CE166" s="34">
        <f t="shared" si="1008"/>
        <v>-0.01200734286</v>
      </c>
    </row>
    <row r="167" ht="18.0" customHeight="1">
      <c r="K167" s="32" t="s">
        <v>29</v>
      </c>
      <c r="L167" s="31">
        <f>SUM(L158:L166)</f>
        <v>1.038928749</v>
      </c>
      <c r="R167" s="9"/>
      <c r="AM167" s="7"/>
    </row>
    <row r="168" ht="18.0" customHeight="1">
      <c r="K168" s="2"/>
      <c r="R168" s="9"/>
      <c r="AM168" s="43" t="s">
        <v>388</v>
      </c>
      <c r="AN168" s="27"/>
      <c r="AO168" s="27"/>
    </row>
    <row r="169" ht="18.0" customHeight="1">
      <c r="B169" s="11" t="s">
        <v>11</v>
      </c>
      <c r="C169" s="12"/>
      <c r="D169" s="12"/>
      <c r="E169" s="13"/>
      <c r="G169" s="2"/>
      <c r="H169" s="2"/>
      <c r="I169" s="2"/>
      <c r="J169" s="9"/>
      <c r="K169" s="2"/>
      <c r="L169" s="9"/>
      <c r="Q169" s="7"/>
      <c r="U169" s="43" t="s">
        <v>12</v>
      </c>
      <c r="V169" s="27"/>
      <c r="W169" s="27"/>
      <c r="Z169" s="16" t="s">
        <v>389</v>
      </c>
      <c r="AA169" s="17"/>
      <c r="AF169" s="16" t="s">
        <v>390</v>
      </c>
      <c r="AI169" s="7"/>
      <c r="AM169" s="43" t="s">
        <v>391</v>
      </c>
      <c r="AQ169" s="10" t="s">
        <v>392</v>
      </c>
      <c r="AR169" s="17"/>
      <c r="AW169" s="1" t="s">
        <v>41</v>
      </c>
      <c r="BB169" s="36" t="s">
        <v>93</v>
      </c>
      <c r="BF169" s="4" t="s">
        <v>393</v>
      </c>
      <c r="BH169" s="9" t="s">
        <v>1748</v>
      </c>
      <c r="BJ169" s="33" t="s">
        <v>395</v>
      </c>
      <c r="BN169" s="33" t="s">
        <v>396</v>
      </c>
      <c r="BO169" s="34"/>
      <c r="BP169" s="34"/>
      <c r="BQ169" s="34"/>
      <c r="BT169" s="4" t="s">
        <v>397</v>
      </c>
      <c r="BX169" s="16" t="s">
        <v>398</v>
      </c>
      <c r="BY169" s="17"/>
      <c r="BZ169" s="17"/>
      <c r="CA169" s="17"/>
      <c r="CB169" s="17"/>
      <c r="CC169" s="33" t="s">
        <v>399</v>
      </c>
      <c r="CG169" s="4" t="s">
        <v>138</v>
      </c>
      <c r="CH169" s="5"/>
      <c r="CI169" s="5"/>
      <c r="CJ169" s="5"/>
    </row>
    <row r="170" ht="18.0" customHeight="1">
      <c r="B170" s="18" t="s">
        <v>14</v>
      </c>
      <c r="C170" s="18" t="s">
        <v>15</v>
      </c>
      <c r="D170" s="18" t="s">
        <v>16</v>
      </c>
      <c r="E170" s="19"/>
      <c r="F170" s="6" t="s">
        <v>14</v>
      </c>
      <c r="G170" s="6" t="s">
        <v>15</v>
      </c>
      <c r="H170" s="6" t="s">
        <v>16</v>
      </c>
      <c r="I170" s="19"/>
      <c r="J170" s="20" t="s">
        <v>18</v>
      </c>
      <c r="K170" s="18" t="s">
        <v>19</v>
      </c>
      <c r="L170" s="21" t="s">
        <v>20</v>
      </c>
      <c r="N170" s="1" t="s">
        <v>21</v>
      </c>
      <c r="O170" s="1" t="s">
        <v>22</v>
      </c>
      <c r="P170" s="1" t="s">
        <v>23</v>
      </c>
      <c r="Q170" s="1" t="s">
        <v>1749</v>
      </c>
      <c r="U170" s="1" t="s">
        <v>1750</v>
      </c>
      <c r="AE170" s="1" t="s">
        <v>21</v>
      </c>
      <c r="AF170" s="2" t="s">
        <v>1751</v>
      </c>
      <c r="AI170" s="2" t="s">
        <v>1752</v>
      </c>
      <c r="AK170" s="2"/>
      <c r="AM170" s="2" t="s">
        <v>1753</v>
      </c>
      <c r="AO170" s="2"/>
      <c r="AQ170" s="2" t="s">
        <v>47</v>
      </c>
      <c r="AW170" s="6" t="s">
        <v>14</v>
      </c>
      <c r="AX170" s="6" t="s">
        <v>15</v>
      </c>
      <c r="AY170" s="6" t="s">
        <v>16</v>
      </c>
      <c r="BB170" s="2" t="s">
        <v>101</v>
      </c>
      <c r="BF170" s="1" t="s">
        <v>251</v>
      </c>
      <c r="BJ170" s="57" t="s">
        <v>1754</v>
      </c>
      <c r="BK170" s="58"/>
      <c r="BO170" s="2" t="s">
        <v>104</v>
      </c>
      <c r="BP170" s="2"/>
      <c r="BT170" s="1" t="s">
        <v>145</v>
      </c>
      <c r="BY170" s="2" t="s">
        <v>146</v>
      </c>
      <c r="CC170" s="2" t="s">
        <v>1755</v>
      </c>
      <c r="CH170" s="2" t="s">
        <v>148</v>
      </c>
    </row>
    <row r="171" ht="18.0" customHeight="1">
      <c r="A171" s="1">
        <f>A158+1</f>
        <v>13</v>
      </c>
      <c r="B171" s="6">
        <v>1.0</v>
      </c>
      <c r="C171" s="6">
        <v>0.0</v>
      </c>
      <c r="D171" s="6">
        <v>0.0</v>
      </c>
      <c r="E171" s="22" t="str">
        <f t="shared" ref="E171:E179" si="1019">IF(MAX(B171:D171)=B171,"setosa",IF(MAX(B171:D171)=C171,"versicolor","virginica"))</f>
        <v>setosa</v>
      </c>
      <c r="F171" s="22">
        <f t="shared" ref="F171:H171" si="1009">AQ171</f>
        <v>0.3623269994</v>
      </c>
      <c r="G171" s="22">
        <f t="shared" si="1009"/>
        <v>0.295824911</v>
      </c>
      <c r="H171" s="22">
        <f t="shared" si="1009"/>
        <v>0.3418480896</v>
      </c>
      <c r="I171" s="64" t="str">
        <f t="shared" ref="I171:I179" si="1021">IF(MAX(F171:H171)=F171,"setosa",IF(MAX(F171:H171)=G171,"versicolor","virginica"))</f>
        <v>setosa</v>
      </c>
      <c r="J171" s="22">
        <f>COUNTIF(K171:K179,"OK")/9</f>
        <v>0.7777777778</v>
      </c>
      <c r="K171" s="24" t="str">
        <f t="shared" ref="K171:K179" si="1022">IF(E171=I171,"OK","NG")</f>
        <v>OK</v>
      </c>
      <c r="L171" s="25">
        <f t="shared" ref="L171:L179" si="1023">-(B171*LN(F171)+C171*LN(G171)+D171*LN(H171))/9</f>
        <v>0.1128009068</v>
      </c>
      <c r="M171" s="9" t="s">
        <v>26</v>
      </c>
      <c r="N171" s="25">
        <v>1.0</v>
      </c>
      <c r="O171" s="27">
        <v>5.1</v>
      </c>
      <c r="P171" s="27">
        <v>7.0</v>
      </c>
      <c r="Q171" s="72">
        <f t="shared" ref="Q171:S171" si="1010">Q158-$C$10*CH158</f>
        <v>0.05518680874</v>
      </c>
      <c r="R171" s="72">
        <f t="shared" si="1010"/>
        <v>-0.0530482178</v>
      </c>
      <c r="S171" s="72">
        <f t="shared" si="1010"/>
        <v>0.192091228</v>
      </c>
      <c r="T171" s="28" t="s">
        <v>27</v>
      </c>
      <c r="U171" s="27">
        <f t="array" ref="U171:W179">MMULT(N171:P179,Q171:S173)</f>
        <v>0.4951851917</v>
      </c>
      <c r="V171" s="27">
        <v>1.5506373895847538</v>
      </c>
      <c r="W171" s="27">
        <v>-1.029964836075043</v>
      </c>
      <c r="Y171" s="9" t="s">
        <v>1756</v>
      </c>
      <c r="Z171" s="17">
        <f t="shared" ref="Z171:AB171" si="1011">1/(1+EXP(-U171))</f>
        <v>0.621327168</v>
      </c>
      <c r="AA171" s="17">
        <f t="shared" si="1011"/>
        <v>0.8250057716</v>
      </c>
      <c r="AB171" s="17">
        <f t="shared" si="1011"/>
        <v>0.2630909215</v>
      </c>
      <c r="AD171" s="9" t="s">
        <v>1757</v>
      </c>
      <c r="AE171" s="25">
        <v>1.0</v>
      </c>
      <c r="AF171" s="17">
        <f t="shared" ref="AF171:AH171" si="1012">Z171</f>
        <v>0.621327168</v>
      </c>
      <c r="AG171" s="17">
        <f t="shared" si="1012"/>
        <v>0.8250057716</v>
      </c>
      <c r="AH171" s="17">
        <f t="shared" si="1012"/>
        <v>0.2630909215</v>
      </c>
      <c r="AI171" s="38">
        <f t="shared" ref="AI171:AK171" si="1013">AI158-$C$10*BO158</f>
        <v>0.07174231499</v>
      </c>
      <c r="AJ171" s="38">
        <f t="shared" si="1013"/>
        <v>-0.02897717199</v>
      </c>
      <c r="AK171" s="38">
        <f t="shared" si="1013"/>
        <v>-0.042765143</v>
      </c>
      <c r="AL171" s="28" t="s">
        <v>27</v>
      </c>
      <c r="AM171" s="27">
        <f t="array" ref="AM171:AO179">MMULT(AE171:AH179,AI171:AK174)</f>
        <v>0.7314498162</v>
      </c>
      <c r="AN171" s="27">
        <v>0.528670461147213</v>
      </c>
      <c r="AO171" s="27">
        <v>0.6732691547252488</v>
      </c>
      <c r="AP171" s="9" t="s">
        <v>1758</v>
      </c>
      <c r="AQ171" s="17">
        <f t="shared" ref="AQ171:AS171" si="1014">EXP(AM171)/(EXP($AM171)+EXP($AN171)+EXP($AO171))</f>
        <v>0.3623269994</v>
      </c>
      <c r="AR171" s="17">
        <f t="shared" si="1014"/>
        <v>0.295824911</v>
      </c>
      <c r="AS171" s="17">
        <f t="shared" si="1014"/>
        <v>0.3418480896</v>
      </c>
      <c r="AT171" s="39" t="s">
        <v>51</v>
      </c>
      <c r="AU171" s="40" t="str">
        <f>IF(MAX(B171:D171)=MAX(AQ171:AS171)=AQ171,"setosa",IF(MAX(AQ171:AS171)=AR171,"versicolor","virginica"))</f>
        <v>virginica</v>
      </c>
      <c r="AW171" s="41">
        <v>1.0</v>
      </c>
      <c r="AX171" s="41">
        <v>0.0</v>
      </c>
      <c r="AY171" s="41">
        <v>0.0</v>
      </c>
      <c r="BA171" s="59" t="s">
        <v>108</v>
      </c>
      <c r="BB171" s="74">
        <f t="shared" ref="BB171:BD171" si="1015">AQ171-AW171</f>
        <v>-0.6376730006</v>
      </c>
      <c r="BC171" s="74">
        <f t="shared" si="1015"/>
        <v>0.295824911</v>
      </c>
      <c r="BD171" s="74">
        <f t="shared" si="1015"/>
        <v>0.3418480896</v>
      </c>
      <c r="BE171" s="9" t="s">
        <v>1759</v>
      </c>
      <c r="BF171" s="5">
        <v>1.0</v>
      </c>
      <c r="BG171" s="5">
        <v>1.0</v>
      </c>
      <c r="BH171" s="5">
        <v>1.0</v>
      </c>
      <c r="BI171" s="9" t="s">
        <v>1760</v>
      </c>
      <c r="BJ171" s="34">
        <f t="shared" ref="BJ171:BL171" si="1016">BB171*BF171</f>
        <v>-0.6376730006</v>
      </c>
      <c r="BK171" s="34">
        <f t="shared" si="1016"/>
        <v>0.295824911</v>
      </c>
      <c r="BL171" s="34">
        <f t="shared" si="1016"/>
        <v>0.3418480896</v>
      </c>
      <c r="BN171" s="61" t="s">
        <v>1761</v>
      </c>
      <c r="BO171" s="62">
        <f t="array" ref="BO171:BQ174">MMULT(TRANSPOSE(AE171:AH179),BJ171:BL179)</f>
        <v>-0.08212113754</v>
      </c>
      <c r="BP171" s="62">
        <v>0.015477514373678558</v>
      </c>
      <c r="BQ171" s="62">
        <v>0.06664362317030226</v>
      </c>
      <c r="BS171" s="75" t="s">
        <v>1762</v>
      </c>
      <c r="BT171" s="5">
        <f t="shared" ref="BT171:BV171" si="1017">Z171*(1-Z171)</f>
        <v>0.2352797183</v>
      </c>
      <c r="BU171" s="5">
        <f t="shared" si="1017"/>
        <v>0.1443712484</v>
      </c>
      <c r="BV171" s="5">
        <f t="shared" si="1017"/>
        <v>0.1938740885</v>
      </c>
      <c r="BX171" s="9" t="s">
        <v>1763</v>
      </c>
      <c r="BY171" s="17">
        <f t="array" ref="BY171:CA179">MMULT(BJ171:BL179,TRANSPOSE(AI172:AK174))</f>
        <v>0.0706376376</v>
      </c>
      <c r="BZ171" s="17">
        <v>-0.17775418826859804</v>
      </c>
      <c r="CA171" s="17">
        <v>0.349014340042035</v>
      </c>
      <c r="CB171" s="9"/>
      <c r="CC171" s="34">
        <f t="shared" ref="CC171:CE171" si="1018">BY171*BT171</f>
        <v>0.01661960348</v>
      </c>
      <c r="CD171" s="34">
        <f t="shared" si="1018"/>
        <v>-0.02566259407</v>
      </c>
      <c r="CE171" s="34">
        <f t="shared" si="1018"/>
        <v>0.06766483705</v>
      </c>
      <c r="CG171" s="61" t="s">
        <v>1764</v>
      </c>
      <c r="CH171" s="65">
        <f t="array" ref="CH171:CJ173">MMULT(TRANSPOSE(N171:P179),CC171:CE179)</f>
        <v>0.004120998361</v>
      </c>
      <c r="CI171" s="65">
        <v>0.06430639156459378</v>
      </c>
      <c r="CJ171" s="65">
        <v>-0.03569631244161427</v>
      </c>
    </row>
    <row r="172" ht="18.0" customHeight="1">
      <c r="B172" s="6">
        <v>1.0</v>
      </c>
      <c r="C172" s="6">
        <v>0.0</v>
      </c>
      <c r="D172" s="6">
        <v>0.0</v>
      </c>
      <c r="E172" s="22" t="str">
        <f t="shared" si="1019"/>
        <v>setosa</v>
      </c>
      <c r="F172" s="22">
        <f t="shared" ref="F172:H172" si="1020">AQ172</f>
        <v>0.3692895781</v>
      </c>
      <c r="G172" s="22">
        <f t="shared" si="1020"/>
        <v>0.2892541867</v>
      </c>
      <c r="H172" s="22">
        <f t="shared" si="1020"/>
        <v>0.3414562352</v>
      </c>
      <c r="I172" s="64" t="str">
        <f t="shared" si="1021"/>
        <v>setosa</v>
      </c>
      <c r="K172" s="24" t="str">
        <f t="shared" si="1022"/>
        <v>OK</v>
      </c>
      <c r="L172" s="29">
        <f t="shared" si="1023"/>
        <v>0.1106860198</v>
      </c>
      <c r="N172" s="29">
        <v>1.0</v>
      </c>
      <c r="O172" s="27">
        <v>5.4</v>
      </c>
      <c r="P172" s="27">
        <v>7.8</v>
      </c>
      <c r="Q172" s="72">
        <f t="shared" ref="Q172:S172" si="1024">Q159-$C$10*CH159</f>
        <v>0.1446729044</v>
      </c>
      <c r="R172" s="72">
        <f t="shared" si="1024"/>
        <v>-0.1546131752</v>
      </c>
      <c r="S172" s="72">
        <f t="shared" si="1024"/>
        <v>0.2741426712</v>
      </c>
      <c r="U172" s="27">
        <v>0.5045489567876951</v>
      </c>
      <c r="V172" s="27">
        <v>1.777649185705498</v>
      </c>
      <c r="W172" s="27">
        <v>-1.2471715989729297</v>
      </c>
      <c r="Z172" s="17">
        <f t="shared" ref="Z172:AB172" si="1025">1/(1+EXP(-U172))</f>
        <v>0.6235277559</v>
      </c>
      <c r="AA172" s="17">
        <f t="shared" si="1025"/>
        <v>0.8554063452</v>
      </c>
      <c r="AB172" s="17">
        <f t="shared" si="1025"/>
        <v>0.2231901326</v>
      </c>
      <c r="AE172" s="29">
        <v>1.0</v>
      </c>
      <c r="AF172" s="17">
        <f t="shared" ref="AF172:AH172" si="1026">Z172</f>
        <v>0.6235277559</v>
      </c>
      <c r="AG172" s="17">
        <f t="shared" si="1026"/>
        <v>0.8554063452</v>
      </c>
      <c r="AH172" s="17">
        <f t="shared" si="1026"/>
        <v>0.2231901326</v>
      </c>
      <c r="AI172" s="38">
        <f t="shared" ref="AI172:AK172" si="1027">AI159-$C$10*BO159</f>
        <v>0.5215758285</v>
      </c>
      <c r="AJ172" s="38">
        <f t="shared" si="1027"/>
        <v>0.7342908637</v>
      </c>
      <c r="AK172" s="38">
        <f t="shared" si="1027"/>
        <v>0.5441333078</v>
      </c>
      <c r="AM172" s="27">
        <v>0.7494530284289458</v>
      </c>
      <c r="AN172" s="27">
        <v>0.5051777681771684</v>
      </c>
      <c r="AO172" s="27">
        <v>0.6710914439201059</v>
      </c>
      <c r="AQ172" s="17">
        <f t="shared" ref="AQ172:AS172" si="1028">EXP(AM172)/(EXP($AM172)+EXP($AN172)+EXP($AO172))</f>
        <v>0.3692895781</v>
      </c>
      <c r="AR172" s="17">
        <f t="shared" si="1028"/>
        <v>0.2892541867</v>
      </c>
      <c r="AS172" s="17">
        <f t="shared" si="1028"/>
        <v>0.3414562352</v>
      </c>
      <c r="AU172" s="40" t="str">
        <f t="shared" ref="AU172:AU179" si="1039">IF(MAX(AQ172:AS172)=AQ172,"setosa",IF(MAX(AQ172:AS172)=AR172,"versicolor","virginica"))</f>
        <v>setosa</v>
      </c>
      <c r="AW172" s="41">
        <v>1.0</v>
      </c>
      <c r="AX172" s="41">
        <v>0.0</v>
      </c>
      <c r="AY172" s="41">
        <v>0.0</v>
      </c>
      <c r="BB172" s="74">
        <f t="shared" ref="BB172:BD172" si="1029">AQ172-AW172</f>
        <v>-0.6307104219</v>
      </c>
      <c r="BC172" s="74">
        <f t="shared" si="1029"/>
        <v>0.2892541867</v>
      </c>
      <c r="BD172" s="74">
        <f t="shared" si="1029"/>
        <v>0.3414562352</v>
      </c>
      <c r="BF172" s="5">
        <v>1.0</v>
      </c>
      <c r="BG172" s="5">
        <v>1.0</v>
      </c>
      <c r="BH172" s="5">
        <v>1.0</v>
      </c>
      <c r="BJ172" s="34">
        <f t="shared" ref="BJ172:BL172" si="1030">BB172*BF172</f>
        <v>-0.6307104219</v>
      </c>
      <c r="BK172" s="34">
        <f t="shared" si="1030"/>
        <v>0.2892541867</v>
      </c>
      <c r="BL172" s="34">
        <f t="shared" si="1030"/>
        <v>0.3414562352</v>
      </c>
      <c r="BN172" s="61" t="s">
        <v>1765</v>
      </c>
      <c r="BO172" s="34">
        <v>0.11857488980608552</v>
      </c>
      <c r="BP172" s="34">
        <v>-0.029129049128972073</v>
      </c>
      <c r="BQ172" s="34">
        <v>-0.08944584067711336</v>
      </c>
      <c r="BT172" s="5">
        <f t="shared" ref="BT172:BV172" si="1031">Z172*(1-Z172)</f>
        <v>0.2347408935</v>
      </c>
      <c r="BU172" s="5">
        <f t="shared" si="1031"/>
        <v>0.1236863298</v>
      </c>
      <c r="BV172" s="5">
        <f t="shared" si="1031"/>
        <v>0.1733762973</v>
      </c>
      <c r="BY172" s="17">
        <v>0.06923110650998351</v>
      </c>
      <c r="BZ172" s="17">
        <v>-0.17444560267575862</v>
      </c>
      <c r="CA172" s="17">
        <v>0.3444259989450421</v>
      </c>
      <c r="CC172" s="34">
        <f t="shared" ref="CC172:CE172" si="1032">BY172*BT172</f>
        <v>0.0162513718</v>
      </c>
      <c r="CD172" s="34">
        <f t="shared" si="1032"/>
        <v>-0.02157653635</v>
      </c>
      <c r="CE172" s="34">
        <f t="shared" si="1032"/>
        <v>0.05971530439</v>
      </c>
      <c r="CG172" s="61" t="s">
        <v>1766</v>
      </c>
      <c r="CH172" s="66">
        <v>0.01927472256375451</v>
      </c>
      <c r="CI172" s="66">
        <v>0.37942041974292867</v>
      </c>
      <c r="CJ172" s="66">
        <v>-0.5450724001664637</v>
      </c>
    </row>
    <row r="173" ht="18.0" customHeight="1">
      <c r="B173" s="6">
        <v>1.0</v>
      </c>
      <c r="C173" s="6">
        <v>0.0</v>
      </c>
      <c r="D173" s="6">
        <v>0.0</v>
      </c>
      <c r="E173" s="22" t="str">
        <f t="shared" si="1019"/>
        <v>setosa</v>
      </c>
      <c r="F173" s="22">
        <f t="shared" ref="F173:H173" si="1033">AQ173</f>
        <v>0.3643010122</v>
      </c>
      <c r="G173" s="22">
        <f t="shared" si="1033"/>
        <v>0.2939338478</v>
      </c>
      <c r="H173" s="22">
        <f t="shared" si="1033"/>
        <v>0.34176514</v>
      </c>
      <c r="I173" s="64" t="str">
        <f t="shared" si="1021"/>
        <v>setosa</v>
      </c>
      <c r="K173" s="24" t="str">
        <f t="shared" si="1022"/>
        <v>OK</v>
      </c>
      <c r="L173" s="29">
        <f t="shared" si="1023"/>
        <v>0.1121971996</v>
      </c>
      <c r="N173" s="29">
        <v>1.0</v>
      </c>
      <c r="O173" s="27">
        <v>4.6</v>
      </c>
      <c r="P173" s="27">
        <v>6.8</v>
      </c>
      <c r="Q173" s="72">
        <f t="shared" ref="Q173:S173" si="1034">Q160-$C$10*CH160</f>
        <v>-0.04254763281</v>
      </c>
      <c r="R173" s="72">
        <f t="shared" si="1034"/>
        <v>0.3417446859</v>
      </c>
      <c r="S173" s="72">
        <f t="shared" si="1034"/>
        <v>-0.3743119553</v>
      </c>
      <c r="U173" s="27">
        <v>0.43135826604737704</v>
      </c>
      <c r="V173" s="27">
        <v>1.559595040022689</v>
      </c>
      <c r="W173" s="27">
        <v>-1.09217378062162</v>
      </c>
      <c r="Z173" s="17">
        <f t="shared" ref="Z173:AB173" si="1035">1/(1+EXP(-U173))</f>
        <v>0.6061979631</v>
      </c>
      <c r="AA173" s="17">
        <f t="shared" si="1035"/>
        <v>0.8262952362</v>
      </c>
      <c r="AB173" s="17">
        <f t="shared" si="1035"/>
        <v>0.2512091624</v>
      </c>
      <c r="AE173" s="29">
        <v>1.0</v>
      </c>
      <c r="AF173" s="17">
        <f t="shared" ref="AF173:AH173" si="1036">Z173</f>
        <v>0.6061979631</v>
      </c>
      <c r="AG173" s="17">
        <f t="shared" si="1036"/>
        <v>0.8262952362</v>
      </c>
      <c r="AH173" s="17">
        <f t="shared" si="1036"/>
        <v>0.2512091624</v>
      </c>
      <c r="AI173" s="38">
        <f t="shared" ref="AI173:AK173" si="1037">AI160-$C$10*BO160</f>
        <v>0.4356860034</v>
      </c>
      <c r="AJ173" s="38">
        <f t="shared" si="1037"/>
        <v>-0.06255144235</v>
      </c>
      <c r="AK173" s="38">
        <f t="shared" si="1037"/>
        <v>0.346865439</v>
      </c>
      <c r="AM173" s="27">
        <v>0.7251956848948451</v>
      </c>
      <c r="AN173" s="27">
        <v>0.5105699369427599</v>
      </c>
      <c r="AO173" s="27">
        <v>0.6613389782605619</v>
      </c>
      <c r="AQ173" s="17">
        <f t="shared" ref="AQ173:AS173" si="1038">EXP(AM173)/(EXP($AM173)+EXP($AN173)+EXP($AO173))</f>
        <v>0.3643010122</v>
      </c>
      <c r="AR173" s="17">
        <f t="shared" si="1038"/>
        <v>0.2939338478</v>
      </c>
      <c r="AS173" s="17">
        <f t="shared" si="1038"/>
        <v>0.34176514</v>
      </c>
      <c r="AU173" s="40" t="str">
        <f t="shared" si="1039"/>
        <v>setosa</v>
      </c>
      <c r="AW173" s="41">
        <v>1.0</v>
      </c>
      <c r="AX173" s="41">
        <v>0.0</v>
      </c>
      <c r="AY173" s="41">
        <v>0.0</v>
      </c>
      <c r="BB173" s="74">
        <f t="shared" ref="BB173:BD173" si="1040">AQ173-AW173</f>
        <v>-0.6356989878</v>
      </c>
      <c r="BC173" s="74">
        <f t="shared" si="1040"/>
        <v>0.2939338478</v>
      </c>
      <c r="BD173" s="74">
        <f t="shared" si="1040"/>
        <v>0.34176514</v>
      </c>
      <c r="BF173" s="5">
        <v>1.0</v>
      </c>
      <c r="BG173" s="5">
        <v>1.0</v>
      </c>
      <c r="BH173" s="5">
        <v>1.0</v>
      </c>
      <c r="BJ173" s="34">
        <f t="shared" ref="BJ173:BL173" si="1041">BB173*BF173</f>
        <v>-0.6356989878</v>
      </c>
      <c r="BK173" s="34">
        <f t="shared" si="1041"/>
        <v>0.2939338478</v>
      </c>
      <c r="BL173" s="34">
        <f t="shared" si="1041"/>
        <v>0.34176514</v>
      </c>
      <c r="BO173" s="34">
        <v>-0.495903153385854</v>
      </c>
      <c r="BP173" s="34">
        <v>0.41010086801657336</v>
      </c>
      <c r="BQ173" s="34">
        <v>0.08580228536928097</v>
      </c>
      <c r="BT173" s="5">
        <f t="shared" ref="BT173:BV173" si="1042">Z173*(1-Z173)</f>
        <v>0.2387219926</v>
      </c>
      <c r="BU173" s="5">
        <f t="shared" si="1042"/>
        <v>0.1435314188</v>
      </c>
      <c r="BV173" s="5">
        <f t="shared" si="1042"/>
        <v>0.1881031191</v>
      </c>
      <c r="BY173" s="17">
        <v>0.07023350889406443</v>
      </c>
      <c r="BZ173" s="17">
        <v>-0.1768046221539034</v>
      </c>
      <c r="CA173" s="17">
        <v>0.3477069136546572</v>
      </c>
      <c r="CC173" s="34">
        <f t="shared" ref="CC173:CE173" si="1043">BY173*BT173</f>
        <v>0.01676628319</v>
      </c>
      <c r="CD173" s="34">
        <f t="shared" si="1043"/>
        <v>-0.02537701828</v>
      </c>
      <c r="CE173" s="34">
        <f t="shared" si="1043"/>
        <v>0.065404755</v>
      </c>
      <c r="CH173" s="66">
        <v>0.28478269625346864</v>
      </c>
      <c r="CI173" s="66">
        <v>-0.23107843679120738</v>
      </c>
      <c r="CJ173" s="66">
        <v>0.5039630097741384</v>
      </c>
    </row>
    <row r="174" ht="18.0" customHeight="1">
      <c r="B174" s="6">
        <v>0.0</v>
      </c>
      <c r="C174" s="6">
        <v>1.0</v>
      </c>
      <c r="D174" s="6">
        <v>0.0</v>
      </c>
      <c r="E174" s="22" t="str">
        <f t="shared" si="1019"/>
        <v>versicolor</v>
      </c>
      <c r="F174" s="22">
        <f t="shared" ref="F174:H174" si="1044">AQ174</f>
        <v>0.2960359212</v>
      </c>
      <c r="G174" s="22">
        <f t="shared" si="1044"/>
        <v>0.3647330838</v>
      </c>
      <c r="H174" s="22">
        <f t="shared" si="1044"/>
        <v>0.339230995</v>
      </c>
      <c r="I174" s="64" t="str">
        <f t="shared" si="1021"/>
        <v>versicolor</v>
      </c>
      <c r="K174" s="24" t="str">
        <f t="shared" si="1022"/>
        <v>OK</v>
      </c>
      <c r="L174" s="29">
        <f t="shared" si="1023"/>
        <v>0.1120654967</v>
      </c>
      <c r="N174" s="29">
        <v>1.0</v>
      </c>
      <c r="O174" s="27">
        <v>6.4</v>
      </c>
      <c r="P174" s="27">
        <v>3.6</v>
      </c>
      <c r="U174" s="27">
        <v>0.8279219190206475</v>
      </c>
      <c r="V174" s="27">
        <v>0.1877083298823794</v>
      </c>
      <c r="W174" s="27">
        <v>0.599081284647915</v>
      </c>
      <c r="Z174" s="17">
        <f t="shared" ref="Z174:AB174" si="1045">1/(1+EXP(-U174))</f>
        <v>0.6959153513</v>
      </c>
      <c r="AA174" s="17">
        <f t="shared" si="1045"/>
        <v>0.5467897789</v>
      </c>
      <c r="AB174" s="17">
        <f t="shared" si="1045"/>
        <v>0.6454460905</v>
      </c>
      <c r="AE174" s="29">
        <v>1.0</v>
      </c>
      <c r="AF174" s="17">
        <f t="shared" ref="AF174:AH174" si="1046">Z174</f>
        <v>0.6959153513</v>
      </c>
      <c r="AG174" s="17">
        <f t="shared" si="1046"/>
        <v>0.5467897789</v>
      </c>
      <c r="AH174" s="17">
        <f t="shared" si="1046"/>
        <v>0.6454460905</v>
      </c>
      <c r="AI174" s="38">
        <f t="shared" ref="AI174:AK174" si="1047">AI161-$C$10*BO161</f>
        <v>-0.09048278239</v>
      </c>
      <c r="AJ174" s="38">
        <f t="shared" si="1047"/>
        <v>0.5816166913</v>
      </c>
      <c r="AK174" s="38">
        <f t="shared" si="1047"/>
        <v>0.3488660911</v>
      </c>
      <c r="AM174" s="27">
        <v>0.6145418361718814</v>
      </c>
      <c r="AN174" s="27">
        <v>0.8232268426108154</v>
      </c>
      <c r="AO174" s="27">
        <v>0.7507423104101623</v>
      </c>
      <c r="AQ174" s="17">
        <f t="shared" ref="AQ174:AS174" si="1048">EXP(AM174)/(EXP($AM174)+EXP($AN174)+EXP($AO174))</f>
        <v>0.2960359212</v>
      </c>
      <c r="AR174" s="17">
        <f t="shared" si="1048"/>
        <v>0.3647330838</v>
      </c>
      <c r="AS174" s="17">
        <f t="shared" si="1048"/>
        <v>0.339230995</v>
      </c>
      <c r="AU174" s="40" t="str">
        <f t="shared" si="1039"/>
        <v>versicolor</v>
      </c>
      <c r="AW174" s="41">
        <v>0.0</v>
      </c>
      <c r="AX174" s="41">
        <v>1.0</v>
      </c>
      <c r="AY174" s="41">
        <v>0.0</v>
      </c>
      <c r="BB174" s="74">
        <f t="shared" ref="BB174:BD174" si="1049">AQ174-AW174</f>
        <v>0.2960359212</v>
      </c>
      <c r="BC174" s="74">
        <f t="shared" si="1049"/>
        <v>-0.6352669162</v>
      </c>
      <c r="BD174" s="74">
        <f t="shared" si="1049"/>
        <v>0.339230995</v>
      </c>
      <c r="BF174" s="5">
        <v>1.0</v>
      </c>
      <c r="BG174" s="5">
        <v>1.0</v>
      </c>
      <c r="BH174" s="5">
        <v>1.0</v>
      </c>
      <c r="BJ174" s="34">
        <f t="shared" ref="BJ174:BL174" si="1050">BB174*BF174</f>
        <v>0.2960359212</v>
      </c>
      <c r="BK174" s="34">
        <f t="shared" si="1050"/>
        <v>-0.6352669162</v>
      </c>
      <c r="BL174" s="34">
        <f t="shared" si="1050"/>
        <v>0.339230995</v>
      </c>
      <c r="BO174" s="34">
        <v>0.631236802783368</v>
      </c>
      <c r="BP174" s="34">
        <v>-0.45774779283284006</v>
      </c>
      <c r="BQ174" s="34">
        <v>-0.1734890099505278</v>
      </c>
      <c r="BT174" s="5">
        <f t="shared" ref="BT174:BV174" si="1051">Z174*(1-Z174)</f>
        <v>0.2116171751</v>
      </c>
      <c r="BU174" s="5">
        <f t="shared" si="1051"/>
        <v>0.2478107166</v>
      </c>
      <c r="BV174" s="5">
        <f t="shared" si="1051"/>
        <v>0.2288454348</v>
      </c>
      <c r="BY174" s="17">
        <v>-0.127478628298576</v>
      </c>
      <c r="BZ174" s="17">
        <v>0.28638307724603407</v>
      </c>
      <c r="CA174" s="17">
        <v>-0.27792180447981785</v>
      </c>
      <c r="CC174" s="34">
        <f t="shared" ref="CC174:CE174" si="1052">BY174*BT174</f>
        <v>-0.02697666721</v>
      </c>
      <c r="CD174" s="34">
        <f t="shared" si="1052"/>
        <v>0.07096879559</v>
      </c>
      <c r="CE174" s="34">
        <f t="shared" si="1052"/>
        <v>-0.06360113617</v>
      </c>
    </row>
    <row r="175" ht="18.0" customHeight="1">
      <c r="B175" s="6">
        <v>0.0</v>
      </c>
      <c r="C175" s="6">
        <v>1.0</v>
      </c>
      <c r="D175" s="6">
        <v>0.0</v>
      </c>
      <c r="E175" s="22" t="str">
        <f t="shared" si="1019"/>
        <v>versicolor</v>
      </c>
      <c r="F175" s="22">
        <f t="shared" ref="F175:H175" si="1053">AQ175</f>
        <v>0.2981992867</v>
      </c>
      <c r="G175" s="22">
        <f t="shared" si="1053"/>
        <v>0.3624116115</v>
      </c>
      <c r="H175" s="22">
        <f t="shared" si="1053"/>
        <v>0.3393891019</v>
      </c>
      <c r="I175" s="64" t="str">
        <f t="shared" si="1021"/>
        <v>versicolor</v>
      </c>
      <c r="K175" s="24" t="str">
        <f t="shared" si="1022"/>
        <v>OK</v>
      </c>
      <c r="L175" s="29">
        <f t="shared" si="1023"/>
        <v>0.1127749628</v>
      </c>
      <c r="N175" s="29">
        <v>1.0</v>
      </c>
      <c r="O175" s="27">
        <v>5.9</v>
      </c>
      <c r="P175" s="27">
        <v>3.4</v>
      </c>
      <c r="U175" s="27">
        <v>0.7640949933642404</v>
      </c>
      <c r="V175" s="27">
        <v>0.19666598032031501</v>
      </c>
      <c r="W175" s="27">
        <v>0.5368723401013384</v>
      </c>
      <c r="Z175" s="17">
        <f t="shared" ref="Z175:AB175" si="1054">1/(1+EXP(-U175))</f>
        <v>0.6822421402</v>
      </c>
      <c r="AA175" s="17">
        <f t="shared" si="1054"/>
        <v>0.5490086358</v>
      </c>
      <c r="AB175" s="17">
        <f t="shared" si="1054"/>
        <v>0.6310845448</v>
      </c>
      <c r="AE175" s="29">
        <v>1.0</v>
      </c>
      <c r="AF175" s="17">
        <f t="shared" ref="AF175:AH175" si="1055">Z175</f>
        <v>0.6822421402</v>
      </c>
      <c r="AG175" s="17">
        <f t="shared" si="1055"/>
        <v>0.5490086358</v>
      </c>
      <c r="AH175" s="17">
        <f t="shared" si="1055"/>
        <v>0.6310845448</v>
      </c>
      <c r="AI175" s="2"/>
      <c r="AM175" s="27">
        <v>0.6096764172637099</v>
      </c>
      <c r="AN175" s="27">
        <v>0.8046950212023654</v>
      </c>
      <c r="AO175" s="27">
        <v>0.7390616492847073</v>
      </c>
      <c r="AQ175" s="17">
        <f t="shared" ref="AQ175:AS175" si="1056">EXP(AM175)/(EXP($AM175)+EXP($AN175)+EXP($AO175))</f>
        <v>0.2981992867</v>
      </c>
      <c r="AR175" s="17">
        <f t="shared" si="1056"/>
        <v>0.3624116115</v>
      </c>
      <c r="AS175" s="17">
        <f t="shared" si="1056"/>
        <v>0.3393891019</v>
      </c>
      <c r="AU175" s="40" t="str">
        <f t="shared" si="1039"/>
        <v>versicolor</v>
      </c>
      <c r="AW175" s="41">
        <v>0.0</v>
      </c>
      <c r="AX175" s="41">
        <v>1.0</v>
      </c>
      <c r="AY175" s="41">
        <v>0.0</v>
      </c>
      <c r="BB175" s="74">
        <f t="shared" ref="BB175:BD175" si="1057">AQ175-AW175</f>
        <v>0.2981992867</v>
      </c>
      <c r="BC175" s="74">
        <f t="shared" si="1057"/>
        <v>-0.6375883885</v>
      </c>
      <c r="BD175" s="74">
        <f t="shared" si="1057"/>
        <v>0.3393891019</v>
      </c>
      <c r="BF175" s="5">
        <v>1.0</v>
      </c>
      <c r="BG175" s="5">
        <v>1.0</v>
      </c>
      <c r="BH175" s="5">
        <v>1.0</v>
      </c>
      <c r="BJ175" s="34">
        <f t="shared" ref="BJ175:BL175" si="1058">BB175*BF175</f>
        <v>0.2981992867</v>
      </c>
      <c r="BK175" s="34">
        <f t="shared" si="1058"/>
        <v>-0.6375883885</v>
      </c>
      <c r="BL175" s="34">
        <f t="shared" si="1058"/>
        <v>0.3393891019</v>
      </c>
      <c r="BT175" s="5">
        <f t="shared" ref="BT175:BV175" si="1059">Z175*(1-Z175)</f>
        <v>0.2167878023</v>
      </c>
      <c r="BU175" s="5">
        <f t="shared" si="1059"/>
        <v>0.2475981536</v>
      </c>
      <c r="BV175" s="5">
        <f t="shared" si="1059"/>
        <v>0.2328168421</v>
      </c>
      <c r="BY175" s="17">
        <v>-0.12796887387140152</v>
      </c>
      <c r="BZ175" s="17">
        <v>0.2875256785425333</v>
      </c>
      <c r="CA175" s="17">
        <v>-0.2794126007405856</v>
      </c>
      <c r="CC175" s="34">
        <f t="shared" ref="CC175:CE175" si="1060">BY175*BT175</f>
        <v>-0.02774209094</v>
      </c>
      <c r="CD175" s="34">
        <f t="shared" si="1060"/>
        <v>0.07119082712</v>
      </c>
      <c r="CE175" s="34">
        <f t="shared" si="1060"/>
        <v>-0.06505195935</v>
      </c>
    </row>
    <row r="176" ht="18.0" customHeight="1">
      <c r="B176" s="6">
        <v>0.0</v>
      </c>
      <c r="C176" s="6">
        <v>1.0</v>
      </c>
      <c r="D176" s="6">
        <v>0.0</v>
      </c>
      <c r="E176" s="22" t="str">
        <f t="shared" si="1019"/>
        <v>versicolor</v>
      </c>
      <c r="F176" s="22">
        <f t="shared" ref="F176:H176" si="1061">AQ176</f>
        <v>0.2869435685</v>
      </c>
      <c r="G176" s="22">
        <f t="shared" si="1061"/>
        <v>0.375312392</v>
      </c>
      <c r="H176" s="22">
        <f t="shared" si="1061"/>
        <v>0.3377440395</v>
      </c>
      <c r="I176" s="64" t="str">
        <f t="shared" si="1021"/>
        <v>versicolor</v>
      </c>
      <c r="K176" s="24" t="str">
        <f t="shared" si="1022"/>
        <v>OK</v>
      </c>
      <c r="L176" s="29">
        <f t="shared" si="1023"/>
        <v>0.1088885061</v>
      </c>
      <c r="N176" s="29">
        <v>1.0</v>
      </c>
      <c r="O176" s="27">
        <v>6.7</v>
      </c>
      <c r="P176" s="27">
        <v>3.2</v>
      </c>
      <c r="U176" s="27">
        <v>0.8883428434750291</v>
      </c>
      <c r="V176" s="27">
        <v>0.004626502973407831</v>
      </c>
      <c r="W176" s="27">
        <v>0.8310488681485564</v>
      </c>
      <c r="Z176" s="17">
        <f t="shared" ref="Z176:AB176" si="1062">1/(1+EXP(-U176))</f>
        <v>0.7085480753</v>
      </c>
      <c r="AA176" s="17">
        <f t="shared" si="1062"/>
        <v>0.5011566237</v>
      </c>
      <c r="AB176" s="17">
        <f t="shared" si="1062"/>
        <v>0.6965766618</v>
      </c>
      <c r="AE176" s="29">
        <v>1.0</v>
      </c>
      <c r="AF176" s="17">
        <f t="shared" ref="AF176:AH176" si="1063">Z176</f>
        <v>0.7085480753</v>
      </c>
      <c r="AG176" s="17">
        <f t="shared" si="1063"/>
        <v>0.5011566237</v>
      </c>
      <c r="AH176" s="17">
        <f t="shared" si="1063"/>
        <v>0.6965766618</v>
      </c>
      <c r="AJ176" s="2"/>
      <c r="AK176" s="2"/>
      <c r="AM176" s="27">
        <v>0.5966225962845212</v>
      </c>
      <c r="AN176" s="27">
        <v>0.8650957497680059</v>
      </c>
      <c r="AO176" s="27">
        <v>0.7596253544232328</v>
      </c>
      <c r="AQ176" s="17">
        <f t="shared" ref="AQ176:AS176" si="1064">EXP(AM176)/(EXP($AM176)+EXP($AN176)+EXP($AO176))</f>
        <v>0.2869435685</v>
      </c>
      <c r="AR176" s="17">
        <f t="shared" si="1064"/>
        <v>0.375312392</v>
      </c>
      <c r="AS176" s="17">
        <f t="shared" si="1064"/>
        <v>0.3377440395</v>
      </c>
      <c r="AU176" s="40" t="str">
        <f t="shared" si="1039"/>
        <v>versicolor</v>
      </c>
      <c r="AW176" s="41">
        <v>0.0</v>
      </c>
      <c r="AX176" s="41">
        <v>1.0</v>
      </c>
      <c r="AY176" s="41">
        <v>0.0</v>
      </c>
      <c r="BB176" s="74">
        <f t="shared" ref="BB176:BD176" si="1065">AQ176-AW176</f>
        <v>0.2869435685</v>
      </c>
      <c r="BC176" s="74">
        <f t="shared" si="1065"/>
        <v>-0.624687608</v>
      </c>
      <c r="BD176" s="74">
        <f t="shared" si="1065"/>
        <v>0.3377440395</v>
      </c>
      <c r="BF176" s="5">
        <v>1.0</v>
      </c>
      <c r="BG176" s="5">
        <v>1.0</v>
      </c>
      <c r="BH176" s="5">
        <v>1.0</v>
      </c>
      <c r="BJ176" s="34">
        <f t="shared" ref="BJ176:BL176" si="1066">BB176*BF176</f>
        <v>0.2869435685</v>
      </c>
      <c r="BK176" s="34">
        <f t="shared" si="1066"/>
        <v>-0.624687608</v>
      </c>
      <c r="BL176" s="34">
        <f t="shared" si="1066"/>
        <v>0.3377440395</v>
      </c>
      <c r="BT176" s="5">
        <f t="shared" ref="BT176:BV176" si="1067">Z176*(1-Z176)</f>
        <v>0.2065077003</v>
      </c>
      <c r="BU176" s="5">
        <f t="shared" si="1067"/>
        <v>0.2499986622</v>
      </c>
      <c r="BV176" s="5">
        <f t="shared" si="1067"/>
        <v>0.211357616</v>
      </c>
      <c r="BY176" s="17">
        <v>-0.12526179235219975</v>
      </c>
      <c r="BZ176" s="17">
        <v>0.28124414198274894</v>
      </c>
      <c r="CA176" s="17">
        <v>-0.271464749234714</v>
      </c>
      <c r="CC176" s="34">
        <f t="shared" ref="CC176:CE176" si="1068">BY176*BT176</f>
        <v>-0.02586752467</v>
      </c>
      <c r="CD176" s="34">
        <f t="shared" si="1068"/>
        <v>0.07031065925</v>
      </c>
      <c r="CE176" s="34">
        <f t="shared" si="1068"/>
        <v>-0.05737614224</v>
      </c>
    </row>
    <row r="177" ht="18.0" customHeight="1">
      <c r="B177" s="6">
        <v>0.0</v>
      </c>
      <c r="C177" s="6">
        <v>0.0</v>
      </c>
      <c r="D177" s="6">
        <v>1.0</v>
      </c>
      <c r="E177" s="22" t="str">
        <f t="shared" si="1019"/>
        <v>virginica</v>
      </c>
      <c r="F177" s="22">
        <f t="shared" ref="F177:H177" si="1069">AQ177</f>
        <v>0.3229197173</v>
      </c>
      <c r="G177" s="22">
        <f t="shared" si="1069"/>
        <v>0.3346885357</v>
      </c>
      <c r="H177" s="22">
        <f t="shared" si="1069"/>
        <v>0.342391747</v>
      </c>
      <c r="I177" s="64" t="str">
        <f t="shared" si="1021"/>
        <v>virginica</v>
      </c>
      <c r="K177" s="24" t="str">
        <f t="shared" si="1022"/>
        <v>OK</v>
      </c>
      <c r="L177" s="29">
        <f t="shared" si="1023"/>
        <v>0.1190888598</v>
      </c>
      <c r="N177" s="29">
        <v>1.0</v>
      </c>
      <c r="O177" s="27">
        <v>7.9</v>
      </c>
      <c r="P177" s="27">
        <v>6.3</v>
      </c>
      <c r="U177" s="27">
        <v>0.930052667091545</v>
      </c>
      <c r="V177" s="27">
        <v>0.8784992188705769</v>
      </c>
      <c r="W177" s="27">
        <v>-3.4698790977882865E-4</v>
      </c>
      <c r="Z177" s="17">
        <f t="shared" ref="Z177:AB177" si="1070">1/(1+EXP(-U177))</f>
        <v>0.7170859704</v>
      </c>
      <c r="AA177" s="17">
        <f t="shared" si="1070"/>
        <v>0.7065111259</v>
      </c>
      <c r="AB177" s="17">
        <f t="shared" si="1070"/>
        <v>0.499913253</v>
      </c>
      <c r="AE177" s="29">
        <v>1.0</v>
      </c>
      <c r="AF177" s="17">
        <f t="shared" ref="AF177:AH177" si="1071">Z177</f>
        <v>0.7170859704</v>
      </c>
      <c r="AG177" s="17">
        <f t="shared" si="1071"/>
        <v>0.7065111259</v>
      </c>
      <c r="AH177" s="17">
        <f t="shared" si="1071"/>
        <v>0.499913253</v>
      </c>
      <c r="AM177" s="27">
        <v>0.7083404907390827</v>
      </c>
      <c r="AN177" s="27">
        <v>0.7441371067270792</v>
      </c>
      <c r="AO177" s="27">
        <v>0.7668922923852176</v>
      </c>
      <c r="AQ177" s="17">
        <f t="shared" ref="AQ177:AS177" si="1072">EXP(AM177)/(EXP($AM177)+EXP($AN177)+EXP($AO177))</f>
        <v>0.3229197173</v>
      </c>
      <c r="AR177" s="17">
        <f t="shared" si="1072"/>
        <v>0.3346885357</v>
      </c>
      <c r="AS177" s="17">
        <f t="shared" si="1072"/>
        <v>0.342391747</v>
      </c>
      <c r="AU177" s="40" t="str">
        <f t="shared" si="1039"/>
        <v>virginica</v>
      </c>
      <c r="AW177" s="41">
        <v>0.0</v>
      </c>
      <c r="AX177" s="41">
        <v>0.0</v>
      </c>
      <c r="AY177" s="41">
        <v>1.0</v>
      </c>
      <c r="BB177" s="74">
        <f t="shared" ref="BB177:BD177" si="1073">AQ177-AW177</f>
        <v>0.3229197173</v>
      </c>
      <c r="BC177" s="74">
        <f t="shared" si="1073"/>
        <v>0.3346885357</v>
      </c>
      <c r="BD177" s="74">
        <f t="shared" si="1073"/>
        <v>-0.657608253</v>
      </c>
      <c r="BF177" s="5">
        <v>1.0</v>
      </c>
      <c r="BG177" s="5">
        <v>1.0</v>
      </c>
      <c r="BH177" s="5">
        <v>1.0</v>
      </c>
      <c r="BJ177" s="34">
        <f t="shared" ref="BJ177:BL177" si="1074">BB177*BF177</f>
        <v>0.3229197173</v>
      </c>
      <c r="BK177" s="34">
        <f t="shared" si="1074"/>
        <v>0.3346885357</v>
      </c>
      <c r="BL177" s="34">
        <f t="shared" si="1074"/>
        <v>-0.657608253</v>
      </c>
      <c r="BT177" s="5">
        <f t="shared" ref="BT177:BV177" si="1075">Z177*(1-Z177)</f>
        <v>0.2028736815</v>
      </c>
      <c r="BU177" s="5">
        <f t="shared" si="1075"/>
        <v>0.2073531549</v>
      </c>
      <c r="BV177" s="5">
        <f t="shared" si="1075"/>
        <v>0.2499999925</v>
      </c>
      <c r="BY177" s="17">
        <v>0.05635929905625808</v>
      </c>
      <c r="BZ177" s="17">
        <v>-0.10834522495577663</v>
      </c>
      <c r="CA177" s="17">
        <v>-0.06397545650512146</v>
      </c>
      <c r="CC177" s="34">
        <f t="shared" ref="CC177:CE177" si="1076">BY177*BT177</f>
        <v>0.01143381848</v>
      </c>
      <c r="CD177" s="34">
        <f t="shared" si="1076"/>
        <v>-0.02246572421</v>
      </c>
      <c r="CE177" s="34">
        <f t="shared" si="1076"/>
        <v>-0.01599386364</v>
      </c>
    </row>
    <row r="178" ht="18.0" customHeight="1">
      <c r="B178" s="6">
        <v>0.0</v>
      </c>
      <c r="C178" s="6">
        <v>0.0</v>
      </c>
      <c r="D178" s="6">
        <v>1.0</v>
      </c>
      <c r="E178" s="22" t="str">
        <f t="shared" si="1019"/>
        <v>virginica</v>
      </c>
      <c r="F178" s="22">
        <f t="shared" ref="F178:H178" si="1077">AQ178</f>
        <v>0.3104610777</v>
      </c>
      <c r="G178" s="22">
        <f t="shared" si="1077"/>
        <v>0.3478802907</v>
      </c>
      <c r="H178" s="22">
        <f t="shared" si="1077"/>
        <v>0.3416586316</v>
      </c>
      <c r="I178" s="64" t="str">
        <f t="shared" si="1021"/>
        <v>versicolor</v>
      </c>
      <c r="K178" s="24" t="str">
        <f t="shared" si="1022"/>
        <v>NG</v>
      </c>
      <c r="L178" s="29">
        <f t="shared" si="1023"/>
        <v>0.1193270215</v>
      </c>
      <c r="N178" s="29">
        <v>1.0</v>
      </c>
      <c r="O178" s="27">
        <v>8.3</v>
      </c>
      <c r="P178" s="27">
        <v>5.8</v>
      </c>
      <c r="U178" s="27">
        <v>1.0091956452704298</v>
      </c>
      <c r="V178" s="27">
        <v>0.6457816058538839</v>
      </c>
      <c r="W178" s="27">
        <v>0.2964660582466734</v>
      </c>
      <c r="Z178" s="17">
        <f t="shared" ref="Z178:AB178" si="1078">1/(1+EXP(-U178))</f>
        <v>0.7328627062</v>
      </c>
      <c r="AA178" s="17">
        <f t="shared" si="1078"/>
        <v>0.6560592286</v>
      </c>
      <c r="AB178" s="17">
        <f t="shared" si="1078"/>
        <v>0.5735783889</v>
      </c>
      <c r="AE178" s="29">
        <v>1.0</v>
      </c>
      <c r="AF178" s="17">
        <f t="shared" ref="AF178:AH178" si="1079">Z178</f>
        <v>0.7328627062</v>
      </c>
      <c r="AG178" s="17">
        <f t="shared" si="1079"/>
        <v>0.6560592286</v>
      </c>
      <c r="AH178" s="17">
        <f t="shared" si="1079"/>
        <v>0.5735783889</v>
      </c>
      <c r="AM178" s="27">
        <v>0.6879226428474913</v>
      </c>
      <c r="AN178" s="27">
        <v>0.8017225312742127</v>
      </c>
      <c r="AO178" s="27">
        <v>0.7836761883633692</v>
      </c>
      <c r="AQ178" s="17">
        <f t="shared" ref="AQ178:AS178" si="1080">EXP(AM178)/(EXP($AM178)+EXP($AN178)+EXP($AO178))</f>
        <v>0.3104610777</v>
      </c>
      <c r="AR178" s="17">
        <f t="shared" si="1080"/>
        <v>0.3478802907</v>
      </c>
      <c r="AS178" s="17">
        <f t="shared" si="1080"/>
        <v>0.3416586316</v>
      </c>
      <c r="AU178" s="40" t="str">
        <f t="shared" si="1039"/>
        <v>versicolor</v>
      </c>
      <c r="AW178" s="41">
        <v>0.0</v>
      </c>
      <c r="AX178" s="41">
        <v>0.0</v>
      </c>
      <c r="AY178" s="41">
        <v>1.0</v>
      </c>
      <c r="BB178" s="74">
        <f t="shared" ref="BB178:BD178" si="1081">AQ178-AW178</f>
        <v>0.3104610777</v>
      </c>
      <c r="BC178" s="74">
        <f t="shared" si="1081"/>
        <v>0.3478802907</v>
      </c>
      <c r="BD178" s="74">
        <f t="shared" si="1081"/>
        <v>-0.6583413684</v>
      </c>
      <c r="BF178" s="5">
        <v>1.0</v>
      </c>
      <c r="BG178" s="5">
        <v>1.0</v>
      </c>
      <c r="BH178" s="5">
        <v>1.0</v>
      </c>
      <c r="BJ178" s="34">
        <f t="shared" ref="BJ178:BL178" si="1082">BB178*BF178</f>
        <v>0.3104610777</v>
      </c>
      <c r="BK178" s="34">
        <f t="shared" si="1082"/>
        <v>0.3478802907</v>
      </c>
      <c r="BL178" s="34">
        <f t="shared" si="1082"/>
        <v>-0.6583413684</v>
      </c>
      <c r="BT178" s="5">
        <f t="shared" ref="BT178:BV178" si="1083">Z178*(1-Z178)</f>
        <v>0.1957749601</v>
      </c>
      <c r="BU178" s="5">
        <f t="shared" si="1083"/>
        <v>0.2256455172</v>
      </c>
      <c r="BV178" s="5">
        <f t="shared" si="1083"/>
        <v>0.2445862207</v>
      </c>
      <c r="BY178" s="17">
        <v>0.05914884645503343</v>
      </c>
      <c r="BZ178" s="17">
        <v>-0.11485273555738393</v>
      </c>
      <c r="CA178" s="17">
        <v>-0.055431378333905074</v>
      </c>
      <c r="CC178" s="34">
        <f t="shared" ref="CC178:CE178" si="1084">BY178*BT178</f>
        <v>0.01157986305</v>
      </c>
      <c r="CD178" s="34">
        <f t="shared" si="1084"/>
        <v>-0.02591600491</v>
      </c>
      <c r="CE178" s="34">
        <f t="shared" si="1084"/>
        <v>-0.01355775133</v>
      </c>
    </row>
    <row r="179" ht="18.0" customHeight="1">
      <c r="B179" s="6">
        <v>0.0</v>
      </c>
      <c r="C179" s="6">
        <v>0.0</v>
      </c>
      <c r="D179" s="6">
        <v>1.0</v>
      </c>
      <c r="E179" s="22" t="str">
        <f t="shared" si="1019"/>
        <v>virginica</v>
      </c>
      <c r="F179" s="22">
        <f t="shared" ref="F179:H179" si="1085">AQ179</f>
        <v>0.3074017014</v>
      </c>
      <c r="G179" s="22">
        <f t="shared" si="1085"/>
        <v>0.3514386552</v>
      </c>
      <c r="H179" s="22">
        <f t="shared" si="1085"/>
        <v>0.3411596434</v>
      </c>
      <c r="I179" s="64" t="str">
        <f t="shared" si="1021"/>
        <v>versicolor</v>
      </c>
      <c r="J179" s="30"/>
      <c r="K179" s="24" t="str">
        <f t="shared" si="1022"/>
        <v>NG</v>
      </c>
      <c r="L179" s="31">
        <f t="shared" si="1023"/>
        <v>0.1194894165</v>
      </c>
      <c r="N179" s="31">
        <v>1.0</v>
      </c>
      <c r="O179" s="27">
        <v>7.7</v>
      </c>
      <c r="P179" s="27">
        <v>5.2</v>
      </c>
      <c r="U179" s="27">
        <v>0.9479204822938825</v>
      </c>
      <c r="V179" s="27">
        <v>0.5335026994704921</v>
      </c>
      <c r="W179" s="27">
        <v>0.3565676287103392</v>
      </c>
      <c r="Z179" s="17">
        <f t="shared" ref="Z179:AB179" si="1086">1/(1+EXP(-U179))</f>
        <v>0.720696778</v>
      </c>
      <c r="AA179" s="17">
        <f t="shared" si="1086"/>
        <v>0.6302996898</v>
      </c>
      <c r="AB179" s="17">
        <f t="shared" si="1086"/>
        <v>0.5882093006</v>
      </c>
      <c r="AE179" s="31">
        <v>1.0</v>
      </c>
      <c r="AF179" s="17">
        <f t="shared" ref="AF179:AH179" si="1087">Z179</f>
        <v>0.720696778</v>
      </c>
      <c r="AG179" s="17">
        <f t="shared" si="1087"/>
        <v>0.6302996898</v>
      </c>
      <c r="AH179" s="17">
        <f t="shared" si="1087"/>
        <v>0.5882093006</v>
      </c>
      <c r="AM179" s="27">
        <v>0.6690302726674962</v>
      </c>
      <c r="AN179" s="27">
        <v>0.8029100800249248</v>
      </c>
      <c r="AO179" s="27">
        <v>0.7732254368153904</v>
      </c>
      <c r="AQ179" s="17">
        <f t="shared" ref="AQ179:AS179" si="1088">EXP(AM179)/(EXP($AM179)+EXP($AN179)+EXP($AO179))</f>
        <v>0.3074017014</v>
      </c>
      <c r="AR179" s="17">
        <f t="shared" si="1088"/>
        <v>0.3514386552</v>
      </c>
      <c r="AS179" s="17">
        <f t="shared" si="1088"/>
        <v>0.3411596434</v>
      </c>
      <c r="AU179" s="40" t="str">
        <f t="shared" si="1039"/>
        <v>versicolor</v>
      </c>
      <c r="AW179" s="41">
        <v>0.0</v>
      </c>
      <c r="AX179" s="41">
        <v>0.0</v>
      </c>
      <c r="AY179" s="41">
        <v>1.0</v>
      </c>
      <c r="BB179" s="74">
        <f t="shared" ref="BB179:BD179" si="1089">AQ179-AW179</f>
        <v>0.3074017014</v>
      </c>
      <c r="BC179" s="74">
        <f t="shared" si="1089"/>
        <v>0.3514386552</v>
      </c>
      <c r="BD179" s="74">
        <f t="shared" si="1089"/>
        <v>-0.6588403566</v>
      </c>
      <c r="BF179" s="5">
        <v>1.0</v>
      </c>
      <c r="BG179" s="5">
        <v>1.0</v>
      </c>
      <c r="BH179" s="5">
        <v>1.0</v>
      </c>
      <c r="BJ179" s="34">
        <f t="shared" ref="BJ179:BL179" si="1090">BB179*BF179</f>
        <v>0.3074017014</v>
      </c>
      <c r="BK179" s="34">
        <f t="shared" si="1090"/>
        <v>0.3514386552</v>
      </c>
      <c r="BL179" s="34">
        <f t="shared" si="1090"/>
        <v>-0.6588403566</v>
      </c>
      <c r="BT179" s="5">
        <f t="shared" ref="BT179:BV179" si="1091">Z179*(1-Z179)</f>
        <v>0.2012929322</v>
      </c>
      <c r="BU179" s="5">
        <f t="shared" si="1091"/>
        <v>0.2330219908</v>
      </c>
      <c r="BV179" s="5">
        <f t="shared" si="1091"/>
        <v>0.2422191193</v>
      </c>
      <c r="BY179" s="17">
        <v>0.05989450818088582</v>
      </c>
      <c r="BZ179" s="17">
        <v>-0.11658132560863456</v>
      </c>
      <c r="CA179" s="17">
        <v>-0.0532590333164259</v>
      </c>
      <c r="CC179" s="34">
        <f t="shared" ref="CC179:CE179" si="1092">BY179*BT179</f>
        <v>0.01205634117</v>
      </c>
      <c r="CD179" s="34">
        <f t="shared" si="1092"/>
        <v>-0.02716601259</v>
      </c>
      <c r="CE179" s="34">
        <f t="shared" si="1092"/>
        <v>-0.01290035614</v>
      </c>
    </row>
    <row r="180" ht="18.0" customHeight="1">
      <c r="K180" s="32" t="s">
        <v>29</v>
      </c>
      <c r="L180" s="31">
        <f>SUM(L171:L179)</f>
        <v>1.02731839</v>
      </c>
      <c r="R180" s="9"/>
      <c r="AM180" s="7"/>
    </row>
    <row r="181" ht="18.0" customHeight="1">
      <c r="K181" s="2"/>
      <c r="R181" s="9"/>
      <c r="AM181" s="43" t="s">
        <v>388</v>
      </c>
      <c r="AN181" s="27"/>
      <c r="AO181" s="27"/>
    </row>
    <row r="182" ht="18.0" customHeight="1">
      <c r="B182" s="11" t="s">
        <v>11</v>
      </c>
      <c r="C182" s="12"/>
      <c r="D182" s="12"/>
      <c r="E182" s="13"/>
      <c r="G182" s="2"/>
      <c r="H182" s="2"/>
      <c r="I182" s="2"/>
      <c r="J182" s="9"/>
      <c r="K182" s="2"/>
      <c r="L182" s="9"/>
      <c r="Q182" s="7"/>
      <c r="U182" s="43" t="s">
        <v>12</v>
      </c>
      <c r="V182" s="27"/>
      <c r="W182" s="27"/>
      <c r="Z182" s="16" t="s">
        <v>389</v>
      </c>
      <c r="AA182" s="17"/>
      <c r="AF182" s="16" t="s">
        <v>390</v>
      </c>
      <c r="AI182" s="7"/>
      <c r="AM182" s="43" t="s">
        <v>391</v>
      </c>
      <c r="AQ182" s="10" t="s">
        <v>392</v>
      </c>
      <c r="AR182" s="17"/>
      <c r="AW182" s="1" t="s">
        <v>41</v>
      </c>
      <c r="BB182" s="36" t="s">
        <v>93</v>
      </c>
      <c r="BF182" s="4" t="s">
        <v>393</v>
      </c>
      <c r="BH182" s="9" t="s">
        <v>1767</v>
      </c>
      <c r="BJ182" s="33" t="s">
        <v>395</v>
      </c>
      <c r="BN182" s="33" t="s">
        <v>396</v>
      </c>
      <c r="BO182" s="34"/>
      <c r="BP182" s="34"/>
      <c r="BQ182" s="34"/>
      <c r="BT182" s="4" t="s">
        <v>397</v>
      </c>
      <c r="BX182" s="16" t="s">
        <v>398</v>
      </c>
      <c r="BY182" s="17"/>
      <c r="BZ182" s="17"/>
      <c r="CA182" s="17"/>
      <c r="CB182" s="17"/>
      <c r="CC182" s="33" t="s">
        <v>399</v>
      </c>
      <c r="CG182" s="4" t="s">
        <v>138</v>
      </c>
      <c r="CH182" s="5"/>
      <c r="CI182" s="5"/>
      <c r="CJ182" s="5"/>
    </row>
    <row r="183" ht="18.0" customHeight="1">
      <c r="B183" s="18" t="s">
        <v>14</v>
      </c>
      <c r="C183" s="18" t="s">
        <v>15</v>
      </c>
      <c r="D183" s="18" t="s">
        <v>16</v>
      </c>
      <c r="E183" s="19"/>
      <c r="F183" s="6" t="s">
        <v>14</v>
      </c>
      <c r="G183" s="6" t="s">
        <v>15</v>
      </c>
      <c r="H183" s="6" t="s">
        <v>16</v>
      </c>
      <c r="I183" s="19"/>
      <c r="J183" s="20" t="s">
        <v>18</v>
      </c>
      <c r="K183" s="18" t="s">
        <v>19</v>
      </c>
      <c r="L183" s="21" t="s">
        <v>20</v>
      </c>
      <c r="N183" s="1" t="s">
        <v>21</v>
      </c>
      <c r="O183" s="1" t="s">
        <v>22</v>
      </c>
      <c r="P183" s="1" t="s">
        <v>23</v>
      </c>
      <c r="Q183" s="1" t="s">
        <v>1768</v>
      </c>
      <c r="U183" s="1" t="s">
        <v>1769</v>
      </c>
      <c r="AE183" s="1" t="s">
        <v>21</v>
      </c>
      <c r="AF183" s="2" t="s">
        <v>1770</v>
      </c>
      <c r="AI183" s="2" t="s">
        <v>1771</v>
      </c>
      <c r="AK183" s="2"/>
      <c r="AM183" s="2" t="s">
        <v>1772</v>
      </c>
      <c r="AO183" s="2"/>
      <c r="AQ183" s="2" t="s">
        <v>47</v>
      </c>
      <c r="AW183" s="6" t="s">
        <v>14</v>
      </c>
      <c r="AX183" s="6" t="s">
        <v>15</v>
      </c>
      <c r="AY183" s="6" t="s">
        <v>16</v>
      </c>
      <c r="BB183" s="2" t="s">
        <v>101</v>
      </c>
      <c r="BF183" s="1" t="s">
        <v>251</v>
      </c>
      <c r="BJ183" s="57" t="s">
        <v>1773</v>
      </c>
      <c r="BK183" s="58"/>
      <c r="BO183" s="2" t="s">
        <v>104</v>
      </c>
      <c r="BP183" s="2"/>
      <c r="BT183" s="1" t="s">
        <v>145</v>
      </c>
      <c r="BY183" s="2" t="s">
        <v>146</v>
      </c>
      <c r="CC183" s="2" t="s">
        <v>1774</v>
      </c>
      <c r="CH183" s="2" t="s">
        <v>148</v>
      </c>
    </row>
    <row r="184" ht="18.0" customHeight="1">
      <c r="A184" s="1">
        <f>A171+1</f>
        <v>14</v>
      </c>
      <c r="B184" s="6">
        <v>1.0</v>
      </c>
      <c r="C184" s="6">
        <v>0.0</v>
      </c>
      <c r="D184" s="6">
        <v>0.0</v>
      </c>
      <c r="E184" s="22" t="str">
        <f t="shared" ref="E184:E192" si="1103">IF(MAX(B184:D184)=B184,"setosa",IF(MAX(B184:D184)=C184,"versicolor","virginica"))</f>
        <v>setosa</v>
      </c>
      <c r="F184" s="22">
        <f t="shared" ref="F184:H184" si="1093">AQ184</f>
        <v>0.36922443</v>
      </c>
      <c r="G184" s="22">
        <f t="shared" si="1093"/>
        <v>0.2899660763</v>
      </c>
      <c r="H184" s="22">
        <f t="shared" si="1093"/>
        <v>0.3408094937</v>
      </c>
      <c r="I184" s="64" t="str">
        <f t="shared" ref="I184:I192" si="1105">IF(MAX(F184:H184)=F184,"setosa",IF(MAX(F184:H184)=G184,"versicolor","virginica"))</f>
        <v>setosa</v>
      </c>
      <c r="J184" s="22">
        <f>COUNTIF(K184:K192,"OK")/9</f>
        <v>0.7777777778</v>
      </c>
      <c r="K184" s="24" t="str">
        <f t="shared" ref="K184:K192" si="1106">IF(E184=I184,"OK","NG")</f>
        <v>OK</v>
      </c>
      <c r="L184" s="25">
        <f t="shared" ref="L184:L192" si="1107">-(B184*LN(F184)+C184*LN(G184)+D184*LN(H184))/9</f>
        <v>0.1107056232</v>
      </c>
      <c r="M184" s="9" t="s">
        <v>26</v>
      </c>
      <c r="N184" s="25">
        <v>1.0</v>
      </c>
      <c r="O184" s="27">
        <v>5.1</v>
      </c>
      <c r="P184" s="27">
        <v>7.0</v>
      </c>
      <c r="Q184" s="72">
        <f t="shared" ref="Q184:S184" si="1094">Q171-$C$10*CH171</f>
        <v>0.05493954884</v>
      </c>
      <c r="R184" s="72">
        <f t="shared" si="1094"/>
        <v>-0.0569066013</v>
      </c>
      <c r="S184" s="72">
        <f t="shared" si="1094"/>
        <v>0.1942330067</v>
      </c>
      <c r="T184" s="28" t="s">
        <v>27</v>
      </c>
      <c r="U184" s="27">
        <f t="array" ref="U184:W192">MMULT(N184:P192,Q184:S186)</f>
        <v>0.3694311343</v>
      </c>
      <c r="V184" s="27">
        <v>1.527729301101849</v>
      </c>
      <c r="W184" s="27">
        <v>-1.0726953669827466</v>
      </c>
      <c r="Y184" s="9" t="s">
        <v>1775</v>
      </c>
      <c r="Z184" s="17">
        <f t="shared" ref="Z184:AB184" si="1095">1/(1+EXP(-U184))</f>
        <v>0.5913215133</v>
      </c>
      <c r="AA184" s="17">
        <f t="shared" si="1095"/>
        <v>0.8216738409</v>
      </c>
      <c r="AB184" s="17">
        <f t="shared" si="1095"/>
        <v>0.2548908379</v>
      </c>
      <c r="AD184" s="9" t="s">
        <v>1776</v>
      </c>
      <c r="AE184" s="25">
        <v>1.0</v>
      </c>
      <c r="AF184" s="17">
        <f t="shared" ref="AF184:AH184" si="1096">Z184</f>
        <v>0.5913215133</v>
      </c>
      <c r="AG184" s="17">
        <f t="shared" si="1096"/>
        <v>0.8216738409</v>
      </c>
      <c r="AH184" s="17">
        <f t="shared" si="1096"/>
        <v>0.2548908379</v>
      </c>
      <c r="AI184" s="38">
        <f t="shared" ref="AI184:AK184" si="1097">AI171-$C$10*BO171</f>
        <v>0.07666958324</v>
      </c>
      <c r="AJ184" s="38">
        <f t="shared" si="1097"/>
        <v>-0.02990582286</v>
      </c>
      <c r="AK184" s="38">
        <f t="shared" si="1097"/>
        <v>-0.04676376039</v>
      </c>
      <c r="AL184" s="28" t="s">
        <v>27</v>
      </c>
      <c r="AM184" s="27">
        <f t="array" ref="AM184:AO192">MMULT(AE184:AH192,AI184:AK187)</f>
        <v>0.7306046483</v>
      </c>
      <c r="AN184" s="27">
        <v>0.48896391553531093</v>
      </c>
      <c r="AO184" s="27">
        <v>0.6505236293880468</v>
      </c>
      <c r="AP184" s="9" t="s">
        <v>1777</v>
      </c>
      <c r="AQ184" s="17">
        <f t="shared" ref="AQ184:AS184" si="1098">EXP(AM184)/(EXP($AM184)+EXP($AN184)+EXP($AO184))</f>
        <v>0.36922443</v>
      </c>
      <c r="AR184" s="17">
        <f t="shared" si="1098"/>
        <v>0.2899660763</v>
      </c>
      <c r="AS184" s="17">
        <f t="shared" si="1098"/>
        <v>0.3408094937</v>
      </c>
      <c r="AT184" s="39" t="s">
        <v>51</v>
      </c>
      <c r="AU184" s="40" t="str">
        <f>IF(MAX(B184:D184)=MAX(AQ184:AS184)=AQ184,"setosa",IF(MAX(AQ184:AS184)=AR184,"versicolor","virginica"))</f>
        <v>virginica</v>
      </c>
      <c r="AW184" s="41">
        <v>1.0</v>
      </c>
      <c r="AX184" s="41">
        <v>0.0</v>
      </c>
      <c r="AY184" s="41">
        <v>0.0</v>
      </c>
      <c r="BA184" s="59" t="s">
        <v>108</v>
      </c>
      <c r="BB184" s="74">
        <f t="shared" ref="BB184:BD184" si="1099">AQ184-AW184</f>
        <v>-0.63077557</v>
      </c>
      <c r="BC184" s="74">
        <f t="shared" si="1099"/>
        <v>0.2899660763</v>
      </c>
      <c r="BD184" s="74">
        <f t="shared" si="1099"/>
        <v>0.3408094937</v>
      </c>
      <c r="BE184" s="9" t="s">
        <v>1778</v>
      </c>
      <c r="BF184" s="5">
        <v>1.0</v>
      </c>
      <c r="BG184" s="5">
        <v>1.0</v>
      </c>
      <c r="BH184" s="5">
        <v>1.0</v>
      </c>
      <c r="BI184" s="9" t="s">
        <v>1779</v>
      </c>
      <c r="BJ184" s="34">
        <f t="shared" ref="BJ184:BL184" si="1100">BB184*BF184</f>
        <v>-0.63077557</v>
      </c>
      <c r="BK184" s="34">
        <f t="shared" si="1100"/>
        <v>0.2899660763</v>
      </c>
      <c r="BL184" s="34">
        <f t="shared" si="1100"/>
        <v>0.3408094937</v>
      </c>
      <c r="BN184" s="61" t="s">
        <v>1780</v>
      </c>
      <c r="BO184" s="62">
        <f t="array" ref="BO184:BQ187">MMULT(TRANSPOSE(AE184:AH192),BJ184:BL192)</f>
        <v>-0.09441109478</v>
      </c>
      <c r="BP184" s="62">
        <v>0.02709801645599752</v>
      </c>
      <c r="BQ184" s="62">
        <v>0.06731307832898303</v>
      </c>
      <c r="BS184" s="75" t="s">
        <v>1781</v>
      </c>
      <c r="BT184" s="5">
        <f t="shared" ref="BT184:BV184" si="1101">Z184*(1-Z184)</f>
        <v>0.2416603812</v>
      </c>
      <c r="BU184" s="5">
        <f t="shared" si="1101"/>
        <v>0.1465259401</v>
      </c>
      <c r="BV184" s="5">
        <f t="shared" si="1101"/>
        <v>0.1899214987</v>
      </c>
      <c r="BX184" s="9" t="s">
        <v>1782</v>
      </c>
      <c r="BY184" s="17">
        <f t="array" ref="BY184:CA192">MMULT(BJ184:BL192,TRANSPOSE(AI185:AK187))</f>
        <v>0.07619142155</v>
      </c>
      <c r="BZ184" s="17">
        <v>-0.2024005187978237</v>
      </c>
      <c r="CA184" s="17">
        <v>0.380021921618927</v>
      </c>
      <c r="CB184" s="9"/>
      <c r="CC184" s="34">
        <f t="shared" ref="CC184:CE184" si="1102">BY184*BT184</f>
        <v>0.01841244798</v>
      </c>
      <c r="CD184" s="34">
        <f t="shared" si="1102"/>
        <v>-0.02965692629</v>
      </c>
      <c r="CE184" s="34">
        <f t="shared" si="1102"/>
        <v>0.07217433288</v>
      </c>
      <c r="CG184" s="61" t="s">
        <v>1783</v>
      </c>
      <c r="CH184" s="65">
        <f t="array" ref="CH184:CJ186">MMULT(TRANSPOSE(N184:P192),CC184:CE192)</f>
        <v>0.006354137074</v>
      </c>
      <c r="CI184" s="65">
        <v>0.06721372947734737</v>
      </c>
      <c r="CJ184" s="65">
        <v>-0.03457591455974548</v>
      </c>
    </row>
    <row r="185" ht="18.0" customHeight="1">
      <c r="B185" s="6">
        <v>1.0</v>
      </c>
      <c r="C185" s="6">
        <v>0.0</v>
      </c>
      <c r="D185" s="6">
        <v>0.0</v>
      </c>
      <c r="E185" s="22" t="str">
        <f t="shared" si="1103"/>
        <v>setosa</v>
      </c>
      <c r="F185" s="22">
        <f t="shared" ref="F185:H185" si="1104">AQ185</f>
        <v>0.377438981</v>
      </c>
      <c r="G185" s="22">
        <f t="shared" si="1104"/>
        <v>0.2824772069</v>
      </c>
      <c r="H185" s="22">
        <f t="shared" si="1104"/>
        <v>0.3400838121</v>
      </c>
      <c r="I185" s="64" t="str">
        <f t="shared" si="1105"/>
        <v>setosa</v>
      </c>
      <c r="K185" s="24" t="str">
        <f t="shared" si="1106"/>
        <v>OK</v>
      </c>
      <c r="L185" s="29">
        <f t="shared" si="1107"/>
        <v>0.108260707</v>
      </c>
      <c r="N185" s="29">
        <v>1.0</v>
      </c>
      <c r="O185" s="27">
        <v>5.4</v>
      </c>
      <c r="P185" s="27">
        <v>7.8</v>
      </c>
      <c r="Q185" s="72">
        <f t="shared" ref="Q185:S185" si="1108">Q172-$C$10*CH172</f>
        <v>0.1435164211</v>
      </c>
      <c r="R185" s="72">
        <f t="shared" si="1108"/>
        <v>-0.1773784004</v>
      </c>
      <c r="S185" s="72">
        <f t="shared" si="1108"/>
        <v>0.3068470152</v>
      </c>
      <c r="U185" s="27">
        <v>0.36477838492873704</v>
      </c>
      <c r="V185" s="27">
        <v>1.7590032946331988</v>
      </c>
      <c r="W185" s="27">
        <v>-1.3042810511467953</v>
      </c>
      <c r="Z185" s="17">
        <f t="shared" ref="Z185:AB185" si="1109">1/(1+EXP(-U185))</f>
        <v>0.5901966522</v>
      </c>
      <c r="AA185" s="17">
        <f t="shared" si="1109"/>
        <v>0.8530847859</v>
      </c>
      <c r="AB185" s="17">
        <f t="shared" si="1109"/>
        <v>0.2134454047</v>
      </c>
      <c r="AE185" s="29">
        <v>1.0</v>
      </c>
      <c r="AF185" s="17">
        <f t="shared" ref="AF185:AH185" si="1110">Z185</f>
        <v>0.5901966522</v>
      </c>
      <c r="AG185" s="17">
        <f t="shared" si="1110"/>
        <v>0.8530847859</v>
      </c>
      <c r="AH185" s="17">
        <f t="shared" si="1110"/>
        <v>0.2134454047</v>
      </c>
      <c r="AI185" s="38">
        <f t="shared" ref="AI185:AK185" si="1111">AI172-$C$10*BO172</f>
        <v>0.5144613351</v>
      </c>
      <c r="AJ185" s="38">
        <f t="shared" si="1111"/>
        <v>0.7360386067</v>
      </c>
      <c r="AK185" s="38">
        <f t="shared" si="1111"/>
        <v>0.5495000583</v>
      </c>
      <c r="AM185" s="27">
        <v>0.7499656781119095</v>
      </c>
      <c r="AN185" s="27">
        <v>0.4601546260155325</v>
      </c>
      <c r="AO185" s="27">
        <v>0.6457488556277311</v>
      </c>
      <c r="AQ185" s="17">
        <f t="shared" ref="AQ185:AS185" si="1112">EXP(AM185)/(EXP($AM185)+EXP($AN185)+EXP($AO185))</f>
        <v>0.377438981</v>
      </c>
      <c r="AR185" s="17">
        <f t="shared" si="1112"/>
        <v>0.2824772069</v>
      </c>
      <c r="AS185" s="17">
        <f t="shared" si="1112"/>
        <v>0.3400838121</v>
      </c>
      <c r="AU185" s="40" t="str">
        <f t="shared" ref="AU185:AU192" si="1123">IF(MAX(AQ185:AS185)=AQ185,"setosa",IF(MAX(AQ185:AS185)=AR185,"versicolor","virginica"))</f>
        <v>setosa</v>
      </c>
      <c r="AW185" s="41">
        <v>1.0</v>
      </c>
      <c r="AX185" s="41">
        <v>0.0</v>
      </c>
      <c r="AY185" s="41">
        <v>0.0</v>
      </c>
      <c r="BB185" s="74">
        <f t="shared" ref="BB185:BD185" si="1113">AQ185-AW185</f>
        <v>-0.622561019</v>
      </c>
      <c r="BC185" s="74">
        <f t="shared" si="1113"/>
        <v>0.2824772069</v>
      </c>
      <c r="BD185" s="74">
        <f t="shared" si="1113"/>
        <v>0.3400838121</v>
      </c>
      <c r="BF185" s="5">
        <v>1.0</v>
      </c>
      <c r="BG185" s="5">
        <v>1.0</v>
      </c>
      <c r="BH185" s="5">
        <v>1.0</v>
      </c>
      <c r="BJ185" s="34">
        <f t="shared" ref="BJ185:BL185" si="1114">BB185*BF185</f>
        <v>-0.622561019</v>
      </c>
      <c r="BK185" s="34">
        <f t="shared" si="1114"/>
        <v>0.2824772069</v>
      </c>
      <c r="BL185" s="34">
        <f t="shared" si="1114"/>
        <v>0.3400838121</v>
      </c>
      <c r="BN185" s="61" t="s">
        <v>1784</v>
      </c>
      <c r="BO185" s="34">
        <v>0.1333411610593608</v>
      </c>
      <c r="BP185" s="34">
        <v>-0.04240654820936618</v>
      </c>
      <c r="BQ185" s="34">
        <v>-0.09093461284999466</v>
      </c>
      <c r="BT185" s="5">
        <f t="shared" ref="BT185:BV185" si="1115">Z185*(1-Z185)</f>
        <v>0.2418645639</v>
      </c>
      <c r="BU185" s="5">
        <f t="shared" si="1115"/>
        <v>0.1253311339</v>
      </c>
      <c r="BV185" s="5">
        <f t="shared" si="1115"/>
        <v>0.1678864639</v>
      </c>
      <c r="BY185" s="17">
        <v>0.07450663134755278</v>
      </c>
      <c r="BZ185" s="17">
        <v>-0.1981724034702637</v>
      </c>
      <c r="CA185" s="17">
        <v>0.37414547476303545</v>
      </c>
      <c r="CC185" s="34">
        <f t="shared" ref="CC185:CE185" si="1116">BY185*BT185</f>
        <v>0.0180205139</v>
      </c>
      <c r="CD185" s="34">
        <f t="shared" si="1116"/>
        <v>-0.02483717204</v>
      </c>
      <c r="CE185" s="34">
        <f t="shared" si="1116"/>
        <v>0.06281396075</v>
      </c>
      <c r="CG185" s="61" t="s">
        <v>1785</v>
      </c>
      <c r="CH185" s="66">
        <v>0.02490836364956539</v>
      </c>
      <c r="CI185" s="66">
        <v>0.410232027361739</v>
      </c>
      <c r="CJ185" s="66">
        <v>-0.5588228739662718</v>
      </c>
    </row>
    <row r="186" ht="18.0" customHeight="1">
      <c r="B186" s="6">
        <v>1.0</v>
      </c>
      <c r="C186" s="6">
        <v>0.0</v>
      </c>
      <c r="D186" s="6">
        <v>0.0</v>
      </c>
      <c r="E186" s="22" t="str">
        <f t="shared" si="1103"/>
        <v>setosa</v>
      </c>
      <c r="F186" s="22">
        <f t="shared" ref="F186:H186" si="1117">AQ186</f>
        <v>0.3717243754</v>
      </c>
      <c r="G186" s="22">
        <f t="shared" si="1117"/>
        <v>0.287695569</v>
      </c>
      <c r="H186" s="22">
        <f t="shared" si="1117"/>
        <v>0.3405800556</v>
      </c>
      <c r="I186" s="64" t="str">
        <f t="shared" si="1105"/>
        <v>setosa</v>
      </c>
      <c r="K186" s="24" t="str">
        <f t="shared" si="1106"/>
        <v>OK</v>
      </c>
      <c r="L186" s="29">
        <f t="shared" si="1107"/>
        <v>0.1099558473</v>
      </c>
      <c r="N186" s="29">
        <v>1.0</v>
      </c>
      <c r="O186" s="27">
        <v>4.6</v>
      </c>
      <c r="P186" s="27">
        <v>6.8</v>
      </c>
      <c r="Q186" s="72">
        <f t="shared" ref="Q186:S186" si="1118">Q173-$C$10*CH173</f>
        <v>-0.05963459458</v>
      </c>
      <c r="R186" s="72">
        <f t="shared" si="1118"/>
        <v>0.3556093921</v>
      </c>
      <c r="S186" s="72">
        <f t="shared" si="1118"/>
        <v>-0.4045497359</v>
      </c>
      <c r="U186" s="27">
        <v>0.3095998426466874</v>
      </c>
      <c r="V186" s="27">
        <v>1.5452966228905778</v>
      </c>
      <c r="W186" s="27">
        <v>-1.1452089274170274</v>
      </c>
      <c r="Z186" s="17">
        <f t="shared" ref="Z186:AB186" si="1119">1/(1+EXP(-U186))</f>
        <v>0.5767875843</v>
      </c>
      <c r="AA186" s="17">
        <f t="shared" si="1119"/>
        <v>0.8242333796</v>
      </c>
      <c r="AB186" s="17">
        <f t="shared" si="1119"/>
        <v>0.2413652798</v>
      </c>
      <c r="AE186" s="29">
        <v>1.0</v>
      </c>
      <c r="AF186" s="17">
        <f t="shared" ref="AF186:AH186" si="1120">Z186</f>
        <v>0.5767875843</v>
      </c>
      <c r="AG186" s="17">
        <f t="shared" si="1120"/>
        <v>0.8242333796</v>
      </c>
      <c r="AH186" s="17">
        <f t="shared" si="1120"/>
        <v>0.2413652798</v>
      </c>
      <c r="AI186" s="38">
        <f t="shared" ref="AI186:AK186" si="1121">AI173-$C$10*BO173</f>
        <v>0.4654401926</v>
      </c>
      <c r="AJ186" s="38">
        <f t="shared" si="1121"/>
        <v>-0.08715749443</v>
      </c>
      <c r="AK186" s="38">
        <f t="shared" si="1121"/>
        <v>0.3417173019</v>
      </c>
      <c r="AM186" s="27">
        <v>0.7260549158775539</v>
      </c>
      <c r="AN186" s="27">
        <v>0.46980513164267224</v>
      </c>
      <c r="AO186" s="27">
        <v>0.638552472455144</v>
      </c>
      <c r="AQ186" s="17">
        <f t="shared" ref="AQ186:AS186" si="1122">EXP(AM186)/(EXP($AM186)+EXP($AN186)+EXP($AO186))</f>
        <v>0.3717243754</v>
      </c>
      <c r="AR186" s="17">
        <f t="shared" si="1122"/>
        <v>0.287695569</v>
      </c>
      <c r="AS186" s="17">
        <f t="shared" si="1122"/>
        <v>0.3405800556</v>
      </c>
      <c r="AU186" s="40" t="str">
        <f t="shared" si="1123"/>
        <v>setosa</v>
      </c>
      <c r="AW186" s="41">
        <v>1.0</v>
      </c>
      <c r="AX186" s="41">
        <v>0.0</v>
      </c>
      <c r="AY186" s="41">
        <v>0.0</v>
      </c>
      <c r="BB186" s="74">
        <f t="shared" ref="BB186:BD186" si="1124">AQ186-AW186</f>
        <v>-0.6282756246</v>
      </c>
      <c r="BC186" s="74">
        <f t="shared" si="1124"/>
        <v>0.287695569</v>
      </c>
      <c r="BD186" s="74">
        <f t="shared" si="1124"/>
        <v>0.3405800556</v>
      </c>
      <c r="BF186" s="5">
        <v>1.0</v>
      </c>
      <c r="BG186" s="5">
        <v>1.0</v>
      </c>
      <c r="BH186" s="5">
        <v>1.0</v>
      </c>
      <c r="BJ186" s="34">
        <f t="shared" ref="BJ186:BL186" si="1125">BB186*BF186</f>
        <v>-0.6282756246</v>
      </c>
      <c r="BK186" s="34">
        <f t="shared" si="1125"/>
        <v>0.287695569</v>
      </c>
      <c r="BL186" s="34">
        <f t="shared" si="1125"/>
        <v>0.3405800556</v>
      </c>
      <c r="BO186" s="34">
        <v>-0.5359245813657115</v>
      </c>
      <c r="BP186" s="34">
        <v>0.4318252340811436</v>
      </c>
      <c r="BQ186" s="34">
        <v>0.10409934728456788</v>
      </c>
      <c r="BT186" s="5">
        <f t="shared" ref="BT186:BV186" si="1126">Z186*(1-Z186)</f>
        <v>0.2441036669</v>
      </c>
      <c r="BU186" s="5">
        <f t="shared" si="1126"/>
        <v>0.1448727155</v>
      </c>
      <c r="BV186" s="5">
        <f t="shared" si="1126"/>
        <v>0.1831080815</v>
      </c>
      <c r="BY186" s="17">
        <v>0.0756802895257708</v>
      </c>
      <c r="BZ186" s="17">
        <v>-0.20111745498521685</v>
      </c>
      <c r="CA186" s="17">
        <v>0.37823568057119894</v>
      </c>
      <c r="CC186" s="34">
        <f t="shared" ref="CC186:CE186" si="1127">BY186*BT186</f>
        <v>0.01847383619</v>
      </c>
      <c r="CD186" s="34">
        <f t="shared" si="1127"/>
        <v>-0.02913643185</v>
      </c>
      <c r="CE186" s="34">
        <f t="shared" si="1127"/>
        <v>0.06925800982</v>
      </c>
      <c r="CH186" s="66">
        <v>0.30979139756537416</v>
      </c>
      <c r="CI186" s="66">
        <v>-0.26465279084401816</v>
      </c>
      <c r="CJ186" s="66">
        <v>0.5402575335212583</v>
      </c>
    </row>
    <row r="187" ht="18.0" customHeight="1">
      <c r="B187" s="6">
        <v>0.0</v>
      </c>
      <c r="C187" s="6">
        <v>1.0</v>
      </c>
      <c r="D187" s="6">
        <v>0.0</v>
      </c>
      <c r="E187" s="22" t="str">
        <f t="shared" si="1103"/>
        <v>versicolor</v>
      </c>
      <c r="F187" s="22">
        <f t="shared" ref="F187:H187" si="1128">AQ187</f>
        <v>0.2891586288</v>
      </c>
      <c r="G187" s="22">
        <f t="shared" si="1128"/>
        <v>0.3708793715</v>
      </c>
      <c r="H187" s="22">
        <f t="shared" si="1128"/>
        <v>0.3399619997</v>
      </c>
      <c r="I187" s="64" t="str">
        <f t="shared" si="1105"/>
        <v>versicolor</v>
      </c>
      <c r="K187" s="24" t="str">
        <f t="shared" si="1106"/>
        <v>OK</v>
      </c>
      <c r="L187" s="29">
        <f t="shared" si="1107"/>
        <v>0.1102087126</v>
      </c>
      <c r="N187" s="29">
        <v>1.0</v>
      </c>
      <c r="O187" s="27">
        <v>6.4</v>
      </c>
      <c r="P187" s="27">
        <v>3.6</v>
      </c>
      <c r="U187" s="27">
        <v>0.7587601032637383</v>
      </c>
      <c r="V187" s="27">
        <v>0.08806544755412027</v>
      </c>
      <c r="W187" s="27">
        <v>0.7016748549471199</v>
      </c>
      <c r="Z187" s="17">
        <f t="shared" ref="Z187:AB187" si="1129">1/(1+EXP(-U187))</f>
        <v>0.6810844783</v>
      </c>
      <c r="AA187" s="17">
        <f t="shared" si="1129"/>
        <v>0.5220021439</v>
      </c>
      <c r="AB187" s="17">
        <f t="shared" si="1129"/>
        <v>0.6685590044</v>
      </c>
      <c r="AE187" s="29">
        <v>1.0</v>
      </c>
      <c r="AF187" s="17">
        <f t="shared" ref="AF187:AH187" si="1130">Z187</f>
        <v>0.6810844783</v>
      </c>
      <c r="AG187" s="17">
        <f t="shared" si="1130"/>
        <v>0.5220021439</v>
      </c>
      <c r="AH187" s="17">
        <f t="shared" si="1130"/>
        <v>0.6685590044</v>
      </c>
      <c r="AI187" s="38">
        <f t="shared" ref="AI187:AK187" si="1131">AI174-$C$10*BO174</f>
        <v>-0.1283569906</v>
      </c>
      <c r="AJ187" s="38">
        <f t="shared" si="1131"/>
        <v>0.6090815588</v>
      </c>
      <c r="AK187" s="38">
        <f t="shared" si="1131"/>
        <v>0.3592754317</v>
      </c>
      <c r="AM187" s="27">
        <v>0.5842077697845073</v>
      </c>
      <c r="AN187" s="27">
        <v>0.8331092091719339</v>
      </c>
      <c r="AO187" s="27">
        <v>0.7460661892438432</v>
      </c>
      <c r="AQ187" s="17">
        <f t="shared" ref="AQ187:AS187" si="1132">EXP(AM187)/(EXP($AM187)+EXP($AN187)+EXP($AO187))</f>
        <v>0.2891586288</v>
      </c>
      <c r="AR187" s="17">
        <f t="shared" si="1132"/>
        <v>0.3708793715</v>
      </c>
      <c r="AS187" s="17">
        <f t="shared" si="1132"/>
        <v>0.3399619997</v>
      </c>
      <c r="AU187" s="40" t="str">
        <f t="shared" si="1123"/>
        <v>versicolor</v>
      </c>
      <c r="AW187" s="41">
        <v>0.0</v>
      </c>
      <c r="AX187" s="41">
        <v>1.0</v>
      </c>
      <c r="AY187" s="41">
        <v>0.0</v>
      </c>
      <c r="BB187" s="74">
        <f t="shared" ref="BB187:BD187" si="1133">AQ187-AW187</f>
        <v>0.2891586288</v>
      </c>
      <c r="BC187" s="74">
        <f t="shared" si="1133"/>
        <v>-0.6291206285</v>
      </c>
      <c r="BD187" s="74">
        <f t="shared" si="1133"/>
        <v>0.3399619997</v>
      </c>
      <c r="BF187" s="5">
        <v>1.0</v>
      </c>
      <c r="BG187" s="5">
        <v>1.0</v>
      </c>
      <c r="BH187" s="5">
        <v>1.0</v>
      </c>
      <c r="BJ187" s="34">
        <f t="shared" ref="BJ187:BL187" si="1134">BB187*BF187</f>
        <v>0.2891586288</v>
      </c>
      <c r="BK187" s="34">
        <f t="shared" si="1134"/>
        <v>-0.6291206285</v>
      </c>
      <c r="BL187" s="34">
        <f t="shared" si="1134"/>
        <v>0.3399619997</v>
      </c>
      <c r="BO187" s="34">
        <v>0.6723481663078853</v>
      </c>
      <c r="BP187" s="34">
        <v>-0.4724194449891642</v>
      </c>
      <c r="BQ187" s="34">
        <v>-0.19992872131872108</v>
      </c>
      <c r="BT187" s="5">
        <f t="shared" ref="BT187:BV187" si="1135">Z187*(1-Z187)</f>
        <v>0.2172084117</v>
      </c>
      <c r="BU187" s="5">
        <f t="shared" si="1135"/>
        <v>0.2495159057</v>
      </c>
      <c r="BV187" s="5">
        <f t="shared" si="1135"/>
        <v>0.221587862</v>
      </c>
      <c r="BY187" s="17">
        <v>-0.12748699794860913</v>
      </c>
      <c r="BZ187" s="17">
        <v>0.30558952281324736</v>
      </c>
      <c r="CA187" s="17">
        <v>-0.29816131027150106</v>
      </c>
      <c r="CC187" s="34">
        <f t="shared" ref="CC187:CE187" si="1136">BY187*BT187</f>
        <v>-0.02769124834</v>
      </c>
      <c r="CD187" s="34">
        <f t="shared" si="1136"/>
        <v>0.07624944655</v>
      </c>
      <c r="CE187" s="34">
        <f t="shared" si="1136"/>
        <v>-0.06606892728</v>
      </c>
    </row>
    <row r="188" ht="18.0" customHeight="1">
      <c r="B188" s="6">
        <v>0.0</v>
      </c>
      <c r="C188" s="6">
        <v>1.0</v>
      </c>
      <c r="D188" s="6">
        <v>0.0</v>
      </c>
      <c r="E188" s="22" t="str">
        <f t="shared" si="1103"/>
        <v>versicolor</v>
      </c>
      <c r="F188" s="22">
        <f t="shared" ref="F188:H188" si="1137">AQ188</f>
        <v>0.2919000873</v>
      </c>
      <c r="G188" s="22">
        <f t="shared" si="1137"/>
        <v>0.3679661642</v>
      </c>
      <c r="H188" s="22">
        <f t="shared" si="1137"/>
        <v>0.3401337485</v>
      </c>
      <c r="I188" s="64" t="str">
        <f t="shared" si="1105"/>
        <v>versicolor</v>
      </c>
      <c r="K188" s="24" t="str">
        <f t="shared" si="1106"/>
        <v>OK</v>
      </c>
      <c r="L188" s="29">
        <f t="shared" si="1107"/>
        <v>0.1110849211</v>
      </c>
      <c r="N188" s="29">
        <v>1.0</v>
      </c>
      <c r="O188" s="27">
        <v>5.9</v>
      </c>
      <c r="P188" s="27">
        <v>3.4</v>
      </c>
      <c r="U188" s="27">
        <v>0.6989288116392854</v>
      </c>
      <c r="V188" s="27">
        <v>0.10563276934284915</v>
      </c>
      <c r="W188" s="27">
        <v>0.6291612945128393</v>
      </c>
      <c r="Z188" s="17">
        <f t="shared" ref="Z188:AB188" si="1138">1/(1+EXP(-U188))</f>
        <v>0.6679502331</v>
      </c>
      <c r="AA188" s="17">
        <f t="shared" si="1138"/>
        <v>0.5263836639</v>
      </c>
      <c r="AB188" s="17">
        <f t="shared" si="1138"/>
        <v>0.652299264</v>
      </c>
      <c r="AE188" s="29">
        <v>1.0</v>
      </c>
      <c r="AF188" s="17">
        <f t="shared" ref="AF188:AH188" si="1139">Z188</f>
        <v>0.6679502331</v>
      </c>
      <c r="AG188" s="17">
        <f t="shared" si="1139"/>
        <v>0.5263836639</v>
      </c>
      <c r="AH188" s="17">
        <f t="shared" si="1139"/>
        <v>0.652299264</v>
      </c>
      <c r="AI188" s="2"/>
      <c r="AM188" s="27">
        <v>0.5815770953568329</v>
      </c>
      <c r="AN188" s="27">
        <v>0.8131565073196025</v>
      </c>
      <c r="AO188" s="27">
        <v>0.7345044366941467</v>
      </c>
      <c r="AQ188" s="17">
        <f t="shared" ref="AQ188:AS188" si="1140">EXP(AM188)/(EXP($AM188)+EXP($AN188)+EXP($AO188))</f>
        <v>0.2919000873</v>
      </c>
      <c r="AR188" s="17">
        <f t="shared" si="1140"/>
        <v>0.3679661642</v>
      </c>
      <c r="AS188" s="17">
        <f t="shared" si="1140"/>
        <v>0.3401337485</v>
      </c>
      <c r="AU188" s="40" t="str">
        <f t="shared" si="1123"/>
        <v>versicolor</v>
      </c>
      <c r="AW188" s="41">
        <v>0.0</v>
      </c>
      <c r="AX188" s="41">
        <v>1.0</v>
      </c>
      <c r="AY188" s="41">
        <v>0.0</v>
      </c>
      <c r="BB188" s="74">
        <f t="shared" ref="BB188:BD188" si="1141">AQ188-AW188</f>
        <v>0.2919000873</v>
      </c>
      <c r="BC188" s="74">
        <f t="shared" si="1141"/>
        <v>-0.6320338358</v>
      </c>
      <c r="BD188" s="74">
        <f t="shared" si="1141"/>
        <v>0.3401337485</v>
      </c>
      <c r="BF188" s="5">
        <v>1.0</v>
      </c>
      <c r="BG188" s="5">
        <v>1.0</v>
      </c>
      <c r="BH188" s="5">
        <v>1.0</v>
      </c>
      <c r="BJ188" s="34">
        <f t="shared" ref="BJ188:BL188" si="1142">BB188*BF188</f>
        <v>0.2919000873</v>
      </c>
      <c r="BK188" s="34">
        <f t="shared" si="1142"/>
        <v>-0.6320338358</v>
      </c>
      <c r="BL188" s="34">
        <f t="shared" si="1142"/>
        <v>0.3401337485</v>
      </c>
      <c r="BT188" s="5">
        <f t="shared" ref="BT188:BV188" si="1143">Z188*(1-Z188)</f>
        <v>0.2217927192</v>
      </c>
      <c r="BU188" s="5">
        <f t="shared" si="1143"/>
        <v>0.2493039023</v>
      </c>
      <c r="BV188" s="5">
        <f t="shared" si="1143"/>
        <v>0.2268049342</v>
      </c>
      <c r="BY188" s="17">
        <v>-0.12812648061594953</v>
      </c>
      <c r="BZ188" s="17">
        <v>0.3071781051713936</v>
      </c>
      <c r="CA188" s="17">
        <v>-0.30022587133780176</v>
      </c>
      <c r="CC188" s="34">
        <f t="shared" ref="CC188:CE188" si="1144">BY188*BT188</f>
        <v>-0.02841752054</v>
      </c>
      <c r="CD188" s="34">
        <f t="shared" si="1144"/>
        <v>0.07658070031</v>
      </c>
      <c r="CE188" s="34">
        <f t="shared" si="1144"/>
        <v>-0.06809270899</v>
      </c>
    </row>
    <row r="189" ht="18.0" customHeight="1">
      <c r="B189" s="6">
        <v>0.0</v>
      </c>
      <c r="C189" s="6">
        <v>1.0</v>
      </c>
      <c r="D189" s="6">
        <v>0.0</v>
      </c>
      <c r="E189" s="22" t="str">
        <f t="shared" si="1103"/>
        <v>versicolor</v>
      </c>
      <c r="F189" s="22">
        <f t="shared" ref="F189:H189" si="1145">AQ189</f>
        <v>0.2785476176</v>
      </c>
      <c r="G189" s="22">
        <f t="shared" si="1145"/>
        <v>0.3830747066</v>
      </c>
      <c r="H189" s="22">
        <f t="shared" si="1145"/>
        <v>0.3383776759</v>
      </c>
      <c r="I189" s="64" t="str">
        <f t="shared" si="1105"/>
        <v>versicolor</v>
      </c>
      <c r="K189" s="24" t="str">
        <f t="shared" si="1106"/>
        <v>OK</v>
      </c>
      <c r="L189" s="29">
        <f t="shared" si="1107"/>
        <v>0.1066139169</v>
      </c>
      <c r="N189" s="29">
        <v>1.0</v>
      </c>
      <c r="O189" s="27">
        <v>6.7</v>
      </c>
      <c r="P189" s="27">
        <v>3.2</v>
      </c>
      <c r="U189" s="27">
        <v>0.8256688674220557</v>
      </c>
      <c r="V189" s="27">
        <v>-0.10739182939321368</v>
      </c>
      <c r="W189" s="27">
        <v>0.9555488538853374</v>
      </c>
      <c r="Z189" s="17">
        <f t="shared" ref="Z189:AB189" si="1146">1/(1+EXP(-U189))</f>
        <v>0.6954383566</v>
      </c>
      <c r="AA189" s="17">
        <f t="shared" si="1146"/>
        <v>0.4731778161</v>
      </c>
      <c r="AB189" s="17">
        <f t="shared" si="1146"/>
        <v>0.722229727</v>
      </c>
      <c r="AE189" s="29">
        <v>1.0</v>
      </c>
      <c r="AF189" s="17">
        <f t="shared" ref="AF189:AH189" si="1147">Z189</f>
        <v>0.6954383566</v>
      </c>
      <c r="AG189" s="17">
        <f t="shared" si="1147"/>
        <v>0.4731778161</v>
      </c>
      <c r="AH189" s="17">
        <f t="shared" si="1147"/>
        <v>0.722229727</v>
      </c>
      <c r="AJ189" s="2"/>
      <c r="AK189" s="2"/>
      <c r="AM189" s="27">
        <v>0.5619784681914594</v>
      </c>
      <c r="AN189" s="27">
        <v>0.880619471212954</v>
      </c>
      <c r="AO189" s="27">
        <v>0.7565521006655731</v>
      </c>
      <c r="AQ189" s="17">
        <f t="shared" ref="AQ189:AS189" si="1148">EXP(AM189)/(EXP($AM189)+EXP($AN189)+EXP($AO189))</f>
        <v>0.2785476176</v>
      </c>
      <c r="AR189" s="17">
        <f t="shared" si="1148"/>
        <v>0.3830747066</v>
      </c>
      <c r="AS189" s="17">
        <f t="shared" si="1148"/>
        <v>0.3383776759</v>
      </c>
      <c r="AU189" s="40" t="str">
        <f t="shared" si="1123"/>
        <v>versicolor</v>
      </c>
      <c r="AW189" s="41">
        <v>0.0</v>
      </c>
      <c r="AX189" s="41">
        <v>1.0</v>
      </c>
      <c r="AY189" s="41">
        <v>0.0</v>
      </c>
      <c r="BB189" s="74">
        <f t="shared" ref="BB189:BD189" si="1149">AQ189-AW189</f>
        <v>0.2785476176</v>
      </c>
      <c r="BC189" s="74">
        <f t="shared" si="1149"/>
        <v>-0.6169252934</v>
      </c>
      <c r="BD189" s="74">
        <f t="shared" si="1149"/>
        <v>0.3383776759</v>
      </c>
      <c r="BF189" s="5">
        <v>1.0</v>
      </c>
      <c r="BG189" s="5">
        <v>1.0</v>
      </c>
      <c r="BH189" s="5">
        <v>1.0</v>
      </c>
      <c r="BJ189" s="34">
        <f t="shared" ref="BJ189:BL189" si="1150">BB189*BF189</f>
        <v>0.2785476176</v>
      </c>
      <c r="BK189" s="34">
        <f t="shared" si="1150"/>
        <v>-0.6169252934</v>
      </c>
      <c r="BL189" s="34">
        <f t="shared" si="1150"/>
        <v>0.3383776759</v>
      </c>
      <c r="BT189" s="5">
        <f t="shared" ref="BT189:BV189" si="1151">Z189*(1-Z189)</f>
        <v>0.2118038488</v>
      </c>
      <c r="BU189" s="5">
        <f t="shared" si="1151"/>
        <v>0.2492805704</v>
      </c>
      <c r="BV189" s="5">
        <f t="shared" si="1151"/>
        <v>0.2006139484</v>
      </c>
      <c r="BY189" s="17">
        <v>-0.1248403015658654</v>
      </c>
      <c r="BZ189" s="17">
        <v>0.29904642599376235</v>
      </c>
      <c r="CA189" s="17">
        <v>-0.2899405677317538</v>
      </c>
      <c r="CC189" s="34">
        <f t="shared" ref="CC189:CE189" si="1152">BY189*BT189</f>
        <v>-0.02644165636</v>
      </c>
      <c r="CD189" s="34">
        <f t="shared" si="1152"/>
        <v>0.07454646366</v>
      </c>
      <c r="CE189" s="34">
        <f t="shared" si="1152"/>
        <v>-0.0581661221</v>
      </c>
    </row>
    <row r="190" ht="18.0" customHeight="1">
      <c r="B190" s="6">
        <v>0.0</v>
      </c>
      <c r="C190" s="6">
        <v>0.0</v>
      </c>
      <c r="D190" s="6">
        <v>1.0</v>
      </c>
      <c r="E190" s="22" t="str">
        <f t="shared" si="1103"/>
        <v>virginica</v>
      </c>
      <c r="F190" s="22">
        <f t="shared" ref="F190:H190" si="1153">AQ190</f>
        <v>0.3203903826</v>
      </c>
      <c r="G190" s="22">
        <f t="shared" si="1153"/>
        <v>0.3365879512</v>
      </c>
      <c r="H190" s="22">
        <f t="shared" si="1153"/>
        <v>0.3430216662</v>
      </c>
      <c r="I190" s="64" t="str">
        <f t="shared" si="1105"/>
        <v>virginica</v>
      </c>
      <c r="K190" s="24" t="str">
        <f t="shared" si="1106"/>
        <v>OK</v>
      </c>
      <c r="L190" s="29">
        <f t="shared" si="1107"/>
        <v>0.1188846297</v>
      </c>
      <c r="N190" s="29">
        <v>1.0</v>
      </c>
      <c r="O190" s="27">
        <v>7.9</v>
      </c>
      <c r="P190" s="27">
        <v>6.3</v>
      </c>
      <c r="U190" s="27">
        <v>0.8130213295108359</v>
      </c>
      <c r="V190" s="27">
        <v>0.7821432055256297</v>
      </c>
      <c r="W190" s="27">
        <v>0.0696610908209978</v>
      </c>
      <c r="Z190" s="17">
        <f t="shared" ref="Z190:AB190" si="1154">1/(1+EXP(-U190))</f>
        <v>0.6927529573</v>
      </c>
      <c r="AA190" s="17">
        <f t="shared" si="1154"/>
        <v>0.6861418399</v>
      </c>
      <c r="AB190" s="17">
        <f t="shared" si="1154"/>
        <v>0.5174082336</v>
      </c>
      <c r="AE190" s="29">
        <v>1.0</v>
      </c>
      <c r="AF190" s="17">
        <f t="shared" ref="AF190:AH190" si="1155">Z190</f>
        <v>0.6927529573</v>
      </c>
      <c r="AG190" s="17">
        <f t="shared" si="1155"/>
        <v>0.6861418399</v>
      </c>
      <c r="AH190" s="17">
        <f t="shared" si="1155"/>
        <v>0.5174082336</v>
      </c>
      <c r="AM190" s="27">
        <v>0.6860092208764121</v>
      </c>
      <c r="AN190" s="27">
        <v>0.735328508486379</v>
      </c>
      <c r="AO190" s="27">
        <v>0.7542626347654757</v>
      </c>
      <c r="AQ190" s="17">
        <f t="shared" ref="AQ190:AS190" si="1156">EXP(AM190)/(EXP($AM190)+EXP($AN190)+EXP($AO190))</f>
        <v>0.3203903826</v>
      </c>
      <c r="AR190" s="17">
        <f t="shared" si="1156"/>
        <v>0.3365879512</v>
      </c>
      <c r="AS190" s="17">
        <f t="shared" si="1156"/>
        <v>0.3430216662</v>
      </c>
      <c r="AU190" s="40" t="str">
        <f t="shared" si="1123"/>
        <v>virginica</v>
      </c>
      <c r="AW190" s="41">
        <v>0.0</v>
      </c>
      <c r="AX190" s="41">
        <v>0.0</v>
      </c>
      <c r="AY190" s="41">
        <v>1.0</v>
      </c>
      <c r="BB190" s="74">
        <f t="shared" ref="BB190:BD190" si="1157">AQ190-AW190</f>
        <v>0.3203903826</v>
      </c>
      <c r="BC190" s="74">
        <f t="shared" si="1157"/>
        <v>0.3365879512</v>
      </c>
      <c r="BD190" s="74">
        <f t="shared" si="1157"/>
        <v>-0.6569783338</v>
      </c>
      <c r="BF190" s="5">
        <v>1.0</v>
      </c>
      <c r="BG190" s="5">
        <v>1.0</v>
      </c>
      <c r="BH190" s="5">
        <v>1.0</v>
      </c>
      <c r="BJ190" s="34">
        <f t="shared" ref="BJ190:BL190" si="1158">BB190*BF190</f>
        <v>0.3203903826</v>
      </c>
      <c r="BK190" s="34">
        <f t="shared" si="1158"/>
        <v>0.3365879512</v>
      </c>
      <c r="BL190" s="34">
        <f t="shared" si="1158"/>
        <v>-0.6569783338</v>
      </c>
      <c r="BT190" s="5">
        <f t="shared" ref="BT190:BV190" si="1159">Z190*(1-Z190)</f>
        <v>0.2128462974</v>
      </c>
      <c r="BU190" s="5">
        <f t="shared" si="1159"/>
        <v>0.2153512154</v>
      </c>
      <c r="BV190" s="5">
        <f t="shared" si="1159"/>
        <v>0.2496969534</v>
      </c>
      <c r="BY190" s="17">
        <v>0.05156055788679015</v>
      </c>
      <c r="BZ190" s="17">
        <v>-0.10471446472655715</v>
      </c>
      <c r="CA190" s="17">
        <v>-0.0721510058360246</v>
      </c>
      <c r="CC190" s="34">
        <f t="shared" ref="CC190:CE190" si="1160">BY190*BT190</f>
        <v>0.01097447384</v>
      </c>
      <c r="CD190" s="34">
        <f t="shared" si="1160"/>
        <v>-0.02255038725</v>
      </c>
      <c r="CE190" s="34">
        <f t="shared" si="1160"/>
        <v>-0.01801588634</v>
      </c>
    </row>
    <row r="191" ht="18.0" customHeight="1">
      <c r="B191" s="6">
        <v>0.0</v>
      </c>
      <c r="C191" s="6">
        <v>0.0</v>
      </c>
      <c r="D191" s="6">
        <v>1.0</v>
      </c>
      <c r="E191" s="22" t="str">
        <f t="shared" si="1103"/>
        <v>virginica</v>
      </c>
      <c r="F191" s="22">
        <f t="shared" ref="F191:H191" si="1161">AQ191</f>
        <v>0.3052818447</v>
      </c>
      <c r="G191" s="22">
        <f t="shared" si="1161"/>
        <v>0.3522938126</v>
      </c>
      <c r="H191" s="22">
        <f t="shared" si="1161"/>
        <v>0.3424243426</v>
      </c>
      <c r="I191" s="64" t="str">
        <f t="shared" si="1105"/>
        <v>versicolor</v>
      </c>
      <c r="K191" s="24" t="str">
        <f t="shared" si="1106"/>
        <v>NG</v>
      </c>
      <c r="L191" s="29">
        <f t="shared" si="1107"/>
        <v>0.1190782826</v>
      </c>
      <c r="N191" s="29">
        <v>1.0</v>
      </c>
      <c r="O191" s="27">
        <v>8.3</v>
      </c>
      <c r="P191" s="27">
        <v>5.8</v>
      </c>
      <c r="U191" s="27">
        <v>0.9002451952357948</v>
      </c>
      <c r="V191" s="27">
        <v>0.5333871493313704</v>
      </c>
      <c r="W191" s="27">
        <v>0.3946747648746691</v>
      </c>
      <c r="Z191" s="17">
        <f t="shared" ref="Z191:AB191" si="1162">1/(1+EXP(-U191))</f>
        <v>0.7109998877</v>
      </c>
      <c r="AA191" s="17">
        <f t="shared" si="1162"/>
        <v>0.6302727637</v>
      </c>
      <c r="AB191" s="17">
        <f t="shared" si="1162"/>
        <v>0.5974075454</v>
      </c>
      <c r="AE191" s="29">
        <v>1.0</v>
      </c>
      <c r="AF191" s="17">
        <f t="shared" ref="AF191:AH191" si="1163">Z191</f>
        <v>0.7109998877</v>
      </c>
      <c r="AG191" s="17">
        <f t="shared" si="1163"/>
        <v>0.6302727637</v>
      </c>
      <c r="AH191" s="17">
        <f t="shared" si="1163"/>
        <v>0.5974075454</v>
      </c>
      <c r="AM191" s="27">
        <v>0.659124376545383</v>
      </c>
      <c r="AN191" s="27">
        <v>0.8023544679596312</v>
      </c>
      <c r="AO191" s="27">
        <v>0.7739396814030268</v>
      </c>
      <c r="AQ191" s="17">
        <f t="shared" ref="AQ191:AS191" si="1164">EXP(AM191)/(EXP($AM191)+EXP($AN191)+EXP($AO191))</f>
        <v>0.3052818447</v>
      </c>
      <c r="AR191" s="17">
        <f t="shared" si="1164"/>
        <v>0.3522938126</v>
      </c>
      <c r="AS191" s="17">
        <f t="shared" si="1164"/>
        <v>0.3424243426</v>
      </c>
      <c r="AU191" s="40" t="str">
        <f t="shared" si="1123"/>
        <v>versicolor</v>
      </c>
      <c r="AW191" s="41">
        <v>0.0</v>
      </c>
      <c r="AX191" s="41">
        <v>0.0</v>
      </c>
      <c r="AY191" s="41">
        <v>1.0</v>
      </c>
      <c r="BB191" s="74">
        <f t="shared" ref="BB191:BD191" si="1165">AQ191-AW191</f>
        <v>0.3052818447</v>
      </c>
      <c r="BC191" s="74">
        <f t="shared" si="1165"/>
        <v>0.3522938126</v>
      </c>
      <c r="BD191" s="74">
        <f t="shared" si="1165"/>
        <v>-0.6575756574</v>
      </c>
      <c r="BF191" s="5">
        <v>1.0</v>
      </c>
      <c r="BG191" s="5">
        <v>1.0</v>
      </c>
      <c r="BH191" s="5">
        <v>1.0</v>
      </c>
      <c r="BJ191" s="34">
        <f t="shared" ref="BJ191:BL191" si="1166">BB191*BF191</f>
        <v>0.3052818447</v>
      </c>
      <c r="BK191" s="34">
        <f t="shared" si="1166"/>
        <v>0.3522938126</v>
      </c>
      <c r="BL191" s="34">
        <f t="shared" si="1166"/>
        <v>-0.6575756574</v>
      </c>
      <c r="BT191" s="5">
        <f t="shared" ref="BT191:BV191" si="1167">Z191*(1-Z191)</f>
        <v>0.2054790474</v>
      </c>
      <c r="BU191" s="5">
        <f t="shared" si="1167"/>
        <v>0.233029007</v>
      </c>
      <c r="BV191" s="5">
        <f t="shared" si="1167"/>
        <v>0.2405117701</v>
      </c>
      <c r="BY191" s="17">
        <v>0.055019690354141004</v>
      </c>
      <c r="BZ191" s="17">
        <v>-0.11331958482506505</v>
      </c>
      <c r="CA191" s="17">
        <v>-0.06086017249685641</v>
      </c>
      <c r="CC191" s="34">
        <f t="shared" ref="CC191:CE191" si="1168">BY191*BT191</f>
        <v>0.01130539356</v>
      </c>
      <c r="CD191" s="34">
        <f t="shared" si="1168"/>
        <v>-0.02640675033</v>
      </c>
      <c r="CE191" s="34">
        <f t="shared" si="1168"/>
        <v>-0.01463758782</v>
      </c>
    </row>
    <row r="192" ht="18.0" customHeight="1">
      <c r="B192" s="6">
        <v>0.0</v>
      </c>
      <c r="C192" s="6">
        <v>0.0</v>
      </c>
      <c r="D192" s="6">
        <v>1.0</v>
      </c>
      <c r="E192" s="22" t="str">
        <f t="shared" si="1103"/>
        <v>virginica</v>
      </c>
      <c r="F192" s="22">
        <f t="shared" ref="F192:H192" si="1169">AQ192</f>
        <v>0.3019225578</v>
      </c>
      <c r="G192" s="22">
        <f t="shared" si="1169"/>
        <v>0.3561571581</v>
      </c>
      <c r="H192" s="22">
        <f t="shared" si="1169"/>
        <v>0.3419202841</v>
      </c>
      <c r="I192" s="64" t="str">
        <f t="shared" si="1105"/>
        <v>versicolor</v>
      </c>
      <c r="J192" s="30"/>
      <c r="K192" s="24" t="str">
        <f t="shared" si="1106"/>
        <v>NG</v>
      </c>
      <c r="L192" s="31">
        <f t="shared" si="1107"/>
        <v>0.1192419618</v>
      </c>
      <c r="N192" s="31">
        <v>1.0</v>
      </c>
      <c r="O192" s="27">
        <v>7.7</v>
      </c>
      <c r="P192" s="27">
        <v>5.2</v>
      </c>
      <c r="U192" s="27">
        <v>0.8499160993366673</v>
      </c>
      <c r="V192" s="27">
        <v>0.42644855433424</v>
      </c>
      <c r="W192" s="27">
        <v>0.4532963972842112</v>
      </c>
      <c r="Z192" s="17">
        <f t="shared" ref="Z192:AB192" si="1170">1/(1+EXP(-U192))</f>
        <v>0.7005495421</v>
      </c>
      <c r="AA192" s="17">
        <f t="shared" si="1170"/>
        <v>0.6050252979</v>
      </c>
      <c r="AB192" s="17">
        <f t="shared" si="1170"/>
        <v>0.6114226955</v>
      </c>
      <c r="AE192" s="31">
        <v>1.0</v>
      </c>
      <c r="AF192" s="17">
        <f t="shared" ref="AF192:AH192" si="1171">Z192</f>
        <v>0.7005495421</v>
      </c>
      <c r="AG192" s="17">
        <f t="shared" si="1171"/>
        <v>0.6050252979</v>
      </c>
      <c r="AH192" s="17">
        <f t="shared" si="1171"/>
        <v>0.6114226955</v>
      </c>
      <c r="AM192" s="27">
        <v>0.640197949962758</v>
      </c>
      <c r="AN192" s="27">
        <v>0.8053994854398755</v>
      </c>
      <c r="AO192" s="27">
        <v>0.7646050190773408</v>
      </c>
      <c r="AQ192" s="17">
        <f t="shared" ref="AQ192:AS192" si="1172">EXP(AM192)/(EXP($AM192)+EXP($AN192)+EXP($AO192))</f>
        <v>0.3019225578</v>
      </c>
      <c r="AR192" s="17">
        <f t="shared" si="1172"/>
        <v>0.3561571581</v>
      </c>
      <c r="AS192" s="17">
        <f t="shared" si="1172"/>
        <v>0.3419202841</v>
      </c>
      <c r="AU192" s="40" t="str">
        <f t="shared" si="1123"/>
        <v>versicolor</v>
      </c>
      <c r="AW192" s="41">
        <v>0.0</v>
      </c>
      <c r="AX192" s="41">
        <v>0.0</v>
      </c>
      <c r="AY192" s="41">
        <v>1.0</v>
      </c>
      <c r="BB192" s="74">
        <f t="shared" ref="BB192:BD192" si="1173">AQ192-AW192</f>
        <v>0.3019225578</v>
      </c>
      <c r="BC192" s="74">
        <f t="shared" si="1173"/>
        <v>0.3561571581</v>
      </c>
      <c r="BD192" s="74">
        <f t="shared" si="1173"/>
        <v>-0.6580797159</v>
      </c>
      <c r="BF192" s="5">
        <v>1.0</v>
      </c>
      <c r="BG192" s="5">
        <v>1.0</v>
      </c>
      <c r="BH192" s="5">
        <v>1.0</v>
      </c>
      <c r="BJ192" s="34">
        <f t="shared" ref="BJ192:BL192" si="1174">BB192*BF192</f>
        <v>0.3019225578</v>
      </c>
      <c r="BK192" s="34">
        <f t="shared" si="1174"/>
        <v>0.3561571581</v>
      </c>
      <c r="BL192" s="34">
        <f t="shared" si="1174"/>
        <v>-0.6580797159</v>
      </c>
      <c r="BT192" s="5">
        <f t="shared" ref="BT192:BV192" si="1175">Z192*(1-Z192)</f>
        <v>0.2097798812</v>
      </c>
      <c r="BU192" s="5">
        <f t="shared" si="1175"/>
        <v>0.2389696868</v>
      </c>
      <c r="BV192" s="5">
        <f t="shared" si="1175"/>
        <v>0.2375849829</v>
      </c>
      <c r="BY192" s="17">
        <v>0.05585805833681501</v>
      </c>
      <c r="BZ192" s="17">
        <v>-0.11539209702119306</v>
      </c>
      <c r="CA192" s="17">
        <v>-0.0582569878957758</v>
      </c>
      <c r="CC192" s="34">
        <f t="shared" ref="CC192:CE192" si="1176">BY192*BT192</f>
        <v>0.01171789684</v>
      </c>
      <c r="CD192" s="34">
        <f t="shared" si="1176"/>
        <v>-0.02757521328</v>
      </c>
      <c r="CE192" s="34">
        <f t="shared" si="1176"/>
        <v>-0.01384098547</v>
      </c>
    </row>
    <row r="193" ht="18.0" customHeight="1">
      <c r="K193" s="32" t="s">
        <v>29</v>
      </c>
      <c r="L193" s="31">
        <f>SUM(L184:L192)</f>
        <v>1.014034602</v>
      </c>
      <c r="R193" s="9"/>
      <c r="AM193" s="7"/>
    </row>
    <row r="194" ht="18.0" customHeight="1">
      <c r="K194" s="2"/>
      <c r="R194" s="9"/>
      <c r="AM194" s="43" t="s">
        <v>388</v>
      </c>
      <c r="AN194" s="27"/>
      <c r="AO194" s="27"/>
    </row>
    <row r="195" ht="18.0" customHeight="1">
      <c r="B195" s="11" t="s">
        <v>11</v>
      </c>
      <c r="C195" s="12"/>
      <c r="D195" s="12"/>
      <c r="E195" s="13"/>
      <c r="G195" s="2"/>
      <c r="H195" s="2"/>
      <c r="I195" s="2"/>
      <c r="J195" s="9"/>
      <c r="K195" s="2"/>
      <c r="L195" s="9"/>
      <c r="Q195" s="7"/>
      <c r="U195" s="43" t="s">
        <v>12</v>
      </c>
      <c r="V195" s="27"/>
      <c r="W195" s="27"/>
      <c r="Z195" s="16" t="s">
        <v>389</v>
      </c>
      <c r="AA195" s="17"/>
      <c r="AF195" s="16" t="s">
        <v>390</v>
      </c>
      <c r="AI195" s="7"/>
      <c r="AM195" s="43" t="s">
        <v>391</v>
      </c>
      <c r="AQ195" s="10" t="s">
        <v>392</v>
      </c>
      <c r="AR195" s="17"/>
      <c r="AW195" s="1" t="s">
        <v>41</v>
      </c>
      <c r="BB195" s="36" t="s">
        <v>93</v>
      </c>
      <c r="BF195" s="4" t="s">
        <v>393</v>
      </c>
      <c r="BH195" s="9" t="s">
        <v>1786</v>
      </c>
      <c r="BJ195" s="33" t="s">
        <v>395</v>
      </c>
      <c r="BN195" s="33" t="s">
        <v>396</v>
      </c>
      <c r="BO195" s="34"/>
      <c r="BP195" s="34"/>
      <c r="BQ195" s="34"/>
      <c r="BT195" s="4" t="s">
        <v>397</v>
      </c>
      <c r="BX195" s="16" t="s">
        <v>398</v>
      </c>
      <c r="BY195" s="17"/>
      <c r="BZ195" s="17"/>
      <c r="CA195" s="17"/>
      <c r="CB195" s="17"/>
      <c r="CC195" s="33" t="s">
        <v>399</v>
      </c>
      <c r="CG195" s="4" t="s">
        <v>138</v>
      </c>
      <c r="CH195" s="5"/>
      <c r="CI195" s="5"/>
      <c r="CJ195" s="5"/>
    </row>
    <row r="196" ht="18.0" customHeight="1">
      <c r="B196" s="18" t="s">
        <v>14</v>
      </c>
      <c r="C196" s="18" t="s">
        <v>15</v>
      </c>
      <c r="D196" s="18" t="s">
        <v>16</v>
      </c>
      <c r="E196" s="19"/>
      <c r="F196" s="6" t="s">
        <v>14</v>
      </c>
      <c r="G196" s="6" t="s">
        <v>15</v>
      </c>
      <c r="H196" s="6" t="s">
        <v>16</v>
      </c>
      <c r="I196" s="19"/>
      <c r="J196" s="20" t="s">
        <v>18</v>
      </c>
      <c r="K196" s="18" t="s">
        <v>19</v>
      </c>
      <c r="L196" s="21" t="s">
        <v>20</v>
      </c>
      <c r="N196" s="1" t="s">
        <v>21</v>
      </c>
      <c r="O196" s="1" t="s">
        <v>22</v>
      </c>
      <c r="P196" s="1" t="s">
        <v>23</v>
      </c>
      <c r="Q196" s="1" t="s">
        <v>1787</v>
      </c>
      <c r="U196" s="1" t="s">
        <v>1788</v>
      </c>
      <c r="AE196" s="1" t="s">
        <v>21</v>
      </c>
      <c r="AF196" s="2" t="s">
        <v>1789</v>
      </c>
      <c r="AI196" s="2" t="s">
        <v>1790</v>
      </c>
      <c r="AK196" s="2"/>
      <c r="AM196" s="2" t="s">
        <v>1791</v>
      </c>
      <c r="AO196" s="2"/>
      <c r="AQ196" s="2" t="s">
        <v>47</v>
      </c>
      <c r="AW196" s="6" t="s">
        <v>14</v>
      </c>
      <c r="AX196" s="6" t="s">
        <v>15</v>
      </c>
      <c r="AY196" s="6" t="s">
        <v>16</v>
      </c>
      <c r="BB196" s="2" t="s">
        <v>101</v>
      </c>
      <c r="BF196" s="1" t="s">
        <v>251</v>
      </c>
      <c r="BJ196" s="57" t="s">
        <v>1792</v>
      </c>
      <c r="BK196" s="58"/>
      <c r="BO196" s="2" t="s">
        <v>104</v>
      </c>
      <c r="BP196" s="2"/>
      <c r="BT196" s="1" t="s">
        <v>145</v>
      </c>
      <c r="BY196" s="2" t="s">
        <v>146</v>
      </c>
      <c r="CC196" s="2" t="s">
        <v>1793</v>
      </c>
      <c r="CH196" s="2" t="s">
        <v>148</v>
      </c>
    </row>
    <row r="197" ht="18.0" customHeight="1">
      <c r="A197" s="1">
        <f>A184+1</f>
        <v>15</v>
      </c>
      <c r="B197" s="6">
        <v>1.0</v>
      </c>
      <c r="C197" s="6">
        <v>0.0</v>
      </c>
      <c r="D197" s="6">
        <v>0.0</v>
      </c>
      <c r="E197" s="22" t="str">
        <f t="shared" ref="E197:E205" si="1187">IF(MAX(B197:D197)=B197,"setosa",IF(MAX(B197:D197)=C197,"versicolor","virginica"))</f>
        <v>setosa</v>
      </c>
      <c r="F197" s="22">
        <f t="shared" ref="F197:H197" si="1177">AQ197</f>
        <v>0.377477567</v>
      </c>
      <c r="G197" s="22">
        <f t="shared" si="1177"/>
        <v>0.283242278</v>
      </c>
      <c r="H197" s="22">
        <f t="shared" si="1177"/>
        <v>0.339280155</v>
      </c>
      <c r="I197" s="64" t="str">
        <f t="shared" ref="I197:I205" si="1189">IF(MAX(F197:H197)=F197,"setosa",IF(MAX(F197:H197)=G197,"versicolor","virginica"))</f>
        <v>setosa</v>
      </c>
      <c r="J197" s="22">
        <f>COUNTIF(K197:K205,"OK")/9</f>
        <v>0.7777777778</v>
      </c>
      <c r="K197" s="24" t="str">
        <f t="shared" ref="K197:K205" si="1190">IF(E197=I197,"OK","NG")</f>
        <v>OK</v>
      </c>
      <c r="L197" s="25">
        <f t="shared" ref="L197:L205" si="1191">-(B197*LN(F197)+C197*LN(G197)+D197*LN(H197))/9</f>
        <v>0.1082493486</v>
      </c>
      <c r="M197" s="9" t="s">
        <v>26</v>
      </c>
      <c r="N197" s="25">
        <v>1.0</v>
      </c>
      <c r="O197" s="27">
        <v>5.1</v>
      </c>
      <c r="P197" s="27">
        <v>7.0</v>
      </c>
      <c r="Q197" s="72">
        <f t="shared" ref="Q197:S197" si="1178">Q184-$C$10*CH184</f>
        <v>0.05455830061</v>
      </c>
      <c r="R197" s="72">
        <f t="shared" si="1178"/>
        <v>-0.06093942507</v>
      </c>
      <c r="S197" s="72">
        <f t="shared" si="1178"/>
        <v>0.1963075616</v>
      </c>
      <c r="T197" s="28" t="s">
        <v>27</v>
      </c>
      <c r="U197" s="27">
        <f t="array" ref="U197:W205">MMULT(N197:P205,Q197:S199)</f>
        <v>0.2313155398</v>
      </c>
      <c r="V197" s="27">
        <v>1.5093196491150036</v>
      </c>
      <c r="W197" s="27">
        <v>-1.126529176754411</v>
      </c>
      <c r="Y197" s="9" t="s">
        <v>1794</v>
      </c>
      <c r="Z197" s="17">
        <f t="shared" ref="Z197:AB197" si="1179">1/(1+EXP(-U197))</f>
        <v>0.5575724036</v>
      </c>
      <c r="AA197" s="17">
        <f t="shared" si="1179"/>
        <v>0.818960357</v>
      </c>
      <c r="AB197" s="17">
        <f t="shared" si="1179"/>
        <v>0.2448021977</v>
      </c>
      <c r="AD197" s="9" t="s">
        <v>1795</v>
      </c>
      <c r="AE197" s="25">
        <v>1.0</v>
      </c>
      <c r="AF197" s="17">
        <f t="shared" ref="AF197:AH197" si="1180">Z197</f>
        <v>0.5575724036</v>
      </c>
      <c r="AG197" s="17">
        <f t="shared" si="1180"/>
        <v>0.818960357</v>
      </c>
      <c r="AH197" s="17">
        <f t="shared" si="1180"/>
        <v>0.2448021977</v>
      </c>
      <c r="AI197" s="38">
        <f t="shared" ref="AI197:AK197" si="1181">AI184-$C$10*BO184</f>
        <v>0.08233424893</v>
      </c>
      <c r="AJ197" s="38">
        <f t="shared" si="1181"/>
        <v>-0.03153170384</v>
      </c>
      <c r="AK197" s="38">
        <f t="shared" si="1181"/>
        <v>-0.05080254509</v>
      </c>
      <c r="AL197" s="28" t="s">
        <v>27</v>
      </c>
      <c r="AM197" s="27">
        <f t="array" ref="AM197:AO205">MMULT(AE197:AH205,AI197:AK200)</f>
        <v>0.7309363645</v>
      </c>
      <c r="AN197" s="27">
        <v>0.4437278601220298</v>
      </c>
      <c r="AO197" s="27">
        <v>0.6242514049263577</v>
      </c>
      <c r="AP197" s="9" t="s">
        <v>1796</v>
      </c>
      <c r="AQ197" s="17">
        <f t="shared" ref="AQ197:AS197" si="1182">EXP(AM197)/(EXP($AM197)+EXP($AN197)+EXP($AO197))</f>
        <v>0.377477567</v>
      </c>
      <c r="AR197" s="17">
        <f t="shared" si="1182"/>
        <v>0.283242278</v>
      </c>
      <c r="AS197" s="17">
        <f t="shared" si="1182"/>
        <v>0.339280155</v>
      </c>
      <c r="AT197" s="39" t="s">
        <v>51</v>
      </c>
      <c r="AU197" s="40" t="str">
        <f>IF(MAX(B197:D197)=MAX(AQ197:AS197)=AQ197,"setosa",IF(MAX(AQ197:AS197)=AR197,"versicolor","virginica"))</f>
        <v>virginica</v>
      </c>
      <c r="AW197" s="41">
        <v>1.0</v>
      </c>
      <c r="AX197" s="41">
        <v>0.0</v>
      </c>
      <c r="AY197" s="41">
        <v>0.0</v>
      </c>
      <c r="BA197" s="59" t="s">
        <v>108</v>
      </c>
      <c r="BB197" s="74">
        <f t="shared" ref="BB197:BD197" si="1183">AQ197-AW197</f>
        <v>-0.622522433</v>
      </c>
      <c r="BC197" s="74">
        <f t="shared" si="1183"/>
        <v>0.283242278</v>
      </c>
      <c r="BD197" s="74">
        <f t="shared" si="1183"/>
        <v>0.339280155</v>
      </c>
      <c r="BE197" s="9" t="s">
        <v>1797</v>
      </c>
      <c r="BF197" s="5">
        <v>1.0</v>
      </c>
      <c r="BG197" s="5">
        <v>1.0</v>
      </c>
      <c r="BH197" s="5">
        <v>1.0</v>
      </c>
      <c r="BI197" s="9" t="s">
        <v>1798</v>
      </c>
      <c r="BJ197" s="34">
        <f t="shared" ref="BJ197:BL197" si="1184">BB197*BF197</f>
        <v>-0.622522433</v>
      </c>
      <c r="BK197" s="34">
        <f t="shared" si="1184"/>
        <v>0.283242278</v>
      </c>
      <c r="BL197" s="34">
        <f t="shared" si="1184"/>
        <v>0.339280155</v>
      </c>
      <c r="BN197" s="61" t="s">
        <v>1799</v>
      </c>
      <c r="BO197" s="62">
        <f t="array" ref="BO197:BQ200">MMULT(TRANSPOSE(AE197:AH205),BJ197:BL205)</f>
        <v>-0.1064999894</v>
      </c>
      <c r="BP197" s="62">
        <v>0.03923833067199117</v>
      </c>
      <c r="BQ197" s="62">
        <v>0.06726165872378187</v>
      </c>
      <c r="BS197" s="75" t="s">
        <v>1800</v>
      </c>
      <c r="BT197" s="5">
        <f t="shared" ref="BT197:BV197" si="1185">Z197*(1-Z197)</f>
        <v>0.2466854183</v>
      </c>
      <c r="BU197" s="5">
        <f t="shared" si="1185"/>
        <v>0.1482642907</v>
      </c>
      <c r="BV197" s="5">
        <f t="shared" si="1185"/>
        <v>0.1848740817</v>
      </c>
      <c r="BX197" s="9" t="s">
        <v>1801</v>
      </c>
      <c r="BY197" s="17">
        <f t="array" ref="BY197:CA205">MMULT(BJ197:BL205,TRANSPOSE(AI198:AK200))</f>
        <v>0.08220028464</v>
      </c>
      <c r="BZ197" s="17">
        <v>-0.22797105399967238</v>
      </c>
      <c r="CA197" s="17">
        <v>0.4115293478436397</v>
      </c>
      <c r="CB197" s="9"/>
      <c r="CC197" s="34">
        <f t="shared" ref="CC197:CE197" si="1186">BY197*BT197</f>
        <v>0.02027761161</v>
      </c>
      <c r="CD197" s="34">
        <f t="shared" si="1186"/>
        <v>-0.03379996661</v>
      </c>
      <c r="CE197" s="34">
        <f t="shared" si="1186"/>
        <v>0.07608111027</v>
      </c>
      <c r="CG197" s="61" t="s">
        <v>1802</v>
      </c>
      <c r="CH197" s="65">
        <f t="array" ref="CH197:CJ199">MMULT(TRANSPOSE(N197:P205),CC197:CE205)</f>
        <v>0.008252058155</v>
      </c>
      <c r="CI197" s="65">
        <v>0.06915353869584004</v>
      </c>
      <c r="CJ197" s="65">
        <v>-0.033754346461059695</v>
      </c>
    </row>
    <row r="198" ht="18.0" customHeight="1">
      <c r="B198" s="6">
        <v>1.0</v>
      </c>
      <c r="C198" s="6">
        <v>0.0</v>
      </c>
      <c r="D198" s="6">
        <v>0.0</v>
      </c>
      <c r="E198" s="22" t="str">
        <f t="shared" si="1187"/>
        <v>setosa</v>
      </c>
      <c r="F198" s="22">
        <f t="shared" ref="F198:H198" si="1188">AQ198</f>
        <v>0.3871037549</v>
      </c>
      <c r="G198" s="22">
        <f t="shared" si="1188"/>
        <v>0.2747837267</v>
      </c>
      <c r="H198" s="22">
        <f t="shared" si="1188"/>
        <v>0.3381125184</v>
      </c>
      <c r="I198" s="64" t="str">
        <f t="shared" si="1189"/>
        <v>setosa</v>
      </c>
      <c r="K198" s="24" t="str">
        <f t="shared" si="1190"/>
        <v>OK</v>
      </c>
      <c r="L198" s="29">
        <f t="shared" si="1191"/>
        <v>0.1054513913</v>
      </c>
      <c r="N198" s="29">
        <v>1.0</v>
      </c>
      <c r="O198" s="27">
        <v>5.4</v>
      </c>
      <c r="P198" s="27">
        <v>7.8</v>
      </c>
      <c r="Q198" s="72">
        <f t="shared" ref="Q198:S198" si="1192">Q185-$C$10*CH185</f>
        <v>0.1420219193</v>
      </c>
      <c r="R198" s="72">
        <f t="shared" si="1192"/>
        <v>-0.201992322</v>
      </c>
      <c r="S198" s="72">
        <f t="shared" si="1192"/>
        <v>0.3403763877</v>
      </c>
      <c r="U198" s="27">
        <v>0.21134445282122383</v>
      </c>
      <c r="V198" s="27">
        <v>1.7459128001143551</v>
      </c>
      <c r="W198" s="27">
        <v>-1.3739884107960871</v>
      </c>
      <c r="Z198" s="17">
        <f t="shared" ref="Z198:AB198" si="1193">1/(1+EXP(-U198))</f>
        <v>0.5526403208</v>
      </c>
      <c r="AA198" s="17">
        <f t="shared" si="1193"/>
        <v>0.8514365447</v>
      </c>
      <c r="AB198" s="17">
        <f t="shared" si="1193"/>
        <v>0.2019762229</v>
      </c>
      <c r="AE198" s="29">
        <v>1.0</v>
      </c>
      <c r="AF198" s="17">
        <f t="shared" ref="AF198:AH198" si="1194">Z198</f>
        <v>0.5526403208</v>
      </c>
      <c r="AG198" s="17">
        <f t="shared" si="1194"/>
        <v>0.8514365447</v>
      </c>
      <c r="AH198" s="17">
        <f t="shared" si="1194"/>
        <v>0.2019762229</v>
      </c>
      <c r="AI198" s="38">
        <f t="shared" ref="AI198:AK198" si="1195">AI185-$C$10*BO185</f>
        <v>0.5064608654</v>
      </c>
      <c r="AJ198" s="38">
        <f t="shared" si="1195"/>
        <v>0.7385829995</v>
      </c>
      <c r="AK198" s="38">
        <f t="shared" si="1195"/>
        <v>0.554956135</v>
      </c>
      <c r="AM198" s="27">
        <v>0.7518231190675058</v>
      </c>
      <c r="AN198" s="27">
        <v>0.4091147013257378</v>
      </c>
      <c r="AO198" s="27">
        <v>0.6165090964150397</v>
      </c>
      <c r="AQ198" s="17">
        <f t="shared" ref="AQ198:AS198" si="1196">EXP(AM198)/(EXP($AM198)+EXP($AN198)+EXP($AO198))</f>
        <v>0.3871037549</v>
      </c>
      <c r="AR198" s="17">
        <f t="shared" si="1196"/>
        <v>0.2747837267</v>
      </c>
      <c r="AS198" s="17">
        <f t="shared" si="1196"/>
        <v>0.3381125184</v>
      </c>
      <c r="AU198" s="40" t="str">
        <f t="shared" ref="AU198:AU205" si="1207">IF(MAX(AQ198:AS198)=AQ198,"setosa",IF(MAX(AQ198:AS198)=AR198,"versicolor","virginica"))</f>
        <v>setosa</v>
      </c>
      <c r="AW198" s="41">
        <v>1.0</v>
      </c>
      <c r="AX198" s="41">
        <v>0.0</v>
      </c>
      <c r="AY198" s="41">
        <v>0.0</v>
      </c>
      <c r="BB198" s="74">
        <f t="shared" ref="BB198:BD198" si="1197">AQ198-AW198</f>
        <v>-0.6128962451</v>
      </c>
      <c r="BC198" s="74">
        <f t="shared" si="1197"/>
        <v>0.2747837267</v>
      </c>
      <c r="BD198" s="74">
        <f t="shared" si="1197"/>
        <v>0.3381125184</v>
      </c>
      <c r="BF198" s="5">
        <v>1.0</v>
      </c>
      <c r="BG198" s="5">
        <v>1.0</v>
      </c>
      <c r="BH198" s="5">
        <v>1.0</v>
      </c>
      <c r="BJ198" s="34">
        <f t="shared" ref="BJ198:BL198" si="1198">BB198*BF198</f>
        <v>-0.6128962451</v>
      </c>
      <c r="BK198" s="34">
        <f t="shared" si="1198"/>
        <v>0.2747837267</v>
      </c>
      <c r="BL198" s="34">
        <f t="shared" si="1198"/>
        <v>0.3381125184</v>
      </c>
      <c r="BN198" s="61" t="s">
        <v>1803</v>
      </c>
      <c r="BO198" s="34">
        <v>0.14975109500050596</v>
      </c>
      <c r="BP198" s="34">
        <v>-0.058083342148871064</v>
      </c>
      <c r="BQ198" s="34">
        <v>-0.0916677528516352</v>
      </c>
      <c r="BT198" s="5">
        <f t="shared" ref="BT198:BV198" si="1199">Z198*(1-Z198)</f>
        <v>0.2472289966</v>
      </c>
      <c r="BU198" s="5">
        <f t="shared" si="1199"/>
        <v>0.1264923551</v>
      </c>
      <c r="BV198" s="5">
        <f t="shared" si="1199"/>
        <v>0.1611818283</v>
      </c>
      <c r="BY198" s="17">
        <v>0.08018024281322925</v>
      </c>
      <c r="BZ198" s="17">
        <v>-0.22261643013489968</v>
      </c>
      <c r="CA198" s="17">
        <v>0.4040802139093749</v>
      </c>
      <c r="CC198" s="34">
        <f t="shared" ref="CC198:CE198" si="1200">BY198*BT198</f>
        <v>0.01982288098</v>
      </c>
      <c r="CD198" s="34">
        <f t="shared" si="1200"/>
        <v>-0.02815927652</v>
      </c>
      <c r="CE198" s="34">
        <f t="shared" si="1200"/>
        <v>0.06513038765</v>
      </c>
      <c r="CG198" s="61" t="s">
        <v>1804</v>
      </c>
      <c r="CH198" s="66">
        <v>0.02802663725566848</v>
      </c>
      <c r="CI198" s="66">
        <v>0.4360397493648969</v>
      </c>
      <c r="CJ198" s="66">
        <v>-0.5719719386218354</v>
      </c>
    </row>
    <row r="199" ht="18.0" customHeight="1">
      <c r="B199" s="6">
        <v>1.0</v>
      </c>
      <c r="C199" s="6">
        <v>0.0</v>
      </c>
      <c r="D199" s="6">
        <v>0.0</v>
      </c>
      <c r="E199" s="22" t="str">
        <f t="shared" si="1187"/>
        <v>setosa</v>
      </c>
      <c r="F199" s="22">
        <f t="shared" ref="F199:H199" si="1201">AQ199</f>
        <v>0.3805705806</v>
      </c>
      <c r="G199" s="22">
        <f t="shared" si="1201"/>
        <v>0.2805662125</v>
      </c>
      <c r="H199" s="22">
        <f t="shared" si="1201"/>
        <v>0.3388632068</v>
      </c>
      <c r="I199" s="64" t="str">
        <f t="shared" si="1189"/>
        <v>setosa</v>
      </c>
      <c r="K199" s="24" t="str">
        <f t="shared" si="1190"/>
        <v>OK</v>
      </c>
      <c r="L199" s="29">
        <f t="shared" si="1191"/>
        <v>0.1073426249</v>
      </c>
      <c r="N199" s="29">
        <v>1.0</v>
      </c>
      <c r="O199" s="27">
        <v>4.6</v>
      </c>
      <c r="P199" s="27">
        <v>6.8</v>
      </c>
      <c r="Q199" s="72">
        <f t="shared" ref="Q199:S199" si="1202">Q186-$C$10*CH186</f>
        <v>-0.07822207844</v>
      </c>
      <c r="R199" s="72">
        <f t="shared" si="1202"/>
        <v>0.3714885595</v>
      </c>
      <c r="S199" s="72">
        <f t="shared" si="1202"/>
        <v>-0.4369651879</v>
      </c>
      <c r="U199" s="27">
        <v>0.1759489958482756</v>
      </c>
      <c r="V199" s="27">
        <v>1.5360180982344565</v>
      </c>
      <c r="W199" s="27">
        <v>-1.2093243330054253</v>
      </c>
      <c r="Z199" s="17">
        <f t="shared" ref="Z199:AB199" si="1203">1/(1+EXP(-U199))</f>
        <v>0.5438741192</v>
      </c>
      <c r="AA199" s="17">
        <f t="shared" si="1203"/>
        <v>0.8228851281</v>
      </c>
      <c r="AB199" s="17">
        <f t="shared" si="1203"/>
        <v>0.2298206243</v>
      </c>
      <c r="AE199" s="29">
        <v>1.0</v>
      </c>
      <c r="AF199" s="17">
        <f t="shared" ref="AF199:AH199" si="1204">Z199</f>
        <v>0.5438741192</v>
      </c>
      <c r="AG199" s="17">
        <f t="shared" si="1204"/>
        <v>0.8228851281</v>
      </c>
      <c r="AH199" s="17">
        <f t="shared" si="1204"/>
        <v>0.2298206243</v>
      </c>
      <c r="AI199" s="38">
        <f t="shared" ref="AI199:AK199" si="1205">AI186-$C$10*BO186</f>
        <v>0.4975956674</v>
      </c>
      <c r="AJ199" s="38">
        <f t="shared" si="1205"/>
        <v>-0.1130670085</v>
      </c>
      <c r="AK199" s="38">
        <f t="shared" si="1205"/>
        <v>0.335471341</v>
      </c>
      <c r="AM199" s="27">
        <v>0.7284790283660307</v>
      </c>
      <c r="AN199" s="27">
        <v>0.42361712274383667</v>
      </c>
      <c r="AO199" s="27">
        <v>0.6124038801400912</v>
      </c>
      <c r="AQ199" s="17">
        <f t="shared" ref="AQ199:AS199" si="1206">EXP(AM199)/(EXP($AM199)+EXP($AN199)+EXP($AO199))</f>
        <v>0.3805705806</v>
      </c>
      <c r="AR199" s="17">
        <f t="shared" si="1206"/>
        <v>0.2805662125</v>
      </c>
      <c r="AS199" s="17">
        <f t="shared" si="1206"/>
        <v>0.3388632068</v>
      </c>
      <c r="AU199" s="40" t="str">
        <f t="shared" si="1207"/>
        <v>setosa</v>
      </c>
      <c r="AW199" s="41">
        <v>1.0</v>
      </c>
      <c r="AX199" s="41">
        <v>0.0</v>
      </c>
      <c r="AY199" s="41">
        <v>0.0</v>
      </c>
      <c r="BB199" s="74">
        <f t="shared" ref="BB199:BD199" si="1208">AQ199-AW199</f>
        <v>-0.6194294194</v>
      </c>
      <c r="BC199" s="74">
        <f t="shared" si="1208"/>
        <v>0.2805662125</v>
      </c>
      <c r="BD199" s="74">
        <f t="shared" si="1208"/>
        <v>0.3388632068</v>
      </c>
      <c r="BF199" s="5">
        <v>1.0</v>
      </c>
      <c r="BG199" s="5">
        <v>1.0</v>
      </c>
      <c r="BH199" s="5">
        <v>1.0</v>
      </c>
      <c r="BJ199" s="34">
        <f t="shared" ref="BJ199:BL199" si="1209">BB199*BF199</f>
        <v>-0.6194294194</v>
      </c>
      <c r="BK199" s="34">
        <f t="shared" si="1209"/>
        <v>0.2805662125</v>
      </c>
      <c r="BL199" s="34">
        <f t="shared" si="1209"/>
        <v>0.3388632068</v>
      </c>
      <c r="BO199" s="34">
        <v>-0.5765584783757352</v>
      </c>
      <c r="BP199" s="34">
        <v>0.4529237481164812</v>
      </c>
      <c r="BQ199" s="34">
        <v>0.12363473025925403</v>
      </c>
      <c r="BT199" s="5">
        <f t="shared" ref="BT199:BV199" si="1210">Z199*(1-Z199)</f>
        <v>0.2480750617</v>
      </c>
      <c r="BU199" s="5">
        <f t="shared" si="1210"/>
        <v>0.145745194</v>
      </c>
      <c r="BV199" s="5">
        <f t="shared" si="1210"/>
        <v>0.1770031049</v>
      </c>
      <c r="BY199" s="17">
        <v>0.08155889060582802</v>
      </c>
      <c r="BZ199" s="17">
        <v>-0.22626928326876958</v>
      </c>
      <c r="CA199" s="17">
        <v>0.40914696652679333</v>
      </c>
      <c r="CC199" s="34">
        <f t="shared" ref="CC199:CE199" si="1211">BY199*BT199</f>
        <v>0.02023272682</v>
      </c>
      <c r="CD199" s="34">
        <f t="shared" si="1211"/>
        <v>-0.03297766059</v>
      </c>
      <c r="CE199" s="34">
        <f t="shared" si="1211"/>
        <v>0.07242028345</v>
      </c>
      <c r="CH199" s="66">
        <v>0.3339227316650979</v>
      </c>
      <c r="CI199" s="66">
        <v>-0.3011813662759615</v>
      </c>
      <c r="CJ199" s="66">
        <v>0.5670312648247837</v>
      </c>
    </row>
    <row r="200" ht="18.0" customHeight="1">
      <c r="B200" s="6">
        <v>0.0</v>
      </c>
      <c r="C200" s="6">
        <v>1.0</v>
      </c>
      <c r="D200" s="6">
        <v>0.0</v>
      </c>
      <c r="E200" s="22" t="str">
        <f t="shared" si="1187"/>
        <v>versicolor</v>
      </c>
      <c r="F200" s="22">
        <f t="shared" ref="F200:H200" si="1212">AQ200</f>
        <v>0.2814765597</v>
      </c>
      <c r="G200" s="22">
        <f t="shared" si="1212"/>
        <v>0.3776622601</v>
      </c>
      <c r="H200" s="22">
        <f t="shared" si="1212"/>
        <v>0.3408611803</v>
      </c>
      <c r="I200" s="64" t="str">
        <f t="shared" si="1189"/>
        <v>versicolor</v>
      </c>
      <c r="K200" s="24" t="str">
        <f t="shared" si="1190"/>
        <v>OK</v>
      </c>
      <c r="L200" s="29">
        <f t="shared" si="1191"/>
        <v>0.1081949972</v>
      </c>
      <c r="N200" s="29">
        <v>1.0</v>
      </c>
      <c r="O200" s="27">
        <v>6.4</v>
      </c>
      <c r="P200" s="27">
        <v>3.6</v>
      </c>
      <c r="U200" s="27">
        <v>0.6818991015237253</v>
      </c>
      <c r="V200" s="27">
        <v>-0.016331471899120764</v>
      </c>
      <c r="W200" s="27">
        <v>0.8016417661831614</v>
      </c>
      <c r="Z200" s="17">
        <f t="shared" ref="Z200:AB200" si="1213">1/(1+EXP(-U200))</f>
        <v>0.6641624253</v>
      </c>
      <c r="AA200" s="17">
        <f t="shared" si="1213"/>
        <v>0.4959172228</v>
      </c>
      <c r="AB200" s="17">
        <f t="shared" si="1213"/>
        <v>0.6903255613</v>
      </c>
      <c r="AE200" s="29">
        <v>1.0</v>
      </c>
      <c r="AF200" s="17">
        <f t="shared" ref="AF200:AH200" si="1214">Z200</f>
        <v>0.6641624253</v>
      </c>
      <c r="AG200" s="17">
        <f t="shared" si="1214"/>
        <v>0.4959172228</v>
      </c>
      <c r="AH200" s="17">
        <f t="shared" si="1214"/>
        <v>0.6903255613</v>
      </c>
      <c r="AI200" s="38">
        <f t="shared" ref="AI200:AK200" si="1215">AI187-$C$10*BO187</f>
        <v>-0.1686978805</v>
      </c>
      <c r="AJ200" s="38">
        <f t="shared" si="1215"/>
        <v>0.6374267255</v>
      </c>
      <c r="AK200" s="38">
        <f t="shared" si="1215"/>
        <v>0.371271155</v>
      </c>
      <c r="AM200" s="27">
        <v>0.5490163280173165</v>
      </c>
      <c r="AN200" s="27">
        <v>0.8429674576443182</v>
      </c>
      <c r="AO200" s="27">
        <v>0.7404424517264465</v>
      </c>
      <c r="AQ200" s="17">
        <f t="shared" ref="AQ200:AS200" si="1216">EXP(AM200)/(EXP($AM200)+EXP($AN200)+EXP($AO200))</f>
        <v>0.2814765597</v>
      </c>
      <c r="AR200" s="17">
        <f t="shared" si="1216"/>
        <v>0.3776622601</v>
      </c>
      <c r="AS200" s="17">
        <f t="shared" si="1216"/>
        <v>0.3408611803</v>
      </c>
      <c r="AU200" s="40" t="str">
        <f t="shared" si="1207"/>
        <v>versicolor</v>
      </c>
      <c r="AW200" s="41">
        <v>0.0</v>
      </c>
      <c r="AX200" s="41">
        <v>1.0</v>
      </c>
      <c r="AY200" s="41">
        <v>0.0</v>
      </c>
      <c r="BB200" s="74">
        <f t="shared" ref="BB200:BD200" si="1217">AQ200-AW200</f>
        <v>0.2814765597</v>
      </c>
      <c r="BC200" s="74">
        <f t="shared" si="1217"/>
        <v>-0.6223377399</v>
      </c>
      <c r="BD200" s="74">
        <f t="shared" si="1217"/>
        <v>0.3408611803</v>
      </c>
      <c r="BF200" s="5">
        <v>1.0</v>
      </c>
      <c r="BG200" s="5">
        <v>1.0</v>
      </c>
      <c r="BH200" s="5">
        <v>1.0</v>
      </c>
      <c r="BJ200" s="34">
        <f t="shared" ref="BJ200:BL200" si="1218">BB200*BF200</f>
        <v>0.2814765597</v>
      </c>
      <c r="BK200" s="34">
        <f t="shared" si="1218"/>
        <v>-0.6223377399</v>
      </c>
      <c r="BL200" s="34">
        <f t="shared" si="1218"/>
        <v>0.3408611803</v>
      </c>
      <c r="BO200" s="34">
        <v>0.710170855819855</v>
      </c>
      <c r="BP200" s="34">
        <v>-0.4845781097910612</v>
      </c>
      <c r="BQ200" s="34">
        <v>-0.2255927460287943</v>
      </c>
      <c r="BT200" s="5">
        <f t="shared" ref="BT200:BV200" si="1219">Z200*(1-Z200)</f>
        <v>0.2230506981</v>
      </c>
      <c r="BU200" s="5">
        <f t="shared" si="1219"/>
        <v>0.2499833309</v>
      </c>
      <c r="BV200" s="5">
        <f t="shared" si="1219"/>
        <v>0.2137761807</v>
      </c>
      <c r="BY200" s="17">
        <v>-0.12792820950076472</v>
      </c>
      <c r="BZ200" s="17">
        <v>0.32477654033962094</v>
      </c>
      <c r="CA200" s="17">
        <v>-0.317627282670216</v>
      </c>
      <c r="CC200" s="34">
        <f t="shared" ref="CC200:CE200" si="1220">BY200*BT200</f>
        <v>-0.02853447644</v>
      </c>
      <c r="CD200" s="34">
        <f t="shared" si="1220"/>
        <v>0.08118872136</v>
      </c>
      <c r="CE200" s="34">
        <f t="shared" si="1220"/>
        <v>-0.06790114739</v>
      </c>
    </row>
    <row r="201" ht="18.0" customHeight="1">
      <c r="B201" s="6">
        <v>0.0</v>
      </c>
      <c r="C201" s="6">
        <v>1.0</v>
      </c>
      <c r="D201" s="6">
        <v>0.0</v>
      </c>
      <c r="E201" s="22" t="str">
        <f t="shared" si="1187"/>
        <v>versicolor</v>
      </c>
      <c r="F201" s="22">
        <f t="shared" ref="F201:H201" si="1221">AQ201</f>
        <v>0.2848600059</v>
      </c>
      <c r="G201" s="22">
        <f t="shared" si="1221"/>
        <v>0.3740886589</v>
      </c>
      <c r="H201" s="22">
        <f t="shared" si="1221"/>
        <v>0.3410513352</v>
      </c>
      <c r="I201" s="64" t="str">
        <f t="shared" si="1189"/>
        <v>versicolor</v>
      </c>
      <c r="K201" s="24" t="str">
        <f t="shared" si="1190"/>
        <v>OK</v>
      </c>
      <c r="L201" s="29">
        <f t="shared" si="1191"/>
        <v>0.1092513837</v>
      </c>
      <c r="N201" s="29">
        <v>1.0</v>
      </c>
      <c r="O201" s="27">
        <v>5.9</v>
      </c>
      <c r="P201" s="27">
        <v>3.4</v>
      </c>
      <c r="U201" s="27">
        <v>0.6265325575795441</v>
      </c>
      <c r="V201" s="27">
        <v>0.010366977220332307</v>
      </c>
      <c r="W201" s="27">
        <v>0.7188466099321473</v>
      </c>
      <c r="Z201" s="17">
        <f t="shared" ref="Z201:AB201" si="1222">1/(1+EXP(-U201))</f>
        <v>0.651702815</v>
      </c>
      <c r="AA201" s="17">
        <f t="shared" si="1222"/>
        <v>0.5025917211</v>
      </c>
      <c r="AB201" s="17">
        <f t="shared" si="1222"/>
        <v>0.6723529822</v>
      </c>
      <c r="AE201" s="29">
        <v>1.0</v>
      </c>
      <c r="AF201" s="17">
        <f t="shared" ref="AF201:AH201" si="1223">Z201</f>
        <v>0.651702815</v>
      </c>
      <c r="AG201" s="17">
        <f t="shared" si="1223"/>
        <v>0.5025917211</v>
      </c>
      <c r="AH201" s="17">
        <f t="shared" si="1223"/>
        <v>0.6723529822</v>
      </c>
      <c r="AI201" s="2"/>
      <c r="AM201" s="27">
        <v>0.5490591604508249</v>
      </c>
      <c r="AN201" s="27">
        <v>0.8215541335001932</v>
      </c>
      <c r="AO201" s="27">
        <v>0.7290943172569431</v>
      </c>
      <c r="AQ201" s="17">
        <f t="shared" ref="AQ201:AS201" si="1224">EXP(AM201)/(EXP($AM201)+EXP($AN201)+EXP($AO201))</f>
        <v>0.2848600059</v>
      </c>
      <c r="AR201" s="17">
        <f t="shared" si="1224"/>
        <v>0.3740886589</v>
      </c>
      <c r="AS201" s="17">
        <f t="shared" si="1224"/>
        <v>0.3410513352</v>
      </c>
      <c r="AU201" s="40" t="str">
        <f t="shared" si="1207"/>
        <v>versicolor</v>
      </c>
      <c r="AW201" s="41">
        <v>0.0</v>
      </c>
      <c r="AX201" s="41">
        <v>1.0</v>
      </c>
      <c r="AY201" s="41">
        <v>0.0</v>
      </c>
      <c r="BB201" s="74">
        <f t="shared" ref="BB201:BD201" si="1225">AQ201-AW201</f>
        <v>0.2848600059</v>
      </c>
      <c r="BC201" s="74">
        <f t="shared" si="1225"/>
        <v>-0.6259113411</v>
      </c>
      <c r="BD201" s="74">
        <f t="shared" si="1225"/>
        <v>0.3410513352</v>
      </c>
      <c r="BF201" s="5">
        <v>1.0</v>
      </c>
      <c r="BG201" s="5">
        <v>1.0</v>
      </c>
      <c r="BH201" s="5">
        <v>1.0</v>
      </c>
      <c r="BJ201" s="34">
        <f t="shared" ref="BJ201:BL201" si="1226">BB201*BF201</f>
        <v>0.2848600059</v>
      </c>
      <c r="BK201" s="34">
        <f t="shared" si="1226"/>
        <v>-0.6259113411</v>
      </c>
      <c r="BL201" s="34">
        <f t="shared" si="1226"/>
        <v>0.3410513352</v>
      </c>
      <c r="BT201" s="5">
        <f t="shared" ref="BT201:BV201" si="1227">Z201*(1-Z201)</f>
        <v>0.2269862559</v>
      </c>
      <c r="BU201" s="5">
        <f t="shared" si="1227"/>
        <v>0.249993283</v>
      </c>
      <c r="BV201" s="5">
        <f t="shared" si="1227"/>
        <v>0.2202944495</v>
      </c>
      <c r="BY201" s="17">
        <v>-0.12874849981198888</v>
      </c>
      <c r="BZ201" s="17">
        <v>0.3269279764420458</v>
      </c>
      <c r="CA201" s="17">
        <v>-0.3204053727226489</v>
      </c>
      <c r="CC201" s="34">
        <f t="shared" ref="CC201:CE201" si="1228">BY201*BT201</f>
        <v>-0.02922413993</v>
      </c>
      <c r="CD201" s="34">
        <f t="shared" si="1228"/>
        <v>0.08172979813</v>
      </c>
      <c r="CE201" s="34">
        <f t="shared" si="1228"/>
        <v>-0.07058352521</v>
      </c>
    </row>
    <row r="202" ht="18.0" customHeight="1">
      <c r="B202" s="6">
        <v>0.0</v>
      </c>
      <c r="C202" s="6">
        <v>1.0</v>
      </c>
      <c r="D202" s="6">
        <v>0.0</v>
      </c>
      <c r="E202" s="22" t="str">
        <f t="shared" si="1187"/>
        <v>versicolor</v>
      </c>
      <c r="F202" s="22">
        <f t="shared" ref="F202:H202" si="1229">AQ202</f>
        <v>0.2692494087</v>
      </c>
      <c r="G202" s="22">
        <f t="shared" si="1229"/>
        <v>0.3915899162</v>
      </c>
      <c r="H202" s="22">
        <f t="shared" si="1229"/>
        <v>0.3391606752</v>
      </c>
      <c r="I202" s="64" t="str">
        <f t="shared" si="1189"/>
        <v>versicolor</v>
      </c>
      <c r="K202" s="24" t="str">
        <f t="shared" si="1190"/>
        <v>OK</v>
      </c>
      <c r="L202" s="29">
        <f t="shared" si="1191"/>
        <v>0.1041711243</v>
      </c>
      <c r="N202" s="29">
        <v>1.0</v>
      </c>
      <c r="O202" s="27">
        <v>6.7</v>
      </c>
      <c r="P202" s="27">
        <v>3.2</v>
      </c>
      <c r="U202" s="27">
        <v>0.7557945086779195</v>
      </c>
      <c r="V202" s="27">
        <v>-0.22552459231922195</v>
      </c>
      <c r="W202" s="27">
        <v>1.078540757657282</v>
      </c>
      <c r="Z202" s="17">
        <f t="shared" ref="Z202:AB202" si="1230">1/(1+EXP(-U202))</f>
        <v>0.6804399805</v>
      </c>
      <c r="AA202" s="17">
        <f t="shared" si="1230"/>
        <v>0.4438566111</v>
      </c>
      <c r="AB202" s="17">
        <f t="shared" si="1230"/>
        <v>0.746217736</v>
      </c>
      <c r="AE202" s="29">
        <v>1.0</v>
      </c>
      <c r="AF202" s="17">
        <f t="shared" ref="AF202:AH202" si="1231">Z202</f>
        <v>0.6804399805</v>
      </c>
      <c r="AG202" s="17">
        <f t="shared" si="1231"/>
        <v>0.4438566111</v>
      </c>
      <c r="AH202" s="17">
        <f t="shared" si="1231"/>
        <v>0.746217736</v>
      </c>
      <c r="AJ202" s="2"/>
      <c r="AK202" s="2"/>
      <c r="AM202" s="27">
        <v>0.5219262465249314</v>
      </c>
      <c r="AN202" s="27">
        <v>0.8965032867467236</v>
      </c>
      <c r="AO202" s="27">
        <v>0.7527620899288043</v>
      </c>
      <c r="AQ202" s="17">
        <f t="shared" ref="AQ202:AS202" si="1232">EXP(AM202)/(EXP($AM202)+EXP($AN202)+EXP($AO202))</f>
        <v>0.2692494087</v>
      </c>
      <c r="AR202" s="17">
        <f t="shared" si="1232"/>
        <v>0.3915899162</v>
      </c>
      <c r="AS202" s="17">
        <f t="shared" si="1232"/>
        <v>0.3391606752</v>
      </c>
      <c r="AU202" s="40" t="str">
        <f t="shared" si="1207"/>
        <v>versicolor</v>
      </c>
      <c r="AW202" s="41">
        <v>0.0</v>
      </c>
      <c r="AX202" s="41">
        <v>1.0</v>
      </c>
      <c r="AY202" s="41">
        <v>0.0</v>
      </c>
      <c r="BB202" s="74">
        <f t="shared" ref="BB202:BD202" si="1233">AQ202-AW202</f>
        <v>0.2692494087</v>
      </c>
      <c r="BC202" s="74">
        <f t="shared" si="1233"/>
        <v>-0.6084100838</v>
      </c>
      <c r="BD202" s="74">
        <f t="shared" si="1233"/>
        <v>0.3391606752</v>
      </c>
      <c r="BF202" s="5">
        <v>1.0</v>
      </c>
      <c r="BG202" s="5">
        <v>1.0</v>
      </c>
      <c r="BH202" s="5">
        <v>1.0</v>
      </c>
      <c r="BJ202" s="34">
        <f t="shared" ref="BJ202:BL202" si="1234">BB202*BF202</f>
        <v>0.2692494087</v>
      </c>
      <c r="BK202" s="34">
        <f t="shared" si="1234"/>
        <v>-0.6084100838</v>
      </c>
      <c r="BL202" s="34">
        <f t="shared" si="1234"/>
        <v>0.3391606752</v>
      </c>
      <c r="BT202" s="5">
        <f t="shared" ref="BT202:BV202" si="1235">Z202*(1-Z202)</f>
        <v>0.2174414134</v>
      </c>
      <c r="BU202" s="5">
        <f t="shared" si="1235"/>
        <v>0.2468479199</v>
      </c>
      <c r="BV202" s="5">
        <f t="shared" si="1235"/>
        <v>0.1893768265</v>
      </c>
      <c r="BY202" s="17">
        <v>-0.12477775869628155</v>
      </c>
      <c r="BZ202" s="17">
        <v>0.31654713383904454</v>
      </c>
      <c r="CA202" s="17">
        <v>-0.3073180764780615</v>
      </c>
      <c r="CC202" s="34">
        <f t="shared" ref="CC202:CE202" si="1236">BY202*BT202</f>
        <v>-0.02713185221</v>
      </c>
      <c r="CD202" s="34">
        <f t="shared" si="1236"/>
        <v>0.07813900153</v>
      </c>
      <c r="CE202" s="34">
        <f t="shared" si="1236"/>
        <v>-0.05819892205</v>
      </c>
    </row>
    <row r="203" ht="18.0" customHeight="1">
      <c r="B203" s="6">
        <v>0.0</v>
      </c>
      <c r="C203" s="6">
        <v>0.0</v>
      </c>
      <c r="D203" s="6">
        <v>1.0</v>
      </c>
      <c r="E203" s="22" t="str">
        <f t="shared" si="1187"/>
        <v>virginica</v>
      </c>
      <c r="F203" s="22">
        <f t="shared" ref="F203:H203" si="1237">AQ203</f>
        <v>0.3175824186</v>
      </c>
      <c r="G203" s="22">
        <f t="shared" si="1237"/>
        <v>0.3386662054</v>
      </c>
      <c r="H203" s="22">
        <f t="shared" si="1237"/>
        <v>0.3437513761</v>
      </c>
      <c r="I203" s="64" t="str">
        <f t="shared" si="1189"/>
        <v>virginica</v>
      </c>
      <c r="K203" s="24" t="str">
        <f t="shared" si="1190"/>
        <v>OK</v>
      </c>
      <c r="L203" s="29">
        <f t="shared" si="1191"/>
        <v>0.1186485141</v>
      </c>
      <c r="N203" s="29">
        <v>1.0</v>
      </c>
      <c r="O203" s="27">
        <v>7.9</v>
      </c>
      <c r="P203" s="27">
        <v>6.3</v>
      </c>
      <c r="U203" s="27">
        <v>0.6837323686367718</v>
      </c>
      <c r="V203" s="27">
        <v>0.6836991557265635</v>
      </c>
      <c r="W203" s="27">
        <v>0.13240034028355963</v>
      </c>
      <c r="Z203" s="17">
        <f t="shared" ref="Z203:AB203" si="1238">1/(1+EXP(-U203))</f>
        <v>0.6645712137</v>
      </c>
      <c r="AA203" s="17">
        <f t="shared" si="1238"/>
        <v>0.6645638099</v>
      </c>
      <c r="AB203" s="17">
        <f t="shared" si="1238"/>
        <v>0.5330518164</v>
      </c>
      <c r="AE203" s="29">
        <v>1.0</v>
      </c>
      <c r="AF203" s="17">
        <f t="shared" ref="AF203:AH203" si="1239">Z203</f>
        <v>0.6645712137</v>
      </c>
      <c r="AG203" s="17">
        <f t="shared" si="1239"/>
        <v>0.6645638099</v>
      </c>
      <c r="AH203" s="17">
        <f t="shared" si="1239"/>
        <v>0.5330518164</v>
      </c>
      <c r="AM203" s="27">
        <v>0.6596729218491197</v>
      </c>
      <c r="AN203" s="27">
        <v>0.7239505284843096</v>
      </c>
      <c r="AO203" s="27">
        <v>0.7388542031844265</v>
      </c>
      <c r="AQ203" s="17">
        <f t="shared" ref="AQ203:AS203" si="1240">EXP(AM203)/(EXP($AM203)+EXP($AN203)+EXP($AO203))</f>
        <v>0.3175824186</v>
      </c>
      <c r="AR203" s="17">
        <f t="shared" si="1240"/>
        <v>0.3386662054</v>
      </c>
      <c r="AS203" s="17">
        <f t="shared" si="1240"/>
        <v>0.3437513761</v>
      </c>
      <c r="AU203" s="40" t="str">
        <f t="shared" si="1207"/>
        <v>virginica</v>
      </c>
      <c r="AW203" s="41">
        <v>0.0</v>
      </c>
      <c r="AX203" s="41">
        <v>0.0</v>
      </c>
      <c r="AY203" s="41">
        <v>1.0</v>
      </c>
      <c r="BB203" s="74">
        <f t="shared" ref="BB203:BD203" si="1241">AQ203-AW203</f>
        <v>0.3175824186</v>
      </c>
      <c r="BC203" s="74">
        <f t="shared" si="1241"/>
        <v>0.3386662054</v>
      </c>
      <c r="BD203" s="74">
        <f t="shared" si="1241"/>
        <v>-0.6562486239</v>
      </c>
      <c r="BF203" s="5">
        <v>1.0</v>
      </c>
      <c r="BG203" s="5">
        <v>1.0</v>
      </c>
      <c r="BH203" s="5">
        <v>1.0</v>
      </c>
      <c r="BJ203" s="34">
        <f t="shared" ref="BJ203:BL203" si="1242">BB203*BF203</f>
        <v>0.3175824186</v>
      </c>
      <c r="BK203" s="34">
        <f t="shared" si="1242"/>
        <v>0.3386662054</v>
      </c>
      <c r="BL203" s="34">
        <f t="shared" si="1242"/>
        <v>-0.6562486239</v>
      </c>
      <c r="BT203" s="5">
        <f t="shared" ref="BT203:BV203" si="1243">Z203*(1-Z203)</f>
        <v>0.2229163156</v>
      </c>
      <c r="BU203" s="5">
        <f t="shared" si="1243"/>
        <v>0.2229187525</v>
      </c>
      <c r="BV203" s="5">
        <f t="shared" si="1243"/>
        <v>0.2489075774</v>
      </c>
      <c r="BY203" s="17">
        <v>0.04678696838083107</v>
      </c>
      <c r="BZ203" s="17">
        <v>-0.10041694509544954</v>
      </c>
      <c r="CA203" s="17">
        <v>-0.08134677516484198</v>
      </c>
      <c r="CC203" s="34">
        <f t="shared" ref="CC203:CE203" si="1244">BY203*BT203</f>
        <v>0.01042957861</v>
      </c>
      <c r="CD203" s="34">
        <f t="shared" si="1244"/>
        <v>-0.02238482013</v>
      </c>
      <c r="CE203" s="34">
        <f t="shared" si="1244"/>
        <v>-0.02024782874</v>
      </c>
    </row>
    <row r="204" ht="18.0" customHeight="1">
      <c r="B204" s="6">
        <v>0.0</v>
      </c>
      <c r="C204" s="6">
        <v>0.0</v>
      </c>
      <c r="D204" s="6">
        <v>1.0</v>
      </c>
      <c r="E204" s="22" t="str">
        <f t="shared" si="1187"/>
        <v>virginica</v>
      </c>
      <c r="F204" s="22">
        <f t="shared" ref="F204:H204" si="1245">AQ204</f>
        <v>0.2994308389</v>
      </c>
      <c r="G204" s="22">
        <f t="shared" si="1245"/>
        <v>0.3572271577</v>
      </c>
      <c r="H204" s="22">
        <f t="shared" si="1245"/>
        <v>0.3433420034</v>
      </c>
      <c r="I204" s="64" t="str">
        <f t="shared" si="1189"/>
        <v>versicolor</v>
      </c>
      <c r="K204" s="24" t="str">
        <f t="shared" si="1190"/>
        <v>NG</v>
      </c>
      <c r="L204" s="29">
        <f t="shared" si="1191"/>
        <v>0.1187809149</v>
      </c>
      <c r="N204" s="29">
        <v>1.0</v>
      </c>
      <c r="O204" s="27">
        <v>8.3</v>
      </c>
      <c r="P204" s="27">
        <v>5.8</v>
      </c>
      <c r="U204" s="27">
        <v>0.7796521755611019</v>
      </c>
      <c r="V204" s="27">
        <v>0.4171579471503015</v>
      </c>
      <c r="W204" s="27">
        <v>0.48703348931805923</v>
      </c>
      <c r="Z204" s="17">
        <f t="shared" ref="Z204:AB204" si="1246">1/(1+EXP(-U204))</f>
        <v>0.685605145</v>
      </c>
      <c r="AA204" s="17">
        <f t="shared" si="1246"/>
        <v>0.602802972</v>
      </c>
      <c r="AB204" s="17">
        <f t="shared" si="1246"/>
        <v>0.6194073497</v>
      </c>
      <c r="AE204" s="29">
        <v>1.0</v>
      </c>
      <c r="AF204" s="17">
        <f t="shared" ref="AF204:AH204" si="1247">Z204</f>
        <v>0.685605145</v>
      </c>
      <c r="AG204" s="17">
        <f t="shared" si="1247"/>
        <v>0.602802972</v>
      </c>
      <c r="AH204" s="17">
        <f t="shared" si="1247"/>
        <v>0.6194073497</v>
      </c>
      <c r="AM204" s="27">
        <v>0.6250258640730832</v>
      </c>
      <c r="AN204" s="27">
        <v>0.8015142705528487</v>
      </c>
      <c r="AO204" s="27">
        <v>0.7618694398498723</v>
      </c>
      <c r="AQ204" s="17">
        <f t="shared" ref="AQ204:AS204" si="1248">EXP(AM204)/(EXP($AM204)+EXP($AN204)+EXP($AO204))</f>
        <v>0.2994308389</v>
      </c>
      <c r="AR204" s="17">
        <f t="shared" si="1248"/>
        <v>0.3572271577</v>
      </c>
      <c r="AS204" s="17">
        <f t="shared" si="1248"/>
        <v>0.3433420034</v>
      </c>
      <c r="AU204" s="40" t="str">
        <f t="shared" si="1207"/>
        <v>versicolor</v>
      </c>
      <c r="AW204" s="41">
        <v>0.0</v>
      </c>
      <c r="AX204" s="41">
        <v>0.0</v>
      </c>
      <c r="AY204" s="41">
        <v>1.0</v>
      </c>
      <c r="BB204" s="74">
        <f t="shared" ref="BB204:BD204" si="1249">AQ204-AW204</f>
        <v>0.2994308389</v>
      </c>
      <c r="BC204" s="74">
        <f t="shared" si="1249"/>
        <v>0.3572271577</v>
      </c>
      <c r="BD204" s="74">
        <f t="shared" si="1249"/>
        <v>-0.6566579966</v>
      </c>
      <c r="BF204" s="5">
        <v>1.0</v>
      </c>
      <c r="BG204" s="5">
        <v>1.0</v>
      </c>
      <c r="BH204" s="5">
        <v>1.0</v>
      </c>
      <c r="BJ204" s="34">
        <f t="shared" ref="BJ204:BL204" si="1250">BB204*BF204</f>
        <v>0.2994308389</v>
      </c>
      <c r="BK204" s="34">
        <f t="shared" si="1250"/>
        <v>0.3572271577</v>
      </c>
      <c r="BL204" s="34">
        <f t="shared" si="1250"/>
        <v>-0.6566579966</v>
      </c>
      <c r="BT204" s="5">
        <f t="shared" ref="BT204:BV204" si="1251">Z204*(1-Z204)</f>
        <v>0.2155507302</v>
      </c>
      <c r="BU204" s="5">
        <f t="shared" si="1251"/>
        <v>0.239431549</v>
      </c>
      <c r="BV204" s="5">
        <f t="shared" si="1251"/>
        <v>0.2357418848</v>
      </c>
      <c r="BY204" s="17">
        <v>0.05107552361206108</v>
      </c>
      <c r="BZ204" s="17">
        <v>-0.11168505665169098</v>
      </c>
      <c r="CA204" s="17">
        <v>-0.06660538333668328</v>
      </c>
      <c r="CC204" s="34">
        <f t="shared" ref="CC204:CE204" si="1252">BY204*BT204</f>
        <v>0.01100936641</v>
      </c>
      <c r="CD204" s="34">
        <f t="shared" si="1252"/>
        <v>-0.02674092611</v>
      </c>
      <c r="CE204" s="34">
        <f t="shared" si="1252"/>
        <v>-0.01570167861</v>
      </c>
    </row>
    <row r="205" ht="18.0" customHeight="1">
      <c r="B205" s="6">
        <v>0.0</v>
      </c>
      <c r="C205" s="6">
        <v>0.0</v>
      </c>
      <c r="D205" s="6">
        <v>1.0</v>
      </c>
      <c r="E205" s="22" t="str">
        <f t="shared" si="1187"/>
        <v>virginica</v>
      </c>
      <c r="F205" s="22">
        <f t="shared" ref="F205:H205" si="1253">AQ205</f>
        <v>0.2957488764</v>
      </c>
      <c r="G205" s="22">
        <f t="shared" si="1253"/>
        <v>0.3614119153</v>
      </c>
      <c r="H205" s="22">
        <f t="shared" si="1253"/>
        <v>0.3428392083</v>
      </c>
      <c r="I205" s="64" t="str">
        <f t="shared" si="1189"/>
        <v>versicolor</v>
      </c>
      <c r="J205" s="30"/>
      <c r="K205" s="24" t="str">
        <f t="shared" si="1190"/>
        <v>NG</v>
      </c>
      <c r="L205" s="31">
        <f t="shared" si="1191"/>
        <v>0.1189437469</v>
      </c>
      <c r="N205" s="31">
        <v>1.0</v>
      </c>
      <c r="O205" s="27">
        <v>7.7</v>
      </c>
      <c r="P205" s="27">
        <v>5.2</v>
      </c>
      <c r="U205" s="27">
        <v>0.7413722710657125</v>
      </c>
      <c r="V205" s="27">
        <v>0.31546020466780966</v>
      </c>
      <c r="W205" s="27">
        <v>0.5449867694715813</v>
      </c>
      <c r="Z205" s="17">
        <f t="shared" ref="Z205:AB205" si="1254">1/(1+EXP(-U205))</f>
        <v>0.6772958612</v>
      </c>
      <c r="AA205" s="17">
        <f t="shared" si="1254"/>
        <v>0.5782174726</v>
      </c>
      <c r="AB205" s="17">
        <f t="shared" si="1254"/>
        <v>0.632971703</v>
      </c>
      <c r="AE205" s="31">
        <v>1.0</v>
      </c>
      <c r="AF205" s="17">
        <f t="shared" ref="AF205:AH205" si="1255">Z205</f>
        <v>0.6772958612</v>
      </c>
      <c r="AG205" s="17">
        <f t="shared" si="1255"/>
        <v>0.5782174726</v>
      </c>
      <c r="AH205" s="17">
        <f t="shared" si="1255"/>
        <v>0.632971703</v>
      </c>
      <c r="AM205" s="27">
        <v>0.6062956214005659</v>
      </c>
      <c r="AN205" s="27">
        <v>0.8068032650313826</v>
      </c>
      <c r="AO205" s="27">
        <v>0.754046474531328</v>
      </c>
      <c r="AQ205" s="17">
        <f t="shared" ref="AQ205:AS205" si="1256">EXP(AM205)/(EXP($AM205)+EXP($AN205)+EXP($AO205))</f>
        <v>0.2957488764</v>
      </c>
      <c r="AR205" s="17">
        <f t="shared" si="1256"/>
        <v>0.3614119153</v>
      </c>
      <c r="AS205" s="17">
        <f t="shared" si="1256"/>
        <v>0.3428392083</v>
      </c>
      <c r="AU205" s="40" t="str">
        <f t="shared" si="1207"/>
        <v>versicolor</v>
      </c>
      <c r="AW205" s="41">
        <v>0.0</v>
      </c>
      <c r="AX205" s="41">
        <v>0.0</v>
      </c>
      <c r="AY205" s="41">
        <v>1.0</v>
      </c>
      <c r="BB205" s="74">
        <f t="shared" ref="BB205:BD205" si="1257">AQ205-AW205</f>
        <v>0.2957488764</v>
      </c>
      <c r="BC205" s="74">
        <f t="shared" si="1257"/>
        <v>0.3614119153</v>
      </c>
      <c r="BD205" s="74">
        <f t="shared" si="1257"/>
        <v>-0.6571607917</v>
      </c>
      <c r="BF205" s="5">
        <v>1.0</v>
      </c>
      <c r="BG205" s="5">
        <v>1.0</v>
      </c>
      <c r="BH205" s="5">
        <v>1.0</v>
      </c>
      <c r="BJ205" s="34">
        <f t="shared" ref="BJ205:BL205" si="1258">BB205*BF205</f>
        <v>0.2957488764</v>
      </c>
      <c r="BK205" s="34">
        <f t="shared" si="1258"/>
        <v>0.3614119153</v>
      </c>
      <c r="BL205" s="34">
        <f t="shared" si="1258"/>
        <v>-0.6571607917</v>
      </c>
      <c r="BT205" s="5">
        <f t="shared" ref="BT205:BV205" si="1259">Z205*(1-Z205)</f>
        <v>0.2185661776</v>
      </c>
      <c r="BU205" s="5">
        <f t="shared" si="1259"/>
        <v>0.243882027</v>
      </c>
      <c r="BV205" s="5">
        <f t="shared" si="1259"/>
        <v>0.2323185262</v>
      </c>
      <c r="BY205" s="17">
        <v>0.05202251528565499</v>
      </c>
      <c r="BZ205" s="17">
        <v>-0.11415901659063533</v>
      </c>
      <c r="CA205" s="17">
        <v>-0.06350344106196379</v>
      </c>
      <c r="CC205" s="34">
        <f t="shared" ref="CC205:CE205" si="1260">BY205*BT205</f>
        <v>0.01137036231</v>
      </c>
      <c r="CD205" s="34">
        <f t="shared" si="1260"/>
        <v>-0.02784133236</v>
      </c>
      <c r="CE205" s="34">
        <f t="shared" si="1260"/>
        <v>-0.01475302584</v>
      </c>
    </row>
    <row r="206" ht="18.0" customHeight="1">
      <c r="K206" s="32" t="s">
        <v>29</v>
      </c>
      <c r="L206" s="31">
        <f>SUM(L197:L205)</f>
        <v>0.999034046</v>
      </c>
      <c r="R206" s="9"/>
      <c r="AM206" s="7"/>
    </row>
    <row r="207" ht="18.0" customHeight="1">
      <c r="K207" s="2"/>
      <c r="R207" s="9"/>
      <c r="AM207" s="43" t="s">
        <v>388</v>
      </c>
      <c r="AN207" s="27"/>
      <c r="AO207" s="27"/>
    </row>
    <row r="208" ht="18.0" customHeight="1">
      <c r="B208" s="11" t="s">
        <v>11</v>
      </c>
      <c r="C208" s="12"/>
      <c r="D208" s="12"/>
      <c r="E208" s="13"/>
      <c r="G208" s="2"/>
      <c r="H208" s="2"/>
      <c r="I208" s="2"/>
      <c r="J208" s="9"/>
      <c r="K208" s="2"/>
      <c r="L208" s="9"/>
      <c r="Q208" s="7"/>
      <c r="U208" s="43" t="s">
        <v>12</v>
      </c>
      <c r="V208" s="27"/>
      <c r="W208" s="27"/>
      <c r="Z208" s="16" t="s">
        <v>389</v>
      </c>
      <c r="AA208" s="17"/>
      <c r="AF208" s="16" t="s">
        <v>390</v>
      </c>
      <c r="AI208" s="7"/>
      <c r="AM208" s="43" t="s">
        <v>391</v>
      </c>
      <c r="AQ208" s="10" t="s">
        <v>392</v>
      </c>
      <c r="AR208" s="17"/>
      <c r="AW208" s="1" t="s">
        <v>41</v>
      </c>
      <c r="BB208" s="36" t="s">
        <v>93</v>
      </c>
      <c r="BF208" s="4" t="s">
        <v>393</v>
      </c>
      <c r="BH208" s="9" t="s">
        <v>1805</v>
      </c>
      <c r="BJ208" s="33" t="s">
        <v>395</v>
      </c>
      <c r="BN208" s="33" t="s">
        <v>396</v>
      </c>
      <c r="BO208" s="34"/>
      <c r="BP208" s="34"/>
      <c r="BQ208" s="34"/>
      <c r="BT208" s="4" t="s">
        <v>397</v>
      </c>
      <c r="BX208" s="16" t="s">
        <v>398</v>
      </c>
      <c r="BY208" s="17"/>
      <c r="BZ208" s="17"/>
      <c r="CA208" s="17"/>
      <c r="CB208" s="17"/>
      <c r="CC208" s="33" t="s">
        <v>399</v>
      </c>
      <c r="CG208" s="4" t="s">
        <v>138</v>
      </c>
      <c r="CH208" s="5"/>
      <c r="CI208" s="5"/>
      <c r="CJ208" s="5"/>
    </row>
    <row r="209" ht="18.0" customHeight="1">
      <c r="B209" s="18" t="s">
        <v>14</v>
      </c>
      <c r="C209" s="18" t="s">
        <v>15</v>
      </c>
      <c r="D209" s="18" t="s">
        <v>16</v>
      </c>
      <c r="E209" s="19"/>
      <c r="F209" s="6" t="s">
        <v>14</v>
      </c>
      <c r="G209" s="6" t="s">
        <v>15</v>
      </c>
      <c r="H209" s="6" t="s">
        <v>16</v>
      </c>
      <c r="I209" s="19"/>
      <c r="J209" s="20" t="s">
        <v>18</v>
      </c>
      <c r="K209" s="18" t="s">
        <v>19</v>
      </c>
      <c r="L209" s="21" t="s">
        <v>20</v>
      </c>
      <c r="N209" s="1" t="s">
        <v>21</v>
      </c>
      <c r="O209" s="1" t="s">
        <v>22</v>
      </c>
      <c r="P209" s="1" t="s">
        <v>23</v>
      </c>
      <c r="Q209" s="1" t="s">
        <v>1806</v>
      </c>
      <c r="U209" s="1" t="s">
        <v>1807</v>
      </c>
      <c r="AE209" s="1" t="s">
        <v>21</v>
      </c>
      <c r="AF209" s="2" t="s">
        <v>1808</v>
      </c>
      <c r="AI209" s="2" t="s">
        <v>1809</v>
      </c>
      <c r="AK209" s="2"/>
      <c r="AM209" s="2" t="s">
        <v>1810</v>
      </c>
      <c r="AO209" s="2"/>
      <c r="AQ209" s="2" t="s">
        <v>47</v>
      </c>
      <c r="AW209" s="6" t="s">
        <v>14</v>
      </c>
      <c r="AX209" s="6" t="s">
        <v>15</v>
      </c>
      <c r="AY209" s="6" t="s">
        <v>16</v>
      </c>
      <c r="BB209" s="2" t="s">
        <v>101</v>
      </c>
      <c r="BF209" s="1" t="s">
        <v>251</v>
      </c>
      <c r="BJ209" s="57" t="s">
        <v>1811</v>
      </c>
      <c r="BK209" s="58"/>
      <c r="BO209" s="2" t="s">
        <v>104</v>
      </c>
      <c r="BP209" s="2"/>
      <c r="BT209" s="1" t="s">
        <v>145</v>
      </c>
      <c r="BY209" s="2" t="s">
        <v>146</v>
      </c>
      <c r="CC209" s="2" t="s">
        <v>1812</v>
      </c>
      <c r="CH209" s="2" t="s">
        <v>148</v>
      </c>
    </row>
    <row r="210" ht="18.0" customHeight="1">
      <c r="A210" s="1">
        <f>A197+1</f>
        <v>16</v>
      </c>
      <c r="B210" s="6">
        <v>1.0</v>
      </c>
      <c r="C210" s="6">
        <v>0.0</v>
      </c>
      <c r="D210" s="6">
        <v>0.0</v>
      </c>
      <c r="E210" s="22" t="str">
        <f t="shared" ref="E210:E218" si="1271">IF(MAX(B210:D210)=B210,"setosa",IF(MAX(B210:D210)=C210,"versicolor","virginica"))</f>
        <v>setosa</v>
      </c>
      <c r="F210" s="22">
        <f t="shared" ref="F210:H210" si="1261">AQ210</f>
        <v>0.3871829848</v>
      </c>
      <c r="G210" s="22">
        <f t="shared" si="1261"/>
        <v>0.2756513657</v>
      </c>
      <c r="H210" s="22">
        <f t="shared" si="1261"/>
        <v>0.3371656495</v>
      </c>
      <c r="I210" s="64" t="str">
        <f t="shared" ref="I210:I218" si="1273">IF(MAX(F210:H210)=F210,"setosa",IF(MAX(F210:H210)=G210,"versicolor","virginica"))</f>
        <v>setosa</v>
      </c>
      <c r="J210" s="22">
        <f>COUNTIF(K210:K218,"OK")/9</f>
        <v>0.7777777778</v>
      </c>
      <c r="K210" s="24" t="str">
        <f t="shared" ref="K210:K218" si="1274">IF(E210=I210,"OK","NG")</f>
        <v>OK</v>
      </c>
      <c r="L210" s="25">
        <f t="shared" ref="L210:L218" si="1275">-(B210*LN(F210)+C210*LN(G210)+D210*LN(H210))/9</f>
        <v>0.1054286521</v>
      </c>
      <c r="M210" s="9" t="s">
        <v>26</v>
      </c>
      <c r="N210" s="25">
        <v>1.0</v>
      </c>
      <c r="O210" s="27">
        <v>5.1</v>
      </c>
      <c r="P210" s="27">
        <v>7.0</v>
      </c>
      <c r="Q210" s="72">
        <f t="shared" ref="Q210:S210" si="1262">Q197-$C$10*CH197</f>
        <v>0.05406317712</v>
      </c>
      <c r="R210" s="72">
        <f t="shared" si="1262"/>
        <v>-0.06508863739</v>
      </c>
      <c r="S210" s="72">
        <f t="shared" si="1262"/>
        <v>0.1983328224</v>
      </c>
      <c r="T210" s="28" t="s">
        <v>27</v>
      </c>
      <c r="U210" s="27">
        <f t="array" ref="U210:W218">MMULT(N210:P218,Q210:S212)</f>
        <v>0.081996718</v>
      </c>
      <c r="V210" s="27">
        <v>1.4982384473234984</v>
      </c>
      <c r="W210" s="27">
        <v>-1.1876336339748752</v>
      </c>
      <c r="Y210" s="9" t="s">
        <v>1813</v>
      </c>
      <c r="Z210" s="17">
        <f t="shared" ref="Z210:AB210" si="1263">1/(1+EXP(-U210))</f>
        <v>0.5204877018</v>
      </c>
      <c r="AA210" s="17">
        <f t="shared" si="1263"/>
        <v>0.8173115999</v>
      </c>
      <c r="AB210" s="17">
        <f t="shared" si="1263"/>
        <v>0.2336824256</v>
      </c>
      <c r="AD210" s="9" t="s">
        <v>1814</v>
      </c>
      <c r="AE210" s="25">
        <v>1.0</v>
      </c>
      <c r="AF210" s="17">
        <f t="shared" ref="AF210:AH210" si="1264">Z210</f>
        <v>0.5204877018</v>
      </c>
      <c r="AG210" s="17">
        <f t="shared" si="1264"/>
        <v>0.8173115999</v>
      </c>
      <c r="AH210" s="17">
        <f t="shared" si="1264"/>
        <v>0.2336824256</v>
      </c>
      <c r="AI210" s="38">
        <f t="shared" ref="AI210:AK210" si="1265">AI197-$C$10*BO197</f>
        <v>0.08872424829</v>
      </c>
      <c r="AJ210" s="38">
        <f t="shared" si="1265"/>
        <v>-0.03388600368</v>
      </c>
      <c r="AK210" s="38">
        <f t="shared" si="1265"/>
        <v>-0.05483824461</v>
      </c>
      <c r="AL210" s="28" t="s">
        <v>27</v>
      </c>
      <c r="AM210" s="27">
        <f t="array" ref="AM210:AO218">MMULT(AE210:AH218,AI210:AK213)</f>
        <v>0.7332396742</v>
      </c>
      <c r="AN210" s="27">
        <v>0.3934791632713037</v>
      </c>
      <c r="AO210" s="27">
        <v>0.5949166151297433</v>
      </c>
      <c r="AP210" s="9" t="s">
        <v>1815</v>
      </c>
      <c r="AQ210" s="17">
        <f t="shared" ref="AQ210:AS210" si="1266">EXP(AM210)/(EXP($AM210)+EXP($AN210)+EXP($AO210))</f>
        <v>0.3871829848</v>
      </c>
      <c r="AR210" s="17">
        <f t="shared" si="1266"/>
        <v>0.2756513657</v>
      </c>
      <c r="AS210" s="17">
        <f t="shared" si="1266"/>
        <v>0.3371656495</v>
      </c>
      <c r="AT210" s="39" t="s">
        <v>51</v>
      </c>
      <c r="AU210" s="40" t="str">
        <f>IF(MAX(B210:D210)=MAX(AQ210:AS210)=AQ210,"setosa",IF(MAX(AQ210:AS210)=AR210,"versicolor","virginica"))</f>
        <v>virginica</v>
      </c>
      <c r="AW210" s="41">
        <v>1.0</v>
      </c>
      <c r="AX210" s="41">
        <v>0.0</v>
      </c>
      <c r="AY210" s="41">
        <v>0.0</v>
      </c>
      <c r="BA210" s="59" t="s">
        <v>108</v>
      </c>
      <c r="BB210" s="74">
        <f t="shared" ref="BB210:BD210" si="1267">AQ210-AW210</f>
        <v>-0.6128170152</v>
      </c>
      <c r="BC210" s="74">
        <f t="shared" si="1267"/>
        <v>0.2756513657</v>
      </c>
      <c r="BD210" s="74">
        <f t="shared" si="1267"/>
        <v>0.3371656495</v>
      </c>
      <c r="BE210" s="9" t="s">
        <v>1816</v>
      </c>
      <c r="BF210" s="5">
        <v>1.0</v>
      </c>
      <c r="BG210" s="5">
        <v>1.0</v>
      </c>
      <c r="BH210" s="5">
        <v>1.0</v>
      </c>
      <c r="BI210" s="9" t="s">
        <v>1817</v>
      </c>
      <c r="BJ210" s="34">
        <f t="shared" ref="BJ210:BL210" si="1268">BB210*BF210</f>
        <v>-0.6128170152</v>
      </c>
      <c r="BK210" s="34">
        <f t="shared" si="1268"/>
        <v>0.2756513657</v>
      </c>
      <c r="BL210" s="34">
        <f t="shared" si="1268"/>
        <v>0.3371656495</v>
      </c>
      <c r="BN210" s="61" t="s">
        <v>1818</v>
      </c>
      <c r="BO210" s="62">
        <f t="array" ref="BO210:BQ213">MMULT(TRANSPOSE(AE210:AH218),BJ210:BL218)</f>
        <v>-0.1180983872</v>
      </c>
      <c r="BP210" s="62">
        <v>0.051731964581871126</v>
      </c>
      <c r="BQ210" s="62">
        <v>0.06636642263069303</v>
      </c>
      <c r="BS210" s="75" t="s">
        <v>1819</v>
      </c>
      <c r="BT210" s="5">
        <f t="shared" ref="BT210:BV210" si="1269">Z210*(1-Z210)</f>
        <v>0.2495802541</v>
      </c>
      <c r="BU210" s="5">
        <f t="shared" si="1269"/>
        <v>0.1493133486</v>
      </c>
      <c r="BV210" s="5">
        <f t="shared" si="1269"/>
        <v>0.1790749495</v>
      </c>
      <c r="BX210" s="9" t="s">
        <v>1820</v>
      </c>
      <c r="BY210" s="17">
        <f t="array" ref="BY210:CA218">MMULT(BJ210:BL218,TRANSPOSE(AI211:AK213))</f>
        <v>0.08865700171</v>
      </c>
      <c r="BZ210" s="17">
        <v>-0.25418431117227736</v>
      </c>
      <c r="CA210" s="17">
        <v>0.4429588507453443</v>
      </c>
      <c r="CB210" s="9"/>
      <c r="CC210" s="34">
        <f t="shared" ref="CC210:CE210" si="1270">BY210*BT210</f>
        <v>0.02212703701</v>
      </c>
      <c r="CD210" s="34">
        <f t="shared" si="1270"/>
        <v>-0.03795311066</v>
      </c>
      <c r="CE210" s="34">
        <f t="shared" si="1270"/>
        <v>0.07932283385</v>
      </c>
      <c r="CG210" s="61" t="s">
        <v>1821</v>
      </c>
      <c r="CH210" s="65">
        <f t="array" ref="CH210:CJ212">MMULT(TRANSPOSE(N210:P218),CC210:CE218)</f>
        <v>0.009538066614</v>
      </c>
      <c r="CI210" s="65">
        <v>0.0701029049399703</v>
      </c>
      <c r="CJ210" s="65">
        <v>-0.03299578949547961</v>
      </c>
    </row>
    <row r="211" ht="18.0" customHeight="1">
      <c r="B211" s="6">
        <v>1.0</v>
      </c>
      <c r="C211" s="6">
        <v>0.0</v>
      </c>
      <c r="D211" s="6">
        <v>0.0</v>
      </c>
      <c r="E211" s="22" t="str">
        <f t="shared" si="1271"/>
        <v>setosa</v>
      </c>
      <c r="F211" s="22">
        <f t="shared" ref="F211:H211" si="1272">AQ211</f>
        <v>0.39837448</v>
      </c>
      <c r="G211" s="22">
        <f t="shared" si="1272"/>
        <v>0.2661928444</v>
      </c>
      <c r="H211" s="22">
        <f t="shared" si="1272"/>
        <v>0.3354326756</v>
      </c>
      <c r="I211" s="64" t="str">
        <f t="shared" si="1273"/>
        <v>setosa</v>
      </c>
      <c r="K211" s="24" t="str">
        <f t="shared" si="1274"/>
        <v>OK</v>
      </c>
      <c r="L211" s="29">
        <f t="shared" si="1275"/>
        <v>0.1022625346</v>
      </c>
      <c r="N211" s="29">
        <v>1.0</v>
      </c>
      <c r="O211" s="27">
        <v>5.4</v>
      </c>
      <c r="P211" s="27">
        <v>7.8</v>
      </c>
      <c r="Q211" s="72">
        <f t="shared" ref="Q211:S211" si="1276">Q198-$C$10*CH198</f>
        <v>0.140340321</v>
      </c>
      <c r="R211" s="72">
        <f t="shared" si="1276"/>
        <v>-0.228154707</v>
      </c>
      <c r="S211" s="72">
        <f t="shared" si="1276"/>
        <v>0.374694704</v>
      </c>
      <c r="U211" s="27">
        <v>0.04549286044183154</v>
      </c>
      <c r="V211" s="27">
        <v>1.7414395884155283</v>
      </c>
      <c r="W211" s="27">
        <v>-1.452014873832948</v>
      </c>
      <c r="Z211" s="17">
        <f t="shared" ref="Z211:AB211" si="1277">1/(1+EXP(-U211))</f>
        <v>0.511371254</v>
      </c>
      <c r="AA211" s="17">
        <f t="shared" si="1277"/>
        <v>0.8508698277</v>
      </c>
      <c r="AB211" s="17">
        <f t="shared" si="1277"/>
        <v>0.1896916686</v>
      </c>
      <c r="AE211" s="29">
        <v>1.0</v>
      </c>
      <c r="AF211" s="17">
        <f t="shared" ref="AF211:AH211" si="1278">Z211</f>
        <v>0.511371254</v>
      </c>
      <c r="AG211" s="17">
        <f t="shared" si="1278"/>
        <v>0.8508698277</v>
      </c>
      <c r="AH211" s="17">
        <f t="shared" si="1278"/>
        <v>0.1896916686</v>
      </c>
      <c r="AI211" s="38">
        <f t="shared" ref="AI211:AK211" si="1279">AI198-$C$10*BO198</f>
        <v>0.4974757997</v>
      </c>
      <c r="AJ211" s="38">
        <f t="shared" si="1279"/>
        <v>0.7420680001</v>
      </c>
      <c r="AK211" s="38">
        <f t="shared" si="1279"/>
        <v>0.5604562002</v>
      </c>
      <c r="AM211" s="27">
        <v>0.755859392280849</v>
      </c>
      <c r="AN211" s="27">
        <v>0.35268794999309133</v>
      </c>
      <c r="AO211" s="27">
        <v>0.5838881925242395</v>
      </c>
      <c r="AQ211" s="17">
        <f t="shared" ref="AQ211:AS211" si="1280">EXP(AM211)/(EXP($AM211)+EXP($AN211)+EXP($AO211))</f>
        <v>0.39837448</v>
      </c>
      <c r="AR211" s="17">
        <f t="shared" si="1280"/>
        <v>0.2661928444</v>
      </c>
      <c r="AS211" s="17">
        <f t="shared" si="1280"/>
        <v>0.3354326756</v>
      </c>
      <c r="AU211" s="40" t="str">
        <f t="shared" ref="AU211:AU218" si="1291">IF(MAX(AQ211:AS211)=AQ211,"setosa",IF(MAX(AQ211:AS211)=AR211,"versicolor","virginica"))</f>
        <v>setosa</v>
      </c>
      <c r="AW211" s="41">
        <v>1.0</v>
      </c>
      <c r="AX211" s="41">
        <v>0.0</v>
      </c>
      <c r="AY211" s="41">
        <v>0.0</v>
      </c>
      <c r="BB211" s="74">
        <f t="shared" ref="BB211:BD211" si="1281">AQ211-AW211</f>
        <v>-0.60162552</v>
      </c>
      <c r="BC211" s="74">
        <f t="shared" si="1281"/>
        <v>0.2661928444</v>
      </c>
      <c r="BD211" s="74">
        <f t="shared" si="1281"/>
        <v>0.3354326756</v>
      </c>
      <c r="BF211" s="5">
        <v>1.0</v>
      </c>
      <c r="BG211" s="5">
        <v>1.0</v>
      </c>
      <c r="BH211" s="5">
        <v>1.0</v>
      </c>
      <c r="BJ211" s="34">
        <f t="shared" ref="BJ211:BL211" si="1282">BB211*BF211</f>
        <v>-0.60162552</v>
      </c>
      <c r="BK211" s="34">
        <f t="shared" si="1282"/>
        <v>0.2661928444</v>
      </c>
      <c r="BL211" s="34">
        <f t="shared" si="1282"/>
        <v>0.3354326756</v>
      </c>
      <c r="BN211" s="61" t="s">
        <v>1822</v>
      </c>
      <c r="BO211" s="34">
        <v>0.1671742393003136</v>
      </c>
      <c r="BP211" s="34">
        <v>-0.07599566084278811</v>
      </c>
      <c r="BQ211" s="34">
        <v>-0.09117857845752586</v>
      </c>
      <c r="BT211" s="5">
        <f t="shared" ref="BT211:BV211" si="1283">Z211*(1-Z211)</f>
        <v>0.2498706946</v>
      </c>
      <c r="BU211" s="5">
        <f t="shared" si="1283"/>
        <v>0.126890364</v>
      </c>
      <c r="BV211" s="5">
        <f t="shared" si="1283"/>
        <v>0.1537087395</v>
      </c>
      <c r="BY211" s="17">
        <v>0.08623437778891013</v>
      </c>
      <c r="BZ211" s="17">
        <v>-0.24747034027678821</v>
      </c>
      <c r="CA211" s="17">
        <v>0.4336230190362716</v>
      </c>
      <c r="CC211" s="34">
        <f t="shared" ref="CC211:CE211" si="1284">BY211*BT211</f>
        <v>0.02154744387</v>
      </c>
      <c r="CD211" s="34">
        <f t="shared" si="1284"/>
        <v>-0.03140160157</v>
      </c>
      <c r="CE211" s="34">
        <f t="shared" si="1284"/>
        <v>0.06665164767</v>
      </c>
      <c r="CG211" s="61" t="s">
        <v>1823</v>
      </c>
      <c r="CH211" s="66">
        <v>0.027212861310372302</v>
      </c>
      <c r="CI211" s="66">
        <v>0.45627409135775543</v>
      </c>
      <c r="CJ211" s="66">
        <v>-0.5825859897073763</v>
      </c>
    </row>
    <row r="212" ht="18.0" customHeight="1">
      <c r="B212" s="6">
        <v>1.0</v>
      </c>
      <c r="C212" s="6">
        <v>0.0</v>
      </c>
      <c r="D212" s="6">
        <v>0.0</v>
      </c>
      <c r="E212" s="22" t="str">
        <f t="shared" si="1271"/>
        <v>setosa</v>
      </c>
      <c r="F212" s="22">
        <f t="shared" ref="F212:H212" si="1285">AQ212</f>
        <v>0.3909351711</v>
      </c>
      <c r="G212" s="22">
        <f t="shared" si="1285"/>
        <v>0.2725513853</v>
      </c>
      <c r="H212" s="22">
        <f t="shared" si="1285"/>
        <v>0.3365134435</v>
      </c>
      <c r="I212" s="64" t="str">
        <f t="shared" si="1273"/>
        <v>setosa</v>
      </c>
      <c r="K212" s="24" t="str">
        <f t="shared" si="1274"/>
        <v>OK</v>
      </c>
      <c r="L212" s="29">
        <f t="shared" si="1275"/>
        <v>0.1043570595</v>
      </c>
      <c r="N212" s="29">
        <v>1.0</v>
      </c>
      <c r="O212" s="27">
        <v>4.6</v>
      </c>
      <c r="P212" s="27">
        <v>6.8</v>
      </c>
      <c r="Q212" s="72">
        <f t="shared" ref="Q212:S212" si="1286">Q199-$C$10*CH199</f>
        <v>-0.09825744234</v>
      </c>
      <c r="R212" s="72">
        <f t="shared" si="1286"/>
        <v>0.3895594415</v>
      </c>
      <c r="S212" s="72">
        <f t="shared" si="1286"/>
        <v>-0.4709870638</v>
      </c>
      <c r="U212" s="27">
        <v>0.031478045957061274</v>
      </c>
      <c r="V212" s="27">
        <v>1.5344039125285869</v>
      </c>
      <c r="W212" s="27">
        <v>-1.2807835732066468</v>
      </c>
      <c r="Z212" s="17">
        <f t="shared" ref="Z212:AB212" si="1287">1/(1+EXP(-U212))</f>
        <v>0.5078688618</v>
      </c>
      <c r="AA212" s="17">
        <f t="shared" si="1287"/>
        <v>0.8226497457</v>
      </c>
      <c r="AB212" s="17">
        <f t="shared" si="1287"/>
        <v>0.2174168716</v>
      </c>
      <c r="AE212" s="29">
        <v>1.0</v>
      </c>
      <c r="AF212" s="17">
        <f t="shared" ref="AF212:AH212" si="1288">Z212</f>
        <v>0.5078688618</v>
      </c>
      <c r="AG212" s="17">
        <f t="shared" si="1288"/>
        <v>0.8226497457</v>
      </c>
      <c r="AH212" s="17">
        <f t="shared" si="1288"/>
        <v>0.2174168716</v>
      </c>
      <c r="AI212" s="38">
        <f t="shared" ref="AI212:AK212" si="1289">AI199-$C$10*BO199</f>
        <v>0.5321891761</v>
      </c>
      <c r="AJ212" s="38">
        <f t="shared" si="1289"/>
        <v>-0.1402424334</v>
      </c>
      <c r="AK212" s="38">
        <f t="shared" si="1289"/>
        <v>0.3280532572</v>
      </c>
      <c r="AM212" s="27">
        <v>0.7332400538752579</v>
      </c>
      <c r="AN212" s="27">
        <v>0.37252547665466207</v>
      </c>
      <c r="AO212" s="27">
        <v>0.5833364096619726</v>
      </c>
      <c r="AQ212" s="17">
        <f t="shared" ref="AQ212:AS212" si="1290">EXP(AM212)/(EXP($AM212)+EXP($AN212)+EXP($AO212))</f>
        <v>0.3909351711</v>
      </c>
      <c r="AR212" s="17">
        <f t="shared" si="1290"/>
        <v>0.2725513853</v>
      </c>
      <c r="AS212" s="17">
        <f t="shared" si="1290"/>
        <v>0.3365134435</v>
      </c>
      <c r="AU212" s="40" t="str">
        <f t="shared" si="1291"/>
        <v>setosa</v>
      </c>
      <c r="AW212" s="41">
        <v>1.0</v>
      </c>
      <c r="AX212" s="41">
        <v>0.0</v>
      </c>
      <c r="AY212" s="41">
        <v>0.0</v>
      </c>
      <c r="BB212" s="74">
        <f t="shared" ref="BB212:BD212" si="1292">AQ212-AW212</f>
        <v>-0.6090648289</v>
      </c>
      <c r="BC212" s="74">
        <f t="shared" si="1292"/>
        <v>0.2725513853</v>
      </c>
      <c r="BD212" s="74">
        <f t="shared" si="1292"/>
        <v>0.3365134435</v>
      </c>
      <c r="BF212" s="5">
        <v>1.0</v>
      </c>
      <c r="BG212" s="5">
        <v>1.0</v>
      </c>
      <c r="BH212" s="5">
        <v>1.0</v>
      </c>
      <c r="BJ212" s="34">
        <f t="shared" ref="BJ212:BL212" si="1293">BB212*BF212</f>
        <v>-0.6090648289</v>
      </c>
      <c r="BK212" s="34">
        <f t="shared" si="1293"/>
        <v>0.2725513853</v>
      </c>
      <c r="BL212" s="34">
        <f t="shared" si="1293"/>
        <v>0.3365134435</v>
      </c>
      <c r="BO212" s="34">
        <v>-0.6163842960512195</v>
      </c>
      <c r="BP212" s="34">
        <v>0.47275786523301344</v>
      </c>
      <c r="BQ212" s="34">
        <v>0.1436264308182062</v>
      </c>
      <c r="BT212" s="5">
        <f t="shared" ref="BT212:BV212" si="1294">Z212*(1-Z212)</f>
        <v>0.249938081</v>
      </c>
      <c r="BU212" s="5">
        <f t="shared" si="1294"/>
        <v>0.1458971416</v>
      </c>
      <c r="BV212" s="5">
        <f t="shared" si="1294"/>
        <v>0.1701467755</v>
      </c>
      <c r="BY212" s="17">
        <v>0.08785769450012057</v>
      </c>
      <c r="BZ212" s="17">
        <v>-0.25196664773294863</v>
      </c>
      <c r="CA212" s="17">
        <v>0.43984886873461293</v>
      </c>
      <c r="CC212" s="34">
        <f t="shared" ref="CC212:CE212" si="1295">BY212*BT212</f>
        <v>0.02195898357</v>
      </c>
      <c r="CD212" s="34">
        <f t="shared" si="1295"/>
        <v>-0.03676121368</v>
      </c>
      <c r="CE212" s="34">
        <f t="shared" si="1295"/>
        <v>0.07483886674</v>
      </c>
      <c r="CH212" s="66">
        <v>0.3551046941426225</v>
      </c>
      <c r="CI212" s="66">
        <v>-0.33894814517634153</v>
      </c>
      <c r="CJ212" s="66">
        <v>0.5850370118667498</v>
      </c>
    </row>
    <row r="213" ht="18.0" customHeight="1">
      <c r="B213" s="6">
        <v>0.0</v>
      </c>
      <c r="C213" s="6">
        <v>1.0</v>
      </c>
      <c r="D213" s="6">
        <v>0.0</v>
      </c>
      <c r="E213" s="22" t="str">
        <f t="shared" si="1271"/>
        <v>versicolor</v>
      </c>
      <c r="F213" s="22">
        <f t="shared" ref="F213:H213" si="1296">AQ213</f>
        <v>0.2730043207</v>
      </c>
      <c r="G213" s="22">
        <f t="shared" si="1296"/>
        <v>0.3850436304</v>
      </c>
      <c r="H213" s="22">
        <f t="shared" si="1296"/>
        <v>0.3419520489</v>
      </c>
      <c r="I213" s="64" t="str">
        <f t="shared" si="1273"/>
        <v>versicolor</v>
      </c>
      <c r="K213" s="24" t="str">
        <f t="shared" si="1274"/>
        <v>OK</v>
      </c>
      <c r="L213" s="29">
        <f t="shared" si="1275"/>
        <v>0.1060442917</v>
      </c>
      <c r="N213" s="29">
        <v>1.0</v>
      </c>
      <c r="O213" s="27">
        <v>6.4</v>
      </c>
      <c r="P213" s="27">
        <v>3.6</v>
      </c>
      <c r="U213" s="27">
        <v>0.5985144392885975</v>
      </c>
      <c r="V213" s="27">
        <v>-0.12286477286138364</v>
      </c>
      <c r="W213" s="27">
        <v>0.900825498199457</v>
      </c>
      <c r="Z213" s="17">
        <f t="shared" ref="Z213:AB213" si="1297">1/(1+EXP(-U213))</f>
        <v>0.6453163599</v>
      </c>
      <c r="AA213" s="17">
        <f t="shared" si="1297"/>
        <v>0.4693223889</v>
      </c>
      <c r="AB213" s="17">
        <f t="shared" si="1297"/>
        <v>0.7111191132</v>
      </c>
      <c r="AE213" s="29">
        <v>1.0</v>
      </c>
      <c r="AF213" s="17">
        <f t="shared" ref="AF213:AH213" si="1298">Z213</f>
        <v>0.6453163599</v>
      </c>
      <c r="AG213" s="17">
        <f t="shared" si="1298"/>
        <v>0.4693223889</v>
      </c>
      <c r="AH213" s="17">
        <f t="shared" si="1298"/>
        <v>0.7111191132</v>
      </c>
      <c r="AI213" s="38">
        <f t="shared" ref="AI213:AK213" si="1299">AI200-$C$10*BO200</f>
        <v>-0.2113081319</v>
      </c>
      <c r="AJ213" s="38">
        <f t="shared" si="1299"/>
        <v>0.6665014121</v>
      </c>
      <c r="AK213" s="38">
        <f t="shared" si="1299"/>
        <v>0.3848067198</v>
      </c>
      <c r="AM213" s="27">
        <v>0.5092565646007838</v>
      </c>
      <c r="AN213" s="27">
        <v>0.8531255961727129</v>
      </c>
      <c r="AO213" s="27">
        <v>0.7344394620519175</v>
      </c>
      <c r="AQ213" s="17">
        <f t="shared" ref="AQ213:AS213" si="1300">EXP(AM213)/(EXP($AM213)+EXP($AN213)+EXP($AO213))</f>
        <v>0.2730043207</v>
      </c>
      <c r="AR213" s="17">
        <f t="shared" si="1300"/>
        <v>0.3850436304</v>
      </c>
      <c r="AS213" s="17">
        <f t="shared" si="1300"/>
        <v>0.3419520489</v>
      </c>
      <c r="AU213" s="40" t="str">
        <f t="shared" si="1291"/>
        <v>versicolor</v>
      </c>
      <c r="AW213" s="41">
        <v>0.0</v>
      </c>
      <c r="AX213" s="41">
        <v>1.0</v>
      </c>
      <c r="AY213" s="41">
        <v>0.0</v>
      </c>
      <c r="BB213" s="74">
        <f t="shared" ref="BB213:BD213" si="1301">AQ213-AW213</f>
        <v>0.2730043207</v>
      </c>
      <c r="BC213" s="74">
        <f t="shared" si="1301"/>
        <v>-0.6149563696</v>
      </c>
      <c r="BD213" s="74">
        <f t="shared" si="1301"/>
        <v>0.3419520489</v>
      </c>
      <c r="BF213" s="5">
        <v>1.0</v>
      </c>
      <c r="BG213" s="5">
        <v>1.0</v>
      </c>
      <c r="BH213" s="5">
        <v>1.0</v>
      </c>
      <c r="BJ213" s="34">
        <f t="shared" ref="BJ213:BL213" si="1302">BB213*BF213</f>
        <v>0.2730043207</v>
      </c>
      <c r="BK213" s="34">
        <f t="shared" si="1302"/>
        <v>-0.6149563696</v>
      </c>
      <c r="BL213" s="34">
        <f t="shared" si="1302"/>
        <v>0.3419520489</v>
      </c>
      <c r="BO213" s="34">
        <v>0.7437420549217305</v>
      </c>
      <c r="BP213" s="34">
        <v>-0.4932557867566203</v>
      </c>
      <c r="BQ213" s="34">
        <v>-0.25048626816511027</v>
      </c>
      <c r="BT213" s="5">
        <f t="shared" ref="BT213:BV213" si="1303">Z213*(1-Z213)</f>
        <v>0.2288831556</v>
      </c>
      <c r="BU213" s="5">
        <f t="shared" si="1303"/>
        <v>0.2490588842</v>
      </c>
      <c r="BV213" s="5">
        <f t="shared" si="1303"/>
        <v>0.20542872</v>
      </c>
      <c r="BY213" s="17">
        <v>-0.1288772545837254</v>
      </c>
      <c r="BZ213" s="17">
        <v>0.3437114056779632</v>
      </c>
      <c r="CA213" s="17">
        <v>-0.3359718754979622</v>
      </c>
      <c r="CC213" s="34">
        <f t="shared" ref="CC213:CE213" si="1304">BY213*BT213</f>
        <v>-0.02949783271</v>
      </c>
      <c r="CD213" s="34">
        <f t="shared" si="1304"/>
        <v>0.08560437918</v>
      </c>
      <c r="CE213" s="34">
        <f t="shared" si="1304"/>
        <v>-0.06901827235</v>
      </c>
    </row>
    <row r="214" ht="18.0" customHeight="1">
      <c r="B214" s="6">
        <v>0.0</v>
      </c>
      <c r="C214" s="6">
        <v>1.0</v>
      </c>
      <c r="D214" s="6">
        <v>0.0</v>
      </c>
      <c r="E214" s="22" t="str">
        <f t="shared" si="1271"/>
        <v>versicolor</v>
      </c>
      <c r="F214" s="22">
        <f t="shared" ref="F214:H214" si="1305">AQ214</f>
        <v>0.2770819743</v>
      </c>
      <c r="G214" s="22">
        <f t="shared" si="1305"/>
        <v>0.3807523813</v>
      </c>
      <c r="H214" s="22">
        <f t="shared" si="1305"/>
        <v>0.3421656443</v>
      </c>
      <c r="I214" s="64" t="str">
        <f t="shared" si="1273"/>
        <v>versicolor</v>
      </c>
      <c r="K214" s="24" t="str">
        <f t="shared" si="1274"/>
        <v>OK</v>
      </c>
      <c r="L214" s="29">
        <f t="shared" si="1275"/>
        <v>0.1072895592</v>
      </c>
      <c r="N214" s="29">
        <v>1.0</v>
      </c>
      <c r="O214" s="27">
        <v>5.9</v>
      </c>
      <c r="P214" s="27">
        <v>3.4</v>
      </c>
      <c r="U214" s="27">
        <v>0.5479957672420674</v>
      </c>
      <c r="V214" s="27">
        <v>-0.08669930765629541</v>
      </c>
      <c r="W214" s="27">
        <v>0.8076755589676854</v>
      </c>
      <c r="Z214" s="17">
        <f t="shared" ref="Z214:AB214" si="1306">1/(1+EXP(-U214))</f>
        <v>0.6336704688</v>
      </c>
      <c r="AA214" s="17">
        <f t="shared" si="1306"/>
        <v>0.4783387399</v>
      </c>
      <c r="AB214" s="17">
        <f t="shared" si="1306"/>
        <v>0.6916139589</v>
      </c>
      <c r="AE214" s="29">
        <v>1.0</v>
      </c>
      <c r="AF214" s="17">
        <f t="shared" ref="AF214:AH214" si="1307">Z214</f>
        <v>0.6336704688</v>
      </c>
      <c r="AG214" s="17">
        <f t="shared" si="1307"/>
        <v>0.4783387399</v>
      </c>
      <c r="AH214" s="17">
        <f t="shared" si="1307"/>
        <v>0.6916139589</v>
      </c>
      <c r="AI214" s="2"/>
      <c r="AM214" s="27">
        <v>0.5123830177944884</v>
      </c>
      <c r="AN214" s="27">
        <v>0.8302188652191822</v>
      </c>
      <c r="AO214" s="27">
        <v>0.723364579110864</v>
      </c>
      <c r="AQ214" s="17">
        <f t="shared" ref="AQ214:AS214" si="1308">EXP(AM214)/(EXP($AM214)+EXP($AN214)+EXP($AO214))</f>
        <v>0.2770819743</v>
      </c>
      <c r="AR214" s="17">
        <f t="shared" si="1308"/>
        <v>0.3807523813</v>
      </c>
      <c r="AS214" s="17">
        <f t="shared" si="1308"/>
        <v>0.3421656443</v>
      </c>
      <c r="AU214" s="40" t="str">
        <f t="shared" si="1291"/>
        <v>versicolor</v>
      </c>
      <c r="AW214" s="41">
        <v>0.0</v>
      </c>
      <c r="AX214" s="41">
        <v>1.0</v>
      </c>
      <c r="AY214" s="41">
        <v>0.0</v>
      </c>
      <c r="BB214" s="74">
        <f t="shared" ref="BB214:BD214" si="1309">AQ214-AW214</f>
        <v>0.2770819743</v>
      </c>
      <c r="BC214" s="74">
        <f t="shared" si="1309"/>
        <v>-0.6192476187</v>
      </c>
      <c r="BD214" s="74">
        <f t="shared" si="1309"/>
        <v>0.3421656443</v>
      </c>
      <c r="BF214" s="5">
        <v>1.0</v>
      </c>
      <c r="BG214" s="5">
        <v>1.0</v>
      </c>
      <c r="BH214" s="5">
        <v>1.0</v>
      </c>
      <c r="BJ214" s="34">
        <f t="shared" ref="BJ214:BL214" si="1310">BB214*BF214</f>
        <v>0.2770819743</v>
      </c>
      <c r="BK214" s="34">
        <f t="shared" si="1310"/>
        <v>-0.6192476187</v>
      </c>
      <c r="BL214" s="34">
        <f t="shared" si="1310"/>
        <v>0.3421656443</v>
      </c>
      <c r="BT214" s="5">
        <f t="shared" ref="BT214:BV214" si="1311">Z214*(1-Z214)</f>
        <v>0.2321322058</v>
      </c>
      <c r="BU214" s="5">
        <f t="shared" si="1311"/>
        <v>0.2495307898</v>
      </c>
      <c r="BV214" s="5">
        <f t="shared" si="1311"/>
        <v>0.2132840907</v>
      </c>
      <c r="BY214" s="17">
        <v>-0.1299134083014086</v>
      </c>
      <c r="BZ214" s="17">
        <v>0.3465533746731033</v>
      </c>
      <c r="CA214" s="17">
        <v>-0.33961144744919014</v>
      </c>
      <c r="CC214" s="34">
        <f t="shared" ref="CC214:CE214" si="1312">BY214*BT214</f>
        <v>-0.03015708603</v>
      </c>
      <c r="CD214" s="34">
        <f t="shared" si="1312"/>
        <v>0.08647573729</v>
      </c>
      <c r="CE214" s="34">
        <f t="shared" si="1312"/>
        <v>-0.07243371877</v>
      </c>
    </row>
    <row r="215" ht="18.0" customHeight="1">
      <c r="B215" s="6">
        <v>0.0</v>
      </c>
      <c r="C215" s="6">
        <v>1.0</v>
      </c>
      <c r="D215" s="6">
        <v>0.0</v>
      </c>
      <c r="E215" s="22" t="str">
        <f t="shared" si="1271"/>
        <v>versicolor</v>
      </c>
      <c r="F215" s="22">
        <f t="shared" ref="F215:H215" si="1313">AQ215</f>
        <v>0.2591098639</v>
      </c>
      <c r="G215" s="22">
        <f t="shared" si="1313"/>
        <v>0.4007816371</v>
      </c>
      <c r="H215" s="22">
        <f t="shared" si="1313"/>
        <v>0.340108499</v>
      </c>
      <c r="I215" s="64" t="str">
        <f t="shared" si="1273"/>
        <v>versicolor</v>
      </c>
      <c r="K215" s="24" t="str">
        <f t="shared" si="1274"/>
        <v>OK</v>
      </c>
      <c r="L215" s="29">
        <f t="shared" si="1275"/>
        <v>0.1015931718</v>
      </c>
      <c r="N215" s="29">
        <v>1.0</v>
      </c>
      <c r="O215" s="27">
        <v>6.7</v>
      </c>
      <c r="P215" s="27">
        <v>3.2</v>
      </c>
      <c r="U215" s="27">
        <v>0.679919512532152</v>
      </c>
      <c r="V215" s="27">
        <v>-0.347134961560676</v>
      </c>
      <c r="W215" s="27">
        <v>1.201628734924565</v>
      </c>
      <c r="Z215" s="17">
        <f t="shared" ref="Z215:AB215" si="1314">1/(1+EXP(-U215))</f>
        <v>0.6637207332</v>
      </c>
      <c r="AA215" s="17">
        <f t="shared" si="1314"/>
        <v>0.4140773574</v>
      </c>
      <c r="AB215" s="17">
        <f t="shared" si="1314"/>
        <v>0.7688143997</v>
      </c>
      <c r="AE215" s="29">
        <v>1.0</v>
      </c>
      <c r="AF215" s="17">
        <f t="shared" ref="AF215:AH215" si="1315">Z215</f>
        <v>0.6637207332</v>
      </c>
      <c r="AG215" s="17">
        <f t="shared" si="1315"/>
        <v>0.4140773574</v>
      </c>
      <c r="AH215" s="17">
        <f t="shared" si="1315"/>
        <v>0.7688143997</v>
      </c>
      <c r="AJ215" s="2"/>
      <c r="AK215" s="2"/>
      <c r="AM215" s="27">
        <v>0.47682000397536195</v>
      </c>
      <c r="AN215" s="27">
        <v>0.912984580225404</v>
      </c>
      <c r="AO215" s="27">
        <v>0.7488325286141115</v>
      </c>
      <c r="AQ215" s="17">
        <f t="shared" ref="AQ215:AS215" si="1316">EXP(AM215)/(EXP($AM215)+EXP($AN215)+EXP($AO215))</f>
        <v>0.2591098639</v>
      </c>
      <c r="AR215" s="17">
        <f t="shared" si="1316"/>
        <v>0.4007816371</v>
      </c>
      <c r="AS215" s="17">
        <f t="shared" si="1316"/>
        <v>0.340108499</v>
      </c>
      <c r="AU215" s="40" t="str">
        <f t="shared" si="1291"/>
        <v>versicolor</v>
      </c>
      <c r="AW215" s="41">
        <v>0.0</v>
      </c>
      <c r="AX215" s="41">
        <v>1.0</v>
      </c>
      <c r="AY215" s="41">
        <v>0.0</v>
      </c>
      <c r="BB215" s="74">
        <f t="shared" ref="BB215:BD215" si="1317">AQ215-AW215</f>
        <v>0.2591098639</v>
      </c>
      <c r="BC215" s="74">
        <f t="shared" si="1317"/>
        <v>-0.5992183629</v>
      </c>
      <c r="BD215" s="74">
        <f t="shared" si="1317"/>
        <v>0.340108499</v>
      </c>
      <c r="BF215" s="5">
        <v>1.0</v>
      </c>
      <c r="BG215" s="5">
        <v>1.0</v>
      </c>
      <c r="BH215" s="5">
        <v>1.0</v>
      </c>
      <c r="BJ215" s="34">
        <f t="shared" ref="BJ215:BL215" si="1318">BB215*BF215</f>
        <v>0.2591098639</v>
      </c>
      <c r="BK215" s="34">
        <f t="shared" si="1318"/>
        <v>-0.5992183629</v>
      </c>
      <c r="BL215" s="34">
        <f t="shared" si="1318"/>
        <v>0.340108499</v>
      </c>
      <c r="BT215" s="5">
        <f t="shared" ref="BT215:BV215" si="1319">Z215*(1-Z215)</f>
        <v>0.2231955215</v>
      </c>
      <c r="BU215" s="5">
        <f t="shared" si="1319"/>
        <v>0.2426172995</v>
      </c>
      <c r="BV215" s="5">
        <f t="shared" si="1319"/>
        <v>0.1777388185</v>
      </c>
      <c r="BY215" s="17">
        <v>-0.12514396840407102</v>
      </c>
      <c r="BZ215" s="17">
        <v>0.3335050072482173</v>
      </c>
      <c r="CA215" s="17">
        <v>-0.3232558704803854</v>
      </c>
      <c r="CC215" s="34">
        <f t="shared" ref="CC215:CE215" si="1320">BY215*BT215</f>
        <v>-0.02793157329</v>
      </c>
      <c r="CD215" s="34">
        <f t="shared" si="1320"/>
        <v>0.08091408423</v>
      </c>
      <c r="CE215" s="34">
        <f t="shared" si="1320"/>
        <v>-0.0574551165</v>
      </c>
    </row>
    <row r="216" ht="18.0" customHeight="1">
      <c r="B216" s="6">
        <v>0.0</v>
      </c>
      <c r="C216" s="6">
        <v>0.0</v>
      </c>
      <c r="D216" s="6">
        <v>1.0</v>
      </c>
      <c r="E216" s="22" t="str">
        <f t="shared" si="1271"/>
        <v>virginica</v>
      </c>
      <c r="F216" s="22">
        <f t="shared" ref="F216:H216" si="1321">AQ216</f>
        <v>0.3144646438</v>
      </c>
      <c r="G216" s="22">
        <f t="shared" si="1321"/>
        <v>0.3409157461</v>
      </c>
      <c r="H216" s="22">
        <f t="shared" si="1321"/>
        <v>0.3446196101</v>
      </c>
      <c r="I216" s="64" t="str">
        <f t="shared" si="1273"/>
        <v>virginica</v>
      </c>
      <c r="K216" s="24" t="str">
        <f t="shared" si="1274"/>
        <v>OK</v>
      </c>
      <c r="L216" s="29">
        <f t="shared" si="1275"/>
        <v>0.1183682277</v>
      </c>
      <c r="N216" s="29">
        <v>1.0</v>
      </c>
      <c r="O216" s="27">
        <v>7.9</v>
      </c>
      <c r="P216" s="27">
        <v>6.3</v>
      </c>
      <c r="U216" s="27">
        <v>0.5437298265188877</v>
      </c>
      <c r="V216" s="27">
        <v>0.5867136586581652</v>
      </c>
      <c r="W216" s="27">
        <v>0.19120248187420552</v>
      </c>
      <c r="Z216" s="17">
        <f t="shared" ref="Z216:AB216" si="1322">1/(1+EXP(-U216))</f>
        <v>0.6326796431</v>
      </c>
      <c r="AA216" s="17">
        <f t="shared" si="1322"/>
        <v>0.6426107516</v>
      </c>
      <c r="AB216" s="17">
        <f t="shared" si="1322"/>
        <v>0.5476555248</v>
      </c>
      <c r="AE216" s="29">
        <v>1.0</v>
      </c>
      <c r="AF216" s="17">
        <f t="shared" ref="AF216:AH216" si="1323">Z216</f>
        <v>0.6326796431</v>
      </c>
      <c r="AG216" s="17">
        <f t="shared" si="1323"/>
        <v>0.6426107516</v>
      </c>
      <c r="AH216" s="17">
        <f t="shared" si="1323"/>
        <v>0.5476555248</v>
      </c>
      <c r="AM216" s="27">
        <v>0.6297334803385839</v>
      </c>
      <c r="AN216" s="27">
        <v>0.7104971988259134</v>
      </c>
      <c r="AO216" s="27">
        <v>0.7213030603484719</v>
      </c>
      <c r="AQ216" s="17">
        <f t="shared" ref="AQ216:AS216" si="1324">EXP(AM216)/(EXP($AM216)+EXP($AN216)+EXP($AO216))</f>
        <v>0.3144646438</v>
      </c>
      <c r="AR216" s="17">
        <f t="shared" si="1324"/>
        <v>0.3409157461</v>
      </c>
      <c r="AS216" s="17">
        <f t="shared" si="1324"/>
        <v>0.3446196101</v>
      </c>
      <c r="AU216" s="40" t="str">
        <f t="shared" si="1291"/>
        <v>virginica</v>
      </c>
      <c r="AW216" s="41">
        <v>0.0</v>
      </c>
      <c r="AX216" s="41">
        <v>0.0</v>
      </c>
      <c r="AY216" s="41">
        <v>1.0</v>
      </c>
      <c r="BB216" s="74">
        <f t="shared" ref="BB216:BD216" si="1325">AQ216-AW216</f>
        <v>0.3144646438</v>
      </c>
      <c r="BC216" s="74">
        <f t="shared" si="1325"/>
        <v>0.3409157461</v>
      </c>
      <c r="BD216" s="74">
        <f t="shared" si="1325"/>
        <v>-0.6553803899</v>
      </c>
      <c r="BF216" s="5">
        <v>1.0</v>
      </c>
      <c r="BG216" s="5">
        <v>1.0</v>
      </c>
      <c r="BH216" s="5">
        <v>1.0</v>
      </c>
      <c r="BJ216" s="34">
        <f t="shared" ref="BJ216:BL216" si="1326">BB216*BF216</f>
        <v>0.3144646438</v>
      </c>
      <c r="BK216" s="34">
        <f t="shared" si="1326"/>
        <v>0.3409157461</v>
      </c>
      <c r="BL216" s="34">
        <f t="shared" si="1326"/>
        <v>-0.6553803899</v>
      </c>
      <c r="BT216" s="5">
        <f t="shared" ref="BT216:BV216" si="1327">Z216*(1-Z216)</f>
        <v>0.2323961123</v>
      </c>
      <c r="BU216" s="5">
        <f t="shared" si="1327"/>
        <v>0.2296621735</v>
      </c>
      <c r="BV216" s="5">
        <f t="shared" si="1327"/>
        <v>0.247728951</v>
      </c>
      <c r="BY216" s="17">
        <v>0.04210921303765891</v>
      </c>
      <c r="BZ216" s="17">
        <v>-0.0954558457222259</v>
      </c>
      <c r="CA216" s="17">
        <v>-0.09142288826372316</v>
      </c>
      <c r="CC216" s="34">
        <f t="shared" ref="CC216:CE216" si="1328">BY216*BT216</f>
        <v>0.009786017402</v>
      </c>
      <c r="CD216" s="34">
        <f t="shared" si="1328"/>
        <v>-0.021922597</v>
      </c>
      <c r="CE216" s="34">
        <f t="shared" si="1328"/>
        <v>-0.0226480962</v>
      </c>
    </row>
    <row r="217" ht="18.0" customHeight="1">
      <c r="B217" s="6">
        <v>0.0</v>
      </c>
      <c r="C217" s="6">
        <v>0.0</v>
      </c>
      <c r="D217" s="6">
        <v>1.0</v>
      </c>
      <c r="E217" s="22" t="str">
        <f t="shared" si="1271"/>
        <v>virginica</v>
      </c>
      <c r="F217" s="22">
        <f t="shared" ref="F217:H217" si="1329">AQ217</f>
        <v>0.2928841996</v>
      </c>
      <c r="G217" s="22">
        <f t="shared" si="1329"/>
        <v>0.362661623</v>
      </c>
      <c r="H217" s="22">
        <f t="shared" si="1329"/>
        <v>0.3444541774</v>
      </c>
      <c r="I217" s="64" t="str">
        <f t="shared" si="1273"/>
        <v>versicolor</v>
      </c>
      <c r="K217" s="24" t="str">
        <f t="shared" si="1274"/>
        <v>NG</v>
      </c>
      <c r="L217" s="29">
        <f t="shared" si="1275"/>
        <v>0.1184215788</v>
      </c>
      <c r="N217" s="29">
        <v>1.0</v>
      </c>
      <c r="O217" s="27">
        <v>8.3</v>
      </c>
      <c r="P217" s="27">
        <v>5.8</v>
      </c>
      <c r="U217" s="27">
        <v>0.648994676099035</v>
      </c>
      <c r="V217" s="27">
        <v>0.3006720551088675</v>
      </c>
      <c r="W217" s="27">
        <v>0.5765738953803723</v>
      </c>
      <c r="Z217" s="17">
        <f t="shared" ref="Z217:AB217" si="1330">1/(1+EXP(-U217))</f>
        <v>0.6567838795</v>
      </c>
      <c r="AA217" s="17">
        <f t="shared" si="1330"/>
        <v>0.574606798</v>
      </c>
      <c r="AB217" s="17">
        <f t="shared" si="1330"/>
        <v>0.6402786793</v>
      </c>
      <c r="AE217" s="29">
        <v>1.0</v>
      </c>
      <c r="AF217" s="17">
        <f t="shared" ref="AF217:AH217" si="1331">Z217</f>
        <v>0.6567838795</v>
      </c>
      <c r="AG217" s="17">
        <f t="shared" si="1331"/>
        <v>0.574606798</v>
      </c>
      <c r="AH217" s="17">
        <f t="shared" si="1331"/>
        <v>0.6402786793</v>
      </c>
      <c r="AM217" s="27">
        <v>0.5859617608308444</v>
      </c>
      <c r="AN217" s="27">
        <v>0.7996546845434411</v>
      </c>
      <c r="AO217" s="27">
        <v>0.7481455228809466</v>
      </c>
      <c r="AQ217" s="17">
        <f t="shared" ref="AQ217:AS217" si="1332">EXP(AM217)/(EXP($AM217)+EXP($AN217)+EXP($AO217))</f>
        <v>0.2928841996</v>
      </c>
      <c r="AR217" s="17">
        <f t="shared" si="1332"/>
        <v>0.362661623</v>
      </c>
      <c r="AS217" s="17">
        <f t="shared" si="1332"/>
        <v>0.3444541774</v>
      </c>
      <c r="AU217" s="40" t="str">
        <f t="shared" si="1291"/>
        <v>versicolor</v>
      </c>
      <c r="AW217" s="41">
        <v>0.0</v>
      </c>
      <c r="AX217" s="41">
        <v>0.0</v>
      </c>
      <c r="AY217" s="41">
        <v>1.0</v>
      </c>
      <c r="BB217" s="74">
        <f t="shared" ref="BB217:BD217" si="1333">AQ217-AW217</f>
        <v>0.2928841996</v>
      </c>
      <c r="BC217" s="74">
        <f t="shared" si="1333"/>
        <v>0.362661623</v>
      </c>
      <c r="BD217" s="74">
        <f t="shared" si="1333"/>
        <v>-0.6555458226</v>
      </c>
      <c r="BF217" s="5">
        <v>1.0</v>
      </c>
      <c r="BG217" s="5">
        <v>1.0</v>
      </c>
      <c r="BH217" s="5">
        <v>1.0</v>
      </c>
      <c r="BJ217" s="34">
        <f t="shared" ref="BJ217:BL217" si="1334">BB217*BF217</f>
        <v>0.2928841996</v>
      </c>
      <c r="BK217" s="34">
        <f t="shared" si="1334"/>
        <v>0.362661623</v>
      </c>
      <c r="BL217" s="34">
        <f t="shared" si="1334"/>
        <v>-0.6555458226</v>
      </c>
      <c r="BT217" s="5">
        <f t="shared" ref="BT217:BV217" si="1335">Z217*(1-Z217)</f>
        <v>0.2254188151</v>
      </c>
      <c r="BU217" s="5">
        <f t="shared" si="1335"/>
        <v>0.2444338257</v>
      </c>
      <c r="BV217" s="5">
        <f t="shared" si="1335"/>
        <v>0.2303218921</v>
      </c>
      <c r="BY217" s="17">
        <v>0.04741766589335511</v>
      </c>
      <c r="BZ217" s="17">
        <v>-0.1100446899519181</v>
      </c>
      <c r="CA217" s="17">
        <v>-0.07243276689393993</v>
      </c>
      <c r="CC217" s="34">
        <f t="shared" ref="CC217:CE217" si="1336">BY217*BT217</f>
        <v>0.01068883406</v>
      </c>
      <c r="CD217" s="34">
        <f t="shared" si="1336"/>
        <v>-0.02689864456</v>
      </c>
      <c r="CE217" s="34">
        <f t="shared" si="1336"/>
        <v>-0.01668285192</v>
      </c>
    </row>
    <row r="218" ht="18.0" customHeight="1">
      <c r="B218" s="6">
        <v>0.0</v>
      </c>
      <c r="C218" s="6">
        <v>0.0</v>
      </c>
      <c r="D218" s="6">
        <v>1.0</v>
      </c>
      <c r="E218" s="22" t="str">
        <f t="shared" si="1271"/>
        <v>virginica</v>
      </c>
      <c r="F218" s="22">
        <f t="shared" ref="F218:H218" si="1337">AQ218</f>
        <v>0.2888639745</v>
      </c>
      <c r="G218" s="22">
        <f t="shared" si="1337"/>
        <v>0.3671813514</v>
      </c>
      <c r="H218" s="22">
        <f t="shared" si="1337"/>
        <v>0.3439546741</v>
      </c>
      <c r="I218" s="64" t="str">
        <f t="shared" si="1273"/>
        <v>versicolor</v>
      </c>
      <c r="J218" s="30"/>
      <c r="K218" s="24" t="str">
        <f t="shared" si="1274"/>
        <v>NG</v>
      </c>
      <c r="L218" s="31">
        <f t="shared" si="1275"/>
        <v>0.1185828213</v>
      </c>
      <c r="N218" s="31">
        <v>1.0</v>
      </c>
      <c r="O218" s="27">
        <v>7.7</v>
      </c>
      <c r="P218" s="27">
        <v>5.2</v>
      </c>
      <c r="U218" s="27">
        <v>0.6237449488847929</v>
      </c>
      <c r="V218" s="27">
        <v>0.20382921441757706</v>
      </c>
      <c r="W218" s="27">
        <v>0.6343493112772003</v>
      </c>
      <c r="Z218" s="17">
        <f t="shared" ref="Z218:AB218" si="1338">1/(1+EXP(-U218))</f>
        <v>0.6510697989</v>
      </c>
      <c r="AA218" s="17">
        <f t="shared" si="1338"/>
        <v>0.5507816094</v>
      </c>
      <c r="AB218" s="17">
        <f t="shared" si="1338"/>
        <v>0.6534750001</v>
      </c>
      <c r="AE218" s="31">
        <v>1.0</v>
      </c>
      <c r="AF218" s="17">
        <f t="shared" ref="AF218:AH218" si="1339">Z218</f>
        <v>0.6510697989</v>
      </c>
      <c r="AG218" s="17">
        <f t="shared" si="1339"/>
        <v>0.5507816094</v>
      </c>
      <c r="AH218" s="17">
        <f t="shared" si="1339"/>
        <v>0.6534750001</v>
      </c>
      <c r="AM218" s="27">
        <v>0.5676511465531006</v>
      </c>
      <c r="AN218" s="27">
        <v>0.8075511170817733</v>
      </c>
      <c r="AO218" s="27">
        <v>0.7422051331530437</v>
      </c>
      <c r="AQ218" s="17">
        <f t="shared" ref="AQ218:AS218" si="1340">EXP(AM218)/(EXP($AM218)+EXP($AN218)+EXP($AO218))</f>
        <v>0.2888639745</v>
      </c>
      <c r="AR218" s="17">
        <f t="shared" si="1340"/>
        <v>0.3671813514</v>
      </c>
      <c r="AS218" s="17">
        <f t="shared" si="1340"/>
        <v>0.3439546741</v>
      </c>
      <c r="AU218" s="40" t="str">
        <f t="shared" si="1291"/>
        <v>versicolor</v>
      </c>
      <c r="AW218" s="41">
        <v>0.0</v>
      </c>
      <c r="AX218" s="41">
        <v>0.0</v>
      </c>
      <c r="AY218" s="41">
        <v>1.0</v>
      </c>
      <c r="BB218" s="74">
        <f t="shared" ref="BB218:BD218" si="1341">AQ218-AW218</f>
        <v>0.2888639745</v>
      </c>
      <c r="BC218" s="74">
        <f t="shared" si="1341"/>
        <v>0.3671813514</v>
      </c>
      <c r="BD218" s="74">
        <f t="shared" si="1341"/>
        <v>-0.6560453259</v>
      </c>
      <c r="BF218" s="5">
        <v>1.0</v>
      </c>
      <c r="BG218" s="5">
        <v>1.0</v>
      </c>
      <c r="BH218" s="5">
        <v>1.0</v>
      </c>
      <c r="BJ218" s="34">
        <f t="shared" ref="BJ218:BL218" si="1342">BB218*BF218</f>
        <v>0.2888639745</v>
      </c>
      <c r="BK218" s="34">
        <f t="shared" si="1342"/>
        <v>0.3671813514</v>
      </c>
      <c r="BL218" s="34">
        <f t="shared" si="1342"/>
        <v>-0.6560453259</v>
      </c>
      <c r="BT218" s="5">
        <f t="shared" ref="BT218:BV218" si="1343">Z218*(1-Z218)</f>
        <v>0.2271779159</v>
      </c>
      <c r="BU218" s="5">
        <f t="shared" si="1343"/>
        <v>0.2474212282</v>
      </c>
      <c r="BV218" s="5">
        <f t="shared" si="1343"/>
        <v>0.2264454243</v>
      </c>
      <c r="BY218" s="17">
        <v>0.0484916972860735</v>
      </c>
      <c r="BZ218" s="17">
        <v>-0.11298193161943407</v>
      </c>
      <c r="CA218" s="17">
        <v>-0.068763067510268</v>
      </c>
      <c r="CC218" s="34">
        <f t="shared" ref="CC218:CE218" si="1344">BY218*BT218</f>
        <v>0.01101624273</v>
      </c>
      <c r="CD218" s="34">
        <f t="shared" si="1344"/>
        <v>-0.02795412828</v>
      </c>
      <c r="CE218" s="34">
        <f t="shared" si="1344"/>
        <v>-0.015571082</v>
      </c>
    </row>
    <row r="219" ht="18.0" customHeight="1">
      <c r="K219" s="32" t="s">
        <v>29</v>
      </c>
      <c r="L219" s="31">
        <f>SUM(L210:L218)</f>
        <v>0.9823478967</v>
      </c>
      <c r="R219" s="9"/>
      <c r="AM219" s="7"/>
    </row>
    <row r="220" ht="18.0" customHeight="1">
      <c r="K220" s="2"/>
      <c r="R220" s="9"/>
      <c r="AM220" s="43" t="s">
        <v>388</v>
      </c>
      <c r="AN220" s="27"/>
      <c r="AO220" s="27"/>
    </row>
    <row r="221" ht="18.0" customHeight="1">
      <c r="B221" s="11" t="s">
        <v>11</v>
      </c>
      <c r="C221" s="12"/>
      <c r="D221" s="12"/>
      <c r="E221" s="13"/>
      <c r="G221" s="2"/>
      <c r="H221" s="2"/>
      <c r="I221" s="2"/>
      <c r="J221" s="9"/>
      <c r="K221" s="2"/>
      <c r="L221" s="9"/>
      <c r="Q221" s="7"/>
      <c r="U221" s="43" t="s">
        <v>12</v>
      </c>
      <c r="V221" s="27"/>
      <c r="W221" s="27"/>
      <c r="Z221" s="16" t="s">
        <v>389</v>
      </c>
      <c r="AA221" s="17"/>
      <c r="AF221" s="16" t="s">
        <v>390</v>
      </c>
      <c r="AI221" s="7"/>
      <c r="AM221" s="43" t="s">
        <v>391</v>
      </c>
      <c r="AQ221" s="10" t="s">
        <v>392</v>
      </c>
      <c r="AR221" s="17"/>
      <c r="AW221" s="1" t="s">
        <v>41</v>
      </c>
      <c r="BB221" s="36" t="s">
        <v>93</v>
      </c>
      <c r="BF221" s="4" t="s">
        <v>393</v>
      </c>
      <c r="BH221" s="9" t="s">
        <v>1824</v>
      </c>
      <c r="BJ221" s="33" t="s">
        <v>395</v>
      </c>
      <c r="BN221" s="33" t="s">
        <v>396</v>
      </c>
      <c r="BO221" s="34"/>
      <c r="BP221" s="34"/>
      <c r="BQ221" s="34"/>
      <c r="BT221" s="4" t="s">
        <v>397</v>
      </c>
      <c r="BX221" s="16" t="s">
        <v>398</v>
      </c>
      <c r="BY221" s="17"/>
      <c r="BZ221" s="17"/>
      <c r="CA221" s="17"/>
      <c r="CB221" s="17"/>
      <c r="CC221" s="33" t="s">
        <v>399</v>
      </c>
      <c r="CG221" s="4" t="s">
        <v>138</v>
      </c>
      <c r="CH221" s="5"/>
      <c r="CI221" s="5"/>
      <c r="CJ221" s="5"/>
    </row>
    <row r="222" ht="18.0" customHeight="1">
      <c r="B222" s="18" t="s">
        <v>14</v>
      </c>
      <c r="C222" s="18" t="s">
        <v>15</v>
      </c>
      <c r="D222" s="18" t="s">
        <v>16</v>
      </c>
      <c r="E222" s="19"/>
      <c r="F222" s="6" t="s">
        <v>14</v>
      </c>
      <c r="G222" s="6" t="s">
        <v>15</v>
      </c>
      <c r="H222" s="6" t="s">
        <v>16</v>
      </c>
      <c r="I222" s="19"/>
      <c r="J222" s="20" t="s">
        <v>18</v>
      </c>
      <c r="K222" s="18" t="s">
        <v>19</v>
      </c>
      <c r="L222" s="21" t="s">
        <v>20</v>
      </c>
      <c r="N222" s="1" t="s">
        <v>21</v>
      </c>
      <c r="O222" s="1" t="s">
        <v>22</v>
      </c>
      <c r="P222" s="1" t="s">
        <v>23</v>
      </c>
      <c r="Q222" s="1" t="s">
        <v>1825</v>
      </c>
      <c r="U222" s="1" t="s">
        <v>1826</v>
      </c>
      <c r="AE222" s="1" t="s">
        <v>21</v>
      </c>
      <c r="AF222" s="2" t="s">
        <v>1827</v>
      </c>
      <c r="AI222" s="2" t="s">
        <v>1828</v>
      </c>
      <c r="AK222" s="2"/>
      <c r="AM222" s="2" t="s">
        <v>1829</v>
      </c>
      <c r="AO222" s="2"/>
      <c r="AQ222" s="2" t="s">
        <v>47</v>
      </c>
      <c r="AW222" s="6" t="s">
        <v>14</v>
      </c>
      <c r="AX222" s="6" t="s">
        <v>15</v>
      </c>
      <c r="AY222" s="6" t="s">
        <v>16</v>
      </c>
      <c r="BB222" s="2" t="s">
        <v>101</v>
      </c>
      <c r="BF222" s="1" t="s">
        <v>251</v>
      </c>
      <c r="BJ222" s="57" t="s">
        <v>1830</v>
      </c>
      <c r="BK222" s="58"/>
      <c r="BO222" s="2" t="s">
        <v>104</v>
      </c>
      <c r="BP222" s="2"/>
      <c r="BT222" s="1" t="s">
        <v>145</v>
      </c>
      <c r="BY222" s="2" t="s">
        <v>146</v>
      </c>
      <c r="CC222" s="2" t="s">
        <v>1831</v>
      </c>
      <c r="CH222" s="2" t="s">
        <v>148</v>
      </c>
    </row>
    <row r="223" ht="18.0" customHeight="1">
      <c r="A223" s="1">
        <f>A210+1</f>
        <v>17</v>
      </c>
      <c r="B223" s="6">
        <v>1.0</v>
      </c>
      <c r="C223" s="6">
        <v>0.0</v>
      </c>
      <c r="D223" s="6">
        <v>0.0</v>
      </c>
      <c r="E223" s="22" t="str">
        <f t="shared" ref="E223:E231" si="1355">IF(MAX(B223:D223)=B223,"setosa",IF(MAX(B223:D223)=C223,"versicolor","virginica"))</f>
        <v>setosa</v>
      </c>
      <c r="F223" s="22">
        <f t="shared" ref="F223:H223" si="1345">AQ223</f>
        <v>0.3984178156</v>
      </c>
      <c r="G223" s="22">
        <f t="shared" si="1345"/>
        <v>0.267211293</v>
      </c>
      <c r="H223" s="22">
        <f t="shared" si="1345"/>
        <v>0.3343708914</v>
      </c>
      <c r="I223" s="64" t="str">
        <f t="shared" ref="I223:I231" si="1357">IF(MAX(F223:H223)=F223,"setosa",IF(MAX(F223:H223)=G223,"versicolor","virginica"))</f>
        <v>setosa</v>
      </c>
      <c r="J223" s="22">
        <f>COUNTIF(K223:K231,"OK")/9</f>
        <v>0.7777777778</v>
      </c>
      <c r="K223" s="24" t="str">
        <f t="shared" ref="K223:K231" si="1358">IF(E223=I223,"OK","NG")</f>
        <v>OK</v>
      </c>
      <c r="L223" s="25">
        <f t="shared" ref="L223:L231" si="1359">-(B223*LN(F223)+C223*LN(G223)+D223*LN(H223))/9</f>
        <v>0.1022504485</v>
      </c>
      <c r="M223" s="9" t="s">
        <v>26</v>
      </c>
      <c r="N223" s="25">
        <v>1.0</v>
      </c>
      <c r="O223" s="27">
        <v>5.1</v>
      </c>
      <c r="P223" s="27">
        <v>7.0</v>
      </c>
      <c r="Q223" s="72">
        <f t="shared" ref="Q223:S223" si="1346">Q210-$C$10*CH210</f>
        <v>0.05349089313</v>
      </c>
      <c r="R223" s="72">
        <f t="shared" si="1346"/>
        <v>-0.06929481169</v>
      </c>
      <c r="S223" s="72">
        <f t="shared" si="1346"/>
        <v>0.2003125698</v>
      </c>
      <c r="T223" s="28" t="s">
        <v>27</v>
      </c>
      <c r="U223" s="27">
        <f t="array" ref="U223:W231">MMULT(N223:P231,Q223:S225)</f>
        <v>-0.07604667309</v>
      </c>
      <c r="V223" s="27">
        <v>1.4967706220456907</v>
      </c>
      <c r="W223" s="27">
        <v>-1.2530981187387242</v>
      </c>
      <c r="Y223" s="9" t="s">
        <v>1832</v>
      </c>
      <c r="Z223" s="17">
        <f t="shared" ref="Z223:AB223" si="1347">1/(1+EXP(-U223))</f>
        <v>0.4809974886</v>
      </c>
      <c r="AA223" s="17">
        <f t="shared" si="1347"/>
        <v>0.8170923319</v>
      </c>
      <c r="AB223" s="17">
        <f t="shared" si="1347"/>
        <v>0.2221643004</v>
      </c>
      <c r="AD223" s="9" t="s">
        <v>1833</v>
      </c>
      <c r="AE223" s="25">
        <v>1.0</v>
      </c>
      <c r="AF223" s="17">
        <f t="shared" ref="AF223:AH223" si="1348">Z223</f>
        <v>0.4809974886</v>
      </c>
      <c r="AG223" s="17">
        <f t="shared" si="1348"/>
        <v>0.8170923319</v>
      </c>
      <c r="AH223" s="17">
        <f t="shared" si="1348"/>
        <v>0.2221643004</v>
      </c>
      <c r="AI223" s="38">
        <f t="shared" ref="AI223:AK223" si="1349">AI210-$C$10*BO210</f>
        <v>0.09581015153</v>
      </c>
      <c r="AJ223" s="38">
        <f t="shared" si="1349"/>
        <v>-0.03698992156</v>
      </c>
      <c r="AK223" s="38">
        <f t="shared" si="1349"/>
        <v>-0.05882022997</v>
      </c>
      <c r="AL223" s="28" t="s">
        <v>27</v>
      </c>
      <c r="AM223" s="27">
        <f t="array" ref="AM223:AO231">MMULT(AE223:AH231,AI223:AK226)</f>
        <v>0.738477307</v>
      </c>
      <c r="AN223" s="27">
        <v>0.33901576924414867</v>
      </c>
      <c r="AO223" s="27">
        <v>0.5632268945426419</v>
      </c>
      <c r="AP223" s="9" t="s">
        <v>1834</v>
      </c>
      <c r="AQ223" s="17">
        <f t="shared" ref="AQ223:AS223" si="1350">EXP(AM223)/(EXP($AM223)+EXP($AN223)+EXP($AO223))</f>
        <v>0.3984178156</v>
      </c>
      <c r="AR223" s="17">
        <f t="shared" si="1350"/>
        <v>0.267211293</v>
      </c>
      <c r="AS223" s="17">
        <f t="shared" si="1350"/>
        <v>0.3343708914</v>
      </c>
      <c r="AT223" s="39" t="s">
        <v>51</v>
      </c>
      <c r="AU223" s="40" t="str">
        <f>IF(MAX(B223:D223)=MAX(AQ223:AS223)=AQ223,"setosa",IF(MAX(AQ223:AS223)=AR223,"versicolor","virginica"))</f>
        <v>virginica</v>
      </c>
      <c r="AW223" s="41">
        <v>1.0</v>
      </c>
      <c r="AX223" s="41">
        <v>0.0</v>
      </c>
      <c r="AY223" s="41">
        <v>0.0</v>
      </c>
      <c r="BA223" s="59" t="s">
        <v>108</v>
      </c>
      <c r="BB223" s="74">
        <f t="shared" ref="BB223:BD223" si="1351">AQ223-AW223</f>
        <v>-0.6015821844</v>
      </c>
      <c r="BC223" s="74">
        <f t="shared" si="1351"/>
        <v>0.267211293</v>
      </c>
      <c r="BD223" s="74">
        <f t="shared" si="1351"/>
        <v>0.3343708914</v>
      </c>
      <c r="BE223" s="9" t="s">
        <v>1835</v>
      </c>
      <c r="BF223" s="5">
        <v>1.0</v>
      </c>
      <c r="BG223" s="5">
        <v>1.0</v>
      </c>
      <c r="BH223" s="5">
        <v>1.0</v>
      </c>
      <c r="BI223" s="9" t="s">
        <v>1836</v>
      </c>
      <c r="BJ223" s="34">
        <f t="shared" ref="BJ223:BL223" si="1352">BB223*BF223</f>
        <v>-0.6015821844</v>
      </c>
      <c r="BK223" s="34">
        <f t="shared" si="1352"/>
        <v>0.267211293</v>
      </c>
      <c r="BL223" s="34">
        <f t="shared" si="1352"/>
        <v>0.3343708914</v>
      </c>
      <c r="BN223" s="61" t="s">
        <v>1837</v>
      </c>
      <c r="BO223" s="62">
        <f t="array" ref="BO223:BQ226">MMULT(TRANSPOSE(AE223:AH231),BJ223:BL231)</f>
        <v>-0.1286479901</v>
      </c>
      <c r="BP223" s="62">
        <v>0.06416698922280833</v>
      </c>
      <c r="BQ223" s="62">
        <v>0.06448100092419506</v>
      </c>
      <c r="BS223" s="75" t="s">
        <v>1838</v>
      </c>
      <c r="BT223" s="5">
        <f t="shared" ref="BT223:BV223" si="1353">Z223*(1-Z223)</f>
        <v>0.2496389046</v>
      </c>
      <c r="BU223" s="5">
        <f t="shared" si="1353"/>
        <v>0.1494524531</v>
      </c>
      <c r="BV223" s="5">
        <f t="shared" si="1353"/>
        <v>0.172807324</v>
      </c>
      <c r="BX223" s="9" t="s">
        <v>1839</v>
      </c>
      <c r="BY223" s="17">
        <f t="array" ref="BY223:CA231">MMULT(BJ223:BL231,TRANSPOSE(AI224:AK226))</f>
        <v>0.09549841509</v>
      </c>
      <c r="BZ223" s="17">
        <v>-0.28064782194884147</v>
      </c>
      <c r="CA223" s="17">
        <v>0.47366292575355706</v>
      </c>
      <c r="CB223" s="9"/>
      <c r="CC223" s="34">
        <f t="shared" ref="CC223:CE223" si="1354">BY223*BT223</f>
        <v>0.02384011973</v>
      </c>
      <c r="CD223" s="34">
        <f t="shared" si="1354"/>
        <v>-0.04194350544</v>
      </c>
      <c r="CE223" s="34">
        <f t="shared" si="1354"/>
        <v>0.08185242269</v>
      </c>
      <c r="CG223" s="61" t="s">
        <v>1840</v>
      </c>
      <c r="CH223" s="65">
        <f t="array" ref="CH223:CJ225">MMULT(TRANSPOSE(N223:P231),CC223:CE231)</f>
        <v>0.009905214155</v>
      </c>
      <c r="CI223" s="65">
        <v>0.07020259466805756</v>
      </c>
      <c r="CJ223" s="65">
        <v>-0.03213295985170441</v>
      </c>
    </row>
    <row r="224" ht="18.0" customHeight="1">
      <c r="B224" s="6">
        <v>1.0</v>
      </c>
      <c r="C224" s="6">
        <v>0.0</v>
      </c>
      <c r="D224" s="6">
        <v>0.0</v>
      </c>
      <c r="E224" s="22" t="str">
        <f t="shared" si="1355"/>
        <v>setosa</v>
      </c>
      <c r="F224" s="22">
        <f t="shared" ref="F224:H224" si="1356">AQ224</f>
        <v>0.4113116723</v>
      </c>
      <c r="G224" s="22">
        <f t="shared" si="1356"/>
        <v>0.2567504372</v>
      </c>
      <c r="H224" s="22">
        <f t="shared" si="1356"/>
        <v>0.3319378906</v>
      </c>
      <c r="I224" s="64" t="str">
        <f t="shared" si="1357"/>
        <v>setosa</v>
      </c>
      <c r="K224" s="24" t="str">
        <f t="shared" si="1358"/>
        <v>OK</v>
      </c>
      <c r="L224" s="29">
        <f t="shared" si="1359"/>
        <v>0.09871155835</v>
      </c>
      <c r="N224" s="29">
        <v>1.0</v>
      </c>
      <c r="O224" s="27">
        <v>5.4</v>
      </c>
      <c r="P224" s="27">
        <v>7.8</v>
      </c>
      <c r="Q224" s="72">
        <f t="shared" ref="Q224:S224" si="1360">Q211-$C$10*CH211</f>
        <v>0.1387075493</v>
      </c>
      <c r="R224" s="72">
        <f t="shared" si="1360"/>
        <v>-0.2555311525</v>
      </c>
      <c r="S224" s="72">
        <f t="shared" si="1360"/>
        <v>0.4096498634</v>
      </c>
      <c r="U224" s="27">
        <v>-0.13008538747828746</v>
      </c>
      <c r="V224" s="27">
        <v>1.7480283404617447</v>
      </c>
      <c r="W224" s="27">
        <v>-1.535074587351668</v>
      </c>
      <c r="Z224" s="17">
        <f t="shared" ref="Z224:AB224" si="1361">1/(1+EXP(-U224))</f>
        <v>0.4675244367</v>
      </c>
      <c r="AA224" s="17">
        <f t="shared" si="1361"/>
        <v>0.8517039455</v>
      </c>
      <c r="AB224" s="17">
        <f t="shared" si="1361"/>
        <v>0.1772524259</v>
      </c>
      <c r="AE224" s="29">
        <v>1.0</v>
      </c>
      <c r="AF224" s="17">
        <f t="shared" ref="AF224:AH224" si="1362">Z224</f>
        <v>0.4675244367</v>
      </c>
      <c r="AG224" s="17">
        <f t="shared" si="1362"/>
        <v>0.8517039455</v>
      </c>
      <c r="AH224" s="17">
        <f t="shared" si="1362"/>
        <v>0.1772524259</v>
      </c>
      <c r="AI224" s="38">
        <f t="shared" ref="AI224:AK224" si="1363">AI211-$C$10*BO211</f>
        <v>0.4874453453</v>
      </c>
      <c r="AJ224" s="38">
        <f t="shared" si="1363"/>
        <v>0.7466277397</v>
      </c>
      <c r="AK224" s="38">
        <f t="shared" si="1363"/>
        <v>0.5659269149</v>
      </c>
      <c r="AM224" s="27">
        <v>0.7631043153143577</v>
      </c>
      <c r="AN224" s="27">
        <v>0.29185761303021174</v>
      </c>
      <c r="AO224" s="27">
        <v>0.5487009363173061</v>
      </c>
      <c r="AQ224" s="17">
        <f t="shared" ref="AQ224:AS224" si="1364">EXP(AM224)/(EXP($AM224)+EXP($AN224)+EXP($AO224))</f>
        <v>0.4113116723</v>
      </c>
      <c r="AR224" s="17">
        <f t="shared" si="1364"/>
        <v>0.2567504372</v>
      </c>
      <c r="AS224" s="17">
        <f t="shared" si="1364"/>
        <v>0.3319378906</v>
      </c>
      <c r="AU224" s="40" t="str">
        <f t="shared" ref="AU224:AU231" si="1375">IF(MAX(AQ224:AS224)=AQ224,"setosa",IF(MAX(AQ224:AS224)=AR224,"versicolor","virginica"))</f>
        <v>setosa</v>
      </c>
      <c r="AW224" s="41">
        <v>1.0</v>
      </c>
      <c r="AX224" s="41">
        <v>0.0</v>
      </c>
      <c r="AY224" s="41">
        <v>0.0</v>
      </c>
      <c r="BB224" s="74">
        <f t="shared" ref="BB224:BD224" si="1365">AQ224-AW224</f>
        <v>-0.5886883277</v>
      </c>
      <c r="BC224" s="74">
        <f t="shared" si="1365"/>
        <v>0.2567504372</v>
      </c>
      <c r="BD224" s="74">
        <f t="shared" si="1365"/>
        <v>0.3319378906</v>
      </c>
      <c r="BF224" s="5">
        <v>1.0</v>
      </c>
      <c r="BG224" s="5">
        <v>1.0</v>
      </c>
      <c r="BH224" s="5">
        <v>1.0</v>
      </c>
      <c r="BJ224" s="34">
        <f t="shared" ref="BJ224:BL224" si="1366">BB224*BF224</f>
        <v>-0.5886883277</v>
      </c>
      <c r="BK224" s="34">
        <f t="shared" si="1366"/>
        <v>0.2567504372</v>
      </c>
      <c r="BL224" s="34">
        <f t="shared" si="1366"/>
        <v>0.3319378906</v>
      </c>
      <c r="BN224" s="61" t="s">
        <v>1841</v>
      </c>
      <c r="BO224" s="34">
        <v>0.18476284862373776</v>
      </c>
      <c r="BP224" s="34">
        <v>-0.09569255378790356</v>
      </c>
      <c r="BQ224" s="34">
        <v>-0.08907029483583428</v>
      </c>
      <c r="BT224" s="5">
        <f t="shared" ref="BT224:BV224" si="1367">Z224*(1-Z224)</f>
        <v>0.2489453378</v>
      </c>
      <c r="BU224" s="5">
        <f t="shared" si="1367"/>
        <v>0.1263043347</v>
      </c>
      <c r="BV224" s="5">
        <f t="shared" si="1367"/>
        <v>0.1458340034</v>
      </c>
      <c r="BY224" s="17">
        <v>0.09259619971557628</v>
      </c>
      <c r="BZ224" s="17">
        <v>-0.2723224010359653</v>
      </c>
      <c r="CA224" s="17">
        <v>0.46210839789907504</v>
      </c>
      <c r="CC224" s="34">
        <f t="shared" ref="CC224:CE224" si="1368">BY224*BT224</f>
        <v>0.02305139222</v>
      </c>
      <c r="CD224" s="34">
        <f t="shared" si="1368"/>
        <v>-0.0343954997</v>
      </c>
      <c r="CE224" s="34">
        <f t="shared" si="1368"/>
        <v>0.06739111769</v>
      </c>
      <c r="CG224" s="61" t="s">
        <v>1842</v>
      </c>
      <c r="CH224" s="66">
        <v>0.02103658492382765</v>
      </c>
      <c r="CI224" s="66">
        <v>0.4711528768912505</v>
      </c>
      <c r="CJ224" s="66">
        <v>-0.5893184470120199</v>
      </c>
    </row>
    <row r="225" ht="18.0" customHeight="1">
      <c r="B225" s="6">
        <v>1.0</v>
      </c>
      <c r="C225" s="6">
        <v>0.0</v>
      </c>
      <c r="D225" s="6">
        <v>0.0</v>
      </c>
      <c r="E225" s="22" t="str">
        <f t="shared" si="1355"/>
        <v>setosa</v>
      </c>
      <c r="F225" s="22">
        <f t="shared" ref="F225:H225" si="1369">AQ225</f>
        <v>0.4028895018</v>
      </c>
      <c r="G225" s="22">
        <f t="shared" si="1369"/>
        <v>0.263679515</v>
      </c>
      <c r="H225" s="22">
        <f t="shared" si="1369"/>
        <v>0.3334309832</v>
      </c>
      <c r="I225" s="64" t="str">
        <f t="shared" si="1357"/>
        <v>setosa</v>
      </c>
      <c r="K225" s="24" t="str">
        <f t="shared" si="1358"/>
        <v>OK</v>
      </c>
      <c r="L225" s="29">
        <f t="shared" si="1359"/>
        <v>0.1010103271</v>
      </c>
      <c r="N225" s="29">
        <v>1.0</v>
      </c>
      <c r="O225" s="27">
        <v>4.6</v>
      </c>
      <c r="P225" s="27">
        <v>6.8</v>
      </c>
      <c r="Q225" s="72">
        <f t="shared" ref="Q225:S225" si="1370">Q212-$C$10*CH212</f>
        <v>-0.119563724</v>
      </c>
      <c r="R225" s="72">
        <f t="shared" si="1370"/>
        <v>0.4098963302</v>
      </c>
      <c r="S225" s="72">
        <f t="shared" si="1370"/>
        <v>-0.5060892845</v>
      </c>
      <c r="U225" s="27">
        <v>-0.12148770297160238</v>
      </c>
      <c r="V225" s="27">
        <v>1.5425569322493953</v>
      </c>
      <c r="W225" s="27">
        <v>-1.356705193519316</v>
      </c>
      <c r="Z225" s="17">
        <f t="shared" ref="Z225:AB225" si="1371">1/(1+EXP(-U225))</f>
        <v>0.4696653748</v>
      </c>
      <c r="AA225" s="17">
        <f t="shared" si="1371"/>
        <v>0.8238361205</v>
      </c>
      <c r="AB225" s="17">
        <f t="shared" si="1371"/>
        <v>0.2047763165</v>
      </c>
      <c r="AE225" s="29">
        <v>1.0</v>
      </c>
      <c r="AF225" s="17">
        <f t="shared" ref="AF225:AH225" si="1372">Z225</f>
        <v>0.4696653748</v>
      </c>
      <c r="AG225" s="17">
        <f t="shared" si="1372"/>
        <v>0.8238361205</v>
      </c>
      <c r="AH225" s="17">
        <f t="shared" si="1372"/>
        <v>0.2047763165</v>
      </c>
      <c r="AI225" s="38">
        <f t="shared" ref="AI225:AK225" si="1373">AI212-$C$10*BO212</f>
        <v>0.5691722339</v>
      </c>
      <c r="AJ225" s="38">
        <f t="shared" si="1373"/>
        <v>-0.1686079053</v>
      </c>
      <c r="AK225" s="38">
        <f t="shared" si="1373"/>
        <v>0.3194356714</v>
      </c>
      <c r="AM225" s="27">
        <v>0.741242051051615</v>
      </c>
      <c r="AN225" s="27">
        <v>0.3173141233913287</v>
      </c>
      <c r="AO225" s="27">
        <v>0.5520156128713656</v>
      </c>
      <c r="AQ225" s="17">
        <f t="shared" ref="AQ225:AS225" si="1374">EXP(AM225)/(EXP($AM225)+EXP($AN225)+EXP($AO225))</f>
        <v>0.4028895018</v>
      </c>
      <c r="AR225" s="17">
        <f t="shared" si="1374"/>
        <v>0.263679515</v>
      </c>
      <c r="AS225" s="17">
        <f t="shared" si="1374"/>
        <v>0.3334309832</v>
      </c>
      <c r="AU225" s="40" t="str">
        <f t="shared" si="1375"/>
        <v>setosa</v>
      </c>
      <c r="AW225" s="41">
        <v>1.0</v>
      </c>
      <c r="AX225" s="41">
        <v>0.0</v>
      </c>
      <c r="AY225" s="41">
        <v>0.0</v>
      </c>
      <c r="BB225" s="74">
        <f t="shared" ref="BB225:BD225" si="1376">AQ225-AW225</f>
        <v>-0.5971104982</v>
      </c>
      <c r="BC225" s="74">
        <f t="shared" si="1376"/>
        <v>0.263679515</v>
      </c>
      <c r="BD225" s="74">
        <f t="shared" si="1376"/>
        <v>0.3334309832</v>
      </c>
      <c r="BF225" s="5">
        <v>1.0</v>
      </c>
      <c r="BG225" s="5">
        <v>1.0</v>
      </c>
      <c r="BH225" s="5">
        <v>1.0</v>
      </c>
      <c r="BJ225" s="34">
        <f t="shared" ref="BJ225:BL225" si="1377">BB225*BF225</f>
        <v>-0.5971104982</v>
      </c>
      <c r="BK225" s="34">
        <f t="shared" si="1377"/>
        <v>0.263679515</v>
      </c>
      <c r="BL225" s="34">
        <f t="shared" si="1377"/>
        <v>0.3334309832</v>
      </c>
      <c r="BO225" s="34">
        <v>-0.6537791742510556</v>
      </c>
      <c r="BP225" s="34">
        <v>0.49066155543352996</v>
      </c>
      <c r="BQ225" s="34">
        <v>0.1631176188175255</v>
      </c>
      <c r="BT225" s="5">
        <f t="shared" ref="BT225:BV225" si="1378">Z225*(1-Z225)</f>
        <v>0.2490798105</v>
      </c>
      <c r="BU225" s="5">
        <f t="shared" si="1378"/>
        <v>0.145130167</v>
      </c>
      <c r="BV225" s="5">
        <f t="shared" si="1378"/>
        <v>0.1628429767</v>
      </c>
      <c r="BY225" s="17">
        <v>0.09450927496214301</v>
      </c>
      <c r="BZ225" s="17">
        <v>-0.27780741689313365</v>
      </c>
      <c r="CA225" s="17">
        <v>0.4696842070390615</v>
      </c>
      <c r="CC225" s="34">
        <f t="shared" ref="CC225:CE225" si="1379">BY225*BT225</f>
        <v>0.0235403523</v>
      </c>
      <c r="CD225" s="34">
        <f t="shared" si="1379"/>
        <v>-0.04031823682</v>
      </c>
      <c r="CE225" s="34">
        <f t="shared" si="1379"/>
        <v>0.07648477439</v>
      </c>
      <c r="CH225" s="66">
        <v>0.3708981537672207</v>
      </c>
      <c r="CI225" s="66">
        <v>-0.37555428053793183</v>
      </c>
      <c r="CJ225" s="66">
        <v>0.5949745084647999</v>
      </c>
    </row>
    <row r="226" ht="18.0" customHeight="1">
      <c r="B226" s="6">
        <v>0.0</v>
      </c>
      <c r="C226" s="6">
        <v>1.0</v>
      </c>
      <c r="D226" s="6">
        <v>0.0</v>
      </c>
      <c r="E226" s="22" t="str">
        <f t="shared" si="1355"/>
        <v>versicolor</v>
      </c>
      <c r="F226" s="22">
        <f t="shared" ref="F226:H226" si="1380">AQ226</f>
        <v>0.2638161749</v>
      </c>
      <c r="G226" s="22">
        <f t="shared" si="1380"/>
        <v>0.3929306728</v>
      </c>
      <c r="H226" s="22">
        <f t="shared" si="1380"/>
        <v>0.3432531523</v>
      </c>
      <c r="I226" s="64" t="str">
        <f t="shared" si="1357"/>
        <v>versicolor</v>
      </c>
      <c r="K226" s="24" t="str">
        <f t="shared" si="1358"/>
        <v>OK</v>
      </c>
      <c r="L226" s="29">
        <f t="shared" si="1359"/>
        <v>0.1037913431</v>
      </c>
      <c r="N226" s="29">
        <v>1.0</v>
      </c>
      <c r="O226" s="27">
        <v>6.4</v>
      </c>
      <c r="P226" s="27">
        <v>3.6</v>
      </c>
      <c r="U226" s="27">
        <v>0.5107898026137971</v>
      </c>
      <c r="V226" s="27">
        <v>-0.2290673988810703</v>
      </c>
      <c r="W226" s="27">
        <v>1.0001502710536</v>
      </c>
      <c r="Z226" s="17">
        <f t="shared" ref="Z226:AB226" si="1381">1/(1+EXP(-U226))</f>
        <v>0.6249916044</v>
      </c>
      <c r="AA226" s="17">
        <f t="shared" si="1381"/>
        <v>0.4429822515</v>
      </c>
      <c r="AB226" s="17">
        <f t="shared" si="1381"/>
        <v>0.7310881227</v>
      </c>
      <c r="AE226" s="29">
        <v>1.0</v>
      </c>
      <c r="AF226" s="17">
        <f t="shared" ref="AF226:AH226" si="1382">Z226</f>
        <v>0.6249916044</v>
      </c>
      <c r="AG226" s="17">
        <f t="shared" si="1382"/>
        <v>0.4429822515</v>
      </c>
      <c r="AH226" s="17">
        <f t="shared" si="1382"/>
        <v>0.7310881227</v>
      </c>
      <c r="AI226" s="38">
        <f t="shared" ref="AI226:AK226" si="1383">AI213-$C$10*BO213</f>
        <v>-0.2559326552</v>
      </c>
      <c r="AJ226" s="38">
        <f t="shared" si="1383"/>
        <v>0.6960967593</v>
      </c>
      <c r="AK226" s="38">
        <f t="shared" si="1383"/>
        <v>0.3998358959</v>
      </c>
      <c r="AM226" s="27">
        <v>0.46548327323541927</v>
      </c>
      <c r="AN226" s="27">
        <v>0.8638639108383419</v>
      </c>
      <c r="AO226" s="27">
        <v>0.7286989479613101</v>
      </c>
      <c r="AQ226" s="17">
        <f t="shared" ref="AQ226:AS226" si="1384">EXP(AM226)/(EXP($AM226)+EXP($AN226)+EXP($AO226))</f>
        <v>0.2638161749</v>
      </c>
      <c r="AR226" s="17">
        <f t="shared" si="1384"/>
        <v>0.3929306728</v>
      </c>
      <c r="AS226" s="17">
        <f t="shared" si="1384"/>
        <v>0.3432531523</v>
      </c>
      <c r="AU226" s="40" t="str">
        <f t="shared" si="1375"/>
        <v>versicolor</v>
      </c>
      <c r="AW226" s="41">
        <v>0.0</v>
      </c>
      <c r="AX226" s="41">
        <v>1.0</v>
      </c>
      <c r="AY226" s="41">
        <v>0.0</v>
      </c>
      <c r="BB226" s="74">
        <f t="shared" ref="BB226:BD226" si="1385">AQ226-AW226</f>
        <v>0.2638161749</v>
      </c>
      <c r="BC226" s="74">
        <f t="shared" si="1385"/>
        <v>-0.6070693272</v>
      </c>
      <c r="BD226" s="74">
        <f t="shared" si="1385"/>
        <v>0.3432531523</v>
      </c>
      <c r="BF226" s="5">
        <v>1.0</v>
      </c>
      <c r="BG226" s="5">
        <v>1.0</v>
      </c>
      <c r="BH226" s="5">
        <v>1.0</v>
      </c>
      <c r="BJ226" s="34">
        <f t="shared" ref="BJ226:BL226" si="1386">BB226*BF226</f>
        <v>0.2638161749</v>
      </c>
      <c r="BK226" s="34">
        <f t="shared" si="1386"/>
        <v>-0.6070693272</v>
      </c>
      <c r="BL226" s="34">
        <f t="shared" si="1386"/>
        <v>0.3432531523</v>
      </c>
      <c r="BO226" s="34">
        <v>0.7723167421891063</v>
      </c>
      <c r="BP226" s="34">
        <v>-0.49785590023965326</v>
      </c>
      <c r="BQ226" s="34">
        <v>-0.2744608419494532</v>
      </c>
      <c r="BT226" s="5">
        <f t="shared" ref="BT226:BV226" si="1387">Z226*(1-Z226)</f>
        <v>0.2343770988</v>
      </c>
      <c r="BU226" s="5">
        <f t="shared" si="1387"/>
        <v>0.2467489764</v>
      </c>
      <c r="BV226" s="5">
        <f t="shared" si="1387"/>
        <v>0.1965982796</v>
      </c>
      <c r="BY226" s="17">
        <v>-0.13040263562881604</v>
      </c>
      <c r="BZ226" s="17">
        <v>0.3621608304003842</v>
      </c>
      <c r="CA226" s="17">
        <v>-0.35285323383658884</v>
      </c>
      <c r="CC226" s="34">
        <f t="shared" ref="CC226:CE226" si="1388">BY226*BT226</f>
        <v>-0.03056339142</v>
      </c>
      <c r="CD226" s="34">
        <f t="shared" si="1388"/>
        <v>0.08936281418</v>
      </c>
      <c r="CE226" s="34">
        <f t="shared" si="1388"/>
        <v>-0.06937033871</v>
      </c>
    </row>
    <row r="227" ht="18.0" customHeight="1">
      <c r="B227" s="6">
        <v>0.0</v>
      </c>
      <c r="C227" s="6">
        <v>1.0</v>
      </c>
      <c r="D227" s="6">
        <v>0.0</v>
      </c>
      <c r="E227" s="22" t="str">
        <f t="shared" si="1355"/>
        <v>versicolor</v>
      </c>
      <c r="F227" s="22">
        <f t="shared" ref="F227:H227" si="1389">AQ227</f>
        <v>0.2686211988</v>
      </c>
      <c r="G227" s="22">
        <f t="shared" si="1389"/>
        <v>0.3878824133</v>
      </c>
      <c r="H227" s="22">
        <f t="shared" si="1389"/>
        <v>0.3434963879</v>
      </c>
      <c r="I227" s="64" t="str">
        <f t="shared" si="1357"/>
        <v>versicolor</v>
      </c>
      <c r="K227" s="24" t="str">
        <f t="shared" si="1358"/>
        <v>OK</v>
      </c>
      <c r="L227" s="29">
        <f t="shared" si="1359"/>
        <v>0.105228116</v>
      </c>
      <c r="N227" s="29">
        <v>1.0</v>
      </c>
      <c r="O227" s="27">
        <v>5.9</v>
      </c>
      <c r="P227" s="27">
        <v>3.4</v>
      </c>
      <c r="U227" s="27">
        <v>0.4653487727362897</v>
      </c>
      <c r="V227" s="27">
        <v>-0.1832810886773657</v>
      </c>
      <c r="W227" s="27">
        <v>0.8965431962730084</v>
      </c>
      <c r="Z227" s="17">
        <f t="shared" ref="Z227:AB227" si="1390">1/(1+EXP(-U227))</f>
        <v>0.6142822841</v>
      </c>
      <c r="AA227" s="17">
        <f t="shared" si="1390"/>
        <v>0.4543075645</v>
      </c>
      <c r="AB227" s="17">
        <f t="shared" si="1390"/>
        <v>0.7102386107</v>
      </c>
      <c r="AE227" s="29">
        <v>1.0</v>
      </c>
      <c r="AF227" s="17">
        <f t="shared" ref="AF227:AH227" si="1391">Z227</f>
        <v>0.6142822841</v>
      </c>
      <c r="AG227" s="17">
        <f t="shared" si="1391"/>
        <v>0.4543075645</v>
      </c>
      <c r="AH227" s="17">
        <f t="shared" si="1391"/>
        <v>0.7102386107</v>
      </c>
      <c r="AI227" s="2"/>
      <c r="AM227" s="27">
        <v>0.47204518955780833</v>
      </c>
      <c r="AN227" s="27">
        <v>0.8394452202546155</v>
      </c>
      <c r="AO227" s="27">
        <v>0.717919581039092</v>
      </c>
      <c r="AQ227" s="17">
        <f t="shared" ref="AQ227:AS227" si="1392">EXP(AM227)/(EXP($AM227)+EXP($AN227)+EXP($AO227))</f>
        <v>0.2686211988</v>
      </c>
      <c r="AR227" s="17">
        <f t="shared" si="1392"/>
        <v>0.3878824133</v>
      </c>
      <c r="AS227" s="17">
        <f t="shared" si="1392"/>
        <v>0.3434963879</v>
      </c>
      <c r="AU227" s="40" t="str">
        <f t="shared" si="1375"/>
        <v>versicolor</v>
      </c>
      <c r="AW227" s="41">
        <v>0.0</v>
      </c>
      <c r="AX227" s="41">
        <v>1.0</v>
      </c>
      <c r="AY227" s="41">
        <v>0.0</v>
      </c>
      <c r="BB227" s="74">
        <f t="shared" ref="BB227:BD227" si="1393">AQ227-AW227</f>
        <v>0.2686211988</v>
      </c>
      <c r="BC227" s="74">
        <f t="shared" si="1393"/>
        <v>-0.6121175867</v>
      </c>
      <c r="BD227" s="74">
        <f t="shared" si="1393"/>
        <v>0.3434963879</v>
      </c>
      <c r="BF227" s="5">
        <v>1.0</v>
      </c>
      <c r="BG227" s="5">
        <v>1.0</v>
      </c>
      <c r="BH227" s="5">
        <v>1.0</v>
      </c>
      <c r="BJ227" s="34">
        <f t="shared" ref="BJ227:BL227" si="1394">BB227*BF227</f>
        <v>0.2686211988</v>
      </c>
      <c r="BK227" s="34">
        <f t="shared" si="1394"/>
        <v>-0.6121175867</v>
      </c>
      <c r="BL227" s="34">
        <f t="shared" si="1394"/>
        <v>0.3434963879</v>
      </c>
      <c r="BT227" s="5">
        <f t="shared" ref="BT227:BV227" si="1395">Z227*(1-Z227)</f>
        <v>0.2369395595</v>
      </c>
      <c r="BU227" s="5">
        <f t="shared" si="1395"/>
        <v>0.2479122013</v>
      </c>
      <c r="BV227" s="5">
        <f t="shared" si="1395"/>
        <v>0.2057997266</v>
      </c>
      <c r="BY227" s="17">
        <v>-0.1316919661002057</v>
      </c>
      <c r="BZ227" s="17">
        <v>0.36582459117047383</v>
      </c>
      <c r="CA227" s="17">
        <v>-0.3574998191194333</v>
      </c>
      <c r="CC227" s="34">
        <f t="shared" ref="CC227:CE227" si="1396">BY227*BT227</f>
        <v>-0.03120303644</v>
      </c>
      <c r="CD227" s="34">
        <f t="shared" si="1396"/>
        <v>0.0906923797</v>
      </c>
      <c r="CE227" s="34">
        <f t="shared" si="1396"/>
        <v>-0.07357336502</v>
      </c>
    </row>
    <row r="228" ht="18.0" customHeight="1">
      <c r="B228" s="6">
        <v>0.0</v>
      </c>
      <c r="C228" s="6">
        <v>1.0</v>
      </c>
      <c r="D228" s="6">
        <v>0.0</v>
      </c>
      <c r="E228" s="22" t="str">
        <f t="shared" si="1355"/>
        <v>versicolor</v>
      </c>
      <c r="F228" s="22">
        <f t="shared" ref="F228:H228" si="1397">AQ228</f>
        <v>0.2482583548</v>
      </c>
      <c r="G228" s="22">
        <f t="shared" si="1397"/>
        <v>0.4105098417</v>
      </c>
      <c r="H228" s="22">
        <f t="shared" si="1397"/>
        <v>0.3412318035</v>
      </c>
      <c r="I228" s="64" t="str">
        <f t="shared" si="1357"/>
        <v>versicolor</v>
      </c>
      <c r="K228" s="24" t="str">
        <f t="shared" si="1358"/>
        <v>OK</v>
      </c>
      <c r="L228" s="29">
        <f t="shared" si="1359"/>
        <v>0.09892837506</v>
      </c>
      <c r="N228" s="29">
        <v>1.0</v>
      </c>
      <c r="O228" s="27">
        <v>6.7</v>
      </c>
      <c r="P228" s="27">
        <v>3.2</v>
      </c>
      <c r="U228" s="27">
        <v>0.6002275570131879</v>
      </c>
      <c r="V228" s="27">
        <v>-0.4696852767090349</v>
      </c>
      <c r="W228" s="27">
        <v>1.325480943878243</v>
      </c>
      <c r="Z228" s="17">
        <f t="shared" ref="Z228:AB228" si="1398">1/(1+EXP(-U228))</f>
        <v>0.645708366</v>
      </c>
      <c r="AA228" s="17">
        <f t="shared" si="1398"/>
        <v>0.3846907371</v>
      </c>
      <c r="AB228" s="17">
        <f t="shared" si="1398"/>
        <v>0.7900921474</v>
      </c>
      <c r="AE228" s="29">
        <v>1.0</v>
      </c>
      <c r="AF228" s="17">
        <f t="shared" ref="AF228:AH228" si="1399">Z228</f>
        <v>0.645708366</v>
      </c>
      <c r="AG228" s="17">
        <f t="shared" si="1399"/>
        <v>0.3846907371</v>
      </c>
      <c r="AH228" s="17">
        <f t="shared" si="1399"/>
        <v>0.7900921474</v>
      </c>
      <c r="AJ228" s="2"/>
      <c r="AK228" s="2"/>
      <c r="AM228" s="27">
        <v>0.42730259403434756</v>
      </c>
      <c r="AN228" s="27">
        <v>0.9302325402671165</v>
      </c>
      <c r="AO228" s="27">
        <v>0.7453946589786069</v>
      </c>
      <c r="AQ228" s="17">
        <f t="shared" ref="AQ228:AS228" si="1400">EXP(AM228)/(EXP($AM228)+EXP($AN228)+EXP($AO228))</f>
        <v>0.2482583548</v>
      </c>
      <c r="AR228" s="17">
        <f t="shared" si="1400"/>
        <v>0.4105098417</v>
      </c>
      <c r="AS228" s="17">
        <f t="shared" si="1400"/>
        <v>0.3412318035</v>
      </c>
      <c r="AU228" s="40" t="str">
        <f t="shared" si="1375"/>
        <v>versicolor</v>
      </c>
      <c r="AW228" s="41">
        <v>0.0</v>
      </c>
      <c r="AX228" s="41">
        <v>1.0</v>
      </c>
      <c r="AY228" s="41">
        <v>0.0</v>
      </c>
      <c r="BB228" s="74">
        <f t="shared" ref="BB228:BD228" si="1401">AQ228-AW228</f>
        <v>0.2482583548</v>
      </c>
      <c r="BC228" s="74">
        <f t="shared" si="1401"/>
        <v>-0.5894901583</v>
      </c>
      <c r="BD228" s="74">
        <f t="shared" si="1401"/>
        <v>0.3412318035</v>
      </c>
      <c r="BF228" s="5">
        <v>1.0</v>
      </c>
      <c r="BG228" s="5">
        <v>1.0</v>
      </c>
      <c r="BH228" s="5">
        <v>1.0</v>
      </c>
      <c r="BJ228" s="34">
        <f t="shared" ref="BJ228:BL228" si="1402">BB228*BF228</f>
        <v>0.2482583548</v>
      </c>
      <c r="BK228" s="34">
        <f t="shared" si="1402"/>
        <v>-0.5894901583</v>
      </c>
      <c r="BL228" s="34">
        <f t="shared" si="1402"/>
        <v>0.3412318035</v>
      </c>
      <c r="BT228" s="5">
        <f t="shared" ref="BT228:BV228" si="1403">Z228*(1-Z228)</f>
        <v>0.2287690721</v>
      </c>
      <c r="BU228" s="5">
        <f t="shared" si="1403"/>
        <v>0.2367037739</v>
      </c>
      <c r="BV228" s="5">
        <f t="shared" si="1403"/>
        <v>0.165846546</v>
      </c>
      <c r="BY228" s="17">
        <v>-0.126005063169735</v>
      </c>
      <c r="BZ228" s="17">
        <v>0.34969607342547354</v>
      </c>
      <c r="CA228" s="17">
        <v>-0.33744288492236507</v>
      </c>
      <c r="CC228" s="34">
        <f t="shared" ref="CC228:CE228" si="1404">BY228*BT228</f>
        <v>-0.02882606138</v>
      </c>
      <c r="CD228" s="34">
        <f t="shared" si="1404"/>
        <v>0.08277438029</v>
      </c>
      <c r="CE228" s="34">
        <f t="shared" si="1404"/>
        <v>-0.05596373694</v>
      </c>
    </row>
    <row r="229" ht="18.0" customHeight="1">
      <c r="B229" s="6">
        <v>0.0</v>
      </c>
      <c r="C229" s="6">
        <v>0.0</v>
      </c>
      <c r="D229" s="6">
        <v>1.0</v>
      </c>
      <c r="E229" s="22" t="str">
        <f t="shared" si="1355"/>
        <v>virginica</v>
      </c>
      <c r="F229" s="22">
        <f t="shared" ref="F229:H229" si="1405">AQ229</f>
        <v>0.3110448694</v>
      </c>
      <c r="G229" s="22">
        <f t="shared" si="1405"/>
        <v>0.3432925926</v>
      </c>
      <c r="H229" s="22">
        <f t="shared" si="1405"/>
        <v>0.345662538</v>
      </c>
      <c r="I229" s="64" t="str">
        <f t="shared" si="1357"/>
        <v>virginica</v>
      </c>
      <c r="K229" s="24" t="str">
        <f t="shared" si="1358"/>
        <v>OK</v>
      </c>
      <c r="L229" s="29">
        <f t="shared" si="1359"/>
        <v>0.1180324782</v>
      </c>
      <c r="N229" s="29">
        <v>1.0</v>
      </c>
      <c r="O229" s="27">
        <v>7.9</v>
      </c>
      <c r="P229" s="27">
        <v>6.3</v>
      </c>
      <c r="U229" s="27">
        <v>0.3960290718750491</v>
      </c>
      <c r="V229" s="27">
        <v>0.49435596393484804</v>
      </c>
      <c r="W229" s="27">
        <v>0.248183997879599</v>
      </c>
      <c r="Z229" s="17">
        <f t="shared" ref="Z229:AB229" si="1406">1/(1+EXP(-U229))</f>
        <v>0.5977332292</v>
      </c>
      <c r="AA229" s="17">
        <f t="shared" si="1406"/>
        <v>0.6211320479</v>
      </c>
      <c r="AB229" s="17">
        <f t="shared" si="1406"/>
        <v>0.5617294705</v>
      </c>
      <c r="AE229" s="29">
        <v>1.0</v>
      </c>
      <c r="AF229" s="17">
        <f t="shared" ref="AF229:AH229" si="1407">Z229</f>
        <v>0.5977332292</v>
      </c>
      <c r="AG229" s="17">
        <f t="shared" si="1407"/>
        <v>0.6211320479</v>
      </c>
      <c r="AH229" s="17">
        <f t="shared" si="1407"/>
        <v>0.5617294705</v>
      </c>
      <c r="AM229" s="27">
        <v>0.5969386322449868</v>
      </c>
      <c r="AN229" s="27">
        <v>0.6955845788478163</v>
      </c>
      <c r="AO229" s="27">
        <v>0.7024644311908449</v>
      </c>
      <c r="AQ229" s="17">
        <f t="shared" ref="AQ229:AS229" si="1408">EXP(AM229)/(EXP($AM229)+EXP($AN229)+EXP($AO229))</f>
        <v>0.3110448694</v>
      </c>
      <c r="AR229" s="17">
        <f t="shared" si="1408"/>
        <v>0.3432925926</v>
      </c>
      <c r="AS229" s="17">
        <f t="shared" si="1408"/>
        <v>0.345662538</v>
      </c>
      <c r="AU229" s="40" t="str">
        <f t="shared" si="1375"/>
        <v>virginica</v>
      </c>
      <c r="AW229" s="41">
        <v>0.0</v>
      </c>
      <c r="AX229" s="41">
        <v>0.0</v>
      </c>
      <c r="AY229" s="41">
        <v>1.0</v>
      </c>
      <c r="BB229" s="74">
        <f t="shared" ref="BB229:BD229" si="1409">AQ229-AW229</f>
        <v>0.3110448694</v>
      </c>
      <c r="BC229" s="74">
        <f t="shared" si="1409"/>
        <v>0.3432925926</v>
      </c>
      <c r="BD229" s="74">
        <f t="shared" si="1409"/>
        <v>-0.654337462</v>
      </c>
      <c r="BF229" s="5">
        <v>1.0</v>
      </c>
      <c r="BG229" s="5">
        <v>1.0</v>
      </c>
      <c r="BH229" s="5">
        <v>1.0</v>
      </c>
      <c r="BJ229" s="34">
        <f t="shared" ref="BJ229:BL229" si="1410">BB229*BF229</f>
        <v>0.3110448694</v>
      </c>
      <c r="BK229" s="34">
        <f t="shared" si="1410"/>
        <v>0.3432925926</v>
      </c>
      <c r="BL229" s="34">
        <f t="shared" si="1410"/>
        <v>-0.654337462</v>
      </c>
      <c r="BT229" s="5">
        <f t="shared" ref="BT229:BV229" si="1411">Z229*(1-Z229)</f>
        <v>0.2404482159</v>
      </c>
      <c r="BU229" s="5">
        <f t="shared" si="1411"/>
        <v>0.235327027</v>
      </c>
      <c r="BV229" s="5">
        <f t="shared" si="1411"/>
        <v>0.2461894725</v>
      </c>
      <c r="BY229" s="17">
        <v>0.03762196506230553</v>
      </c>
      <c r="BZ229" s="17">
        <v>-0.08986246822189116</v>
      </c>
      <c r="CA229" s="17">
        <v>-0.10226928344794084</v>
      </c>
      <c r="CC229" s="34">
        <f t="shared" ref="CC229:CE229" si="1412">BY229*BT229</f>
        <v>0.009046134378</v>
      </c>
      <c r="CD229" s="34">
        <f t="shared" si="1412"/>
        <v>-0.02114706748</v>
      </c>
      <c r="CE229" s="34">
        <f t="shared" si="1412"/>
        <v>-0.02517762094</v>
      </c>
    </row>
    <row r="230" ht="18.0" customHeight="1">
      <c r="B230" s="6">
        <v>0.0</v>
      </c>
      <c r="C230" s="6">
        <v>0.0</v>
      </c>
      <c r="D230" s="6">
        <v>1.0</v>
      </c>
      <c r="E230" s="22" t="str">
        <f t="shared" si="1355"/>
        <v>virginica</v>
      </c>
      <c r="F230" s="22">
        <f t="shared" ref="F230:H230" si="1413">AQ230</f>
        <v>0.2856808863</v>
      </c>
      <c r="G230" s="22">
        <f t="shared" si="1413"/>
        <v>0.3685213228</v>
      </c>
      <c r="H230" s="22">
        <f t="shared" si="1413"/>
        <v>0.3457977909</v>
      </c>
      <c r="I230" s="64" t="str">
        <f t="shared" si="1357"/>
        <v>versicolor</v>
      </c>
      <c r="K230" s="24" t="str">
        <f t="shared" si="1358"/>
        <v>NG</v>
      </c>
      <c r="L230" s="29">
        <f t="shared" si="1359"/>
        <v>0.1179890105</v>
      </c>
      <c r="N230" s="29">
        <v>1.0</v>
      </c>
      <c r="O230" s="27">
        <v>8.3</v>
      </c>
      <c r="P230" s="27">
        <v>5.8</v>
      </c>
      <c r="U230" s="27">
        <v>0.5112939536080259</v>
      </c>
      <c r="V230" s="27">
        <v>0.18719533783767384</v>
      </c>
      <c r="W230" s="27">
        <v>0.6650885854947455</v>
      </c>
      <c r="Z230" s="17">
        <f t="shared" ref="Z230:AB230" si="1414">1/(1+EXP(-U230))</f>
        <v>0.6251097584</v>
      </c>
      <c r="AA230" s="17">
        <f t="shared" si="1414"/>
        <v>0.5466626509</v>
      </c>
      <c r="AB230" s="17">
        <f t="shared" si="1414"/>
        <v>0.6604025405</v>
      </c>
      <c r="AE230" s="29">
        <v>1.0</v>
      </c>
      <c r="AF230" s="17">
        <f t="shared" ref="AF230:AH230" si="1415">Z230</f>
        <v>0.6251097584</v>
      </c>
      <c r="AG230" s="17">
        <f t="shared" si="1415"/>
        <v>0.5466626509</v>
      </c>
      <c r="AH230" s="17">
        <f t="shared" si="1415"/>
        <v>0.6604025405</v>
      </c>
      <c r="AM230" s="27">
        <v>0.5426436201005858</v>
      </c>
      <c r="AN230" s="27">
        <v>0.797266788260645</v>
      </c>
      <c r="AO230" s="27">
        <v>0.7336223994003757</v>
      </c>
      <c r="AQ230" s="17">
        <f t="shared" ref="AQ230:AS230" si="1416">EXP(AM230)/(EXP($AM230)+EXP($AN230)+EXP($AO230))</f>
        <v>0.2856808863</v>
      </c>
      <c r="AR230" s="17">
        <f t="shared" si="1416"/>
        <v>0.3685213228</v>
      </c>
      <c r="AS230" s="17">
        <f t="shared" si="1416"/>
        <v>0.3457977909</v>
      </c>
      <c r="AU230" s="40" t="str">
        <f t="shared" si="1375"/>
        <v>versicolor</v>
      </c>
      <c r="AW230" s="41">
        <v>0.0</v>
      </c>
      <c r="AX230" s="41">
        <v>0.0</v>
      </c>
      <c r="AY230" s="41">
        <v>1.0</v>
      </c>
      <c r="BB230" s="74">
        <f t="shared" ref="BB230:BD230" si="1417">AQ230-AW230</f>
        <v>0.2856808863</v>
      </c>
      <c r="BC230" s="74">
        <f t="shared" si="1417"/>
        <v>0.3685213228</v>
      </c>
      <c r="BD230" s="74">
        <f t="shared" si="1417"/>
        <v>-0.6542022091</v>
      </c>
      <c r="BF230" s="5">
        <v>1.0</v>
      </c>
      <c r="BG230" s="5">
        <v>1.0</v>
      </c>
      <c r="BH230" s="5">
        <v>1.0</v>
      </c>
      <c r="BJ230" s="34">
        <f t="shared" ref="BJ230:BL230" si="1418">BB230*BF230</f>
        <v>0.2856808863</v>
      </c>
      <c r="BK230" s="34">
        <f t="shared" si="1418"/>
        <v>0.3685213228</v>
      </c>
      <c r="BL230" s="34">
        <f t="shared" si="1418"/>
        <v>-0.6542022091</v>
      </c>
      <c r="BT230" s="5">
        <f t="shared" ref="BT230:BV230" si="1419">Z230*(1-Z230)</f>
        <v>0.2343475484</v>
      </c>
      <c r="BU230" s="5">
        <f t="shared" si="1419"/>
        <v>0.247822597</v>
      </c>
      <c r="BV230" s="5">
        <f t="shared" si="1419"/>
        <v>0.224271025</v>
      </c>
      <c r="BY230" s="17">
        <v>0.04417142263605689</v>
      </c>
      <c r="BZ230" s="17">
        <v>-0.1085095019336182</v>
      </c>
      <c r="CA230" s="17">
        <v>-0.07816209555362552</v>
      </c>
      <c r="CC230" s="34">
        <f t="shared" ref="CC230:CE230" si="1420">BY230*BT230</f>
        <v>0.0103514646</v>
      </c>
      <c r="CD230" s="34">
        <f t="shared" si="1420"/>
        <v>-0.02689110657</v>
      </c>
      <c r="CE230" s="34">
        <f t="shared" si="1420"/>
        <v>-0.01752949329</v>
      </c>
    </row>
    <row r="231" ht="18.0" customHeight="1">
      <c r="B231" s="6">
        <v>0.0</v>
      </c>
      <c r="C231" s="6">
        <v>0.0</v>
      </c>
      <c r="D231" s="6">
        <v>1.0</v>
      </c>
      <c r="E231" s="22" t="str">
        <f t="shared" si="1355"/>
        <v>virginica</v>
      </c>
      <c r="F231" s="22">
        <f t="shared" ref="F231:H231" si="1421">AQ231</f>
        <v>0.2813115359</v>
      </c>
      <c r="G231" s="22">
        <f t="shared" si="1421"/>
        <v>0.373388901</v>
      </c>
      <c r="H231" s="22">
        <f t="shared" si="1421"/>
        <v>0.3452995631</v>
      </c>
      <c r="I231" s="64" t="str">
        <f t="shared" si="1357"/>
        <v>versicolor</v>
      </c>
      <c r="J231" s="30"/>
      <c r="K231" s="24" t="str">
        <f t="shared" si="1358"/>
        <v>NG</v>
      </c>
      <c r="L231" s="31">
        <f t="shared" si="1359"/>
        <v>0.1181492155</v>
      </c>
      <c r="N231" s="31">
        <v>1.0</v>
      </c>
      <c r="O231" s="27">
        <v>7.7</v>
      </c>
      <c r="P231" s="27">
        <v>5.2</v>
      </c>
      <c r="U231" s="27">
        <v>0.49980765839009167</v>
      </c>
      <c r="V231" s="27">
        <v>0.09457623120891379</v>
      </c>
      <c r="W231" s="27">
        <v>0.7229522381893108</v>
      </c>
      <c r="Z231" s="17">
        <f t="shared" ref="Z231:AB231" si="1422">1/(1+EXP(-U231))</f>
        <v>0.6224141291</v>
      </c>
      <c r="AA231" s="17">
        <f t="shared" si="1422"/>
        <v>0.5236264495</v>
      </c>
      <c r="AB231" s="17">
        <f t="shared" si="1422"/>
        <v>0.6732567885</v>
      </c>
      <c r="AE231" s="31">
        <v>1.0</v>
      </c>
      <c r="AF231" s="17">
        <f t="shared" ref="AF231:AH231" si="1423">Z231</f>
        <v>0.6224141291</v>
      </c>
      <c r="AG231" s="17">
        <f t="shared" si="1423"/>
        <v>0.5236264495</v>
      </c>
      <c r="AH231" s="17">
        <f t="shared" si="1423"/>
        <v>0.6732567885</v>
      </c>
      <c r="AM231" s="27">
        <v>0.5249282601881307</v>
      </c>
      <c r="AN231" s="27">
        <v>0.8080860426896681</v>
      </c>
      <c r="AO231" s="27">
        <v>0.7298778755618223</v>
      </c>
      <c r="AQ231" s="17">
        <f t="shared" ref="AQ231:AS231" si="1424">EXP(AM231)/(EXP($AM231)+EXP($AN231)+EXP($AO231))</f>
        <v>0.2813115359</v>
      </c>
      <c r="AR231" s="17">
        <f t="shared" si="1424"/>
        <v>0.373388901</v>
      </c>
      <c r="AS231" s="17">
        <f t="shared" si="1424"/>
        <v>0.3452995631</v>
      </c>
      <c r="AU231" s="40" t="str">
        <f t="shared" si="1375"/>
        <v>versicolor</v>
      </c>
      <c r="AW231" s="41">
        <v>0.0</v>
      </c>
      <c r="AX231" s="41">
        <v>0.0</v>
      </c>
      <c r="AY231" s="41">
        <v>1.0</v>
      </c>
      <c r="BB231" s="74">
        <f t="shared" ref="BB231:BD231" si="1425">AQ231-AW231</f>
        <v>0.2813115359</v>
      </c>
      <c r="BC231" s="74">
        <f t="shared" si="1425"/>
        <v>0.373388901</v>
      </c>
      <c r="BD231" s="74">
        <f t="shared" si="1425"/>
        <v>-0.6547004369</v>
      </c>
      <c r="BF231" s="5">
        <v>1.0</v>
      </c>
      <c r="BG231" s="5">
        <v>1.0</v>
      </c>
      <c r="BH231" s="5">
        <v>1.0</v>
      </c>
      <c r="BJ231" s="34">
        <f t="shared" ref="BJ231:BL231" si="1426">BB231*BF231</f>
        <v>0.2813115359</v>
      </c>
      <c r="BK231" s="34">
        <f t="shared" si="1426"/>
        <v>0.373388901</v>
      </c>
      <c r="BL231" s="34">
        <f t="shared" si="1426"/>
        <v>-0.6547004369</v>
      </c>
      <c r="BT231" s="5">
        <f t="shared" ref="BT231:BV231" si="1427">Z231*(1-Z231)</f>
        <v>0.235014781</v>
      </c>
      <c r="BU231" s="5">
        <f t="shared" si="1427"/>
        <v>0.2494417909</v>
      </c>
      <c r="BV231" s="5">
        <f t="shared" si="1427"/>
        <v>0.2199820853</v>
      </c>
      <c r="BY231" s="17">
        <v>0.04539391149645311</v>
      </c>
      <c r="BZ231" s="17">
        <v>-0.11197627872251988</v>
      </c>
      <c r="CA231" s="17">
        <v>-0.0738547400865599</v>
      </c>
      <c r="CC231" s="34">
        <f t="shared" ref="CC231:CE231" si="1428">BY231*BT231</f>
        <v>0.01066824017</v>
      </c>
      <c r="CD231" s="34">
        <f t="shared" si="1428"/>
        <v>-0.0279315635</v>
      </c>
      <c r="CE231" s="34">
        <f t="shared" si="1428"/>
        <v>-0.01624671973</v>
      </c>
    </row>
    <row r="232" ht="18.0" customHeight="1">
      <c r="K232" s="32" t="s">
        <v>29</v>
      </c>
      <c r="L232" s="31">
        <f>SUM(L223:L231)</f>
        <v>0.9640908722</v>
      </c>
      <c r="R232" s="9"/>
      <c r="AM232" s="7"/>
    </row>
    <row r="233" ht="18.0" customHeight="1">
      <c r="K233" s="2"/>
      <c r="R233" s="9"/>
      <c r="AM233" s="43" t="s">
        <v>388</v>
      </c>
      <c r="AN233" s="27"/>
      <c r="AO233" s="27"/>
    </row>
    <row r="234" ht="18.0" customHeight="1">
      <c r="B234" s="11" t="s">
        <v>11</v>
      </c>
      <c r="C234" s="12"/>
      <c r="D234" s="12"/>
      <c r="E234" s="13"/>
      <c r="G234" s="2"/>
      <c r="H234" s="2"/>
      <c r="I234" s="2"/>
      <c r="J234" s="9"/>
      <c r="K234" s="2"/>
      <c r="L234" s="9"/>
      <c r="Q234" s="7"/>
      <c r="U234" s="43" t="s">
        <v>12</v>
      </c>
      <c r="V234" s="27"/>
      <c r="W234" s="27"/>
      <c r="Z234" s="16" t="s">
        <v>389</v>
      </c>
      <c r="AA234" s="17"/>
      <c r="AF234" s="16" t="s">
        <v>390</v>
      </c>
      <c r="AI234" s="7"/>
      <c r="AM234" s="43" t="s">
        <v>391</v>
      </c>
      <c r="AQ234" s="10" t="s">
        <v>392</v>
      </c>
      <c r="AR234" s="17"/>
      <c r="AW234" s="1" t="s">
        <v>41</v>
      </c>
      <c r="BB234" s="36" t="s">
        <v>93</v>
      </c>
      <c r="BF234" s="4" t="s">
        <v>393</v>
      </c>
      <c r="BH234" s="9" t="s">
        <v>1843</v>
      </c>
      <c r="BJ234" s="33" t="s">
        <v>395</v>
      </c>
      <c r="BN234" s="33" t="s">
        <v>396</v>
      </c>
      <c r="BO234" s="34"/>
      <c r="BP234" s="34"/>
      <c r="BQ234" s="34"/>
      <c r="BT234" s="4" t="s">
        <v>397</v>
      </c>
      <c r="BX234" s="16" t="s">
        <v>398</v>
      </c>
      <c r="BY234" s="17"/>
      <c r="BZ234" s="17"/>
      <c r="CA234" s="17"/>
      <c r="CB234" s="17"/>
      <c r="CC234" s="33" t="s">
        <v>399</v>
      </c>
      <c r="CG234" s="4" t="s">
        <v>138</v>
      </c>
      <c r="CH234" s="5"/>
      <c r="CI234" s="5"/>
      <c r="CJ234" s="5"/>
    </row>
    <row r="235" ht="18.0" customHeight="1">
      <c r="B235" s="18" t="s">
        <v>14</v>
      </c>
      <c r="C235" s="18" t="s">
        <v>15</v>
      </c>
      <c r="D235" s="18" t="s">
        <v>16</v>
      </c>
      <c r="E235" s="19"/>
      <c r="F235" s="6" t="s">
        <v>14</v>
      </c>
      <c r="G235" s="6" t="s">
        <v>15</v>
      </c>
      <c r="H235" s="6" t="s">
        <v>16</v>
      </c>
      <c r="I235" s="19"/>
      <c r="J235" s="20" t="s">
        <v>18</v>
      </c>
      <c r="K235" s="18" t="s">
        <v>19</v>
      </c>
      <c r="L235" s="21" t="s">
        <v>20</v>
      </c>
      <c r="N235" s="1" t="s">
        <v>21</v>
      </c>
      <c r="O235" s="1" t="s">
        <v>22</v>
      </c>
      <c r="P235" s="1" t="s">
        <v>23</v>
      </c>
      <c r="Q235" s="1" t="s">
        <v>1844</v>
      </c>
      <c r="U235" s="1" t="s">
        <v>1845</v>
      </c>
      <c r="AE235" s="1" t="s">
        <v>21</v>
      </c>
      <c r="AF235" s="2" t="s">
        <v>1846</v>
      </c>
      <c r="AI235" s="2" t="s">
        <v>1847</v>
      </c>
      <c r="AK235" s="2"/>
      <c r="AM235" s="2" t="s">
        <v>1848</v>
      </c>
      <c r="AO235" s="2"/>
      <c r="AQ235" s="2" t="s">
        <v>47</v>
      </c>
      <c r="AW235" s="6" t="s">
        <v>14</v>
      </c>
      <c r="AX235" s="6" t="s">
        <v>15</v>
      </c>
      <c r="AY235" s="6" t="s">
        <v>16</v>
      </c>
      <c r="BB235" s="2" t="s">
        <v>101</v>
      </c>
      <c r="BF235" s="1" t="s">
        <v>251</v>
      </c>
      <c r="BJ235" s="57" t="s">
        <v>1849</v>
      </c>
      <c r="BK235" s="58"/>
      <c r="BO235" s="2" t="s">
        <v>104</v>
      </c>
      <c r="BP235" s="2"/>
      <c r="BT235" s="1" t="s">
        <v>145</v>
      </c>
      <c r="BY235" s="2" t="s">
        <v>146</v>
      </c>
      <c r="CC235" s="2" t="s">
        <v>1850</v>
      </c>
      <c r="CH235" s="2" t="s">
        <v>148</v>
      </c>
    </row>
    <row r="236" ht="18.0" customHeight="1">
      <c r="A236" s="1">
        <f>A223+1</f>
        <v>18</v>
      </c>
      <c r="B236" s="6">
        <v>1.0</v>
      </c>
      <c r="C236" s="6">
        <v>0.0</v>
      </c>
      <c r="D236" s="6">
        <v>0.0</v>
      </c>
      <c r="E236" s="22" t="str">
        <f t="shared" ref="E236:E244" si="1439">IF(MAX(B236:D236)=B236,"setosa",IF(MAX(B236:D236)=C236,"versicolor","virginica"))</f>
        <v>setosa</v>
      </c>
      <c r="F236" s="22">
        <f t="shared" ref="F236:H236" si="1429">AQ236</f>
        <v>0.4112012332</v>
      </c>
      <c r="G236" s="22">
        <f t="shared" si="1429"/>
        <v>0.257983987</v>
      </c>
      <c r="H236" s="22">
        <f t="shared" si="1429"/>
        <v>0.3308147797</v>
      </c>
      <c r="I236" s="64" t="str">
        <f t="shared" ref="I236:I244" si="1441">IF(MAX(F236:H236)=F236,"setosa",IF(MAX(F236:H236)=G236,"versicolor","virginica"))</f>
        <v>setosa</v>
      </c>
      <c r="J236" s="22">
        <f>COUNTIF(K236:K244,"OK")/9</f>
        <v>0.7777777778</v>
      </c>
      <c r="K236" s="24" t="str">
        <f t="shared" ref="K236:K244" si="1442">IF(E236=I236,"OK","NG")</f>
        <v>OK</v>
      </c>
      <c r="L236" s="25">
        <f t="shared" ref="L236:L244" si="1443">-(B236*LN(F236)+C236*LN(G236)+D236*LN(H236))/9</f>
        <v>0.09874139619</v>
      </c>
      <c r="M236" s="9" t="s">
        <v>26</v>
      </c>
      <c r="N236" s="25">
        <v>1.0</v>
      </c>
      <c r="O236" s="27">
        <v>5.1</v>
      </c>
      <c r="P236" s="27">
        <v>7.0</v>
      </c>
      <c r="Q236" s="72">
        <f t="shared" ref="Q236:S236" si="1430">Q223-$C$10*CH223</f>
        <v>0.05289658028</v>
      </c>
      <c r="R236" s="72">
        <f t="shared" si="1430"/>
        <v>-0.07350696737</v>
      </c>
      <c r="S236" s="72">
        <f t="shared" si="1430"/>
        <v>0.2022405474</v>
      </c>
      <c r="T236" s="28" t="s">
        <v>27</v>
      </c>
      <c r="U236" s="27">
        <f t="array" ref="U236:W244">MMULT(N236:P244,Q236:S238)</f>
        <v>-0.2388554055</v>
      </c>
      <c r="V236" s="27">
        <v>1.5061184838628159</v>
      </c>
      <c r="W236" s="27">
        <v>-1.32072798991716</v>
      </c>
      <c r="Y236" s="9" t="s">
        <v>1851</v>
      </c>
      <c r="Z236" s="17">
        <f t="shared" ref="Z236:AB236" si="1431">1/(1+EXP(-U236))</f>
        <v>0.4405684373</v>
      </c>
      <c r="AA236" s="17">
        <f t="shared" si="1431"/>
        <v>0.8184852538</v>
      </c>
      <c r="AB236" s="17">
        <f t="shared" si="1431"/>
        <v>0.2106972004</v>
      </c>
      <c r="AD236" s="9" t="s">
        <v>1852</v>
      </c>
      <c r="AE236" s="25">
        <v>1.0</v>
      </c>
      <c r="AF236" s="17">
        <f t="shared" ref="AF236:AH236" si="1432">Z236</f>
        <v>0.4405684373</v>
      </c>
      <c r="AG236" s="17">
        <f t="shared" si="1432"/>
        <v>0.8184852538</v>
      </c>
      <c r="AH236" s="17">
        <f t="shared" si="1432"/>
        <v>0.2106972004</v>
      </c>
      <c r="AI236" s="38">
        <f t="shared" ref="AI236:AK236" si="1433">AI223-$C$10*BO223</f>
        <v>0.1035290309</v>
      </c>
      <c r="AJ236" s="38">
        <f t="shared" si="1433"/>
        <v>-0.04083994091</v>
      </c>
      <c r="AK236" s="38">
        <f t="shared" si="1433"/>
        <v>-0.06268909002</v>
      </c>
      <c r="AL236" s="28" t="s">
        <v>27</v>
      </c>
      <c r="AM236" s="27">
        <f t="array" ref="AM236:AO244">MMULT(AE236:AH244,AI236:AK239)</f>
        <v>0.7476758289</v>
      </c>
      <c r="AN236" s="27">
        <v>0.28149063282632525</v>
      </c>
      <c r="AO236" s="27">
        <v>0.530151756512492</v>
      </c>
      <c r="AP236" s="9" t="s">
        <v>1853</v>
      </c>
      <c r="AQ236" s="17">
        <f t="shared" ref="AQ236:AS236" si="1434">EXP(AM236)/(EXP($AM236)+EXP($AN236)+EXP($AO236))</f>
        <v>0.4112012332</v>
      </c>
      <c r="AR236" s="17">
        <f t="shared" si="1434"/>
        <v>0.257983987</v>
      </c>
      <c r="AS236" s="17">
        <f t="shared" si="1434"/>
        <v>0.3308147797</v>
      </c>
      <c r="AT236" s="39" t="s">
        <v>51</v>
      </c>
      <c r="AU236" s="40" t="str">
        <f>IF(MAX(B236:D236)=MAX(AQ236:AS236)=AQ236,"setosa",IF(MAX(AQ236:AS236)=AR236,"versicolor","virginica"))</f>
        <v>virginica</v>
      </c>
      <c r="AW236" s="41">
        <v>1.0</v>
      </c>
      <c r="AX236" s="41">
        <v>0.0</v>
      </c>
      <c r="AY236" s="41">
        <v>0.0</v>
      </c>
      <c r="BA236" s="59" t="s">
        <v>108</v>
      </c>
      <c r="BB236" s="74">
        <f t="shared" ref="BB236:BD236" si="1435">AQ236-AW236</f>
        <v>-0.5887987668</v>
      </c>
      <c r="BC236" s="74">
        <f t="shared" si="1435"/>
        <v>0.257983987</v>
      </c>
      <c r="BD236" s="74">
        <f t="shared" si="1435"/>
        <v>0.3308147797</v>
      </c>
      <c r="BE236" s="9" t="s">
        <v>1854</v>
      </c>
      <c r="BF236" s="5">
        <v>1.0</v>
      </c>
      <c r="BG236" s="5">
        <v>1.0</v>
      </c>
      <c r="BH236" s="5">
        <v>1.0</v>
      </c>
      <c r="BI236" s="9" t="s">
        <v>1855</v>
      </c>
      <c r="BJ236" s="34">
        <f t="shared" ref="BJ236:BL236" si="1436">BB236*BF236</f>
        <v>-0.5887987668</v>
      </c>
      <c r="BK236" s="34">
        <f t="shared" si="1436"/>
        <v>0.257983987</v>
      </c>
      <c r="BL236" s="34">
        <f t="shared" si="1436"/>
        <v>0.3308147797</v>
      </c>
      <c r="BN236" s="61" t="s">
        <v>1856</v>
      </c>
      <c r="BO236" s="62">
        <f t="array" ref="BO236:BQ239">MMULT(TRANSPOSE(AE236:AH244),BJ236:BL244)</f>
        <v>-0.1376183455</v>
      </c>
      <c r="BP236" s="62">
        <v>0.07615940733898158</v>
      </c>
      <c r="BQ236" s="62">
        <v>0.06145893819541315</v>
      </c>
      <c r="BS236" s="75" t="s">
        <v>1857</v>
      </c>
      <c r="BT236" s="5">
        <f t="shared" ref="BT236:BV236" si="1437">Z236*(1-Z236)</f>
        <v>0.2464678894</v>
      </c>
      <c r="BU236" s="5">
        <f t="shared" si="1437"/>
        <v>0.1485671431</v>
      </c>
      <c r="BV236" s="5">
        <f t="shared" si="1437"/>
        <v>0.1663038902</v>
      </c>
      <c r="BX236" s="9" t="s">
        <v>1858</v>
      </c>
      <c r="BY236" s="17">
        <f t="array" ref="BY236:CA244">MMULT(BJ236:BL244,TRANSPOSE(AI237:AK239))</f>
        <v>0.1026042339</v>
      </c>
      <c r="BZ236" s="17">
        <v>-0.30688134268250156</v>
      </c>
      <c r="CA236" s="17">
        <v>0.5029846947868495</v>
      </c>
      <c r="CB236" s="9"/>
      <c r="CC236" s="34">
        <f t="shared" ref="CC236:CE236" si="1438">BY236*BT236</f>
        <v>0.02528864896</v>
      </c>
      <c r="CD236" s="34">
        <f t="shared" si="1438"/>
        <v>-0.04559248436</v>
      </c>
      <c r="CE236" s="34">
        <f t="shared" si="1438"/>
        <v>0.08364831143</v>
      </c>
      <c r="CG236" s="61" t="s">
        <v>1859</v>
      </c>
      <c r="CH236" s="65">
        <f t="array" ref="CH236:CJ238">MMULT(TRANSPOSE(N236:P244),CC236:CE244)</f>
        <v>0.009117942447</v>
      </c>
      <c r="CI236" s="65">
        <v>0.06967393787808826</v>
      </c>
      <c r="CJ236" s="65">
        <v>-0.031063352689235817</v>
      </c>
    </row>
    <row r="237" ht="18.0" customHeight="1">
      <c r="B237" s="6">
        <v>1.0</v>
      </c>
      <c r="C237" s="6">
        <v>0.0</v>
      </c>
      <c r="D237" s="6">
        <v>0.0</v>
      </c>
      <c r="E237" s="22" t="str">
        <f t="shared" si="1439"/>
        <v>setosa</v>
      </c>
      <c r="F237" s="22">
        <f t="shared" ref="F237:H237" si="1440">AQ237</f>
        <v>0.425904626</v>
      </c>
      <c r="G237" s="22">
        <f t="shared" si="1440"/>
        <v>0.2465511818</v>
      </c>
      <c r="H237" s="22">
        <f t="shared" si="1440"/>
        <v>0.3275441922</v>
      </c>
      <c r="I237" s="64" t="str">
        <f t="shared" si="1441"/>
        <v>setosa</v>
      </c>
      <c r="K237" s="24" t="str">
        <f t="shared" si="1442"/>
        <v>OK</v>
      </c>
      <c r="L237" s="29">
        <f t="shared" si="1443"/>
        <v>0.09483776005</v>
      </c>
      <c r="N237" s="29">
        <v>1.0</v>
      </c>
      <c r="O237" s="27">
        <v>5.4</v>
      </c>
      <c r="P237" s="27">
        <v>7.8</v>
      </c>
      <c r="Q237" s="72">
        <f t="shared" ref="Q237:S237" si="1444">Q224-$C$10*CH224</f>
        <v>0.1374453543</v>
      </c>
      <c r="R237" s="72">
        <f t="shared" si="1444"/>
        <v>-0.2838003251</v>
      </c>
      <c r="S237" s="72">
        <f t="shared" si="1444"/>
        <v>0.4450089702</v>
      </c>
      <c r="U237" s="27">
        <v>-0.31107588980596657</v>
      </c>
      <c r="V237" s="27">
        <v>1.7669220559606482</v>
      </c>
      <c r="W237" s="27">
        <v>-1.620655502890198</v>
      </c>
      <c r="Z237" s="17">
        <f t="shared" ref="Z237:AB237" si="1445">1/(1+EXP(-U237))</f>
        <v>0.4228521481</v>
      </c>
      <c r="AA237" s="17">
        <f t="shared" si="1445"/>
        <v>0.8540744809</v>
      </c>
      <c r="AB237" s="17">
        <f t="shared" si="1445"/>
        <v>0.1651144882</v>
      </c>
      <c r="AE237" s="29">
        <v>1.0</v>
      </c>
      <c r="AF237" s="17">
        <f t="shared" ref="AF237:AH237" si="1446">Z237</f>
        <v>0.4228521481</v>
      </c>
      <c r="AG237" s="17">
        <f t="shared" si="1446"/>
        <v>0.8540744809</v>
      </c>
      <c r="AH237" s="17">
        <f t="shared" si="1446"/>
        <v>0.1651144882</v>
      </c>
      <c r="AI237" s="38">
        <f t="shared" ref="AI237:AK237" si="1447">AI224-$C$10*BO224</f>
        <v>0.4763595744</v>
      </c>
      <c r="AJ237" s="38">
        <f t="shared" si="1447"/>
        <v>0.752369293</v>
      </c>
      <c r="AK237" s="38">
        <f t="shared" si="1447"/>
        <v>0.5712711326</v>
      </c>
      <c r="AM237" s="27">
        <v>0.7746673166436333</v>
      </c>
      <c r="AN237" s="27">
        <v>0.22802148427638777</v>
      </c>
      <c r="AO237" s="27">
        <v>0.5120748620193474</v>
      </c>
      <c r="AQ237" s="17">
        <f t="shared" ref="AQ237:AS237" si="1448">EXP(AM237)/(EXP($AM237)+EXP($AN237)+EXP($AO237))</f>
        <v>0.425904626</v>
      </c>
      <c r="AR237" s="17">
        <f t="shared" si="1448"/>
        <v>0.2465511818</v>
      </c>
      <c r="AS237" s="17">
        <f t="shared" si="1448"/>
        <v>0.3275441922</v>
      </c>
      <c r="AU237" s="40" t="str">
        <f t="shared" ref="AU237:AU244" si="1459">IF(MAX(AQ237:AS237)=AQ237,"setosa",IF(MAX(AQ237:AS237)=AR237,"versicolor","virginica"))</f>
        <v>setosa</v>
      </c>
      <c r="AW237" s="41">
        <v>1.0</v>
      </c>
      <c r="AX237" s="41">
        <v>0.0</v>
      </c>
      <c r="AY237" s="41">
        <v>0.0</v>
      </c>
      <c r="BB237" s="74">
        <f t="shared" ref="BB237:BD237" si="1449">AQ237-AW237</f>
        <v>-0.574095374</v>
      </c>
      <c r="BC237" s="74">
        <f t="shared" si="1449"/>
        <v>0.2465511818</v>
      </c>
      <c r="BD237" s="74">
        <f t="shared" si="1449"/>
        <v>0.3275441922</v>
      </c>
      <c r="BF237" s="5">
        <v>1.0</v>
      </c>
      <c r="BG237" s="5">
        <v>1.0</v>
      </c>
      <c r="BH237" s="5">
        <v>1.0</v>
      </c>
      <c r="BJ237" s="34">
        <f t="shared" ref="BJ237:BL237" si="1450">BB237*BF237</f>
        <v>-0.574095374</v>
      </c>
      <c r="BK237" s="34">
        <f t="shared" si="1450"/>
        <v>0.2465511818</v>
      </c>
      <c r="BL237" s="34">
        <f t="shared" si="1450"/>
        <v>0.3275441922</v>
      </c>
      <c r="BN237" s="61" t="s">
        <v>1860</v>
      </c>
      <c r="BO237" s="34">
        <v>0.20141357251755984</v>
      </c>
      <c r="BP237" s="34">
        <v>-0.11623909344384986</v>
      </c>
      <c r="BQ237" s="34">
        <v>-0.08517447907370979</v>
      </c>
      <c r="BT237" s="5">
        <f t="shared" ref="BT237:BV237" si="1451">Z237*(1-Z237)</f>
        <v>0.2440482089</v>
      </c>
      <c r="BU237" s="5">
        <f t="shared" si="1451"/>
        <v>0.124631262</v>
      </c>
      <c r="BV237" s="5">
        <f t="shared" si="1451"/>
        <v>0.137851694</v>
      </c>
      <c r="BY237" s="17">
        <v>0.09913825195381715</v>
      </c>
      <c r="BZ237" s="17">
        <v>-0.2966843067650659</v>
      </c>
      <c r="CA237" s="17">
        <v>0.48887886665338764</v>
      </c>
      <c r="CC237" s="34">
        <f t="shared" ref="CC237:CE237" si="1452">BY237*BT237</f>
        <v>0.02419451283</v>
      </c>
      <c r="CD237" s="34">
        <f t="shared" si="1452"/>
        <v>-0.03697613956</v>
      </c>
      <c r="CE237" s="34">
        <f t="shared" si="1452"/>
        <v>0.06739277991</v>
      </c>
      <c r="CG237" s="61" t="s">
        <v>1861</v>
      </c>
      <c r="CH237" s="66">
        <v>0.008627606803820922</v>
      </c>
      <c r="CI237" s="66">
        <v>0.4812465906056412</v>
      </c>
      <c r="CJ237" s="66">
        <v>-0.5914003409196423</v>
      </c>
    </row>
    <row r="238" ht="18.0" customHeight="1">
      <c r="B238" s="6">
        <v>1.0</v>
      </c>
      <c r="C238" s="6">
        <v>0.0</v>
      </c>
      <c r="D238" s="6">
        <v>0.0</v>
      </c>
      <c r="E238" s="22" t="str">
        <f t="shared" si="1439"/>
        <v>setosa</v>
      </c>
      <c r="F238" s="22">
        <f t="shared" ref="F238:H238" si="1453">AQ238</f>
        <v>0.4164430561</v>
      </c>
      <c r="G238" s="22">
        <f t="shared" si="1453"/>
        <v>0.254023839</v>
      </c>
      <c r="H238" s="22">
        <f t="shared" si="1453"/>
        <v>0.3295331049</v>
      </c>
      <c r="I238" s="64" t="str">
        <f t="shared" si="1441"/>
        <v>setosa</v>
      </c>
      <c r="K238" s="24" t="str">
        <f t="shared" si="1442"/>
        <v>OK</v>
      </c>
      <c r="L238" s="29">
        <f t="shared" si="1443"/>
        <v>0.09733394965</v>
      </c>
      <c r="N238" s="29">
        <v>1.0</v>
      </c>
      <c r="O238" s="27">
        <v>4.6</v>
      </c>
      <c r="P238" s="27">
        <v>6.8</v>
      </c>
      <c r="Q238" s="72">
        <f t="shared" ref="Q238:S238" si="1454">Q225-$C$10*CH225</f>
        <v>-0.1418176132</v>
      </c>
      <c r="R238" s="72">
        <f t="shared" si="1454"/>
        <v>0.432429587</v>
      </c>
      <c r="S238" s="72">
        <f t="shared" si="1454"/>
        <v>-0.541787755</v>
      </c>
      <c r="U238" s="27">
        <v>-0.2792145599969045</v>
      </c>
      <c r="V238" s="27">
        <v>1.5615327290068028</v>
      </c>
      <c r="W238" s="27">
        <v>-1.434874924006535</v>
      </c>
      <c r="Z238" s="17">
        <f t="shared" ref="Z238:AB238" si="1455">1/(1+EXP(-U238))</f>
        <v>0.4306463477</v>
      </c>
      <c r="AA238" s="17">
        <f t="shared" si="1455"/>
        <v>0.8265731796</v>
      </c>
      <c r="AB238" s="17">
        <f t="shared" si="1455"/>
        <v>0.1923402508</v>
      </c>
      <c r="AE238" s="29">
        <v>1.0</v>
      </c>
      <c r="AF238" s="17">
        <f t="shared" ref="AF238:AH238" si="1456">Z238</f>
        <v>0.4306463477</v>
      </c>
      <c r="AG238" s="17">
        <f t="shared" si="1456"/>
        <v>0.8265731796</v>
      </c>
      <c r="AH238" s="17">
        <f t="shared" si="1456"/>
        <v>0.1923402508</v>
      </c>
      <c r="AI238" s="38">
        <f t="shared" ref="AI238:AK238" si="1457">AI225-$C$10*BO225</f>
        <v>0.6083989844</v>
      </c>
      <c r="AJ238" s="38">
        <f t="shared" si="1457"/>
        <v>-0.1980475986</v>
      </c>
      <c r="AK238" s="38">
        <f t="shared" si="1457"/>
        <v>0.3096486142</v>
      </c>
      <c r="AM238" s="27">
        <v>0.7534188179656475</v>
      </c>
      <c r="AN238" s="27">
        <v>0.25909720289710914</v>
      </c>
      <c r="AO238" s="27">
        <v>0.5193459049174076</v>
      </c>
      <c r="AQ238" s="17">
        <f t="shared" ref="AQ238:AS238" si="1458">EXP(AM238)/(EXP($AM238)+EXP($AN238)+EXP($AO238))</f>
        <v>0.4164430561</v>
      </c>
      <c r="AR238" s="17">
        <f t="shared" si="1458"/>
        <v>0.254023839</v>
      </c>
      <c r="AS238" s="17">
        <f t="shared" si="1458"/>
        <v>0.3295331049</v>
      </c>
      <c r="AU238" s="40" t="str">
        <f t="shared" si="1459"/>
        <v>setosa</v>
      </c>
      <c r="AW238" s="41">
        <v>1.0</v>
      </c>
      <c r="AX238" s="41">
        <v>0.0</v>
      </c>
      <c r="AY238" s="41">
        <v>0.0</v>
      </c>
      <c r="BB238" s="74">
        <f t="shared" ref="BB238:BD238" si="1460">AQ238-AW238</f>
        <v>-0.5835569439</v>
      </c>
      <c r="BC238" s="74">
        <f t="shared" si="1460"/>
        <v>0.254023839</v>
      </c>
      <c r="BD238" s="74">
        <f t="shared" si="1460"/>
        <v>0.3295331049</v>
      </c>
      <c r="BF238" s="5">
        <v>1.0</v>
      </c>
      <c r="BG238" s="5">
        <v>1.0</v>
      </c>
      <c r="BH238" s="5">
        <v>1.0</v>
      </c>
      <c r="BJ238" s="34">
        <f t="shared" ref="BJ238:BL238" si="1461">BB238*BF238</f>
        <v>-0.5835569439</v>
      </c>
      <c r="BK238" s="34">
        <f t="shared" si="1461"/>
        <v>0.254023839</v>
      </c>
      <c r="BL238" s="34">
        <f t="shared" si="1461"/>
        <v>0.3295331049</v>
      </c>
      <c r="BO238" s="34">
        <v>-0.6872897853889925</v>
      </c>
      <c r="BP238" s="34">
        <v>0.5061191173645915</v>
      </c>
      <c r="BQ238" s="34">
        <v>0.1811706680244014</v>
      </c>
      <c r="BT238" s="5">
        <f t="shared" ref="BT238:BV238" si="1462">Z238*(1-Z238)</f>
        <v>0.2451900709</v>
      </c>
      <c r="BU238" s="5">
        <f t="shared" si="1462"/>
        <v>0.1433499584</v>
      </c>
      <c r="BV238" s="5">
        <f t="shared" si="1462"/>
        <v>0.1553454787</v>
      </c>
      <c r="BY238" s="17">
        <v>0.10138954876727196</v>
      </c>
      <c r="BZ238" s="17">
        <v>-0.30330479403480537</v>
      </c>
      <c r="CA238" s="17">
        <v>0.497991733364498</v>
      </c>
      <c r="CC238" s="34">
        <f t="shared" ref="CC238:CE238" si="1463">BY238*BT238</f>
        <v>0.02485971065</v>
      </c>
      <c r="CD238" s="34">
        <f t="shared" si="1463"/>
        <v>-0.04347872959</v>
      </c>
      <c r="CE238" s="34">
        <f t="shared" si="1463"/>
        <v>0.07736076423</v>
      </c>
      <c r="CH238" s="66">
        <v>0.3792135970367527</v>
      </c>
      <c r="CI238" s="66">
        <v>-0.4085662711489684</v>
      </c>
      <c r="CJ238" s="66">
        <v>0.5976040699552236</v>
      </c>
    </row>
    <row r="239" ht="18.0" customHeight="1">
      <c r="B239" s="6">
        <v>0.0</v>
      </c>
      <c r="C239" s="6">
        <v>1.0</v>
      </c>
      <c r="D239" s="6">
        <v>0.0</v>
      </c>
      <c r="E239" s="22" t="str">
        <f t="shared" si="1439"/>
        <v>versicolor</v>
      </c>
      <c r="F239" s="22">
        <f t="shared" ref="F239:H239" si="1464">AQ239</f>
        <v>0.2540192043</v>
      </c>
      <c r="G239" s="22">
        <f t="shared" si="1464"/>
        <v>0.4012068454</v>
      </c>
      <c r="H239" s="22">
        <f t="shared" si="1464"/>
        <v>0.3447739503</v>
      </c>
      <c r="I239" s="64" t="str">
        <f t="shared" si="1441"/>
        <v>versicolor</v>
      </c>
      <c r="K239" s="24" t="str">
        <f t="shared" si="1442"/>
        <v>OK</v>
      </c>
      <c r="L239" s="29">
        <f t="shared" si="1443"/>
        <v>0.1014753512</v>
      </c>
      <c r="N239" s="29">
        <v>1.0</v>
      </c>
      <c r="O239" s="27">
        <v>6.4</v>
      </c>
      <c r="P239" s="27">
        <v>3.6</v>
      </c>
      <c r="U239" s="27">
        <v>0.4220034399400282</v>
      </c>
      <c r="V239" s="27">
        <v>-0.33308253469120097</v>
      </c>
      <c r="W239" s="27">
        <v>1.0998620384689208</v>
      </c>
      <c r="Z239" s="17">
        <f t="shared" ref="Z239:AB239" si="1465">1/(1+EXP(-U239))</f>
        <v>0.6039625559</v>
      </c>
      <c r="AA239" s="17">
        <f t="shared" si="1465"/>
        <v>0.4174907846</v>
      </c>
      <c r="AB239" s="17">
        <f t="shared" si="1465"/>
        <v>0.7502342549</v>
      </c>
      <c r="AE239" s="29">
        <v>1.0</v>
      </c>
      <c r="AF239" s="17">
        <f t="shared" ref="AF239:AH239" si="1466">Z239</f>
        <v>0.6039625559</v>
      </c>
      <c r="AG239" s="17">
        <f t="shared" si="1466"/>
        <v>0.4174907846</v>
      </c>
      <c r="AH239" s="17">
        <f t="shared" si="1466"/>
        <v>0.7502342549</v>
      </c>
      <c r="AI239" s="38">
        <f t="shared" ref="AI239:AK239" si="1467">AI226-$C$10*BO226</f>
        <v>-0.3022716597</v>
      </c>
      <c r="AJ239" s="38">
        <f t="shared" si="1467"/>
        <v>0.7259681133</v>
      </c>
      <c r="AK239" s="38">
        <f t="shared" si="1467"/>
        <v>0.4163035464</v>
      </c>
      <c r="AM239" s="27">
        <v>0.418458792959548</v>
      </c>
      <c r="AN239" s="27">
        <v>0.8755260394917461</v>
      </c>
      <c r="AO239" s="27">
        <v>0.7239379071644272</v>
      </c>
      <c r="AQ239" s="17">
        <f t="shared" ref="AQ239:AS239" si="1468">EXP(AM239)/(EXP($AM239)+EXP($AN239)+EXP($AO239))</f>
        <v>0.2540192043</v>
      </c>
      <c r="AR239" s="17">
        <f t="shared" si="1468"/>
        <v>0.4012068454</v>
      </c>
      <c r="AS239" s="17">
        <f t="shared" si="1468"/>
        <v>0.3447739503</v>
      </c>
      <c r="AU239" s="40" t="str">
        <f t="shared" si="1459"/>
        <v>versicolor</v>
      </c>
      <c r="AW239" s="41">
        <v>0.0</v>
      </c>
      <c r="AX239" s="41">
        <v>1.0</v>
      </c>
      <c r="AY239" s="41">
        <v>0.0</v>
      </c>
      <c r="BB239" s="74">
        <f t="shared" ref="BB239:BD239" si="1469">AQ239-AW239</f>
        <v>0.2540192043</v>
      </c>
      <c r="BC239" s="74">
        <f t="shared" si="1469"/>
        <v>-0.5987931546</v>
      </c>
      <c r="BD239" s="74">
        <f t="shared" si="1469"/>
        <v>0.3447739503</v>
      </c>
      <c r="BF239" s="5">
        <v>1.0</v>
      </c>
      <c r="BG239" s="5">
        <v>1.0</v>
      </c>
      <c r="BH239" s="5">
        <v>1.0</v>
      </c>
      <c r="BJ239" s="34">
        <f t="shared" ref="BJ239:BL239" si="1470">BB239*BF239</f>
        <v>0.2540192043</v>
      </c>
      <c r="BK239" s="34">
        <f t="shared" si="1470"/>
        <v>-0.5987931546</v>
      </c>
      <c r="BL239" s="34">
        <f t="shared" si="1470"/>
        <v>0.3447739503</v>
      </c>
      <c r="BO239" s="34">
        <v>0.7953478322639282</v>
      </c>
      <c r="BP239" s="34">
        <v>-0.4980729011412186</v>
      </c>
      <c r="BQ239" s="34">
        <v>-0.29727493112270986</v>
      </c>
      <c r="BT239" s="5">
        <f t="shared" ref="BT239:BV239" si="1471">Z239*(1-Z239)</f>
        <v>0.239191787</v>
      </c>
      <c r="BU239" s="5">
        <f t="shared" si="1471"/>
        <v>0.2431922294</v>
      </c>
      <c r="BV239" s="5">
        <f t="shared" si="1471"/>
        <v>0.1873828177</v>
      </c>
      <c r="BY239" s="17">
        <v>-0.13254969721457813</v>
      </c>
      <c r="BZ239" s="17">
        <v>0.3798933481837708</v>
      </c>
      <c r="CA239" s="17">
        <v>-0.3679569250014003</v>
      </c>
      <c r="CC239" s="34">
        <f t="shared" ref="CC239:CE239" si="1472">BY239*BT239</f>
        <v>-0.03170479894</v>
      </c>
      <c r="CD239" s="34">
        <f t="shared" si="1472"/>
        <v>0.09238711027</v>
      </c>
      <c r="CE239" s="34">
        <f t="shared" si="1472"/>
        <v>-0.0689488054</v>
      </c>
    </row>
    <row r="240" ht="18.0" customHeight="1">
      <c r="B240" s="6">
        <v>0.0</v>
      </c>
      <c r="C240" s="6">
        <v>1.0</v>
      </c>
      <c r="D240" s="6">
        <v>0.0</v>
      </c>
      <c r="E240" s="22" t="str">
        <f t="shared" si="1439"/>
        <v>versicolor</v>
      </c>
      <c r="F240" s="22">
        <f t="shared" ref="F240:H240" si="1473">AQ240</f>
        <v>0.2595613923</v>
      </c>
      <c r="G240" s="22">
        <f t="shared" si="1473"/>
        <v>0.3953832371</v>
      </c>
      <c r="H240" s="22">
        <f t="shared" si="1473"/>
        <v>0.3450553707</v>
      </c>
      <c r="I240" s="64" t="str">
        <f t="shared" si="1441"/>
        <v>versicolor</v>
      </c>
      <c r="K240" s="24" t="str">
        <f t="shared" si="1442"/>
        <v>OK</v>
      </c>
      <c r="L240" s="29">
        <f t="shared" si="1443"/>
        <v>0.1030999738</v>
      </c>
      <c r="N240" s="29">
        <v>1.0</v>
      </c>
      <c r="O240" s="27">
        <v>5.9</v>
      </c>
      <c r="P240" s="27">
        <v>3.4</v>
      </c>
      <c r="U240" s="27">
        <v>0.38164428545544204</v>
      </c>
      <c r="V240" s="27">
        <v>-0.2776682895472138</v>
      </c>
      <c r="W240" s="27">
        <v>0.9857151043795458</v>
      </c>
      <c r="Z240" s="17">
        <f t="shared" ref="Z240:AB240" si="1474">1/(1+EXP(-U240))</f>
        <v>0.5942696233</v>
      </c>
      <c r="AA240" s="17">
        <f t="shared" si="1474"/>
        <v>0.4310255184</v>
      </c>
      <c r="AB240" s="17">
        <f t="shared" si="1474"/>
        <v>0.7282407449</v>
      </c>
      <c r="AE240" s="29">
        <v>1.0</v>
      </c>
      <c r="AF240" s="17">
        <f t="shared" ref="AF240:AH240" si="1475">Z240</f>
        <v>0.5942696233</v>
      </c>
      <c r="AG240" s="17">
        <f t="shared" si="1475"/>
        <v>0.4310255184</v>
      </c>
      <c r="AH240" s="17">
        <f t="shared" si="1475"/>
        <v>0.7282407449</v>
      </c>
      <c r="AI240" s="2"/>
      <c r="AM240" s="27">
        <v>0.42872400477940964</v>
      </c>
      <c r="AN240" s="27">
        <v>0.8495862661800493</v>
      </c>
      <c r="AO240" s="27">
        <v>0.7134356499629488</v>
      </c>
      <c r="AQ240" s="17">
        <f t="shared" ref="AQ240:AS240" si="1476">EXP(AM240)/(EXP($AM240)+EXP($AN240)+EXP($AO240))</f>
        <v>0.2595613923</v>
      </c>
      <c r="AR240" s="17">
        <f t="shared" si="1476"/>
        <v>0.3953832371</v>
      </c>
      <c r="AS240" s="17">
        <f t="shared" si="1476"/>
        <v>0.3450553707</v>
      </c>
      <c r="AU240" s="40" t="str">
        <f t="shared" si="1459"/>
        <v>versicolor</v>
      </c>
      <c r="AW240" s="41">
        <v>0.0</v>
      </c>
      <c r="AX240" s="41">
        <v>1.0</v>
      </c>
      <c r="AY240" s="41">
        <v>0.0</v>
      </c>
      <c r="BB240" s="74">
        <f t="shared" ref="BB240:BD240" si="1477">AQ240-AW240</f>
        <v>0.2595613923</v>
      </c>
      <c r="BC240" s="74">
        <f t="shared" si="1477"/>
        <v>-0.6046167629</v>
      </c>
      <c r="BD240" s="74">
        <f t="shared" si="1477"/>
        <v>0.3450553707</v>
      </c>
      <c r="BF240" s="5">
        <v>1.0</v>
      </c>
      <c r="BG240" s="5">
        <v>1.0</v>
      </c>
      <c r="BH240" s="5">
        <v>1.0</v>
      </c>
      <c r="BJ240" s="34">
        <f t="shared" ref="BJ240:BL240" si="1478">BB240*BF240</f>
        <v>0.2595613923</v>
      </c>
      <c r="BK240" s="34">
        <f t="shared" si="1478"/>
        <v>-0.6046167629</v>
      </c>
      <c r="BL240" s="34">
        <f t="shared" si="1478"/>
        <v>0.3450553707</v>
      </c>
      <c r="BT240" s="5">
        <f t="shared" ref="BT240:BV240" si="1479">Z240*(1-Z240)</f>
        <v>0.2411132381</v>
      </c>
      <c r="BU240" s="5">
        <f t="shared" si="1479"/>
        <v>0.2452425209</v>
      </c>
      <c r="BV240" s="5">
        <f t="shared" si="1479"/>
        <v>0.1979061624</v>
      </c>
      <c r="BY240" s="17">
        <v>-0.13413035965402623</v>
      </c>
      <c r="BZ240" s="17">
        <v>0.38450570275209145</v>
      </c>
      <c r="CA240" s="17">
        <v>-0.37374276898470304</v>
      </c>
      <c r="CC240" s="34">
        <f t="shared" ref="CC240:CE240" si="1480">BY240*BT240</f>
        <v>-0.03234060535</v>
      </c>
      <c r="CD240" s="34">
        <f t="shared" si="1480"/>
        <v>0.09429714784</v>
      </c>
      <c r="CE240" s="34">
        <f t="shared" si="1480"/>
        <v>-0.07396599712</v>
      </c>
    </row>
    <row r="241" ht="18.0" customHeight="1">
      <c r="B241" s="6">
        <v>0.0</v>
      </c>
      <c r="C241" s="6">
        <v>1.0</v>
      </c>
      <c r="D241" s="6">
        <v>0.0</v>
      </c>
      <c r="E241" s="22" t="str">
        <f t="shared" si="1439"/>
        <v>versicolor</v>
      </c>
      <c r="F241" s="22">
        <f t="shared" ref="F241:H241" si="1481">AQ241</f>
        <v>0.2368605564</v>
      </c>
      <c r="G241" s="22">
        <f t="shared" si="1481"/>
        <v>0.4206068076</v>
      </c>
      <c r="H241" s="22">
        <f t="shared" si="1481"/>
        <v>0.342532636</v>
      </c>
      <c r="I241" s="64" t="str">
        <f t="shared" si="1441"/>
        <v>versicolor</v>
      </c>
      <c r="K241" s="24" t="str">
        <f t="shared" si="1442"/>
        <v>OK</v>
      </c>
      <c r="L241" s="29">
        <f t="shared" si="1443"/>
        <v>0.09622853672</v>
      </c>
      <c r="N241" s="29">
        <v>1.0</v>
      </c>
      <c r="O241" s="27">
        <v>6.7</v>
      </c>
      <c r="P241" s="27">
        <v>3.2</v>
      </c>
      <c r="U241" s="27">
        <v>0.5199640915012032</v>
      </c>
      <c r="V241" s="27">
        <v>-0.5911944670361182</v>
      </c>
      <c r="W241" s="27">
        <v>1.4500798315429353</v>
      </c>
      <c r="Z241" s="17">
        <f t="shared" ref="Z241:AB241" si="1482">1/(1+EXP(-U241))</f>
        <v>0.6271393697</v>
      </c>
      <c r="AA241" s="17">
        <f t="shared" si="1482"/>
        <v>0.3563608351</v>
      </c>
      <c r="AB241" s="17">
        <f t="shared" si="1482"/>
        <v>0.8100107198</v>
      </c>
      <c r="AE241" s="29">
        <v>1.0</v>
      </c>
      <c r="AF241" s="17">
        <f t="shared" ref="AF241:AH241" si="1483">Z241</f>
        <v>0.6271393697</v>
      </c>
      <c r="AG241" s="17">
        <f t="shared" si="1483"/>
        <v>0.3563608351</v>
      </c>
      <c r="AH241" s="17">
        <f t="shared" si="1483"/>
        <v>0.8100107198</v>
      </c>
      <c r="AJ241" s="2"/>
      <c r="AK241" s="2"/>
      <c r="AM241" s="27">
        <v>0.3742391596305534</v>
      </c>
      <c r="AN241" s="27">
        <v>0.9484660096599704</v>
      </c>
      <c r="AO241" s="27">
        <v>0.7431345020120019</v>
      </c>
      <c r="AQ241" s="17">
        <f t="shared" ref="AQ241:AS241" si="1484">EXP(AM241)/(EXP($AM241)+EXP($AN241)+EXP($AO241))</f>
        <v>0.2368605564</v>
      </c>
      <c r="AR241" s="17">
        <f t="shared" si="1484"/>
        <v>0.4206068076</v>
      </c>
      <c r="AS241" s="17">
        <f t="shared" si="1484"/>
        <v>0.342532636</v>
      </c>
      <c r="AU241" s="40" t="str">
        <f t="shared" si="1459"/>
        <v>versicolor</v>
      </c>
      <c r="AW241" s="41">
        <v>0.0</v>
      </c>
      <c r="AX241" s="41">
        <v>1.0</v>
      </c>
      <c r="AY241" s="41">
        <v>0.0</v>
      </c>
      <c r="BB241" s="74">
        <f t="shared" ref="BB241:BD241" si="1485">AQ241-AW241</f>
        <v>0.2368605564</v>
      </c>
      <c r="BC241" s="74">
        <f t="shared" si="1485"/>
        <v>-0.5793931924</v>
      </c>
      <c r="BD241" s="74">
        <f t="shared" si="1485"/>
        <v>0.342532636</v>
      </c>
      <c r="BF241" s="5">
        <v>1.0</v>
      </c>
      <c r="BG241" s="5">
        <v>1.0</v>
      </c>
      <c r="BH241" s="5">
        <v>1.0</v>
      </c>
      <c r="BJ241" s="34">
        <f t="shared" ref="BJ241:BL241" si="1486">BB241*BF241</f>
        <v>0.2368605564</v>
      </c>
      <c r="BK241" s="34">
        <f t="shared" si="1486"/>
        <v>-0.5793931924</v>
      </c>
      <c r="BL241" s="34">
        <f t="shared" si="1486"/>
        <v>0.342532636</v>
      </c>
      <c r="BT241" s="5">
        <f t="shared" ref="BT241:BV241" si="1487">Z241*(1-Z241)</f>
        <v>0.2338355807</v>
      </c>
      <c r="BU241" s="5">
        <f t="shared" si="1487"/>
        <v>0.2293677903</v>
      </c>
      <c r="BV241" s="5">
        <f t="shared" si="1487"/>
        <v>0.1538933536</v>
      </c>
      <c r="BY241" s="17">
        <v>-0.12740784574570618</v>
      </c>
      <c r="BZ241" s="17">
        <v>0.36491790844836913</v>
      </c>
      <c r="CA241" s="17">
        <v>-0.34961966517613396</v>
      </c>
      <c r="CC241" s="34">
        <f t="shared" ref="CC241:CE241" si="1488">BY241*BT241</f>
        <v>-0.02979248759</v>
      </c>
      <c r="CD241" s="34">
        <f t="shared" si="1488"/>
        <v>0.0837004143</v>
      </c>
      <c r="CE241" s="34">
        <f t="shared" si="1488"/>
        <v>-0.05380414275</v>
      </c>
    </row>
    <row r="242" ht="18.0" customHeight="1">
      <c r="B242" s="6">
        <v>0.0</v>
      </c>
      <c r="C242" s="6">
        <v>0.0</v>
      </c>
      <c r="D242" s="6">
        <v>1.0</v>
      </c>
      <c r="E242" s="22" t="str">
        <f t="shared" si="1439"/>
        <v>virginica</v>
      </c>
      <c r="F242" s="22">
        <f t="shared" ref="F242:H242" si="1489">AQ242</f>
        <v>0.3073376932</v>
      </c>
      <c r="G242" s="22">
        <f t="shared" si="1489"/>
        <v>0.3457518614</v>
      </c>
      <c r="H242" s="22">
        <f t="shared" si="1489"/>
        <v>0.3469104454</v>
      </c>
      <c r="I242" s="64" t="str">
        <f t="shared" si="1441"/>
        <v>virginica</v>
      </c>
      <c r="K242" s="24" t="str">
        <f t="shared" si="1442"/>
        <v>OK</v>
      </c>
      <c r="L242" s="29">
        <f t="shared" si="1443"/>
        <v>0.1176320683</v>
      </c>
      <c r="N242" s="29">
        <v>1.0</v>
      </c>
      <c r="O242" s="27">
        <v>7.9</v>
      </c>
      <c r="P242" s="27">
        <v>6.3</v>
      </c>
      <c r="U242" s="27">
        <v>0.24526391564784567</v>
      </c>
      <c r="V242" s="27">
        <v>0.40877686265165014</v>
      </c>
      <c r="W242" s="27">
        <v>0.304548555154704</v>
      </c>
      <c r="Z242" s="17">
        <f t="shared" ref="Z242:AB242" si="1490">1/(1+EXP(-U242))</f>
        <v>0.5610104479</v>
      </c>
      <c r="AA242" s="17">
        <f t="shared" si="1490"/>
        <v>0.6007945572</v>
      </c>
      <c r="AB242" s="17">
        <f t="shared" si="1490"/>
        <v>0.5755540706</v>
      </c>
      <c r="AE242" s="29">
        <v>1.0</v>
      </c>
      <c r="AF242" s="17">
        <f t="shared" ref="AF242:AH242" si="1491">Z242</f>
        <v>0.5610104479</v>
      </c>
      <c r="AG242" s="17">
        <f t="shared" si="1491"/>
        <v>0.6007945572</v>
      </c>
      <c r="AH242" s="17">
        <f t="shared" si="1491"/>
        <v>0.5755540706</v>
      </c>
      <c r="AM242" s="27">
        <v>0.5623208434022193</v>
      </c>
      <c r="AN242" s="27">
        <v>0.6800950765879936</v>
      </c>
      <c r="AO242" s="27">
        <v>0.6834403867915894</v>
      </c>
      <c r="AQ242" s="17">
        <f t="shared" ref="AQ242:AS242" si="1492">EXP(AM242)/(EXP($AM242)+EXP($AN242)+EXP($AO242))</f>
        <v>0.3073376932</v>
      </c>
      <c r="AR242" s="17">
        <f t="shared" si="1492"/>
        <v>0.3457518614</v>
      </c>
      <c r="AS242" s="17">
        <f t="shared" si="1492"/>
        <v>0.3469104454</v>
      </c>
      <c r="AU242" s="40" t="str">
        <f t="shared" si="1459"/>
        <v>virginica</v>
      </c>
      <c r="AW242" s="41">
        <v>0.0</v>
      </c>
      <c r="AX242" s="41">
        <v>0.0</v>
      </c>
      <c r="AY242" s="41">
        <v>1.0</v>
      </c>
      <c r="BB242" s="74">
        <f t="shared" ref="BB242:BD242" si="1493">AQ242-AW242</f>
        <v>0.3073376932</v>
      </c>
      <c r="BC242" s="74">
        <f t="shared" si="1493"/>
        <v>0.3457518614</v>
      </c>
      <c r="BD242" s="74">
        <f t="shared" si="1493"/>
        <v>-0.6530895546</v>
      </c>
      <c r="BF242" s="5">
        <v>1.0</v>
      </c>
      <c r="BG242" s="5">
        <v>1.0</v>
      </c>
      <c r="BH242" s="5">
        <v>1.0</v>
      </c>
      <c r="BJ242" s="34">
        <f t="shared" ref="BJ242:BL242" si="1494">BB242*BF242</f>
        <v>0.3073376932</v>
      </c>
      <c r="BK242" s="34">
        <f t="shared" si="1494"/>
        <v>0.3457518614</v>
      </c>
      <c r="BL242" s="34">
        <f t="shared" si="1494"/>
        <v>-0.6530895546</v>
      </c>
      <c r="BT242" s="5">
        <f t="shared" ref="BT242:BV242" si="1495">Z242*(1-Z242)</f>
        <v>0.2462777252</v>
      </c>
      <c r="BU242" s="5">
        <f t="shared" si="1495"/>
        <v>0.2398404572</v>
      </c>
      <c r="BV242" s="5">
        <f t="shared" si="1495"/>
        <v>0.2442915824</v>
      </c>
      <c r="BY242" s="17">
        <v>0.033445126676440395</v>
      </c>
      <c r="BZ242" s="17">
        <v>-0.08371966100150258</v>
      </c>
      <c r="CA242" s="17">
        <v>-0.11377814580974188</v>
      </c>
      <c r="CC242" s="34">
        <f t="shared" ref="CC242:CE242" si="1496">BY242*BT242</f>
        <v>0.008236789718</v>
      </c>
      <c r="CD242" s="34">
        <f t="shared" si="1496"/>
        <v>-0.02007936177</v>
      </c>
      <c r="CE242" s="34">
        <f t="shared" si="1496"/>
        <v>-0.02779504328</v>
      </c>
    </row>
    <row r="243" ht="18.0" customHeight="1">
      <c r="B243" s="6">
        <v>0.0</v>
      </c>
      <c r="C243" s="6">
        <v>0.0</v>
      </c>
      <c r="D243" s="6">
        <v>1.0</v>
      </c>
      <c r="E243" s="22" t="str">
        <f t="shared" si="1439"/>
        <v>virginica</v>
      </c>
      <c r="F243" s="22">
        <f t="shared" ref="F243:H243" si="1497">AQ243</f>
        <v>0.2778893341</v>
      </c>
      <c r="G243" s="22">
        <f t="shared" si="1497"/>
        <v>0.3747122998</v>
      </c>
      <c r="H243" s="22">
        <f t="shared" si="1497"/>
        <v>0.3473983661</v>
      </c>
      <c r="I243" s="64" t="str">
        <f t="shared" si="1441"/>
        <v>versicolor</v>
      </c>
      <c r="K243" s="24" t="str">
        <f t="shared" si="1442"/>
        <v>NG</v>
      </c>
      <c r="L243" s="29">
        <f t="shared" si="1443"/>
        <v>0.1174759032</v>
      </c>
      <c r="N243" s="29">
        <v>1.0</v>
      </c>
      <c r="O243" s="27">
        <v>8.3</v>
      </c>
      <c r="P243" s="27">
        <v>5.8</v>
      </c>
      <c r="U243" s="27">
        <v>0.37115086395566754</v>
      </c>
      <c r="V243" s="27">
        <v>0.07904193909294754</v>
      </c>
      <c r="W243" s="27">
        <v>0.753446020752083</v>
      </c>
      <c r="Z243" s="17">
        <f t="shared" ref="Z243:AB243" si="1498">1/(1+EXP(-U243))</f>
        <v>0.5917370384</v>
      </c>
      <c r="AA243" s="17">
        <f t="shared" si="1498"/>
        <v>0.5197502032</v>
      </c>
      <c r="AB243" s="17">
        <f t="shared" si="1498"/>
        <v>0.6799291058</v>
      </c>
      <c r="AE243" s="29">
        <v>1.0</v>
      </c>
      <c r="AF243" s="17">
        <f t="shared" ref="AF243:AH243" si="1499">Z243</f>
        <v>0.5917370384</v>
      </c>
      <c r="AG243" s="17">
        <f t="shared" si="1499"/>
        <v>0.5197502032</v>
      </c>
      <c r="AH243" s="17">
        <f t="shared" si="1499"/>
        <v>0.6799291058</v>
      </c>
      <c r="AM243" s="27">
        <v>0.496100831198406</v>
      </c>
      <c r="AN243" s="27">
        <v>0.795036406806596</v>
      </c>
      <c r="AO243" s="27">
        <v>0.7193500263191369</v>
      </c>
      <c r="AQ243" s="17">
        <f t="shared" ref="AQ243:AS243" si="1500">EXP(AM243)/(EXP($AM243)+EXP($AN243)+EXP($AO243))</f>
        <v>0.2778893341</v>
      </c>
      <c r="AR243" s="17">
        <f t="shared" si="1500"/>
        <v>0.3747122998</v>
      </c>
      <c r="AS243" s="17">
        <f t="shared" si="1500"/>
        <v>0.3473983661</v>
      </c>
      <c r="AU243" s="40" t="str">
        <f t="shared" si="1459"/>
        <v>versicolor</v>
      </c>
      <c r="AW243" s="41">
        <v>0.0</v>
      </c>
      <c r="AX243" s="41">
        <v>0.0</v>
      </c>
      <c r="AY243" s="41">
        <v>1.0</v>
      </c>
      <c r="BB243" s="74">
        <f t="shared" ref="BB243:BD243" si="1501">AQ243-AW243</f>
        <v>0.2778893341</v>
      </c>
      <c r="BC243" s="74">
        <f t="shared" si="1501"/>
        <v>0.3747122998</v>
      </c>
      <c r="BD243" s="74">
        <f t="shared" si="1501"/>
        <v>-0.6526016339</v>
      </c>
      <c r="BF243" s="5">
        <v>1.0</v>
      </c>
      <c r="BG243" s="5">
        <v>1.0</v>
      </c>
      <c r="BH243" s="5">
        <v>1.0</v>
      </c>
      <c r="BJ243" s="34">
        <f t="shared" ref="BJ243:BL243" si="1502">BB243*BF243</f>
        <v>0.2778893341</v>
      </c>
      <c r="BK243" s="34">
        <f t="shared" si="1502"/>
        <v>0.3747122998</v>
      </c>
      <c r="BL243" s="34">
        <f t="shared" si="1502"/>
        <v>-0.6526016339</v>
      </c>
      <c r="BT243" s="5">
        <f t="shared" ref="BT243:BV243" si="1503">Z243*(1-Z243)</f>
        <v>0.2415843158</v>
      </c>
      <c r="BU243" s="5">
        <f t="shared" si="1503"/>
        <v>0.2496099295</v>
      </c>
      <c r="BV243" s="5">
        <f t="shared" si="1503"/>
        <v>0.2176255169</v>
      </c>
      <c r="BY243" s="17">
        <v>0.041484798458876204</v>
      </c>
      <c r="BZ243" s="17">
        <v>-0.10722047413083316</v>
      </c>
      <c r="CA243" s="17">
        <v>-0.08364926342616341</v>
      </c>
      <c r="CC243" s="34">
        <f t="shared" ref="CC243:CE243" si="1504">BY243*BT243</f>
        <v>0.01002207665</v>
      </c>
      <c r="CD243" s="34">
        <f t="shared" si="1504"/>
        <v>-0.02676329499</v>
      </c>
      <c r="CE243" s="34">
        <f t="shared" si="1504"/>
        <v>-0.01820421419</v>
      </c>
    </row>
    <row r="244" ht="18.0" customHeight="1">
      <c r="B244" s="6">
        <v>0.0</v>
      </c>
      <c r="C244" s="6">
        <v>0.0</v>
      </c>
      <c r="D244" s="6">
        <v>1.0</v>
      </c>
      <c r="E244" s="22" t="str">
        <f t="shared" si="1439"/>
        <v>virginica</v>
      </c>
      <c r="F244" s="22">
        <f t="shared" ref="F244:H244" si="1505">AQ244</f>
        <v>0.273164559</v>
      </c>
      <c r="G244" s="22">
        <f t="shared" si="1505"/>
        <v>0.3799393482</v>
      </c>
      <c r="H244" s="22">
        <f t="shared" si="1505"/>
        <v>0.3468960928</v>
      </c>
      <c r="I244" s="64" t="str">
        <f t="shared" si="1441"/>
        <v>versicolor</v>
      </c>
      <c r="J244" s="30"/>
      <c r="K244" s="24" t="str">
        <f t="shared" si="1442"/>
        <v>NG</v>
      </c>
      <c r="L244" s="31">
        <f t="shared" si="1443"/>
        <v>0.1176366654</v>
      </c>
      <c r="N244" s="31">
        <v>1.0</v>
      </c>
      <c r="O244" s="27">
        <v>7.7</v>
      </c>
      <c r="P244" s="27">
        <v>5.2</v>
      </c>
      <c r="U244" s="27">
        <v>0.37377421933061095</v>
      </c>
      <c r="V244" s="27">
        <v>-0.010135618067092622</v>
      </c>
      <c r="W244" s="27">
        <v>0.8115132916589487</v>
      </c>
      <c r="Z244" s="17">
        <f t="shared" ref="Z244:AB244" si="1506">1/(1+EXP(-U244))</f>
        <v>0.5923706471</v>
      </c>
      <c r="AA244" s="17">
        <f t="shared" si="1506"/>
        <v>0.4974661172</v>
      </c>
      <c r="AB244" s="17">
        <f t="shared" si="1506"/>
        <v>0.6924318838</v>
      </c>
      <c r="AE244" s="31">
        <v>1.0</v>
      </c>
      <c r="AF244" s="17">
        <f t="shared" ref="AF244:AH244" si="1507">Z244</f>
        <v>0.5923706471</v>
      </c>
      <c r="AG244" s="17">
        <f t="shared" si="1507"/>
        <v>0.4974661172</v>
      </c>
      <c r="AH244" s="17">
        <f t="shared" si="1507"/>
        <v>0.6924318838</v>
      </c>
      <c r="AM244" s="27">
        <v>0.4790658059904159</v>
      </c>
      <c r="AN244" s="27">
        <v>0.8090030424142722</v>
      </c>
      <c r="AO244" s="27">
        <v>0.7180167031438962</v>
      </c>
      <c r="AQ244" s="17">
        <f t="shared" ref="AQ244:AS244" si="1508">EXP(AM244)/(EXP($AM244)+EXP($AN244)+EXP($AO244))</f>
        <v>0.273164559</v>
      </c>
      <c r="AR244" s="17">
        <f t="shared" si="1508"/>
        <v>0.3799393482</v>
      </c>
      <c r="AS244" s="17">
        <f t="shared" si="1508"/>
        <v>0.3468960928</v>
      </c>
      <c r="AU244" s="40" t="str">
        <f t="shared" si="1459"/>
        <v>versicolor</v>
      </c>
      <c r="AW244" s="41">
        <v>0.0</v>
      </c>
      <c r="AX244" s="41">
        <v>0.0</v>
      </c>
      <c r="AY244" s="41">
        <v>1.0</v>
      </c>
      <c r="BB244" s="74">
        <f t="shared" ref="BB244:BD244" si="1509">AQ244-AW244</f>
        <v>0.273164559</v>
      </c>
      <c r="BC244" s="74">
        <f t="shared" si="1509"/>
        <v>0.3799393482</v>
      </c>
      <c r="BD244" s="74">
        <f t="shared" si="1509"/>
        <v>-0.6531039072</v>
      </c>
      <c r="BF244" s="5">
        <v>1.0</v>
      </c>
      <c r="BG244" s="5">
        <v>1.0</v>
      </c>
      <c r="BH244" s="5">
        <v>1.0</v>
      </c>
      <c r="BJ244" s="34">
        <f t="shared" ref="BJ244:BL244" si="1510">BB244*BF244</f>
        <v>0.273164559</v>
      </c>
      <c r="BK244" s="34">
        <f t="shared" si="1510"/>
        <v>0.3799393482</v>
      </c>
      <c r="BL244" s="34">
        <f t="shared" si="1510"/>
        <v>-0.6531039072</v>
      </c>
      <c r="BT244" s="5">
        <f t="shared" ref="BT244:BV244" si="1511">Z244*(1-Z244)</f>
        <v>0.2414676636</v>
      </c>
      <c r="BU244" s="5">
        <f t="shared" si="1511"/>
        <v>0.2499935794</v>
      </c>
      <c r="BV244" s="5">
        <f t="shared" si="1511"/>
        <v>0.2129699701</v>
      </c>
      <c r="BY244" s="17">
        <v>0.04287984307283327</v>
      </c>
      <c r="BZ244" s="17">
        <v>-0.11128575511184834</v>
      </c>
      <c r="CA244" s="17">
        <v>-0.07863552550993808</v>
      </c>
      <c r="CC244" s="34">
        <f t="shared" ref="CC244:CE244" si="1512">BY244*BT244</f>
        <v>0.01035409552</v>
      </c>
      <c r="CD244" s="34">
        <f t="shared" si="1512"/>
        <v>-0.02782072426</v>
      </c>
      <c r="CE244" s="34">
        <f t="shared" si="1512"/>
        <v>-0.01674700552</v>
      </c>
    </row>
    <row r="245" ht="18.0" customHeight="1">
      <c r="K245" s="32" t="s">
        <v>29</v>
      </c>
      <c r="L245" s="31">
        <f>SUM(L236:L244)</f>
        <v>0.9444616044</v>
      </c>
      <c r="R245" s="9"/>
      <c r="AM245" s="7"/>
    </row>
    <row r="246" ht="18.0" customHeight="1">
      <c r="K246" s="2"/>
      <c r="R246" s="9"/>
      <c r="AM246" s="43" t="s">
        <v>388</v>
      </c>
      <c r="AN246" s="27"/>
      <c r="AO246" s="27"/>
    </row>
    <row r="247" ht="18.0" customHeight="1">
      <c r="B247" s="11" t="s">
        <v>11</v>
      </c>
      <c r="C247" s="12"/>
      <c r="D247" s="12"/>
      <c r="E247" s="13"/>
      <c r="G247" s="2"/>
      <c r="H247" s="2"/>
      <c r="I247" s="2"/>
      <c r="J247" s="9"/>
      <c r="K247" s="2"/>
      <c r="L247" s="9"/>
      <c r="Q247" s="7"/>
      <c r="U247" s="43" t="s">
        <v>12</v>
      </c>
      <c r="V247" s="27"/>
      <c r="W247" s="27"/>
      <c r="Z247" s="16" t="s">
        <v>389</v>
      </c>
      <c r="AA247" s="17"/>
      <c r="AF247" s="16" t="s">
        <v>390</v>
      </c>
      <c r="AI247" s="7"/>
      <c r="AM247" s="43" t="s">
        <v>391</v>
      </c>
      <c r="AQ247" s="10" t="s">
        <v>392</v>
      </c>
      <c r="AR247" s="17"/>
      <c r="AW247" s="1" t="s">
        <v>41</v>
      </c>
      <c r="BB247" s="36" t="s">
        <v>93</v>
      </c>
      <c r="BF247" s="4" t="s">
        <v>393</v>
      </c>
      <c r="BH247" s="9" t="s">
        <v>1862</v>
      </c>
      <c r="BJ247" s="33" t="s">
        <v>395</v>
      </c>
      <c r="BN247" s="33" t="s">
        <v>396</v>
      </c>
      <c r="BO247" s="34"/>
      <c r="BP247" s="34"/>
      <c r="BQ247" s="34"/>
      <c r="BT247" s="4" t="s">
        <v>397</v>
      </c>
      <c r="BX247" s="16" t="s">
        <v>398</v>
      </c>
      <c r="BY247" s="17"/>
      <c r="BZ247" s="17"/>
      <c r="CA247" s="17"/>
      <c r="CB247" s="17"/>
      <c r="CC247" s="33" t="s">
        <v>399</v>
      </c>
      <c r="CG247" s="4" t="s">
        <v>138</v>
      </c>
      <c r="CH247" s="5"/>
      <c r="CI247" s="5"/>
      <c r="CJ247" s="5"/>
    </row>
    <row r="248" ht="18.0" customHeight="1">
      <c r="B248" s="18" t="s">
        <v>14</v>
      </c>
      <c r="C248" s="18" t="s">
        <v>15</v>
      </c>
      <c r="D248" s="18" t="s">
        <v>16</v>
      </c>
      <c r="E248" s="19"/>
      <c r="F248" s="6" t="s">
        <v>14</v>
      </c>
      <c r="G248" s="6" t="s">
        <v>15</v>
      </c>
      <c r="H248" s="6" t="s">
        <v>16</v>
      </c>
      <c r="I248" s="19"/>
      <c r="J248" s="20" t="s">
        <v>18</v>
      </c>
      <c r="K248" s="18" t="s">
        <v>19</v>
      </c>
      <c r="L248" s="21" t="s">
        <v>20</v>
      </c>
      <c r="N248" s="1" t="s">
        <v>21</v>
      </c>
      <c r="O248" s="1" t="s">
        <v>22</v>
      </c>
      <c r="P248" s="1" t="s">
        <v>514</v>
      </c>
      <c r="Q248" s="1" t="s">
        <v>1863</v>
      </c>
      <c r="U248" s="1" t="s">
        <v>1864</v>
      </c>
      <c r="AE248" s="1" t="s">
        <v>21</v>
      </c>
      <c r="AF248" s="2" t="s">
        <v>1865</v>
      </c>
      <c r="AI248" s="2" t="s">
        <v>1866</v>
      </c>
      <c r="AK248" s="2"/>
      <c r="AM248" s="2" t="s">
        <v>1867</v>
      </c>
      <c r="AO248" s="2"/>
      <c r="AQ248" s="2" t="s">
        <v>47</v>
      </c>
      <c r="AW248" s="6" t="s">
        <v>14</v>
      </c>
      <c r="AX248" s="6" t="s">
        <v>15</v>
      </c>
      <c r="AY248" s="6" t="s">
        <v>16</v>
      </c>
      <c r="BB248" s="2" t="s">
        <v>101</v>
      </c>
      <c r="BF248" s="1" t="s">
        <v>251</v>
      </c>
      <c r="BJ248" s="57" t="s">
        <v>1868</v>
      </c>
      <c r="BK248" s="58"/>
      <c r="BO248" s="2" t="s">
        <v>104</v>
      </c>
      <c r="BP248" s="2"/>
      <c r="BT248" s="1" t="s">
        <v>145</v>
      </c>
      <c r="BY248" s="2" t="s">
        <v>146</v>
      </c>
      <c r="CC248" s="2" t="s">
        <v>1869</v>
      </c>
      <c r="CH248" s="2" t="s">
        <v>148</v>
      </c>
    </row>
    <row r="249" ht="18.0" customHeight="1">
      <c r="A249" s="1">
        <f>A236+1</f>
        <v>19</v>
      </c>
      <c r="B249" s="6">
        <v>1.0</v>
      </c>
      <c r="C249" s="6">
        <v>0.0</v>
      </c>
      <c r="D249" s="6">
        <v>0.0</v>
      </c>
      <c r="E249" s="22" t="str">
        <f t="shared" ref="E249:E257" si="1523">IF(MAX(B249:D249)=B249,"setosa",IF(MAX(B249:D249)=C249,"versicolor","virginica"))</f>
        <v>setosa</v>
      </c>
      <c r="F249" s="22">
        <f t="shared" ref="F249:H249" si="1513">AQ249</f>
        <v>0.4254712654</v>
      </c>
      <c r="G249" s="22">
        <f t="shared" si="1513"/>
        <v>0.248079531</v>
      </c>
      <c r="H249" s="22">
        <f t="shared" si="1513"/>
        <v>0.3264492036</v>
      </c>
      <c r="I249" s="64" t="str">
        <f t="shared" ref="I249:I257" si="1525">IF(MAX(F249:H249)=F249,"setosa",IF(MAX(F249:H249)=G249,"versicolor","virginica"))</f>
        <v>setosa</v>
      </c>
      <c r="J249" s="22">
        <f>COUNTIF(K249:K257,"OK")/9</f>
        <v>0.7777777778</v>
      </c>
      <c r="K249" s="24" t="str">
        <f t="shared" ref="K249:K257" si="1526">IF(E249=I249,"OK","NG")</f>
        <v>OK</v>
      </c>
      <c r="L249" s="25">
        <f t="shared" ref="L249:L257" si="1527">-(B249*LN(F249)+C249*LN(G249)+D249*LN(H249))/9</f>
        <v>0.09495087386</v>
      </c>
      <c r="M249" s="9" t="s">
        <v>26</v>
      </c>
      <c r="N249" s="25">
        <v>1.0</v>
      </c>
      <c r="O249" s="27">
        <v>5.1</v>
      </c>
      <c r="P249" s="27">
        <v>7.0</v>
      </c>
      <c r="Q249" s="72">
        <f t="shared" ref="Q249:S249" si="1514">Q236-$C$10*CH236</f>
        <v>0.05234950373</v>
      </c>
      <c r="R249" s="72">
        <f t="shared" si="1514"/>
        <v>-0.07768740364</v>
      </c>
      <c r="S249" s="72">
        <f t="shared" si="1514"/>
        <v>0.2041043485</v>
      </c>
      <c r="T249" s="28" t="s">
        <v>27</v>
      </c>
      <c r="U249" s="27">
        <f t="array" ref="U249:W257">MMULT(N249:P257,Q249:S251)</f>
        <v>-0.4013122405</v>
      </c>
      <c r="V249" s="27">
        <v>1.526274424747371</v>
      </c>
      <c r="W249" s="27">
        <v>-1.3888893938155888</v>
      </c>
      <c r="Y249" s="9" t="s">
        <v>1870</v>
      </c>
      <c r="Z249" s="17">
        <f t="shared" ref="Z249:AB249" si="1515">1/(1+EXP(-U249))</f>
        <v>0.4009971009</v>
      </c>
      <c r="AA249" s="17">
        <f t="shared" si="1515"/>
        <v>0.821460564</v>
      </c>
      <c r="AB249" s="17">
        <f t="shared" si="1515"/>
        <v>0.199585118</v>
      </c>
      <c r="AD249" s="9" t="s">
        <v>1871</v>
      </c>
      <c r="AE249" s="25">
        <v>1.0</v>
      </c>
      <c r="AF249" s="17">
        <f t="shared" ref="AF249:AH249" si="1516">Z249</f>
        <v>0.4009971009</v>
      </c>
      <c r="AG249" s="17">
        <f t="shared" si="1516"/>
        <v>0.821460564</v>
      </c>
      <c r="AH249" s="17">
        <f t="shared" si="1516"/>
        <v>0.199585118</v>
      </c>
      <c r="AI249" s="38">
        <f t="shared" ref="AI249:AK249" si="1517">AI236-$C$10*BO236</f>
        <v>0.1117861317</v>
      </c>
      <c r="AJ249" s="38">
        <f t="shared" si="1517"/>
        <v>-0.04540950535</v>
      </c>
      <c r="AK249" s="38">
        <f t="shared" si="1517"/>
        <v>-0.06637662631</v>
      </c>
      <c r="AL249" s="28" t="s">
        <v>27</v>
      </c>
      <c r="AM249" s="27">
        <f t="array" ref="AM249:AO257">MMULT(AE249:AH257,AI249:AK252)</f>
        <v>0.7617563243</v>
      </c>
      <c r="AN249" s="27">
        <v>0.22230829437527252</v>
      </c>
      <c r="AO249" s="27">
        <v>0.49683326813548173</v>
      </c>
      <c r="AP249" s="9" t="s">
        <v>1872</v>
      </c>
      <c r="AQ249" s="17">
        <f t="shared" ref="AQ249:AS249" si="1518">EXP(AM249)/(EXP($AM249)+EXP($AN249)+EXP($AO249))</f>
        <v>0.4254712654</v>
      </c>
      <c r="AR249" s="17">
        <f t="shared" si="1518"/>
        <v>0.248079531</v>
      </c>
      <c r="AS249" s="17">
        <f t="shared" si="1518"/>
        <v>0.3264492036</v>
      </c>
      <c r="AT249" s="39" t="s">
        <v>51</v>
      </c>
      <c r="AU249" s="40" t="str">
        <f>IF(MAX(B249:D249)=MAX(AQ249:AS249)=AQ249,"setosa",IF(MAX(AQ249:AS249)=AR249,"versicolor","virginica"))</f>
        <v>virginica</v>
      </c>
      <c r="AW249" s="41">
        <v>1.0</v>
      </c>
      <c r="AX249" s="41">
        <v>0.0</v>
      </c>
      <c r="AY249" s="41">
        <v>0.0</v>
      </c>
      <c r="BA249" s="59" t="s">
        <v>108</v>
      </c>
      <c r="BB249" s="74">
        <f t="shared" ref="BB249:BD249" si="1519">AQ249-AW249</f>
        <v>-0.5745287346</v>
      </c>
      <c r="BC249" s="74">
        <f t="shared" si="1519"/>
        <v>0.248079531</v>
      </c>
      <c r="BD249" s="74">
        <f t="shared" si="1519"/>
        <v>0.3264492036</v>
      </c>
      <c r="BE249" s="9" t="s">
        <v>1873</v>
      </c>
      <c r="BF249" s="5">
        <v>1.0</v>
      </c>
      <c r="BG249" s="5">
        <v>1.0</v>
      </c>
      <c r="BH249" s="5">
        <v>1.0</v>
      </c>
      <c r="BI249" s="9" t="s">
        <v>1874</v>
      </c>
      <c r="BJ249" s="34">
        <f t="shared" ref="BJ249:BL249" si="1520">BB249*BF249</f>
        <v>-0.5745287346</v>
      </c>
      <c r="BK249" s="34">
        <f t="shared" si="1520"/>
        <v>0.248079531</v>
      </c>
      <c r="BL249" s="34">
        <f t="shared" si="1520"/>
        <v>0.3264492036</v>
      </c>
      <c r="BN249" s="61" t="s">
        <v>1875</v>
      </c>
      <c r="BO249" s="62">
        <f t="array" ref="BO249:BQ252">MMULT(TRANSPOSE(AE249:AH257),BJ249:BL257)</f>
        <v>-0.1447058164</v>
      </c>
      <c r="BP249" s="62">
        <v>0.08747733702221067</v>
      </c>
      <c r="BQ249" s="62">
        <v>0.05722847941203413</v>
      </c>
      <c r="BS249" s="75" t="s">
        <v>1876</v>
      </c>
      <c r="BT249" s="5">
        <f t="shared" ref="BT249:BV249" si="1521">Z249*(1-Z249)</f>
        <v>0.240198426</v>
      </c>
      <c r="BU249" s="5">
        <f t="shared" si="1521"/>
        <v>0.1466631058</v>
      </c>
      <c r="BV249" s="5">
        <f t="shared" si="1521"/>
        <v>0.1597508987</v>
      </c>
      <c r="BX249" s="9" t="s">
        <v>1877</v>
      </c>
      <c r="BY249" s="17">
        <f t="array" ref="BY249:CA257">MMULT(BJ249:BL257,TRANSPOSE(AI250:AK252))</f>
        <v>0.109797738</v>
      </c>
      <c r="BZ249" s="17">
        <v>-0.3323638231632266</v>
      </c>
      <c r="CA249" s="17">
        <v>0.5303169668394099</v>
      </c>
      <c r="CB249" s="9"/>
      <c r="CC249" s="34">
        <f t="shared" ref="CC249:CE249" si="1522">BY249*BT249</f>
        <v>0.02637324385</v>
      </c>
      <c r="CD249" s="34">
        <f t="shared" si="1522"/>
        <v>-0.04874551056</v>
      </c>
      <c r="CE249" s="34">
        <f t="shared" si="1522"/>
        <v>0.08471861203</v>
      </c>
      <c r="CG249" s="61" t="s">
        <v>1878</v>
      </c>
      <c r="CH249" s="65">
        <f t="array" ref="CH249:CJ251">MMULT(TRANSPOSE(N249:P257),CC249:CE257)</f>
        <v>0.007120209576</v>
      </c>
      <c r="CI249" s="65">
        <v>0.06872281451026435</v>
      </c>
      <c r="CJ249" s="65">
        <v>-0.02973632521600958</v>
      </c>
    </row>
    <row r="250" ht="18.0" customHeight="1">
      <c r="B250" s="6">
        <v>1.0</v>
      </c>
      <c r="C250" s="6">
        <v>0.0</v>
      </c>
      <c r="D250" s="6">
        <v>0.0</v>
      </c>
      <c r="E250" s="22" t="str">
        <f t="shared" si="1523"/>
        <v>setosa</v>
      </c>
      <c r="F250" s="22">
        <f t="shared" ref="F250:H250" si="1524">AQ250</f>
        <v>0.4420482367</v>
      </c>
      <c r="G250" s="22">
        <f t="shared" si="1524"/>
        <v>0.2357391467</v>
      </c>
      <c r="H250" s="22">
        <f t="shared" si="1524"/>
        <v>0.3222126166</v>
      </c>
      <c r="I250" s="64" t="str">
        <f t="shared" si="1525"/>
        <v>setosa</v>
      </c>
      <c r="K250" s="24" t="str">
        <f t="shared" si="1526"/>
        <v>OK</v>
      </c>
      <c r="L250" s="29">
        <f t="shared" si="1527"/>
        <v>0.09070403001</v>
      </c>
      <c r="N250" s="29">
        <v>1.0</v>
      </c>
      <c r="O250" s="27">
        <v>5.4</v>
      </c>
      <c r="P250" s="27">
        <v>7.8</v>
      </c>
      <c r="Q250" s="72">
        <f t="shared" ref="Q250:S250" si="1528">Q237-$C$10*CH237</f>
        <v>0.1369276978</v>
      </c>
      <c r="R250" s="72">
        <f t="shared" si="1528"/>
        <v>-0.3126751205</v>
      </c>
      <c r="S250" s="72">
        <f t="shared" si="1528"/>
        <v>0.4804929906</v>
      </c>
      <c r="U250" s="27">
        <v>-0.49189027437043986</v>
      </c>
      <c r="V250" s="27">
        <v>1.798026739229452</v>
      </c>
      <c r="W250" s="27">
        <v>-1.7068566960099232</v>
      </c>
      <c r="Z250" s="17">
        <f t="shared" ref="Z250:AB250" si="1529">1/(1+EXP(-U250))</f>
        <v>0.3794483685</v>
      </c>
      <c r="AA250" s="17">
        <f t="shared" si="1529"/>
        <v>0.8579085616</v>
      </c>
      <c r="AB250" s="17">
        <f t="shared" si="1529"/>
        <v>0.1535718614</v>
      </c>
      <c r="AE250" s="29">
        <v>1.0</v>
      </c>
      <c r="AF250" s="17">
        <f t="shared" ref="AF250:AH250" si="1530">Z250</f>
        <v>0.3794483685</v>
      </c>
      <c r="AG250" s="17">
        <f t="shared" si="1530"/>
        <v>0.8579085616</v>
      </c>
      <c r="AH250" s="17">
        <f t="shared" si="1530"/>
        <v>0.1535718614</v>
      </c>
      <c r="AI250" s="38">
        <f t="shared" ref="AI250:AK250" si="1531">AI237-$C$10*BO237</f>
        <v>0.4642747601</v>
      </c>
      <c r="AJ250" s="38">
        <f t="shared" si="1531"/>
        <v>0.7593436386</v>
      </c>
      <c r="AK250" s="38">
        <f t="shared" si="1531"/>
        <v>0.5763816014</v>
      </c>
      <c r="AM250" s="27">
        <v>0.7915340326954401</v>
      </c>
      <c r="AN250" s="27">
        <v>0.16284090697603826</v>
      </c>
      <c r="AO250" s="27">
        <v>0.4753266515493779</v>
      </c>
      <c r="AQ250" s="17">
        <f t="shared" ref="AQ250:AS250" si="1532">EXP(AM250)/(EXP($AM250)+EXP($AN250)+EXP($AO250))</f>
        <v>0.4420482367</v>
      </c>
      <c r="AR250" s="17">
        <f t="shared" si="1532"/>
        <v>0.2357391467</v>
      </c>
      <c r="AS250" s="17">
        <f t="shared" si="1532"/>
        <v>0.3222126166</v>
      </c>
      <c r="AU250" s="40" t="str">
        <f t="shared" ref="AU250:AU257" si="1543">IF(MAX(AQ250:AS250)=AQ250,"setosa",IF(MAX(AQ250:AS250)=AR250,"versicolor","virginica"))</f>
        <v>setosa</v>
      </c>
      <c r="AW250" s="41">
        <v>1.0</v>
      </c>
      <c r="AX250" s="41">
        <v>0.0</v>
      </c>
      <c r="AY250" s="41">
        <v>0.0</v>
      </c>
      <c r="BB250" s="74">
        <f t="shared" ref="BB250:BD250" si="1533">AQ250-AW250</f>
        <v>-0.5579517633</v>
      </c>
      <c r="BC250" s="74">
        <f t="shared" si="1533"/>
        <v>0.2357391467</v>
      </c>
      <c r="BD250" s="74">
        <f t="shared" si="1533"/>
        <v>0.3222126166</v>
      </c>
      <c r="BF250" s="5">
        <v>1.0</v>
      </c>
      <c r="BG250" s="5">
        <v>1.0</v>
      </c>
      <c r="BH250" s="5">
        <v>1.0</v>
      </c>
      <c r="BJ250" s="34">
        <f t="shared" ref="BJ250:BL250" si="1534">BB250*BF250</f>
        <v>-0.5579517633</v>
      </c>
      <c r="BK250" s="34">
        <f t="shared" si="1534"/>
        <v>0.2357391467</v>
      </c>
      <c r="BL250" s="34">
        <f t="shared" si="1534"/>
        <v>0.3222126166</v>
      </c>
      <c r="BN250" s="61" t="s">
        <v>1879</v>
      </c>
      <c r="BO250" s="34">
        <v>0.21599258239800898</v>
      </c>
      <c r="BP250" s="34">
        <v>-0.13633563365424306</v>
      </c>
      <c r="BQ250" s="34">
        <v>-0.07965694874376622</v>
      </c>
      <c r="BT250" s="5">
        <f t="shared" ref="BT250:BV250" si="1535">Z250*(1-Z250)</f>
        <v>0.2354673041</v>
      </c>
      <c r="BU250" s="5">
        <f t="shared" si="1535"/>
        <v>0.1219014616</v>
      </c>
      <c r="BV250" s="5">
        <f t="shared" si="1535"/>
        <v>0.1299875448</v>
      </c>
      <c r="BY250" s="17">
        <v>0.10568152430127822</v>
      </c>
      <c r="BZ250" s="17">
        <v>-0.3200418944975008</v>
      </c>
      <c r="CA250" s="17">
        <v>0.5133483684743266</v>
      </c>
      <c r="CC250" s="34">
        <f t="shared" ref="CC250:CE250" si="1536">BY250*BT250</f>
        <v>0.02488454363</v>
      </c>
      <c r="CD250" s="34">
        <f t="shared" si="1536"/>
        <v>-0.0390135747</v>
      </c>
      <c r="CE250" s="34">
        <f t="shared" si="1536"/>
        <v>0.06672889402</v>
      </c>
      <c r="CG250" s="61" t="s">
        <v>1880</v>
      </c>
      <c r="CH250" s="66">
        <v>-0.009778651221454035</v>
      </c>
      <c r="CI250" s="66">
        <v>0.48701882744380426</v>
      </c>
      <c r="CJ250" s="66">
        <v>-0.588544189963766</v>
      </c>
    </row>
    <row r="251" ht="18.0" customHeight="1">
      <c r="B251" s="6">
        <v>1.0</v>
      </c>
      <c r="C251" s="6">
        <v>0.0</v>
      </c>
      <c r="D251" s="6">
        <v>0.0</v>
      </c>
      <c r="E251" s="22" t="str">
        <f t="shared" si="1523"/>
        <v>setosa</v>
      </c>
      <c r="F251" s="22">
        <f t="shared" ref="F251:H251" si="1537">AQ251</f>
        <v>0.4315215313</v>
      </c>
      <c r="G251" s="22">
        <f t="shared" si="1537"/>
        <v>0.2437049764</v>
      </c>
      <c r="H251" s="22">
        <f t="shared" si="1537"/>
        <v>0.3247734923</v>
      </c>
      <c r="I251" s="64" t="str">
        <f t="shared" si="1525"/>
        <v>setosa</v>
      </c>
      <c r="K251" s="24" t="str">
        <f t="shared" si="1526"/>
        <v>OK</v>
      </c>
      <c r="L251" s="29">
        <f t="shared" si="1527"/>
        <v>0.09338198567</v>
      </c>
      <c r="N251" s="29">
        <v>1.0</v>
      </c>
      <c r="O251" s="27">
        <v>4.6</v>
      </c>
      <c r="P251" s="27">
        <v>6.8</v>
      </c>
      <c r="Q251" s="72">
        <f t="shared" ref="Q251:S251" si="1538">Q238-$C$10*CH238</f>
        <v>-0.164570429</v>
      </c>
      <c r="R251" s="72">
        <f t="shared" si="1538"/>
        <v>0.4569435633</v>
      </c>
      <c r="S251" s="72">
        <f t="shared" si="1538"/>
        <v>-0.5776439992</v>
      </c>
      <c r="U251" s="27">
        <v>-0.4368620036125894</v>
      </c>
      <c r="V251" s="27">
        <v>1.5912232723557396</v>
      </c>
      <c r="W251" s="27">
        <v>-1.5136070892930902</v>
      </c>
      <c r="Z251" s="17">
        <f t="shared" ref="Z251:AB251" si="1539">1/(1+EXP(-U251))</f>
        <v>0.3924889445</v>
      </c>
      <c r="AA251" s="17">
        <f t="shared" si="1539"/>
        <v>0.8307881393</v>
      </c>
      <c r="AB251" s="17">
        <f t="shared" si="1539"/>
        <v>0.1804048378</v>
      </c>
      <c r="AE251" s="29">
        <v>1.0</v>
      </c>
      <c r="AF251" s="17">
        <f t="shared" ref="AF251:AH251" si="1540">Z251</f>
        <v>0.3924889445</v>
      </c>
      <c r="AG251" s="17">
        <f t="shared" si="1540"/>
        <v>0.8307881393</v>
      </c>
      <c r="AH251" s="17">
        <f t="shared" si="1540"/>
        <v>0.1804048378</v>
      </c>
      <c r="AI251" s="38">
        <f t="shared" ref="AI251:AK251" si="1541">AI238-$C$10*BO238</f>
        <v>0.6496363715</v>
      </c>
      <c r="AJ251" s="38">
        <f t="shared" si="1541"/>
        <v>-0.2284147456</v>
      </c>
      <c r="AK251" s="38">
        <f t="shared" si="1541"/>
        <v>0.2987783742</v>
      </c>
      <c r="AM251" s="27">
        <v>0.7705786889449469</v>
      </c>
      <c r="AN251" s="27">
        <v>0.19921966170320743</v>
      </c>
      <c r="AO251" s="27">
        <v>0.4863892734534523</v>
      </c>
      <c r="AQ251" s="17">
        <f t="shared" ref="AQ251:AS251" si="1542">EXP(AM251)/(EXP($AM251)+EXP($AN251)+EXP($AO251))</f>
        <v>0.4315215313</v>
      </c>
      <c r="AR251" s="17">
        <f t="shared" si="1542"/>
        <v>0.2437049764</v>
      </c>
      <c r="AS251" s="17">
        <f t="shared" si="1542"/>
        <v>0.3247734923</v>
      </c>
      <c r="AU251" s="40" t="str">
        <f t="shared" si="1543"/>
        <v>setosa</v>
      </c>
      <c r="AW251" s="41">
        <v>1.0</v>
      </c>
      <c r="AX251" s="41">
        <v>0.0</v>
      </c>
      <c r="AY251" s="41">
        <v>0.0</v>
      </c>
      <c r="BB251" s="74">
        <f t="shared" ref="BB251:BD251" si="1544">AQ251-AW251</f>
        <v>-0.5684784687</v>
      </c>
      <c r="BC251" s="74">
        <f t="shared" si="1544"/>
        <v>0.2437049764</v>
      </c>
      <c r="BD251" s="74">
        <f t="shared" si="1544"/>
        <v>0.3247734923</v>
      </c>
      <c r="BF251" s="5">
        <v>1.0</v>
      </c>
      <c r="BG251" s="5">
        <v>1.0</v>
      </c>
      <c r="BH251" s="5">
        <v>1.0</v>
      </c>
      <c r="BJ251" s="34">
        <f t="shared" ref="BJ251:BL251" si="1545">BB251*BF251</f>
        <v>-0.5684784687</v>
      </c>
      <c r="BK251" s="34">
        <f t="shared" si="1545"/>
        <v>0.2437049764</v>
      </c>
      <c r="BL251" s="34">
        <f t="shared" si="1545"/>
        <v>0.3247734923</v>
      </c>
      <c r="BO251" s="34">
        <v>-0.7158489221176476</v>
      </c>
      <c r="BP251" s="34">
        <v>0.5188027374215085</v>
      </c>
      <c r="BQ251" s="34">
        <v>0.19704618469613883</v>
      </c>
      <c r="BT251" s="5">
        <f t="shared" ref="BT251:BV251" si="1546">Z251*(1-Z251)</f>
        <v>0.2384413729</v>
      </c>
      <c r="BU251" s="5">
        <f t="shared" si="1546"/>
        <v>0.1405792069</v>
      </c>
      <c r="BV251" s="5">
        <f t="shared" si="1546"/>
        <v>0.1478589323</v>
      </c>
      <c r="BY251" s="17">
        <v>0.10831908442541785</v>
      </c>
      <c r="BZ251" s="17">
        <v>-0.32793480389134577</v>
      </c>
      <c r="CA251" s="17">
        <v>0.5241654075954316</v>
      </c>
      <c r="CC251" s="34">
        <f t="shared" ref="CC251:CE251" si="1547">BY251*BT251</f>
        <v>0.02582775121</v>
      </c>
      <c r="CD251" s="34">
        <f t="shared" si="1547"/>
        <v>-0.04610081464</v>
      </c>
      <c r="CE251" s="34">
        <f t="shared" si="1547"/>
        <v>0.07750253752</v>
      </c>
      <c r="CH251" s="66">
        <v>0.3791272829666691</v>
      </c>
      <c r="CI251" s="66">
        <v>-0.436135614255622</v>
      </c>
      <c r="CJ251" s="66">
        <v>0.5938179472400741</v>
      </c>
    </row>
    <row r="252" ht="18.0" customHeight="1">
      <c r="B252" s="6">
        <v>0.0</v>
      </c>
      <c r="C252" s="6">
        <v>1.0</v>
      </c>
      <c r="D252" s="6">
        <v>0.0</v>
      </c>
      <c r="E252" s="22" t="str">
        <f t="shared" si="1523"/>
        <v>versicolor</v>
      </c>
      <c r="F252" s="22">
        <f t="shared" ref="F252:H252" si="1548">AQ252</f>
        <v>0.243734417</v>
      </c>
      <c r="G252" s="22">
        <f t="shared" si="1548"/>
        <v>0.4097486876</v>
      </c>
      <c r="H252" s="22">
        <f t="shared" si="1548"/>
        <v>0.3465168953</v>
      </c>
      <c r="I252" s="64" t="str">
        <f t="shared" si="1525"/>
        <v>versicolor</v>
      </c>
      <c r="K252" s="24" t="str">
        <f t="shared" si="1526"/>
        <v>OK</v>
      </c>
      <c r="L252" s="29">
        <f t="shared" si="1527"/>
        <v>0.09913458492</v>
      </c>
      <c r="N252" s="29">
        <v>1.0</v>
      </c>
      <c r="O252" s="27">
        <v>6.4</v>
      </c>
      <c r="P252" s="27">
        <v>3.6</v>
      </c>
      <c r="U252" s="27">
        <v>0.3362332254205872</v>
      </c>
      <c r="V252" s="27">
        <v>-0.4338113471882754</v>
      </c>
      <c r="W252" s="27">
        <v>1.19974109143309</v>
      </c>
      <c r="Z252" s="17">
        <f t="shared" ref="Z252:AB252" si="1549">1/(1+EXP(-U252))</f>
        <v>0.5832752392</v>
      </c>
      <c r="AA252" s="17">
        <f t="shared" si="1549"/>
        <v>0.3932165853</v>
      </c>
      <c r="AB252" s="17">
        <f t="shared" si="1549"/>
        <v>0.7684787219</v>
      </c>
      <c r="AE252" s="29">
        <v>1.0</v>
      </c>
      <c r="AF252" s="17">
        <f t="shared" ref="AF252:AH252" si="1550">Z252</f>
        <v>0.5832752392</v>
      </c>
      <c r="AG252" s="17">
        <f t="shared" si="1550"/>
        <v>0.3932165853</v>
      </c>
      <c r="AH252" s="17">
        <f t="shared" si="1550"/>
        <v>0.7684787219</v>
      </c>
      <c r="AI252" s="38">
        <f t="shared" ref="AI252:AK252" si="1551">AI239-$C$10*BO239</f>
        <v>-0.3499925296</v>
      </c>
      <c r="AJ252" s="38">
        <f t="shared" si="1551"/>
        <v>0.7558524874</v>
      </c>
      <c r="AK252" s="38">
        <f t="shared" si="1551"/>
        <v>0.4341400422</v>
      </c>
      <c r="AM252" s="27">
        <v>0.3690720871942169</v>
      </c>
      <c r="AN252" s="27">
        <v>0.8885369242023042</v>
      </c>
      <c r="AO252" s="27">
        <v>0.7209244869028973</v>
      </c>
      <c r="AQ252" s="17">
        <f t="shared" ref="AQ252:AS252" si="1552">EXP(AM252)/(EXP($AM252)+EXP($AN252)+EXP($AO252))</f>
        <v>0.243734417</v>
      </c>
      <c r="AR252" s="17">
        <f t="shared" si="1552"/>
        <v>0.4097486876</v>
      </c>
      <c r="AS252" s="17">
        <f t="shared" si="1552"/>
        <v>0.3465168953</v>
      </c>
      <c r="AU252" s="40" t="str">
        <f t="shared" si="1543"/>
        <v>versicolor</v>
      </c>
      <c r="AW252" s="41">
        <v>0.0</v>
      </c>
      <c r="AX252" s="41">
        <v>1.0</v>
      </c>
      <c r="AY252" s="41">
        <v>0.0</v>
      </c>
      <c r="BB252" s="74">
        <f t="shared" ref="BB252:BD252" si="1553">AQ252-AW252</f>
        <v>0.243734417</v>
      </c>
      <c r="BC252" s="74">
        <f t="shared" si="1553"/>
        <v>-0.5902513124</v>
      </c>
      <c r="BD252" s="74">
        <f t="shared" si="1553"/>
        <v>0.3465168953</v>
      </c>
      <c r="BF252" s="5">
        <v>1.0</v>
      </c>
      <c r="BG252" s="5">
        <v>1.0</v>
      </c>
      <c r="BH252" s="5">
        <v>1.0</v>
      </c>
      <c r="BJ252" s="34">
        <f t="shared" ref="BJ252:BL252" si="1554">BB252*BF252</f>
        <v>0.243734417</v>
      </c>
      <c r="BK252" s="34">
        <f t="shared" si="1554"/>
        <v>-0.5902513124</v>
      </c>
      <c r="BL252" s="34">
        <f t="shared" si="1554"/>
        <v>0.3465168953</v>
      </c>
      <c r="BO252" s="34">
        <v>0.812467486106464</v>
      </c>
      <c r="BP252" s="34">
        <v>-0.4938417706762223</v>
      </c>
      <c r="BQ252" s="34">
        <v>-0.31862571543024215</v>
      </c>
      <c r="BT252" s="5">
        <f t="shared" ref="BT252:BV252" si="1555">Z252*(1-Z252)</f>
        <v>0.2430652345</v>
      </c>
      <c r="BU252" s="5">
        <f t="shared" si="1555"/>
        <v>0.2385973023</v>
      </c>
      <c r="BV252" s="5">
        <f t="shared" si="1555"/>
        <v>0.1779191759</v>
      </c>
      <c r="BY252" s="17">
        <v>-0.13531787817711957</v>
      </c>
      <c r="BZ252" s="17">
        <v>0.39669260028063547</v>
      </c>
      <c r="CA252" s="17">
        <v>-0.38101128824839725</v>
      </c>
      <c r="CC252" s="34">
        <f t="shared" ref="CC252:CE252" si="1556">BY252*BT252</f>
        <v>-0.0328910718</v>
      </c>
      <c r="CD252" s="34">
        <f t="shared" si="1556"/>
        <v>0.09464978428</v>
      </c>
      <c r="CE252" s="34">
        <f t="shared" si="1556"/>
        <v>-0.06778921441</v>
      </c>
    </row>
    <row r="253" ht="18.0" customHeight="1">
      <c r="B253" s="6">
        <v>0.0</v>
      </c>
      <c r="C253" s="6">
        <v>1.0</v>
      </c>
      <c r="D253" s="6">
        <v>0.0</v>
      </c>
      <c r="E253" s="22" t="str">
        <f t="shared" si="1523"/>
        <v>versicolor</v>
      </c>
      <c r="F253" s="22">
        <f t="shared" ref="F253:H253" si="1557">AQ253</f>
        <v>0.2499993075</v>
      </c>
      <c r="G253" s="22">
        <f t="shared" si="1557"/>
        <v>0.4031523647</v>
      </c>
      <c r="H253" s="22">
        <f t="shared" si="1557"/>
        <v>0.3468483277</v>
      </c>
      <c r="I253" s="64" t="str">
        <f t="shared" si="1525"/>
        <v>versicolor</v>
      </c>
      <c r="K253" s="24" t="str">
        <f t="shared" si="1526"/>
        <v>OK</v>
      </c>
      <c r="L253" s="29">
        <f t="shared" si="1527"/>
        <v>0.1009378569</v>
      </c>
      <c r="N253" s="29">
        <v>1.0</v>
      </c>
      <c r="O253" s="27">
        <v>5.9</v>
      </c>
      <c r="P253" s="27">
        <v>3.4</v>
      </c>
      <c r="U253" s="27">
        <v>0.3006834623045568</v>
      </c>
      <c r="V253" s="27">
        <v>-0.3688624995799066</v>
      </c>
      <c r="W253" s="27">
        <v>1.0750233959555886</v>
      </c>
      <c r="Z253" s="17">
        <f t="shared" ref="Z253:AB253" si="1558">1/(1+EXP(-U253))</f>
        <v>0.5746095863</v>
      </c>
      <c r="AA253" s="17">
        <f t="shared" si="1558"/>
        <v>0.4088159103</v>
      </c>
      <c r="AB253" s="17">
        <f t="shared" si="1558"/>
        <v>0.7455510525</v>
      </c>
      <c r="AE253" s="29">
        <v>1.0</v>
      </c>
      <c r="AF253" s="17">
        <f t="shared" ref="AF253:AH253" si="1559">Z253</f>
        <v>0.5746095863</v>
      </c>
      <c r="AG253" s="17">
        <f t="shared" si="1559"/>
        <v>0.4088159103</v>
      </c>
      <c r="AH253" s="17">
        <f t="shared" si="1559"/>
        <v>0.7455510525</v>
      </c>
      <c r="AI253" s="2"/>
      <c r="AM253" s="27">
        <v>0.38320724527274586</v>
      </c>
      <c r="AN253" s="27">
        <v>0.861063664012877</v>
      </c>
      <c r="AO253" s="27">
        <v>0.7106366856601467</v>
      </c>
      <c r="AQ253" s="17">
        <f t="shared" ref="AQ253:AS253" si="1560">EXP(AM253)/(EXP($AM253)+EXP($AN253)+EXP($AO253))</f>
        <v>0.2499993075</v>
      </c>
      <c r="AR253" s="17">
        <f t="shared" si="1560"/>
        <v>0.4031523647</v>
      </c>
      <c r="AS253" s="17">
        <f t="shared" si="1560"/>
        <v>0.3468483277</v>
      </c>
      <c r="AU253" s="40" t="str">
        <f t="shared" si="1543"/>
        <v>versicolor</v>
      </c>
      <c r="AW253" s="41">
        <v>0.0</v>
      </c>
      <c r="AX253" s="41">
        <v>1.0</v>
      </c>
      <c r="AY253" s="41">
        <v>0.0</v>
      </c>
      <c r="BB253" s="74">
        <f t="shared" ref="BB253:BD253" si="1561">AQ253-AW253</f>
        <v>0.2499993075</v>
      </c>
      <c r="BC253" s="74">
        <f t="shared" si="1561"/>
        <v>-0.5968476353</v>
      </c>
      <c r="BD253" s="74">
        <f t="shared" si="1561"/>
        <v>0.3468483277</v>
      </c>
      <c r="BF253" s="5">
        <v>1.0</v>
      </c>
      <c r="BG253" s="5">
        <v>1.0</v>
      </c>
      <c r="BH253" s="5">
        <v>1.0</v>
      </c>
      <c r="BJ253" s="34">
        <f t="shared" ref="BJ253:BL253" si="1562">BB253*BF253</f>
        <v>0.2499993075</v>
      </c>
      <c r="BK253" s="34">
        <f t="shared" si="1562"/>
        <v>-0.5968476353</v>
      </c>
      <c r="BL253" s="34">
        <f t="shared" si="1562"/>
        <v>0.3468483277</v>
      </c>
      <c r="BT253" s="5">
        <f t="shared" ref="BT253:BV253" si="1563">Z253*(1-Z253)</f>
        <v>0.2444334096</v>
      </c>
      <c r="BU253" s="5">
        <f t="shared" si="1563"/>
        <v>0.2416854618</v>
      </c>
      <c r="BV253" s="5">
        <f t="shared" si="1563"/>
        <v>0.1897046806</v>
      </c>
      <c r="BY253" s="17">
        <v>-0.13722709193411647</v>
      </c>
      <c r="BZ253" s="17">
        <v>0.4023682232533645</v>
      </c>
      <c r="CA253" s="17">
        <v>-0.3880459121173201</v>
      </c>
      <c r="CC253" s="34">
        <f t="shared" ref="CC253:CE253" si="1564">BY253*BT253</f>
        <v>-0.03354288597</v>
      </c>
      <c r="CD253" s="34">
        <f t="shared" si="1564"/>
        <v>0.09724654985</v>
      </c>
      <c r="CE253" s="34">
        <f t="shared" si="1564"/>
        <v>-0.07361412583</v>
      </c>
    </row>
    <row r="254" ht="18.0" customHeight="1">
      <c r="B254" s="6">
        <v>0.0</v>
      </c>
      <c r="C254" s="6">
        <v>1.0</v>
      </c>
      <c r="D254" s="6">
        <v>0.0</v>
      </c>
      <c r="E254" s="22" t="str">
        <f t="shared" si="1523"/>
        <v>versicolor</v>
      </c>
      <c r="F254" s="22">
        <f t="shared" ref="F254:H254" si="1565">AQ254</f>
        <v>0.225094258</v>
      </c>
      <c r="G254" s="22">
        <f t="shared" si="1565"/>
        <v>0.4308986024</v>
      </c>
      <c r="H254" s="22">
        <f t="shared" si="1565"/>
        <v>0.3440071396</v>
      </c>
      <c r="I254" s="64" t="str">
        <f t="shared" si="1525"/>
        <v>versicolor</v>
      </c>
      <c r="K254" s="24" t="str">
        <f t="shared" si="1526"/>
        <v>OK</v>
      </c>
      <c r="L254" s="29">
        <f t="shared" si="1527"/>
        <v>0.09354249753</v>
      </c>
      <c r="N254" s="29">
        <v>1.0</v>
      </c>
      <c r="O254" s="27">
        <v>6.7</v>
      </c>
      <c r="P254" s="27">
        <v>3.2</v>
      </c>
      <c r="U254" s="27">
        <v>0.44313970638817546</v>
      </c>
      <c r="V254" s="27">
        <v>-0.7103913086716691</v>
      </c>
      <c r="W254" s="27">
        <v>1.5749465883225833</v>
      </c>
      <c r="Z254" s="17">
        <f t="shared" ref="Z254:AB254" si="1566">1/(1+EXP(-U254))</f>
        <v>0.6090069051</v>
      </c>
      <c r="AA254" s="17">
        <f t="shared" si="1566"/>
        <v>0.329512381</v>
      </c>
      <c r="AB254" s="17">
        <f t="shared" si="1566"/>
        <v>0.8284876406</v>
      </c>
      <c r="AE254" s="29">
        <v>1.0</v>
      </c>
      <c r="AF254" s="17">
        <f t="shared" ref="AF254:AH254" si="1567">Z254</f>
        <v>0.6090069051</v>
      </c>
      <c r="AG254" s="17">
        <f t="shared" si="1567"/>
        <v>0.329512381</v>
      </c>
      <c r="AH254" s="17">
        <f t="shared" si="1567"/>
        <v>0.8284876406</v>
      </c>
      <c r="AJ254" s="2"/>
      <c r="AK254" s="2"/>
      <c r="AM254" s="27">
        <v>0.31863140890191455</v>
      </c>
      <c r="AN254" s="27">
        <v>0.967984971088164</v>
      </c>
      <c r="AO254" s="27">
        <v>0.7427745816485729</v>
      </c>
      <c r="AQ254" s="17">
        <f t="shared" ref="AQ254:AS254" si="1568">EXP(AM254)/(EXP($AM254)+EXP($AN254)+EXP($AO254))</f>
        <v>0.225094258</v>
      </c>
      <c r="AR254" s="17">
        <f t="shared" si="1568"/>
        <v>0.4308986024</v>
      </c>
      <c r="AS254" s="17">
        <f t="shared" si="1568"/>
        <v>0.3440071396</v>
      </c>
      <c r="AU254" s="40" t="str">
        <f t="shared" si="1543"/>
        <v>versicolor</v>
      </c>
      <c r="AW254" s="41">
        <v>0.0</v>
      </c>
      <c r="AX254" s="41">
        <v>1.0</v>
      </c>
      <c r="AY254" s="41">
        <v>0.0</v>
      </c>
      <c r="BB254" s="74">
        <f t="shared" ref="BB254:BD254" si="1569">AQ254-AW254</f>
        <v>0.225094258</v>
      </c>
      <c r="BC254" s="74">
        <f t="shared" si="1569"/>
        <v>-0.5691013976</v>
      </c>
      <c r="BD254" s="74">
        <f t="shared" si="1569"/>
        <v>0.3440071396</v>
      </c>
      <c r="BF254" s="5">
        <v>1.0</v>
      </c>
      <c r="BG254" s="5">
        <v>1.0</v>
      </c>
      <c r="BH254" s="5">
        <v>1.0</v>
      </c>
      <c r="BJ254" s="34">
        <f t="shared" ref="BJ254:BL254" si="1570">BB254*BF254</f>
        <v>0.225094258</v>
      </c>
      <c r="BK254" s="34">
        <f t="shared" si="1570"/>
        <v>-0.5691013976</v>
      </c>
      <c r="BL254" s="34">
        <f t="shared" si="1570"/>
        <v>0.3440071396</v>
      </c>
      <c r="BT254" s="5">
        <f t="shared" ref="BT254:BV254" si="1571">Z254*(1-Z254)</f>
        <v>0.2381174946</v>
      </c>
      <c r="BU254" s="5">
        <f t="shared" si="1571"/>
        <v>0.2209339718</v>
      </c>
      <c r="BV254" s="5">
        <f t="shared" si="1571"/>
        <v>0.14209587</v>
      </c>
      <c r="BY254" s="17">
        <v>-0.12935855733284052</v>
      </c>
      <c r="BZ254" s="17">
        <v>0.3790024618580478</v>
      </c>
      <c r="CA254" s="17">
        <v>-0.3595907416146217</v>
      </c>
      <c r="CC254" s="34">
        <f t="shared" ref="CC254:CE254" si="1572">BY254*BT254</f>
        <v>-0.03080253558</v>
      </c>
      <c r="CD254" s="34">
        <f t="shared" si="1572"/>
        <v>0.08373451921</v>
      </c>
      <c r="CE254" s="34">
        <f t="shared" si="1572"/>
        <v>-0.05109635927</v>
      </c>
    </row>
    <row r="255" ht="18.0" customHeight="1">
      <c r="B255" s="6">
        <v>0.0</v>
      </c>
      <c r="C255" s="6">
        <v>0.0</v>
      </c>
      <c r="D255" s="6">
        <v>1.0</v>
      </c>
      <c r="E255" s="22" t="str">
        <f t="shared" si="1523"/>
        <v>virginica</v>
      </c>
      <c r="F255" s="22">
        <f t="shared" ref="F255:H255" si="1573">AQ255</f>
        <v>0.3033415417</v>
      </c>
      <c r="G255" s="22">
        <f t="shared" si="1573"/>
        <v>0.3482671682</v>
      </c>
      <c r="H255" s="22">
        <f t="shared" si="1573"/>
        <v>0.3483912901</v>
      </c>
      <c r="I255" s="64" t="str">
        <f t="shared" si="1525"/>
        <v>virginica</v>
      </c>
      <c r="K255" s="24" t="str">
        <f t="shared" si="1526"/>
        <v>OK</v>
      </c>
      <c r="L255" s="29">
        <f t="shared" si="1527"/>
        <v>0.1171587816</v>
      </c>
      <c r="N255" s="29">
        <v>1.0</v>
      </c>
      <c r="O255" s="27">
        <v>7.9</v>
      </c>
      <c r="P255" s="27">
        <v>6.3</v>
      </c>
      <c r="U255" s="27">
        <v>0.09728461379610698</v>
      </c>
      <c r="V255" s="27">
        <v>0.3309235929262009</v>
      </c>
      <c r="W255" s="27">
        <v>0.36084177946889495</v>
      </c>
      <c r="Z255" s="17">
        <f t="shared" ref="Z255:AB255" si="1574">1/(1+EXP(-U255))</f>
        <v>0.5243019897</v>
      </c>
      <c r="AA255" s="17">
        <f t="shared" si="1574"/>
        <v>0.5819840842</v>
      </c>
      <c r="AB255" s="17">
        <f t="shared" si="1574"/>
        <v>0.5892441898</v>
      </c>
      <c r="AE255" s="29">
        <v>1.0</v>
      </c>
      <c r="AF255" s="17">
        <f t="shared" ref="AF255:AH255" si="1575">Z255</f>
        <v>0.5243019897</v>
      </c>
      <c r="AG255" s="17">
        <f t="shared" si="1575"/>
        <v>0.5819840842</v>
      </c>
      <c r="AH255" s="17">
        <f t="shared" si="1575"/>
        <v>0.5892441898</v>
      </c>
      <c r="AM255" s="27">
        <v>0.5270532763145777</v>
      </c>
      <c r="AN255" s="27">
        <v>0.6651638152210253</v>
      </c>
      <c r="AO255" s="27">
        <v>0.6655201500564742</v>
      </c>
      <c r="AQ255" s="17">
        <f t="shared" ref="AQ255:AS255" si="1576">EXP(AM255)/(EXP($AM255)+EXP($AN255)+EXP($AO255))</f>
        <v>0.3033415417</v>
      </c>
      <c r="AR255" s="17">
        <f t="shared" si="1576"/>
        <v>0.3482671682</v>
      </c>
      <c r="AS255" s="17">
        <f t="shared" si="1576"/>
        <v>0.3483912901</v>
      </c>
      <c r="AU255" s="40" t="str">
        <f t="shared" si="1543"/>
        <v>virginica</v>
      </c>
      <c r="AW255" s="41">
        <v>0.0</v>
      </c>
      <c r="AX255" s="41">
        <v>0.0</v>
      </c>
      <c r="AY255" s="41">
        <v>1.0</v>
      </c>
      <c r="BB255" s="74">
        <f t="shared" ref="BB255:BD255" si="1577">AQ255-AW255</f>
        <v>0.3033415417</v>
      </c>
      <c r="BC255" s="74">
        <f t="shared" si="1577"/>
        <v>0.3482671682</v>
      </c>
      <c r="BD255" s="74">
        <f t="shared" si="1577"/>
        <v>-0.6516087099</v>
      </c>
      <c r="BF255" s="5">
        <v>1.0</v>
      </c>
      <c r="BG255" s="5">
        <v>1.0</v>
      </c>
      <c r="BH255" s="5">
        <v>1.0</v>
      </c>
      <c r="BJ255" s="34">
        <f t="shared" ref="BJ255:BL255" si="1578">BB255*BF255</f>
        <v>0.3033415417</v>
      </c>
      <c r="BK255" s="34">
        <f t="shared" si="1578"/>
        <v>0.3482671682</v>
      </c>
      <c r="BL255" s="34">
        <f t="shared" si="1578"/>
        <v>-0.6516087099</v>
      </c>
      <c r="BT255" s="5">
        <f t="shared" ref="BT255:BV255" si="1579">Z255*(1-Z255)</f>
        <v>0.2494094133</v>
      </c>
      <c r="BU255" s="5">
        <f t="shared" si="1579"/>
        <v>0.2432786099</v>
      </c>
      <c r="BV255" s="5">
        <f t="shared" si="1579"/>
        <v>0.2420354746</v>
      </c>
      <c r="BY255" s="17">
        <v>0.029713008516308426</v>
      </c>
      <c r="BZ255" s="17">
        <v>-0.07717424910370611</v>
      </c>
      <c r="CA255" s="17">
        <v>-0.12581810101720722</v>
      </c>
      <c r="CC255" s="34">
        <f t="shared" ref="CC255:CE255" si="1580">BY255*BT255</f>
        <v>0.007410704021</v>
      </c>
      <c r="CD255" s="34">
        <f t="shared" si="1580"/>
        <v>-0.01877484404</v>
      </c>
      <c r="CE255" s="34">
        <f t="shared" si="1580"/>
        <v>-0.03045244379</v>
      </c>
    </row>
    <row r="256" ht="18.0" customHeight="1">
      <c r="B256" s="6">
        <v>0.0</v>
      </c>
      <c r="C256" s="6">
        <v>0.0</v>
      </c>
      <c r="D256" s="6">
        <v>1.0</v>
      </c>
      <c r="E256" s="22" t="str">
        <f t="shared" si="1523"/>
        <v>virginica</v>
      </c>
      <c r="F256" s="22">
        <f t="shared" ref="F256:H256" si="1581">AQ256</f>
        <v>0.2695814705</v>
      </c>
      <c r="G256" s="22">
        <f t="shared" si="1581"/>
        <v>0.3811466533</v>
      </c>
      <c r="H256" s="22">
        <f t="shared" si="1581"/>
        <v>0.3492718763</v>
      </c>
      <c r="I256" s="64" t="str">
        <f t="shared" si="1525"/>
        <v>versicolor</v>
      </c>
      <c r="K256" s="24" t="str">
        <f t="shared" si="1526"/>
        <v>NG</v>
      </c>
      <c r="L256" s="29">
        <f t="shared" si="1527"/>
        <v>0.1168782939</v>
      </c>
      <c r="N256" s="29">
        <v>1.0</v>
      </c>
      <c r="O256" s="27">
        <v>8.3</v>
      </c>
      <c r="P256" s="27">
        <v>5.8</v>
      </c>
      <c r="U256" s="27">
        <v>0.23434090745173952</v>
      </c>
      <c r="V256" s="27">
        <v>-0.022618236941506442</v>
      </c>
      <c r="W256" s="27">
        <v>0.8418609753470019</v>
      </c>
      <c r="Z256" s="17">
        <f t="shared" ref="Z256:AB256" si="1582">1/(1+EXP(-U256))</f>
        <v>0.5583185872</v>
      </c>
      <c r="AA256" s="17">
        <f t="shared" si="1582"/>
        <v>0.4943456818</v>
      </c>
      <c r="AB256" s="17">
        <f t="shared" si="1582"/>
        <v>0.6988570141</v>
      </c>
      <c r="AE256" s="29">
        <v>1.0</v>
      </c>
      <c r="AF256" s="17">
        <f t="shared" ref="AF256:AH256" si="1583">Z256</f>
        <v>0.5583185872</v>
      </c>
      <c r="AG256" s="17">
        <f t="shared" si="1583"/>
        <v>0.4943456818</v>
      </c>
      <c r="AH256" s="17">
        <f t="shared" si="1583"/>
        <v>0.6988570141</v>
      </c>
      <c r="AM256" s="27">
        <v>0.44754956054347705</v>
      </c>
      <c r="AN256" s="27">
        <v>0.7938631313712942</v>
      </c>
      <c r="AO256" s="27">
        <v>0.7065295477367791</v>
      </c>
      <c r="AQ256" s="17">
        <f t="shared" ref="AQ256:AS256" si="1584">EXP(AM256)/(EXP($AM256)+EXP($AN256)+EXP($AO256))</f>
        <v>0.2695814705</v>
      </c>
      <c r="AR256" s="17">
        <f t="shared" si="1584"/>
        <v>0.3811466533</v>
      </c>
      <c r="AS256" s="17">
        <f t="shared" si="1584"/>
        <v>0.3492718763</v>
      </c>
      <c r="AU256" s="40" t="str">
        <f t="shared" si="1543"/>
        <v>versicolor</v>
      </c>
      <c r="AW256" s="41">
        <v>0.0</v>
      </c>
      <c r="AX256" s="41">
        <v>0.0</v>
      </c>
      <c r="AY256" s="41">
        <v>1.0</v>
      </c>
      <c r="BB256" s="74">
        <f t="shared" ref="BB256:BD256" si="1585">AQ256-AW256</f>
        <v>0.2695814705</v>
      </c>
      <c r="BC256" s="74">
        <f t="shared" si="1585"/>
        <v>0.3811466533</v>
      </c>
      <c r="BD256" s="74">
        <f t="shared" si="1585"/>
        <v>-0.6507281237</v>
      </c>
      <c r="BF256" s="5">
        <v>1.0</v>
      </c>
      <c r="BG256" s="5">
        <v>1.0</v>
      </c>
      <c r="BH256" s="5">
        <v>1.0</v>
      </c>
      <c r="BJ256" s="34">
        <f t="shared" ref="BJ256:BL256" si="1586">BB256*BF256</f>
        <v>0.2695814705</v>
      </c>
      <c r="BK256" s="34">
        <f t="shared" si="1586"/>
        <v>0.3811466533</v>
      </c>
      <c r="BL256" s="34">
        <f t="shared" si="1586"/>
        <v>-0.6507281237</v>
      </c>
      <c r="BT256" s="5">
        <f t="shared" ref="BT256:BV256" si="1587">Z256*(1-Z256)</f>
        <v>0.2465989424</v>
      </c>
      <c r="BU256" s="5">
        <f t="shared" si="1587"/>
        <v>0.2499680287</v>
      </c>
      <c r="BV256" s="5">
        <f t="shared" si="1587"/>
        <v>0.2104558879</v>
      </c>
      <c r="BY256" s="17">
        <v>0.03951344103032767</v>
      </c>
      <c r="BZ256" s="17">
        <v>-0.1063530783878568</v>
      </c>
      <c r="CA256" s="17">
        <v>-0.08876798998408664</v>
      </c>
      <c r="CC256" s="34">
        <f t="shared" ref="CC256:CE256" si="1588">BY256*BT256</f>
        <v>0.009743972768</v>
      </c>
      <c r="CD256" s="34">
        <f t="shared" si="1588"/>
        <v>-0.02658486935</v>
      </c>
      <c r="CE256" s="34">
        <f t="shared" si="1588"/>
        <v>-0.01868174615</v>
      </c>
    </row>
    <row r="257" ht="18.0" customHeight="1">
      <c r="B257" s="6">
        <v>0.0</v>
      </c>
      <c r="C257" s="6">
        <v>0.0</v>
      </c>
      <c r="D257" s="6">
        <v>1.0</v>
      </c>
      <c r="E257" s="22" t="str">
        <f t="shared" si="1523"/>
        <v>virginica</v>
      </c>
      <c r="F257" s="22">
        <f t="shared" ref="F257:H257" si="1589">AQ257</f>
        <v>0.2645021555</v>
      </c>
      <c r="G257" s="22">
        <f t="shared" si="1589"/>
        <v>0.3867402066</v>
      </c>
      <c r="H257" s="22">
        <f t="shared" si="1589"/>
        <v>0.3487576379</v>
      </c>
      <c r="I257" s="64" t="str">
        <f t="shared" si="1525"/>
        <v>versicolor</v>
      </c>
      <c r="J257" s="30"/>
      <c r="K257" s="24" t="str">
        <f t="shared" si="1526"/>
        <v>NG</v>
      </c>
      <c r="L257" s="31">
        <f t="shared" si="1527"/>
        <v>0.117042005</v>
      </c>
      <c r="N257" s="31">
        <v>1.0</v>
      </c>
      <c r="O257" s="27">
        <v>7.7</v>
      </c>
      <c r="P257" s="27">
        <v>5.2</v>
      </c>
      <c r="U257" s="27">
        <v>0.2509265461649437</v>
      </c>
      <c r="V257" s="27">
        <v>-0.10917930260110609</v>
      </c>
      <c r="W257" s="27">
        <v>0.900151580499148</v>
      </c>
      <c r="Z257" s="17">
        <f t="shared" ref="Z257:AB257" si="1590">1/(1+EXP(-U257))</f>
        <v>0.5624045423</v>
      </c>
      <c r="AA257" s="17">
        <f t="shared" si="1590"/>
        <v>0.4727322552</v>
      </c>
      <c r="AB257" s="17">
        <f t="shared" si="1590"/>
        <v>0.7109806515</v>
      </c>
      <c r="AE257" s="31">
        <v>1.0</v>
      </c>
      <c r="AF257" s="17">
        <f t="shared" ref="AF257:AH257" si="1591">Z257</f>
        <v>0.5624045423</v>
      </c>
      <c r="AG257" s="17">
        <f t="shared" si="1591"/>
        <v>0.4727322552</v>
      </c>
      <c r="AH257" s="17">
        <f t="shared" si="1591"/>
        <v>0.7109806515</v>
      </c>
      <c r="AM257" s="27">
        <v>0.4311625158413447</v>
      </c>
      <c r="AN257" s="27">
        <v>0.8110662822303754</v>
      </c>
      <c r="AO257" s="27">
        <v>0.7076903490881619</v>
      </c>
      <c r="AQ257" s="17">
        <f t="shared" ref="AQ257:AS257" si="1592">EXP(AM257)/(EXP($AM257)+EXP($AN257)+EXP($AO257))</f>
        <v>0.2645021555</v>
      </c>
      <c r="AR257" s="17">
        <f t="shared" si="1592"/>
        <v>0.3867402066</v>
      </c>
      <c r="AS257" s="17">
        <f t="shared" si="1592"/>
        <v>0.3487576379</v>
      </c>
      <c r="AU257" s="40" t="str">
        <f t="shared" si="1543"/>
        <v>versicolor</v>
      </c>
      <c r="AW257" s="41">
        <v>0.0</v>
      </c>
      <c r="AX257" s="41">
        <v>0.0</v>
      </c>
      <c r="AY257" s="41">
        <v>1.0</v>
      </c>
      <c r="BB257" s="74">
        <f t="shared" ref="BB257:BD257" si="1593">AQ257-AW257</f>
        <v>0.2645021555</v>
      </c>
      <c r="BC257" s="74">
        <f t="shared" si="1593"/>
        <v>0.3867402066</v>
      </c>
      <c r="BD257" s="74">
        <f t="shared" si="1593"/>
        <v>-0.6512423621</v>
      </c>
      <c r="BF257" s="5">
        <v>1.0</v>
      </c>
      <c r="BG257" s="5">
        <v>1.0</v>
      </c>
      <c r="BH257" s="5">
        <v>1.0</v>
      </c>
      <c r="BJ257" s="34">
        <f t="shared" ref="BJ257:BL257" si="1594">BB257*BF257</f>
        <v>0.2645021555</v>
      </c>
      <c r="BK257" s="34">
        <f t="shared" si="1594"/>
        <v>0.3867402066</v>
      </c>
      <c r="BL257" s="34">
        <f t="shared" si="1594"/>
        <v>-0.6512423621</v>
      </c>
      <c r="BT257" s="5">
        <f t="shared" ref="BT257:BV257" si="1595">Z257*(1-Z257)</f>
        <v>0.2461056731</v>
      </c>
      <c r="BU257" s="5">
        <f t="shared" si="1595"/>
        <v>0.2492564701</v>
      </c>
      <c r="BV257" s="5">
        <f t="shared" si="1595"/>
        <v>0.2054871647</v>
      </c>
      <c r="BY257" s="17">
        <v>0.04110627490809188</v>
      </c>
      <c r="BZ257" s="17">
        <v>-0.11108407952085299</v>
      </c>
      <c r="CA257" s="17">
        <v>-0.08298561793063647</v>
      </c>
      <c r="CC257" s="34">
        <f t="shared" ref="CC257:CE257" si="1596">BY257*BT257</f>
        <v>0.01011648745</v>
      </c>
      <c r="CD257" s="34">
        <f t="shared" si="1596"/>
        <v>-0.02768842554</v>
      </c>
      <c r="CE257" s="34">
        <f t="shared" si="1596"/>
        <v>-0.01705247934</v>
      </c>
    </row>
    <row r="258" ht="18.0" customHeight="1">
      <c r="K258" s="32" t="s">
        <v>29</v>
      </c>
      <c r="L258" s="31">
        <f>SUM(L249:L257)</f>
        <v>0.9237309094</v>
      </c>
      <c r="R258" s="9"/>
      <c r="AM258" s="7"/>
    </row>
    <row r="259" ht="18.0" customHeight="1">
      <c r="K259" s="2"/>
      <c r="R259" s="9"/>
      <c r="AM259" s="43" t="s">
        <v>388</v>
      </c>
      <c r="AN259" s="27"/>
      <c r="AO259" s="27"/>
    </row>
    <row r="260" ht="18.0" customHeight="1">
      <c r="B260" s="11" t="s">
        <v>11</v>
      </c>
      <c r="C260" s="12"/>
      <c r="D260" s="12"/>
      <c r="E260" s="13"/>
      <c r="G260" s="2"/>
      <c r="H260" s="2"/>
      <c r="I260" s="2"/>
      <c r="J260" s="9"/>
      <c r="K260" s="2"/>
      <c r="L260" s="9"/>
      <c r="Q260" s="7"/>
      <c r="U260" s="43" t="s">
        <v>12</v>
      </c>
      <c r="V260" s="27"/>
      <c r="W260" s="27"/>
      <c r="Z260" s="16" t="s">
        <v>389</v>
      </c>
      <c r="AA260" s="17"/>
      <c r="AF260" s="16" t="s">
        <v>390</v>
      </c>
      <c r="AI260" s="7"/>
      <c r="AM260" s="43" t="s">
        <v>391</v>
      </c>
      <c r="AQ260" s="10" t="s">
        <v>392</v>
      </c>
      <c r="AR260" s="17"/>
      <c r="AW260" s="1" t="s">
        <v>41</v>
      </c>
      <c r="BB260" s="36" t="s">
        <v>93</v>
      </c>
      <c r="BF260" s="4" t="s">
        <v>393</v>
      </c>
      <c r="BH260" s="9" t="s">
        <v>1881</v>
      </c>
      <c r="BJ260" s="33" t="s">
        <v>395</v>
      </c>
      <c r="BN260" s="33" t="s">
        <v>396</v>
      </c>
      <c r="BO260" s="34"/>
      <c r="BP260" s="34"/>
      <c r="BQ260" s="34"/>
      <c r="BT260" s="4" t="s">
        <v>397</v>
      </c>
      <c r="BX260" s="16" t="s">
        <v>398</v>
      </c>
      <c r="BY260" s="17"/>
      <c r="BZ260" s="17"/>
      <c r="CA260" s="17"/>
      <c r="CB260" s="17"/>
      <c r="CC260" s="33" t="s">
        <v>399</v>
      </c>
      <c r="CG260" s="4" t="s">
        <v>138</v>
      </c>
      <c r="CH260" s="5"/>
      <c r="CI260" s="5"/>
      <c r="CJ260" s="5"/>
    </row>
    <row r="261" ht="18.0" customHeight="1">
      <c r="B261" s="18" t="s">
        <v>14</v>
      </c>
      <c r="C261" s="18" t="s">
        <v>15</v>
      </c>
      <c r="D261" s="18" t="s">
        <v>16</v>
      </c>
      <c r="E261" s="19"/>
      <c r="F261" s="6" t="s">
        <v>14</v>
      </c>
      <c r="G261" s="6" t="s">
        <v>15</v>
      </c>
      <c r="H261" s="6" t="s">
        <v>16</v>
      </c>
      <c r="I261" s="19"/>
      <c r="J261" s="20" t="s">
        <v>18</v>
      </c>
      <c r="K261" s="18" t="s">
        <v>19</v>
      </c>
      <c r="L261" s="21" t="s">
        <v>20</v>
      </c>
      <c r="N261" s="1" t="s">
        <v>21</v>
      </c>
      <c r="O261" s="1" t="s">
        <v>22</v>
      </c>
      <c r="P261" s="1" t="s">
        <v>23</v>
      </c>
      <c r="Q261" s="1" t="s">
        <v>1882</v>
      </c>
      <c r="U261" s="1" t="s">
        <v>1883</v>
      </c>
      <c r="AE261" s="1" t="s">
        <v>21</v>
      </c>
      <c r="AF261" s="2" t="s">
        <v>1884</v>
      </c>
      <c r="AI261" s="2" t="s">
        <v>1885</v>
      </c>
      <c r="AK261" s="2"/>
      <c r="AM261" s="2" t="s">
        <v>1886</v>
      </c>
      <c r="AO261" s="2"/>
      <c r="AQ261" s="2" t="s">
        <v>47</v>
      </c>
      <c r="AW261" s="6" t="s">
        <v>14</v>
      </c>
      <c r="AX261" s="6" t="s">
        <v>15</v>
      </c>
      <c r="AY261" s="6" t="s">
        <v>16</v>
      </c>
      <c r="BB261" s="2" t="s">
        <v>101</v>
      </c>
      <c r="BF261" s="1" t="s">
        <v>251</v>
      </c>
      <c r="BJ261" s="57" t="s">
        <v>1887</v>
      </c>
      <c r="BK261" s="58"/>
      <c r="BO261" s="2" t="s">
        <v>104</v>
      </c>
      <c r="BP261" s="2"/>
      <c r="BT261" s="1" t="s">
        <v>145</v>
      </c>
      <c r="BY261" s="2" t="s">
        <v>146</v>
      </c>
      <c r="CC261" s="2" t="s">
        <v>1888</v>
      </c>
      <c r="CH261" s="2" t="s">
        <v>148</v>
      </c>
    </row>
    <row r="262" ht="18.0" customHeight="1">
      <c r="A262" s="1">
        <f>A249+1</f>
        <v>20</v>
      </c>
      <c r="B262" s="6">
        <v>1.0</v>
      </c>
      <c r="C262" s="6">
        <v>0.0</v>
      </c>
      <c r="D262" s="6">
        <v>0.0</v>
      </c>
      <c r="E262" s="22" t="str">
        <f t="shared" ref="E262:E270" si="1607">IF(MAX(B262:D262)=B262,"setosa",IF(MAX(B262:D262)=C262,"versicolor","virginica"))</f>
        <v>setosa</v>
      </c>
      <c r="F262" s="22">
        <f t="shared" ref="F262:H262" si="1597">AQ262</f>
        <v>0.4410858573</v>
      </c>
      <c r="G262" s="22">
        <f t="shared" si="1597"/>
        <v>0.2376419811</v>
      </c>
      <c r="H262" s="22">
        <f t="shared" si="1597"/>
        <v>0.3212721616</v>
      </c>
      <c r="I262" s="64" t="str">
        <f t="shared" ref="I262:I270" si="1609">IF(MAX(F262:H262)=F262,"setosa",IF(MAX(F262:H262)=G262,"versicolor","virginica"))</f>
        <v>setosa</v>
      </c>
      <c r="J262" s="22">
        <f>COUNTIF(K262:K270,"OK")/9</f>
        <v>0.6666666667</v>
      </c>
      <c r="K262" s="24" t="str">
        <f t="shared" ref="K262:K270" si="1610">IF(E262=I262,"OK","NG")</f>
        <v>OK</v>
      </c>
      <c r="L262" s="25">
        <f t="shared" ref="L262:L270" si="1611">-(B262*LN(F262)+C262*LN(G262)+D262*LN(H262))/9</f>
        <v>0.09094619274</v>
      </c>
      <c r="M262" s="9" t="s">
        <v>26</v>
      </c>
      <c r="N262" s="25">
        <v>1.0</v>
      </c>
      <c r="O262" s="27">
        <v>5.1</v>
      </c>
      <c r="P262" s="27">
        <v>7.0</v>
      </c>
      <c r="Q262" s="72">
        <f t="shared" ref="Q262:S262" si="1598">Q249-$C$10*CH249</f>
        <v>0.05192229116</v>
      </c>
      <c r="R262" s="72">
        <f t="shared" si="1598"/>
        <v>-0.08181077251</v>
      </c>
      <c r="S262" s="72">
        <f t="shared" si="1598"/>
        <v>0.205888528</v>
      </c>
      <c r="T262" s="28" t="s">
        <v>27</v>
      </c>
      <c r="U262" s="27">
        <f t="array" ref="U262:W270">MMULT(N262:P270,Q262:S264)</f>
        <v>-0.5579806446</v>
      </c>
      <c r="V262" s="27">
        <v>1.5563002526663121</v>
      </c>
      <c r="W262" s="27">
        <v>-1.4564142300145466</v>
      </c>
      <c r="Y262" s="9" t="s">
        <v>1889</v>
      </c>
      <c r="Z262" s="17">
        <f t="shared" ref="Z262:AB262" si="1599">1/(1+EXP(-U262))</f>
        <v>0.3640148282</v>
      </c>
      <c r="AA262" s="17">
        <f t="shared" si="1599"/>
        <v>0.8258218222</v>
      </c>
      <c r="AB262" s="17">
        <f t="shared" si="1599"/>
        <v>0.1890163721</v>
      </c>
      <c r="AD262" s="9" t="s">
        <v>1890</v>
      </c>
      <c r="AE262" s="25">
        <v>1.0</v>
      </c>
      <c r="AF262" s="17">
        <f t="shared" ref="AF262:AH262" si="1600">Z262</f>
        <v>0.3640148282</v>
      </c>
      <c r="AG262" s="17">
        <f t="shared" si="1600"/>
        <v>0.8258218222</v>
      </c>
      <c r="AH262" s="17">
        <f t="shared" si="1600"/>
        <v>0.1890163721</v>
      </c>
      <c r="AI262" s="38">
        <f t="shared" ref="AI262:AK262" si="1601">AI249-$C$10*BO249</f>
        <v>0.1204684807</v>
      </c>
      <c r="AJ262" s="38">
        <f t="shared" si="1601"/>
        <v>-0.05065814557</v>
      </c>
      <c r="AK262" s="38">
        <f t="shared" si="1601"/>
        <v>-0.06981033508</v>
      </c>
      <c r="AL262" s="28" t="s">
        <v>27</v>
      </c>
      <c r="AM262" s="27">
        <f t="array" ref="AM262:AO270">MMULT(AE262:AH270,AI262:AK265)</f>
        <v>0.7813391216</v>
      </c>
      <c r="AN262" s="27">
        <v>0.16286483715572353</v>
      </c>
      <c r="AO262" s="27">
        <v>0.4643881965475852</v>
      </c>
      <c r="AP262" s="9" t="s">
        <v>1891</v>
      </c>
      <c r="AQ262" s="17">
        <f t="shared" ref="AQ262:AS262" si="1602">EXP(AM262)/(EXP($AM262)+EXP($AN262)+EXP($AO262))</f>
        <v>0.4410858573</v>
      </c>
      <c r="AR262" s="17">
        <f t="shared" si="1602"/>
        <v>0.2376419811</v>
      </c>
      <c r="AS262" s="17">
        <f t="shared" si="1602"/>
        <v>0.3212721616</v>
      </c>
      <c r="AT262" s="39" t="s">
        <v>51</v>
      </c>
      <c r="AU262" s="40" t="str">
        <f>IF(MAX(B262:D262)=MAX(AQ262:AS262)=AQ262,"setosa",IF(MAX(AQ262:AS262)=AR262,"versicolor","virginica"))</f>
        <v>virginica</v>
      </c>
      <c r="AW262" s="41">
        <v>1.0</v>
      </c>
      <c r="AX262" s="41">
        <v>0.0</v>
      </c>
      <c r="AY262" s="41">
        <v>0.0</v>
      </c>
      <c r="BA262" s="59" t="s">
        <v>108</v>
      </c>
      <c r="BB262" s="74">
        <f t="shared" ref="BB262:BD262" si="1603">AQ262-AW262</f>
        <v>-0.5589141427</v>
      </c>
      <c r="BC262" s="74">
        <f t="shared" si="1603"/>
        <v>0.2376419811</v>
      </c>
      <c r="BD262" s="74">
        <f t="shared" si="1603"/>
        <v>0.3212721616</v>
      </c>
      <c r="BE262" s="9" t="s">
        <v>1892</v>
      </c>
      <c r="BF262" s="5">
        <v>1.0</v>
      </c>
      <c r="BG262" s="5">
        <v>1.0</v>
      </c>
      <c r="BH262" s="5">
        <v>1.0</v>
      </c>
      <c r="BI262" s="9" t="s">
        <v>1893</v>
      </c>
      <c r="BJ262" s="34">
        <f t="shared" ref="BJ262:BL262" si="1604">BB262*BF262</f>
        <v>-0.5589141427</v>
      </c>
      <c r="BK262" s="34">
        <f t="shared" si="1604"/>
        <v>0.2376419811</v>
      </c>
      <c r="BL262" s="34">
        <f t="shared" si="1604"/>
        <v>0.3212721616</v>
      </c>
      <c r="BN262" s="61" t="s">
        <v>1894</v>
      </c>
      <c r="BO262" s="62">
        <f t="array" ref="BO262:BQ265">MMULT(TRANSPOSE(AE262:AH270),BJ262:BL270)</f>
        <v>-0.1498613994</v>
      </c>
      <c r="BP262" s="62">
        <v>0.0979955073012499</v>
      </c>
      <c r="BQ262" s="62">
        <v>0.051865892080478204</v>
      </c>
      <c r="BS262" s="75" t="s">
        <v>1895</v>
      </c>
      <c r="BT262" s="5">
        <f t="shared" ref="BT262:BV262" si="1605">Z262*(1-Z262)</f>
        <v>0.2315080331</v>
      </c>
      <c r="BU262" s="5">
        <f t="shared" si="1605"/>
        <v>0.1438401402</v>
      </c>
      <c r="BV262" s="5">
        <f t="shared" si="1605"/>
        <v>0.1532891832</v>
      </c>
      <c r="BX262" s="9" t="s">
        <v>1896</v>
      </c>
      <c r="BY262" s="17">
        <f t="array" ref="BY262:CA270">MMULT(BJ262:BL270,TRANSPOSE(AI263:AK265))</f>
        <v>0.1168602764</v>
      </c>
      <c r="BZ262" s="17">
        <v>-0.3565842852036349</v>
      </c>
      <c r="CA262" s="17">
        <v>0.5551445275987629</v>
      </c>
      <c r="CB262" s="9"/>
      <c r="CC262" s="34">
        <f t="shared" ref="CC262:CE262" si="1606">BY262*BT262</f>
        <v>0.02705409273</v>
      </c>
      <c r="CD262" s="34">
        <f t="shared" si="1606"/>
        <v>-0.05129113358</v>
      </c>
      <c r="CE262" s="34">
        <f t="shared" si="1606"/>
        <v>0.08509765119</v>
      </c>
      <c r="CG262" s="61" t="s">
        <v>1897</v>
      </c>
      <c r="CH262" s="65">
        <f t="array" ref="CH262:CJ264">MMULT(TRANSPOSE(N262:P270),CC262:CE270)</f>
        <v>0.004080255152</v>
      </c>
      <c r="CI262" s="65">
        <v>0.0674925684234758</v>
      </c>
      <c r="CJ262" s="65">
        <v>-0.02815536342585911</v>
      </c>
    </row>
    <row r="263" ht="18.0" customHeight="1">
      <c r="B263" s="6">
        <v>1.0</v>
      </c>
      <c r="C263" s="6">
        <v>0.0</v>
      </c>
      <c r="D263" s="6">
        <v>0.0</v>
      </c>
      <c r="E263" s="22" t="str">
        <f t="shared" si="1607"/>
        <v>setosa</v>
      </c>
      <c r="F263" s="22">
        <f t="shared" ref="F263:H263" si="1608">AQ263</f>
        <v>0.4595478772</v>
      </c>
      <c r="G263" s="22">
        <f t="shared" si="1608"/>
        <v>0.2244892176</v>
      </c>
      <c r="H263" s="22">
        <f t="shared" si="1608"/>
        <v>0.3159629053</v>
      </c>
      <c r="I263" s="64" t="str">
        <f t="shared" si="1609"/>
        <v>setosa</v>
      </c>
      <c r="K263" s="24" t="str">
        <f t="shared" si="1610"/>
        <v>OK</v>
      </c>
      <c r="L263" s="29">
        <f t="shared" si="1611"/>
        <v>0.08639023873</v>
      </c>
      <c r="N263" s="29">
        <v>1.0</v>
      </c>
      <c r="O263" s="27">
        <v>5.4</v>
      </c>
      <c r="P263" s="27">
        <v>7.8</v>
      </c>
      <c r="Q263" s="72">
        <f t="shared" ref="Q263:S263" si="1612">Q250-$C$10*CH250</f>
        <v>0.1375144169</v>
      </c>
      <c r="R263" s="72">
        <f t="shared" si="1612"/>
        <v>-0.3418962502</v>
      </c>
      <c r="S263" s="72">
        <f t="shared" si="1612"/>
        <v>0.515805642</v>
      </c>
      <c r="U263" s="27">
        <v>-0.6665807723776712</v>
      </c>
      <c r="V263" s="27">
        <v>1.8402207377386746</v>
      </c>
      <c r="W263" s="27">
        <v>-1.792290998257057</v>
      </c>
      <c r="Z263" s="17">
        <f t="shared" ref="Z263:AB263" si="1613">1/(1+EXP(-U263))</f>
        <v>0.3392628853</v>
      </c>
      <c r="AA263" s="17">
        <f t="shared" si="1613"/>
        <v>0.8629748116</v>
      </c>
      <c r="AB263" s="17">
        <f t="shared" si="1613"/>
        <v>0.14279207</v>
      </c>
      <c r="AE263" s="29">
        <v>1.0</v>
      </c>
      <c r="AF263" s="17">
        <f t="shared" ref="AF263:AH263" si="1614">Z263</f>
        <v>0.3392628853</v>
      </c>
      <c r="AG263" s="17">
        <f t="shared" si="1614"/>
        <v>0.8629748116</v>
      </c>
      <c r="AH263" s="17">
        <f t="shared" si="1614"/>
        <v>0.14279207</v>
      </c>
      <c r="AI263" s="38">
        <f t="shared" ref="AI263:AK263" si="1615">AI250-$C$10*BO250</f>
        <v>0.4513152051</v>
      </c>
      <c r="AJ263" s="38">
        <f t="shared" si="1615"/>
        <v>0.7675237766</v>
      </c>
      <c r="AK263" s="38">
        <f t="shared" si="1615"/>
        <v>0.5811610183</v>
      </c>
      <c r="AM263" s="27">
        <v>0.8143313873053933</v>
      </c>
      <c r="AN263" s="27">
        <v>0.0979159343034794</v>
      </c>
      <c r="AO263" s="27">
        <v>0.43971307517207353</v>
      </c>
      <c r="AQ263" s="17">
        <f t="shared" ref="AQ263:AS263" si="1616">EXP(AM263)/(EXP($AM263)+EXP($AN263)+EXP($AO263))</f>
        <v>0.4595478772</v>
      </c>
      <c r="AR263" s="17">
        <f t="shared" si="1616"/>
        <v>0.2244892176</v>
      </c>
      <c r="AS263" s="17">
        <f t="shared" si="1616"/>
        <v>0.3159629053</v>
      </c>
      <c r="AU263" s="40" t="str">
        <f t="shared" ref="AU263:AU270" si="1627">IF(MAX(AQ263:AS263)=AQ263,"setosa",IF(MAX(AQ263:AS263)=AR263,"versicolor","virginica"))</f>
        <v>setosa</v>
      </c>
      <c r="AW263" s="41">
        <v>1.0</v>
      </c>
      <c r="AX263" s="41">
        <v>0.0</v>
      </c>
      <c r="AY263" s="41">
        <v>0.0</v>
      </c>
      <c r="BB263" s="74">
        <f t="shared" ref="BB263:BD263" si="1617">AQ263-AW263</f>
        <v>-0.5404521228</v>
      </c>
      <c r="BC263" s="74">
        <f t="shared" si="1617"/>
        <v>0.2244892176</v>
      </c>
      <c r="BD263" s="74">
        <f t="shared" si="1617"/>
        <v>0.3159629053</v>
      </c>
      <c r="BF263" s="5">
        <v>1.0</v>
      </c>
      <c r="BG263" s="5">
        <v>1.0</v>
      </c>
      <c r="BH263" s="5">
        <v>1.0</v>
      </c>
      <c r="BJ263" s="34">
        <f t="shared" ref="BJ263:BL263" si="1618">BB263*BF263</f>
        <v>-0.5404521228</v>
      </c>
      <c r="BK263" s="34">
        <f t="shared" si="1618"/>
        <v>0.2244892176</v>
      </c>
      <c r="BL263" s="34">
        <f t="shared" si="1618"/>
        <v>0.3159629053</v>
      </c>
      <c r="BN263" s="61" t="s">
        <v>1898</v>
      </c>
      <c r="BO263" s="34">
        <v>0.22769691036305845</v>
      </c>
      <c r="BP263" s="34">
        <v>-0.1547036534111445</v>
      </c>
      <c r="BQ263" s="34">
        <v>-0.07299325695191389</v>
      </c>
      <c r="BT263" s="5">
        <f t="shared" ref="BT263:BV263" si="1619">Z263*(1-Z263)</f>
        <v>0.22416358</v>
      </c>
      <c r="BU263" s="5">
        <f t="shared" si="1619"/>
        <v>0.1182492861</v>
      </c>
      <c r="BV263" s="5">
        <f t="shared" si="1619"/>
        <v>0.1224024948</v>
      </c>
      <c r="BY263" s="17">
        <v>0.11201187515136168</v>
      </c>
      <c r="BZ263" s="17">
        <v>-0.34190753895582254</v>
      </c>
      <c r="CA263" s="17">
        <v>0.5350452383825237</v>
      </c>
      <c r="CC263" s="34">
        <f t="shared" ref="CC263:CE263" si="1620">BY263*BT263</f>
        <v>0.02510898293</v>
      </c>
      <c r="CD263" s="34">
        <f t="shared" si="1620"/>
        <v>-0.04043032241</v>
      </c>
      <c r="CE263" s="34">
        <f t="shared" si="1620"/>
        <v>0.06549087199</v>
      </c>
      <c r="CG263" s="61" t="s">
        <v>1899</v>
      </c>
      <c r="CH263" s="66">
        <v>-0.03271588968418228</v>
      </c>
      <c r="CI263" s="66">
        <v>0.4886671411037243</v>
      </c>
      <c r="CJ263" s="66">
        <v>-0.5809297303457189</v>
      </c>
    </row>
    <row r="264" ht="18.0" customHeight="1">
      <c r="B264" s="6">
        <v>1.0</v>
      </c>
      <c r="C264" s="6">
        <v>0.0</v>
      </c>
      <c r="D264" s="6">
        <v>0.0</v>
      </c>
      <c r="E264" s="22" t="str">
        <f t="shared" si="1607"/>
        <v>setosa</v>
      </c>
      <c r="F264" s="22">
        <f t="shared" ref="F264:H264" si="1621">AQ264</f>
        <v>0.447968537</v>
      </c>
      <c r="G264" s="22">
        <f t="shared" si="1621"/>
        <v>0.2328763415</v>
      </c>
      <c r="H264" s="22">
        <f t="shared" si="1621"/>
        <v>0.3191551214</v>
      </c>
      <c r="I264" s="64" t="str">
        <f t="shared" si="1609"/>
        <v>setosa</v>
      </c>
      <c r="K264" s="24" t="str">
        <f t="shared" si="1610"/>
        <v>OK</v>
      </c>
      <c r="L264" s="29">
        <f t="shared" si="1611"/>
        <v>0.08922580876</v>
      </c>
      <c r="N264" s="29">
        <v>1.0</v>
      </c>
      <c r="O264" s="27">
        <v>4.6</v>
      </c>
      <c r="P264" s="27">
        <v>6.8</v>
      </c>
      <c r="Q264" s="72">
        <f t="shared" ref="Q264:S264" si="1622">Q251-$C$10*CH251</f>
        <v>-0.187318066</v>
      </c>
      <c r="R264" s="72">
        <f t="shared" si="1622"/>
        <v>0.4831117002</v>
      </c>
      <c r="S264" s="72">
        <f t="shared" si="1622"/>
        <v>-0.6132730761</v>
      </c>
      <c r="U264" s="27">
        <v>-0.5892742399004504</v>
      </c>
      <c r="V264" s="27">
        <v>1.6306260377269273</v>
      </c>
      <c r="W264" s="27">
        <v>-1.5916624358240807</v>
      </c>
      <c r="Z264" s="17">
        <f t="shared" ref="Z264:AB264" si="1623">1/(1+EXP(-U264))</f>
        <v>0.3568013947</v>
      </c>
      <c r="AA264" s="17">
        <f t="shared" si="1623"/>
        <v>0.8362553816</v>
      </c>
      <c r="AB264" s="17">
        <f t="shared" si="1623"/>
        <v>0.1691501324</v>
      </c>
      <c r="AE264" s="29">
        <v>1.0</v>
      </c>
      <c r="AF264" s="17">
        <f t="shared" ref="AF264:AH264" si="1624">Z264</f>
        <v>0.3568013947</v>
      </c>
      <c r="AG264" s="17">
        <f t="shared" si="1624"/>
        <v>0.8362553816</v>
      </c>
      <c r="AH264" s="17">
        <f t="shared" si="1624"/>
        <v>0.1691501324</v>
      </c>
      <c r="AI264" s="38">
        <f t="shared" ref="AI264:AK264" si="1625">AI251-$C$10*BO251</f>
        <v>0.6925873068</v>
      </c>
      <c r="AJ264" s="38">
        <f t="shared" si="1625"/>
        <v>-0.2595429099</v>
      </c>
      <c r="AK264" s="38">
        <f t="shared" si="1625"/>
        <v>0.2869556031</v>
      </c>
      <c r="AM264" s="27">
        <v>0.7932312161581163</v>
      </c>
      <c r="AN264" s="27">
        <v>0.139015805586885</v>
      </c>
      <c r="AO264" s="27">
        <v>0.4541854746878788</v>
      </c>
      <c r="AQ264" s="17">
        <f t="shared" ref="AQ264:AS264" si="1626">EXP(AM264)/(EXP($AM264)+EXP($AN264)+EXP($AO264))</f>
        <v>0.447968537</v>
      </c>
      <c r="AR264" s="17">
        <f t="shared" si="1626"/>
        <v>0.2328763415</v>
      </c>
      <c r="AS264" s="17">
        <f t="shared" si="1626"/>
        <v>0.3191551214</v>
      </c>
      <c r="AU264" s="40" t="str">
        <f t="shared" si="1627"/>
        <v>setosa</v>
      </c>
      <c r="AW264" s="41">
        <v>1.0</v>
      </c>
      <c r="AX264" s="41">
        <v>0.0</v>
      </c>
      <c r="AY264" s="41">
        <v>0.0</v>
      </c>
      <c r="BB264" s="74">
        <f t="shared" ref="BB264:BD264" si="1628">AQ264-AW264</f>
        <v>-0.552031463</v>
      </c>
      <c r="BC264" s="74">
        <f t="shared" si="1628"/>
        <v>0.2328763415</v>
      </c>
      <c r="BD264" s="74">
        <f t="shared" si="1628"/>
        <v>0.3191551214</v>
      </c>
      <c r="BF264" s="5">
        <v>1.0</v>
      </c>
      <c r="BG264" s="5">
        <v>1.0</v>
      </c>
      <c r="BH264" s="5">
        <v>1.0</v>
      </c>
      <c r="BJ264" s="34">
        <f t="shared" ref="BJ264:BL264" si="1629">BB264*BF264</f>
        <v>-0.552031463</v>
      </c>
      <c r="BK264" s="34">
        <f t="shared" si="1629"/>
        <v>0.2328763415</v>
      </c>
      <c r="BL264" s="34">
        <f t="shared" si="1629"/>
        <v>0.3191551214</v>
      </c>
      <c r="BO264" s="34">
        <v>-0.7388057960801553</v>
      </c>
      <c r="BP264" s="34">
        <v>0.5285233967515672</v>
      </c>
      <c r="BQ264" s="34">
        <v>0.21028239932858772</v>
      </c>
      <c r="BT264" s="5">
        <f t="shared" ref="BT264:BV264" si="1630">Z264*(1-Z264)</f>
        <v>0.2294941594</v>
      </c>
      <c r="BU264" s="5">
        <f t="shared" si="1630"/>
        <v>0.1369323183</v>
      </c>
      <c r="BV264" s="5">
        <f t="shared" si="1630"/>
        <v>0.1405383651</v>
      </c>
      <c r="BY264" s="17">
        <v>0.1150784515360426</v>
      </c>
      <c r="BZ264" s="17">
        <v>-0.35118803717644287</v>
      </c>
      <c r="CA264" s="17">
        <v>0.547697230577275</v>
      </c>
      <c r="CC264" s="34">
        <f t="shared" ref="CC264:CE264" si="1631">BY264*BT264</f>
        <v>0.0264098325</v>
      </c>
      <c r="CD264" s="34">
        <f t="shared" si="1631"/>
        <v>-0.0480889921</v>
      </c>
      <c r="CE264" s="34">
        <f t="shared" si="1631"/>
        <v>0.07697247336</v>
      </c>
      <c r="CH264" s="66">
        <v>0.37130933464727106</v>
      </c>
      <c r="CI264" s="66">
        <v>-0.4572631366064327</v>
      </c>
      <c r="CJ264" s="66">
        <v>0.5845544135172813</v>
      </c>
    </row>
    <row r="265" ht="18.0" customHeight="1">
      <c r="B265" s="6">
        <v>0.0</v>
      </c>
      <c r="C265" s="6">
        <v>1.0</v>
      </c>
      <c r="D265" s="6">
        <v>0.0</v>
      </c>
      <c r="E265" s="22" t="str">
        <f t="shared" si="1607"/>
        <v>versicolor</v>
      </c>
      <c r="F265" s="22">
        <f t="shared" ref="F265:H265" si="1632">AQ265</f>
        <v>0.233090164</v>
      </c>
      <c r="G265" s="22">
        <f t="shared" si="1632"/>
        <v>0.4184270287</v>
      </c>
      <c r="H265" s="22">
        <f t="shared" si="1632"/>
        <v>0.3484828074</v>
      </c>
      <c r="I265" s="64" t="str">
        <f t="shared" si="1609"/>
        <v>versicolor</v>
      </c>
      <c r="K265" s="24" t="str">
        <f t="shared" si="1610"/>
        <v>OK</v>
      </c>
      <c r="L265" s="29">
        <f t="shared" si="1611"/>
        <v>0.09680586314</v>
      </c>
      <c r="N265" s="29">
        <v>1.0</v>
      </c>
      <c r="O265" s="27">
        <v>6.4</v>
      </c>
      <c r="P265" s="27">
        <v>3.6</v>
      </c>
      <c r="U265" s="27">
        <v>0.25766952179424374</v>
      </c>
      <c r="V265" s="27">
        <v>-0.5307446531180979</v>
      </c>
      <c r="W265" s="27">
        <v>1.2992615632882805</v>
      </c>
      <c r="Z265" s="17">
        <f t="shared" ref="Z265:AB265" si="1633">1/(1+EXP(-U265))</f>
        <v>0.5640633226</v>
      </c>
      <c r="AA265" s="17">
        <f t="shared" si="1633"/>
        <v>0.3703432263</v>
      </c>
      <c r="AB265" s="17">
        <f t="shared" si="1633"/>
        <v>0.7857106791</v>
      </c>
      <c r="AE265" s="29">
        <v>1.0</v>
      </c>
      <c r="AF265" s="17">
        <f t="shared" ref="AF265:AH265" si="1634">Z265</f>
        <v>0.5640633226</v>
      </c>
      <c r="AG265" s="17">
        <f t="shared" si="1634"/>
        <v>0.3703432263</v>
      </c>
      <c r="AH265" s="17">
        <f t="shared" si="1634"/>
        <v>0.7857106791</v>
      </c>
      <c r="AI265" s="38">
        <f t="shared" ref="AI265:AK265" si="1635">AI252-$C$10*BO252</f>
        <v>-0.3987405788</v>
      </c>
      <c r="AJ265" s="38">
        <f t="shared" si="1635"/>
        <v>0.7854829936</v>
      </c>
      <c r="AK265" s="38">
        <f t="shared" si="1635"/>
        <v>0.4532575852</v>
      </c>
      <c r="AM265" s="27">
        <v>0.3182391215052806</v>
      </c>
      <c r="AN265" s="27">
        <v>0.9033162837771461</v>
      </c>
      <c r="AO265" s="27">
        <v>0.7204026687572571</v>
      </c>
      <c r="AQ265" s="17">
        <f t="shared" ref="AQ265:AS265" si="1636">EXP(AM265)/(EXP($AM265)+EXP($AN265)+EXP($AO265))</f>
        <v>0.233090164</v>
      </c>
      <c r="AR265" s="17">
        <f t="shared" si="1636"/>
        <v>0.4184270287</v>
      </c>
      <c r="AS265" s="17">
        <f t="shared" si="1636"/>
        <v>0.3484828074</v>
      </c>
      <c r="AU265" s="40" t="str">
        <f t="shared" si="1627"/>
        <v>versicolor</v>
      </c>
      <c r="AW265" s="41">
        <v>0.0</v>
      </c>
      <c r="AX265" s="41">
        <v>1.0</v>
      </c>
      <c r="AY265" s="41">
        <v>0.0</v>
      </c>
      <c r="BB265" s="74">
        <f t="shared" ref="BB265:BD265" si="1637">AQ265-AW265</f>
        <v>0.233090164</v>
      </c>
      <c r="BC265" s="74">
        <f t="shared" si="1637"/>
        <v>-0.5815729713</v>
      </c>
      <c r="BD265" s="74">
        <f t="shared" si="1637"/>
        <v>0.3484828074</v>
      </c>
      <c r="BF265" s="5">
        <v>1.0</v>
      </c>
      <c r="BG265" s="5">
        <v>1.0</v>
      </c>
      <c r="BH265" s="5">
        <v>1.0</v>
      </c>
      <c r="BJ265" s="34">
        <f t="shared" ref="BJ265:BL265" si="1638">BB265*BF265</f>
        <v>0.233090164</v>
      </c>
      <c r="BK265" s="34">
        <f t="shared" si="1638"/>
        <v>-0.5815729713</v>
      </c>
      <c r="BL265" s="34">
        <f t="shared" si="1638"/>
        <v>0.3484828074</v>
      </c>
      <c r="BO265" s="34">
        <v>0.8235066025150869</v>
      </c>
      <c r="BP265" s="34">
        <v>-0.4853455201899061</v>
      </c>
      <c r="BQ265" s="34">
        <v>-0.33816108232518055</v>
      </c>
      <c r="BT265" s="5">
        <f t="shared" ref="BT265:BV265" si="1639">Z265*(1-Z265)</f>
        <v>0.2458958907</v>
      </c>
      <c r="BU265" s="5">
        <f t="shared" si="1639"/>
        <v>0.233189121</v>
      </c>
      <c r="BV265" s="5">
        <f t="shared" si="1639"/>
        <v>0.1683694078</v>
      </c>
      <c r="BY265" s="17">
        <v>-0.13864932495992802</v>
      </c>
      <c r="BZ265" s="17">
        <v>0.4123775243367363</v>
      </c>
      <c r="CA265" s="17">
        <v>-0.3918057096828862</v>
      </c>
      <c r="CC265" s="34">
        <f t="shared" ref="CC265:CE265" si="1640">BY265*BT265</f>
        <v>-0.03409329926</v>
      </c>
      <c r="CD265" s="34">
        <f t="shared" si="1640"/>
        <v>0.09616195243</v>
      </c>
      <c r="CE265" s="34">
        <f t="shared" si="1640"/>
        <v>-0.06596809533</v>
      </c>
    </row>
    <row r="266" ht="18.0" customHeight="1">
      <c r="B266" s="6">
        <v>0.0</v>
      </c>
      <c r="C266" s="6">
        <v>1.0</v>
      </c>
      <c r="D266" s="6">
        <v>0.0</v>
      </c>
      <c r="E266" s="22" t="str">
        <f t="shared" si="1607"/>
        <v>versicolor</v>
      </c>
      <c r="F266" s="22">
        <f t="shared" ref="F266:H266" si="1641">AQ266</f>
        <v>0.240040837</v>
      </c>
      <c r="G266" s="22">
        <f t="shared" si="1641"/>
        <v>0.4110796231</v>
      </c>
      <c r="H266" s="22">
        <f t="shared" si="1641"/>
        <v>0.3488795399</v>
      </c>
      <c r="I266" s="64" t="str">
        <f t="shared" si="1609"/>
        <v>versicolor</v>
      </c>
      <c r="K266" s="24" t="str">
        <f t="shared" si="1610"/>
        <v>OK</v>
      </c>
      <c r="L266" s="29">
        <f t="shared" si="1611"/>
        <v>0.09877426145</v>
      </c>
      <c r="N266" s="29">
        <v>1.0</v>
      </c>
      <c r="O266" s="27">
        <v>5.9</v>
      </c>
      <c r="P266" s="27">
        <v>3.4</v>
      </c>
      <c r="U266" s="27">
        <v>0.22637592653716976</v>
      </c>
      <c r="V266" s="27">
        <v>-0.4564188680574828</v>
      </c>
      <c r="W266" s="27">
        <v>1.1640133574787468</v>
      </c>
      <c r="Z266" s="17">
        <f t="shared" ref="Z266:AB266" si="1642">1/(1+EXP(-U266))</f>
        <v>0.5563535289</v>
      </c>
      <c r="AA266" s="17">
        <f t="shared" si="1642"/>
        <v>0.387835711</v>
      </c>
      <c r="AB266" s="17">
        <f t="shared" si="1642"/>
        <v>0.7620611978</v>
      </c>
      <c r="AE266" s="29">
        <v>1.0</v>
      </c>
      <c r="AF266" s="17">
        <f t="shared" ref="AF266:AH266" si="1643">Z266</f>
        <v>0.5563535289</v>
      </c>
      <c r="AG266" s="17">
        <f t="shared" si="1643"/>
        <v>0.387835711</v>
      </c>
      <c r="AH266" s="17">
        <f t="shared" si="1643"/>
        <v>0.7620611978</v>
      </c>
      <c r="AI266" s="2"/>
      <c r="AM266" s="27">
        <v>0.3363046551198455</v>
      </c>
      <c r="AN266" s="27">
        <v>0.874282518035735</v>
      </c>
      <c r="AO266" s="27">
        <v>0.7102222968993994</v>
      </c>
      <c r="AQ266" s="17">
        <f t="shared" ref="AQ266:AS266" si="1644">EXP(AM266)/(EXP($AM266)+EXP($AN266)+EXP($AO266))</f>
        <v>0.240040837</v>
      </c>
      <c r="AR266" s="17">
        <f t="shared" si="1644"/>
        <v>0.4110796231</v>
      </c>
      <c r="AS266" s="17">
        <f t="shared" si="1644"/>
        <v>0.3488795399</v>
      </c>
      <c r="AU266" s="40" t="str">
        <f t="shared" si="1627"/>
        <v>versicolor</v>
      </c>
      <c r="AW266" s="41">
        <v>0.0</v>
      </c>
      <c r="AX266" s="41">
        <v>1.0</v>
      </c>
      <c r="AY266" s="41">
        <v>0.0</v>
      </c>
      <c r="BB266" s="74">
        <f t="shared" ref="BB266:BD266" si="1645">AQ266-AW266</f>
        <v>0.240040837</v>
      </c>
      <c r="BC266" s="74">
        <f t="shared" si="1645"/>
        <v>-0.5889203769</v>
      </c>
      <c r="BD266" s="74">
        <f t="shared" si="1645"/>
        <v>0.3488795399</v>
      </c>
      <c r="BF266" s="5">
        <v>1.0</v>
      </c>
      <c r="BG266" s="5">
        <v>1.0</v>
      </c>
      <c r="BH266" s="5">
        <v>1.0</v>
      </c>
      <c r="BJ266" s="34">
        <f t="shared" ref="BJ266:BL266" si="1646">BB266*BF266</f>
        <v>0.240040837</v>
      </c>
      <c r="BK266" s="34">
        <f t="shared" si="1646"/>
        <v>-0.5889203769</v>
      </c>
      <c r="BL266" s="34">
        <f t="shared" si="1646"/>
        <v>0.3488795399</v>
      </c>
      <c r="BT266" s="5">
        <f t="shared" ref="BT266:BV266" si="1647">Z266*(1-Z266)</f>
        <v>0.2468242798</v>
      </c>
      <c r="BU266" s="5">
        <f t="shared" si="1647"/>
        <v>0.2374191723</v>
      </c>
      <c r="BV266" s="5">
        <f t="shared" si="1647"/>
        <v>0.1813239286</v>
      </c>
      <c r="BY266" s="17">
        <v>-0.14092112352152936</v>
      </c>
      <c r="BZ266" s="17">
        <v>0.4192122839034157</v>
      </c>
      <c r="CA266" s="17">
        <v>-0.4001686651640663</v>
      </c>
      <c r="CC266" s="34">
        <f t="shared" ref="CC266:CE266" si="1648">BY266*BT266</f>
        <v>-0.03478275482</v>
      </c>
      <c r="CD266" s="34">
        <f t="shared" si="1648"/>
        <v>0.09952903345</v>
      </c>
      <c r="CE266" s="34">
        <f t="shared" si="1648"/>
        <v>-0.07256015448</v>
      </c>
    </row>
    <row r="267" ht="18.0" customHeight="1">
      <c r="B267" s="6">
        <v>0.0</v>
      </c>
      <c r="C267" s="6">
        <v>1.0</v>
      </c>
      <c r="D267" s="6">
        <v>0.0</v>
      </c>
      <c r="E267" s="22" t="str">
        <f t="shared" si="1607"/>
        <v>versicolor</v>
      </c>
      <c r="F267" s="22">
        <f t="shared" ref="F267:H267" si="1649">AQ267</f>
        <v>0.2131375263</v>
      </c>
      <c r="G267" s="22">
        <f t="shared" si="1649"/>
        <v>0.4412106017</v>
      </c>
      <c r="H267" s="22">
        <f t="shared" si="1649"/>
        <v>0.345651872</v>
      </c>
      <c r="I267" s="64" t="str">
        <f t="shared" si="1609"/>
        <v>versicolor</v>
      </c>
      <c r="K267" s="24" t="str">
        <f t="shared" si="1610"/>
        <v>OK</v>
      </c>
      <c r="L267" s="29">
        <f t="shared" si="1611"/>
        <v>0.09091477362</v>
      </c>
      <c r="N267" s="29">
        <v>1.0</v>
      </c>
      <c r="O267" s="27">
        <v>6.7</v>
      </c>
      <c r="P267" s="27">
        <v>3.2</v>
      </c>
      <c r="U267" s="27">
        <v>0.3738510732750183</v>
      </c>
      <c r="V267" s="27">
        <v>-0.8265582082376153</v>
      </c>
      <c r="W267" s="27">
        <v>1.6993124863308835</v>
      </c>
      <c r="Z267" s="17">
        <f t="shared" ref="Z267:AB267" si="1650">1/(1+EXP(-U267))</f>
        <v>0.5923892047</v>
      </c>
      <c r="AA267" s="17">
        <f t="shared" si="1650"/>
        <v>0.3043733104</v>
      </c>
      <c r="AB267" s="17">
        <f t="shared" si="1650"/>
        <v>0.8454449203</v>
      </c>
      <c r="AE267" s="29">
        <v>1.0</v>
      </c>
      <c r="AF267" s="17">
        <f t="shared" ref="AF267:AH267" si="1651">Z267</f>
        <v>0.5923892047</v>
      </c>
      <c r="AG267" s="17">
        <f t="shared" si="1651"/>
        <v>0.3043733104</v>
      </c>
      <c r="AH267" s="17">
        <f t="shared" si="1651"/>
        <v>0.8454449203</v>
      </c>
      <c r="AJ267" s="2"/>
      <c r="AK267" s="2"/>
      <c r="AM267" s="27">
        <v>0.2615146305117944</v>
      </c>
      <c r="AN267" s="27">
        <v>0.9890993263558592</v>
      </c>
      <c r="AO267" s="27">
        <v>0.7450091281891825</v>
      </c>
      <c r="AQ267" s="17">
        <f t="shared" ref="AQ267:AS267" si="1652">EXP(AM267)/(EXP($AM267)+EXP($AN267)+EXP($AO267))</f>
        <v>0.2131375263</v>
      </c>
      <c r="AR267" s="17">
        <f t="shared" si="1652"/>
        <v>0.4412106017</v>
      </c>
      <c r="AS267" s="17">
        <f t="shared" si="1652"/>
        <v>0.345651872</v>
      </c>
      <c r="AU267" s="40" t="str">
        <f t="shared" si="1627"/>
        <v>versicolor</v>
      </c>
      <c r="AW267" s="41">
        <v>0.0</v>
      </c>
      <c r="AX267" s="41">
        <v>1.0</v>
      </c>
      <c r="AY267" s="41">
        <v>0.0</v>
      </c>
      <c r="BB267" s="74">
        <f t="shared" ref="BB267:BD267" si="1653">AQ267-AW267</f>
        <v>0.2131375263</v>
      </c>
      <c r="BC267" s="74">
        <f t="shared" si="1653"/>
        <v>-0.5587893983</v>
      </c>
      <c r="BD267" s="74">
        <f t="shared" si="1653"/>
        <v>0.345651872</v>
      </c>
      <c r="BF267" s="5">
        <v>1.0</v>
      </c>
      <c r="BG267" s="5">
        <v>1.0</v>
      </c>
      <c r="BH267" s="5">
        <v>1.0</v>
      </c>
      <c r="BJ267" s="34">
        <f t="shared" ref="BJ267:BL267" si="1654">BB267*BF267</f>
        <v>0.2131375263</v>
      </c>
      <c r="BK267" s="34">
        <f t="shared" si="1654"/>
        <v>-0.5587893983</v>
      </c>
      <c r="BL267" s="34">
        <f t="shared" si="1654"/>
        <v>0.345651872</v>
      </c>
      <c r="BT267" s="5">
        <f t="shared" ref="BT267:BV267" si="1655">Z267*(1-Z267)</f>
        <v>0.2414642349</v>
      </c>
      <c r="BU267" s="5">
        <f t="shared" si="1655"/>
        <v>0.2117301983</v>
      </c>
      <c r="BV267" s="5">
        <f t="shared" si="1655"/>
        <v>0.130667807</v>
      </c>
      <c r="BY267" s="17">
        <v>-0.13181254897511815</v>
      </c>
      <c r="BZ267" s="17">
        <v>0.3918329131183356</v>
      </c>
      <c r="CA267" s="17">
        <v>-0.3672368171361331</v>
      </c>
      <c r="CC267" s="34">
        <f t="shared" ref="CC267:CE267" si="1656">BY267*BT267</f>
        <v>-0.03182801628</v>
      </c>
      <c r="CD267" s="34">
        <f t="shared" si="1656"/>
        <v>0.0829628604</v>
      </c>
      <c r="CE267" s="34">
        <f t="shared" si="1656"/>
        <v>-0.04798602955</v>
      </c>
    </row>
    <row r="268" ht="18.0" customHeight="1">
      <c r="B268" s="6">
        <v>0.0</v>
      </c>
      <c r="C268" s="6">
        <v>0.0</v>
      </c>
      <c r="D268" s="6">
        <v>1.0</v>
      </c>
      <c r="E268" s="22" t="str">
        <f t="shared" si="1607"/>
        <v>virginica</v>
      </c>
      <c r="F268" s="22">
        <f t="shared" ref="F268:H268" si="1657">AQ268</f>
        <v>0.2990375967</v>
      </c>
      <c r="G268" s="22">
        <f t="shared" si="1657"/>
        <v>0.350826066</v>
      </c>
      <c r="H268" s="22">
        <f t="shared" si="1657"/>
        <v>0.3501363373</v>
      </c>
      <c r="I268" s="64" t="str">
        <f t="shared" si="1609"/>
        <v>versicolor</v>
      </c>
      <c r="K268" s="24" t="str">
        <f t="shared" si="1610"/>
        <v>NG</v>
      </c>
      <c r="L268" s="29">
        <f t="shared" si="1611"/>
        <v>0.1166036295</v>
      </c>
      <c r="N268" s="29">
        <v>1.0</v>
      </c>
      <c r="O268" s="27">
        <v>7.9</v>
      </c>
      <c r="P268" s="27">
        <v>6.3</v>
      </c>
      <c r="U268" s="27">
        <v>-0.04181763106090619</v>
      </c>
      <c r="V268" s="27">
        <v>0.26081256203584635</v>
      </c>
      <c r="W268" s="27">
        <v>0.4171327209679325</v>
      </c>
      <c r="Z268" s="17">
        <f t="shared" ref="Z268:AB268" si="1658">1/(1+EXP(-U268))</f>
        <v>0.4895471154</v>
      </c>
      <c r="AA268" s="17">
        <f t="shared" si="1658"/>
        <v>0.564836027</v>
      </c>
      <c r="AB268" s="17">
        <f t="shared" si="1658"/>
        <v>0.602796932</v>
      </c>
      <c r="AE268" s="29">
        <v>1.0</v>
      </c>
      <c r="AF268" s="17">
        <f t="shared" ref="AF268:AH268" si="1659">Z268</f>
        <v>0.4895471154</v>
      </c>
      <c r="AG268" s="17">
        <f t="shared" si="1659"/>
        <v>0.564836027</v>
      </c>
      <c r="AH268" s="17">
        <f t="shared" si="1659"/>
        <v>0.602796932</v>
      </c>
      <c r="AM268" s="27">
        <v>0.49224720267796074</v>
      </c>
      <c r="AN268" s="27">
        <v>0.6519684579254839</v>
      </c>
      <c r="AO268" s="27">
        <v>0.6500005095642705</v>
      </c>
      <c r="AQ268" s="17">
        <f t="shared" ref="AQ268:AS268" si="1660">EXP(AM268)/(EXP($AM268)+EXP($AN268)+EXP($AO268))</f>
        <v>0.2990375967</v>
      </c>
      <c r="AR268" s="17">
        <f t="shared" si="1660"/>
        <v>0.350826066</v>
      </c>
      <c r="AS268" s="17">
        <f t="shared" si="1660"/>
        <v>0.3501363373</v>
      </c>
      <c r="AU268" s="40" t="str">
        <f t="shared" si="1627"/>
        <v>versicolor</v>
      </c>
      <c r="AW268" s="41">
        <v>0.0</v>
      </c>
      <c r="AX268" s="41">
        <v>0.0</v>
      </c>
      <c r="AY268" s="41">
        <v>1.0</v>
      </c>
      <c r="BB268" s="74">
        <f t="shared" ref="BB268:BD268" si="1661">AQ268-AW268</f>
        <v>0.2990375967</v>
      </c>
      <c r="BC268" s="74">
        <f t="shared" si="1661"/>
        <v>0.350826066</v>
      </c>
      <c r="BD268" s="74">
        <f t="shared" si="1661"/>
        <v>-0.6498636627</v>
      </c>
      <c r="BF268" s="5">
        <v>1.0</v>
      </c>
      <c r="BG268" s="5">
        <v>1.0</v>
      </c>
      <c r="BH268" s="5">
        <v>1.0</v>
      </c>
      <c r="BJ268" s="34">
        <f t="shared" ref="BJ268:BL268" si="1662">BB268*BF268</f>
        <v>0.2990375967</v>
      </c>
      <c r="BK268" s="34">
        <f t="shared" si="1662"/>
        <v>0.350826066</v>
      </c>
      <c r="BL268" s="34">
        <f t="shared" si="1662"/>
        <v>-0.6498636627</v>
      </c>
      <c r="BT268" s="5">
        <f t="shared" ref="BT268:BV268" si="1663">Z268*(1-Z268)</f>
        <v>0.2498907372</v>
      </c>
      <c r="BU268" s="5">
        <f t="shared" si="1663"/>
        <v>0.2457962896</v>
      </c>
      <c r="BV268" s="5">
        <f t="shared" si="1663"/>
        <v>0.2394327908</v>
      </c>
      <c r="BY268" s="17">
        <v>0.026552133436335</v>
      </c>
      <c r="BZ268" s="17">
        <v>-0.07042679354827755</v>
      </c>
      <c r="CA268" s="17">
        <v>-0.13822615026767854</v>
      </c>
      <c r="CC268" s="34">
        <f t="shared" ref="CC268:CE268" si="1664">BY268*BT268</f>
        <v>0.006635132199</v>
      </c>
      <c r="CD268" s="34">
        <f t="shared" si="1664"/>
        <v>-0.01731064454</v>
      </c>
      <c r="CE268" s="34">
        <f t="shared" si="1664"/>
        <v>-0.03309587292</v>
      </c>
    </row>
    <row r="269" ht="18.0" customHeight="1">
      <c r="B269" s="6">
        <v>0.0</v>
      </c>
      <c r="C269" s="6">
        <v>0.0</v>
      </c>
      <c r="D269" s="6">
        <v>1.0</v>
      </c>
      <c r="E269" s="22" t="str">
        <f t="shared" si="1607"/>
        <v>virginica</v>
      </c>
      <c r="F269" s="22">
        <f t="shared" ref="F269:H269" si="1665">AQ269</f>
        <v>0.2608263455</v>
      </c>
      <c r="G269" s="22">
        <f t="shared" si="1665"/>
        <v>0.3877428735</v>
      </c>
      <c r="H269" s="22">
        <f t="shared" si="1665"/>
        <v>0.351430781</v>
      </c>
      <c r="I269" s="64" t="str">
        <f t="shared" si="1609"/>
        <v>versicolor</v>
      </c>
      <c r="K269" s="24" t="str">
        <f t="shared" si="1610"/>
        <v>NG</v>
      </c>
      <c r="L269" s="29">
        <f t="shared" si="1611"/>
        <v>0.1161936124</v>
      </c>
      <c r="N269" s="29">
        <v>1.0</v>
      </c>
      <c r="O269" s="27">
        <v>8.3</v>
      </c>
      <c r="P269" s="27">
        <v>5.8</v>
      </c>
      <c r="U269" s="27">
        <v>0.10684716871304167</v>
      </c>
      <c r="V269" s="27">
        <v>-0.1175017881181808</v>
      </c>
      <c r="W269" s="27">
        <v>0.9300915158223724</v>
      </c>
      <c r="Z269" s="17">
        <f t="shared" ref="Z269:AB269" si="1666">1/(1+EXP(-U269))</f>
        <v>0.5266864086</v>
      </c>
      <c r="AA269" s="17">
        <f t="shared" si="1666"/>
        <v>0.4706583045</v>
      </c>
      <c r="AB269" s="17">
        <f t="shared" si="1666"/>
        <v>0.7170938517</v>
      </c>
      <c r="AE269" s="29">
        <v>1.0</v>
      </c>
      <c r="AF269" s="17">
        <f t="shared" ref="AF269:AH269" si="1667">Z269</f>
        <v>0.5266864086</v>
      </c>
      <c r="AG269" s="17">
        <f t="shared" si="1667"/>
        <v>0.4706583045</v>
      </c>
      <c r="AH269" s="17">
        <f t="shared" si="1667"/>
        <v>0.7170938517</v>
      </c>
      <c r="AM269" s="27">
        <v>0.3982076152370741</v>
      </c>
      <c r="AN269" s="27">
        <v>0.7946951953002287</v>
      </c>
      <c r="AO269" s="27">
        <v>0.6963655396420669</v>
      </c>
      <c r="AQ269" s="17">
        <f t="shared" ref="AQ269:AS269" si="1668">EXP(AM269)/(EXP($AM269)+EXP($AN269)+EXP($AO269))</f>
        <v>0.2608263455</v>
      </c>
      <c r="AR269" s="17">
        <f t="shared" si="1668"/>
        <v>0.3877428735</v>
      </c>
      <c r="AS269" s="17">
        <f t="shared" si="1668"/>
        <v>0.351430781</v>
      </c>
      <c r="AU269" s="40" t="str">
        <f t="shared" si="1627"/>
        <v>versicolor</v>
      </c>
      <c r="AW269" s="41">
        <v>0.0</v>
      </c>
      <c r="AX269" s="41">
        <v>0.0</v>
      </c>
      <c r="AY269" s="41">
        <v>1.0</v>
      </c>
      <c r="BB269" s="74">
        <f t="shared" ref="BB269:BD269" si="1669">AQ269-AW269</f>
        <v>0.2608263455</v>
      </c>
      <c r="BC269" s="74">
        <f t="shared" si="1669"/>
        <v>0.3877428735</v>
      </c>
      <c r="BD269" s="74">
        <f t="shared" si="1669"/>
        <v>-0.648569219</v>
      </c>
      <c r="BF269" s="5">
        <v>1.0</v>
      </c>
      <c r="BG269" s="5">
        <v>1.0</v>
      </c>
      <c r="BH269" s="5">
        <v>1.0</v>
      </c>
      <c r="BJ269" s="34">
        <f t="shared" ref="BJ269:BL269" si="1670">BB269*BF269</f>
        <v>0.2608263455</v>
      </c>
      <c r="BK269" s="34">
        <f t="shared" si="1670"/>
        <v>0.3877428735</v>
      </c>
      <c r="BL269" s="34">
        <f t="shared" si="1670"/>
        <v>-0.648569219</v>
      </c>
      <c r="BT269" s="5">
        <f t="shared" ref="BT269:BV269" si="1671">Z269*(1-Z269)</f>
        <v>0.2492878356</v>
      </c>
      <c r="BU269" s="5">
        <f t="shared" si="1671"/>
        <v>0.2491390649</v>
      </c>
      <c r="BV269" s="5">
        <f t="shared" si="1671"/>
        <v>0.2028702596</v>
      </c>
      <c r="BY269" s="17">
        <v>0.038393622505403235</v>
      </c>
      <c r="BZ269" s="17">
        <v>-0.10610146891405092</v>
      </c>
      <c r="CA269" s="17">
        <v>-0.09340553291075765</v>
      </c>
      <c r="CC269" s="34">
        <f t="shared" ref="CC269:CE269" si="1672">BY269*BT269</f>
        <v>0.009571063055</v>
      </c>
      <c r="CD269" s="34">
        <f t="shared" si="1672"/>
        <v>-0.02643402075</v>
      </c>
      <c r="CE269" s="34">
        <f t="shared" si="1672"/>
        <v>-0.01894920471</v>
      </c>
    </row>
    <row r="270" ht="18.0" customHeight="1">
      <c r="B270" s="6">
        <v>0.0</v>
      </c>
      <c r="C270" s="6">
        <v>0.0</v>
      </c>
      <c r="D270" s="6">
        <v>1.0</v>
      </c>
      <c r="E270" s="22" t="str">
        <f t="shared" si="1607"/>
        <v>virginica</v>
      </c>
      <c r="F270" s="22">
        <f t="shared" ref="F270:H270" si="1673">AQ270</f>
        <v>0.2554038597</v>
      </c>
      <c r="G270" s="22">
        <f t="shared" si="1673"/>
        <v>0.3937017741</v>
      </c>
      <c r="H270" s="22">
        <f t="shared" si="1673"/>
        <v>0.3508943662</v>
      </c>
      <c r="I270" s="64" t="str">
        <f t="shared" si="1609"/>
        <v>versicolor</v>
      </c>
      <c r="J270" s="30"/>
      <c r="K270" s="24" t="str">
        <f t="shared" si="1610"/>
        <v>NG</v>
      </c>
      <c r="L270" s="31">
        <f t="shared" si="1611"/>
        <v>0.1163633391</v>
      </c>
      <c r="N270" s="31">
        <v>1.0</v>
      </c>
      <c r="O270" s="27">
        <v>7.7</v>
      </c>
      <c r="P270" s="27">
        <v>5.2</v>
      </c>
      <c r="U270" s="27">
        <v>0.1367293581690735</v>
      </c>
      <c r="V270" s="27">
        <v>-0.2022310581030058</v>
      </c>
      <c r="W270" s="27">
        <v>0.9885719762364649</v>
      </c>
      <c r="Z270" s="17">
        <f t="shared" ref="Z270:AB270" si="1674">1/(1+EXP(-U270))</f>
        <v>0.5341291859</v>
      </c>
      <c r="AA270" s="17">
        <f t="shared" si="1674"/>
        <v>0.4496138405</v>
      </c>
      <c r="AB270" s="17">
        <f t="shared" si="1674"/>
        <v>0.7288057687</v>
      </c>
      <c r="AE270" s="31">
        <v>1.0</v>
      </c>
      <c r="AF270" s="17">
        <f t="shared" ref="AF270:AH270" si="1675">Z270</f>
        <v>0.5341291859</v>
      </c>
      <c r="AG270" s="17">
        <f t="shared" si="1675"/>
        <v>0.4496138405</v>
      </c>
      <c r="AH270" s="17">
        <f t="shared" si="1675"/>
        <v>0.7288057687</v>
      </c>
      <c r="AM270" s="27">
        <v>0.3823215085896413</v>
      </c>
      <c r="AN270" s="27">
        <v>0.8150691568468634</v>
      </c>
      <c r="AO270" s="27">
        <v>0.6999606800010749</v>
      </c>
      <c r="AQ270" s="17">
        <f t="shared" ref="AQ270:AS270" si="1676">EXP(AM270)/(EXP($AM270)+EXP($AN270)+EXP($AO270))</f>
        <v>0.2554038597</v>
      </c>
      <c r="AR270" s="17">
        <f t="shared" si="1676"/>
        <v>0.3937017741</v>
      </c>
      <c r="AS270" s="17">
        <f t="shared" si="1676"/>
        <v>0.3508943662</v>
      </c>
      <c r="AU270" s="40" t="str">
        <f t="shared" si="1627"/>
        <v>versicolor</v>
      </c>
      <c r="AW270" s="41">
        <v>0.0</v>
      </c>
      <c r="AX270" s="41">
        <v>0.0</v>
      </c>
      <c r="AY270" s="41">
        <v>1.0</v>
      </c>
      <c r="BB270" s="74">
        <f t="shared" ref="BB270:BD270" si="1677">AQ270-AW270</f>
        <v>0.2554038597</v>
      </c>
      <c r="BC270" s="74">
        <f t="shared" si="1677"/>
        <v>0.3937017741</v>
      </c>
      <c r="BD270" s="74">
        <f t="shared" si="1677"/>
        <v>-0.6491056338</v>
      </c>
      <c r="BF270" s="5">
        <v>1.0</v>
      </c>
      <c r="BG270" s="5">
        <v>1.0</v>
      </c>
      <c r="BH270" s="5">
        <v>1.0</v>
      </c>
      <c r="BJ270" s="34">
        <f t="shared" ref="BJ270:BL270" si="1678">BB270*BF270</f>
        <v>0.2554038597</v>
      </c>
      <c r="BK270" s="34">
        <f t="shared" si="1678"/>
        <v>0.3937017741</v>
      </c>
      <c r="BL270" s="34">
        <f t="shared" si="1678"/>
        <v>-0.6491056338</v>
      </c>
      <c r="BT270" s="5">
        <f t="shared" ref="BT270:BV270" si="1679">Z270*(1-Z270)</f>
        <v>0.2488351987</v>
      </c>
      <c r="BU270" s="5">
        <f t="shared" si="1679"/>
        <v>0.2474612349</v>
      </c>
      <c r="BV270" s="5">
        <f t="shared" si="1679"/>
        <v>0.1976479202</v>
      </c>
      <c r="BY270" s="17">
        <v>0.04020822671841634</v>
      </c>
      <c r="BZ270" s="17">
        <v>-0.11155753133316397</v>
      </c>
      <c r="CA270" s="17">
        <v>-0.0868058868308891</v>
      </c>
      <c r="CC270" s="34">
        <f t="shared" ref="CC270:CE270" si="1680">BY270*BT270</f>
        <v>0.01000522208</v>
      </c>
      <c r="CD270" s="34">
        <f t="shared" si="1680"/>
        <v>-0.02760616447</v>
      </c>
      <c r="CE270" s="34">
        <f t="shared" si="1680"/>
        <v>-0.017157003</v>
      </c>
    </row>
    <row r="271" ht="18.0" customHeight="1">
      <c r="K271" s="32" t="s">
        <v>29</v>
      </c>
      <c r="L271" s="31">
        <f>SUM(L262:L270)</f>
        <v>0.9022177194</v>
      </c>
      <c r="R271" s="9"/>
      <c r="AM271" s="7"/>
    </row>
    <row r="272" ht="18.0" customHeight="1">
      <c r="K272" s="2"/>
      <c r="R272" s="9"/>
      <c r="AM272" s="43" t="s">
        <v>388</v>
      </c>
      <c r="AN272" s="27"/>
      <c r="AO272" s="27"/>
    </row>
    <row r="273" ht="18.0" customHeight="1">
      <c r="B273" s="11" t="s">
        <v>11</v>
      </c>
      <c r="C273" s="12"/>
      <c r="D273" s="12"/>
      <c r="E273" s="13"/>
      <c r="G273" s="2"/>
      <c r="H273" s="2"/>
      <c r="I273" s="2"/>
      <c r="J273" s="9"/>
      <c r="K273" s="2"/>
      <c r="L273" s="9"/>
      <c r="Q273" s="7"/>
      <c r="U273" s="43" t="s">
        <v>12</v>
      </c>
      <c r="V273" s="27"/>
      <c r="W273" s="27"/>
      <c r="Z273" s="16" t="s">
        <v>389</v>
      </c>
      <c r="AA273" s="17"/>
      <c r="AF273" s="16" t="s">
        <v>390</v>
      </c>
      <c r="AI273" s="7"/>
      <c r="AM273" s="43" t="s">
        <v>391</v>
      </c>
      <c r="AQ273" s="10" t="s">
        <v>392</v>
      </c>
      <c r="AR273" s="17"/>
      <c r="AW273" s="1" t="s">
        <v>41</v>
      </c>
      <c r="BB273" s="36" t="s">
        <v>93</v>
      </c>
      <c r="BF273" s="4" t="s">
        <v>393</v>
      </c>
      <c r="BH273" s="9" t="s">
        <v>1900</v>
      </c>
      <c r="BJ273" s="33" t="s">
        <v>395</v>
      </c>
      <c r="BN273" s="33" t="s">
        <v>396</v>
      </c>
      <c r="BO273" s="34"/>
      <c r="BP273" s="34"/>
      <c r="BQ273" s="34"/>
      <c r="BT273" s="4" t="s">
        <v>397</v>
      </c>
      <c r="BX273" s="16" t="s">
        <v>398</v>
      </c>
      <c r="BY273" s="17"/>
      <c r="BZ273" s="17"/>
      <c r="CA273" s="17"/>
      <c r="CB273" s="17"/>
      <c r="CC273" s="33" t="s">
        <v>399</v>
      </c>
      <c r="CG273" s="4" t="s">
        <v>138</v>
      </c>
      <c r="CH273" s="5"/>
      <c r="CI273" s="5"/>
      <c r="CJ273" s="5"/>
    </row>
    <row r="274" ht="18.0" customHeight="1">
      <c r="B274" s="18" t="s">
        <v>14</v>
      </c>
      <c r="C274" s="18" t="s">
        <v>15</v>
      </c>
      <c r="D274" s="18" t="s">
        <v>16</v>
      </c>
      <c r="E274" s="19"/>
      <c r="F274" s="6" t="s">
        <v>14</v>
      </c>
      <c r="G274" s="6" t="s">
        <v>15</v>
      </c>
      <c r="H274" s="6" t="s">
        <v>16</v>
      </c>
      <c r="I274" s="19"/>
      <c r="J274" s="20" t="s">
        <v>18</v>
      </c>
      <c r="K274" s="18" t="s">
        <v>19</v>
      </c>
      <c r="L274" s="21" t="s">
        <v>20</v>
      </c>
      <c r="N274" s="1" t="s">
        <v>21</v>
      </c>
      <c r="O274" s="1" t="s">
        <v>22</v>
      </c>
      <c r="P274" s="1" t="s">
        <v>23</v>
      </c>
      <c r="Q274" s="1" t="s">
        <v>1901</v>
      </c>
      <c r="U274" s="1" t="s">
        <v>1902</v>
      </c>
      <c r="AE274" s="1" t="s">
        <v>21</v>
      </c>
      <c r="AF274" s="2" t="s">
        <v>1903</v>
      </c>
      <c r="AI274" s="2" t="s">
        <v>1904</v>
      </c>
      <c r="AK274" s="2"/>
      <c r="AM274" s="2" t="s">
        <v>1905</v>
      </c>
      <c r="AO274" s="2"/>
      <c r="AQ274" s="2" t="s">
        <v>47</v>
      </c>
      <c r="AW274" s="6" t="s">
        <v>14</v>
      </c>
      <c r="AX274" s="6" t="s">
        <v>15</v>
      </c>
      <c r="AY274" s="6" t="s">
        <v>16</v>
      </c>
      <c r="BB274" s="2" t="s">
        <v>101</v>
      </c>
      <c r="BF274" s="1" t="s">
        <v>251</v>
      </c>
      <c r="BJ274" s="57" t="s">
        <v>1906</v>
      </c>
      <c r="BK274" s="58"/>
      <c r="BO274" s="2" t="s">
        <v>104</v>
      </c>
      <c r="BP274" s="2"/>
      <c r="BT274" s="1" t="s">
        <v>145</v>
      </c>
      <c r="BY274" s="2" t="s">
        <v>146</v>
      </c>
      <c r="CC274" s="2" t="s">
        <v>1907</v>
      </c>
      <c r="CH274" s="2" t="s">
        <v>148</v>
      </c>
    </row>
    <row r="275" ht="18.0" customHeight="1">
      <c r="A275" s="1">
        <f>A262+1</f>
        <v>21</v>
      </c>
      <c r="B275" s="6">
        <v>1.0</v>
      </c>
      <c r="C275" s="6">
        <v>0.0</v>
      </c>
      <c r="D275" s="6">
        <v>0.0</v>
      </c>
      <c r="E275" s="22" t="str">
        <f t="shared" ref="E275:E283" si="1691">IF(MAX(B275:D275)=B275,"setosa",IF(MAX(B275:D275)=C275,"versicolor","virginica"))</f>
        <v>setosa</v>
      </c>
      <c r="F275" s="22">
        <f t="shared" ref="F275:H275" si="1681">AQ275</f>
        <v>0.4578415547</v>
      </c>
      <c r="G275" s="22">
        <f t="shared" si="1681"/>
        <v>0.2268298608</v>
      </c>
      <c r="H275" s="22">
        <f t="shared" si="1681"/>
        <v>0.3153285845</v>
      </c>
      <c r="I275" s="64" t="str">
        <f t="shared" ref="I275:I283" si="1693">IF(MAX(F275:H275)=F275,"setosa",IF(MAX(F275:H275)=G275,"versicolor","virginica"))</f>
        <v>setosa</v>
      </c>
      <c r="J275" s="22">
        <f>COUNTIF(K275:K283,"OK")/9</f>
        <v>0.6666666667</v>
      </c>
      <c r="K275" s="24" t="str">
        <f t="shared" ref="K275:K283" si="1694">IF(E275=I275,"OK","NG")</f>
        <v>OK</v>
      </c>
      <c r="L275" s="25">
        <f t="shared" ref="L275:L283" si="1695">-(B275*LN(F275)+C275*LN(G275)+D275*LN(H275))/9</f>
        <v>0.08680356725</v>
      </c>
      <c r="M275" s="9" t="s">
        <v>26</v>
      </c>
      <c r="N275" s="25">
        <v>1.0</v>
      </c>
      <c r="O275" s="27">
        <v>5.1</v>
      </c>
      <c r="P275" s="27">
        <v>7.0</v>
      </c>
      <c r="Q275" s="72">
        <f t="shared" ref="Q275:S275" si="1682">Q262-$C$10*CH262</f>
        <v>0.05167747585</v>
      </c>
      <c r="R275" s="72">
        <f t="shared" si="1682"/>
        <v>-0.08586032661</v>
      </c>
      <c r="S275" s="72">
        <f t="shared" si="1682"/>
        <v>0.2075778498</v>
      </c>
      <c r="T275" s="28" t="s">
        <v>27</v>
      </c>
      <c r="U275" s="27">
        <f t="array" ref="U275:W283">MMULT(N275:P283,Q275:S277)</f>
        <v>-0.7041643183</v>
      </c>
      <c r="V275" s="27">
        <v>1.5947690707578652</v>
      </c>
      <c r="W275" s="27">
        <v>-1.5224732644004635</v>
      </c>
      <c r="Y275" s="9" t="s">
        <v>1908</v>
      </c>
      <c r="Z275" s="17">
        <f t="shared" ref="Z275:AB275" si="1683">1/(1+EXP(-U275))</f>
        <v>0.3308895924</v>
      </c>
      <c r="AA275" s="17">
        <f t="shared" si="1683"/>
        <v>0.8312860204</v>
      </c>
      <c r="AB275" s="17">
        <f t="shared" si="1683"/>
        <v>0.1790976073</v>
      </c>
      <c r="AD275" s="9" t="s">
        <v>1909</v>
      </c>
      <c r="AE275" s="25">
        <v>1.0</v>
      </c>
      <c r="AF275" s="17">
        <f t="shared" ref="AF275:AH275" si="1684">Z275</f>
        <v>0.3308895924</v>
      </c>
      <c r="AG275" s="17">
        <f t="shared" si="1684"/>
        <v>0.8312860204</v>
      </c>
      <c r="AH275" s="17">
        <f t="shared" si="1684"/>
        <v>0.1790976073</v>
      </c>
      <c r="AI275" s="38">
        <f t="shared" ref="AI275:AK275" si="1685">AI262-$C$10*BO262</f>
        <v>0.1294601646</v>
      </c>
      <c r="AJ275" s="38">
        <f t="shared" si="1685"/>
        <v>-0.05653787601</v>
      </c>
      <c r="AK275" s="38">
        <f t="shared" si="1685"/>
        <v>-0.0729222886</v>
      </c>
      <c r="AL275" s="28" t="s">
        <v>27</v>
      </c>
      <c r="AM275" s="27">
        <f t="array" ref="AM275:AO283">MMULT(AE275:AH283,AI275:AK278)</f>
        <v>0.8066000311</v>
      </c>
      <c r="AN275" s="27">
        <v>0.1042770820174464</v>
      </c>
      <c r="AO275" s="27">
        <v>0.4336920780201962</v>
      </c>
      <c r="AP275" s="9" t="s">
        <v>1910</v>
      </c>
      <c r="AQ275" s="17">
        <f t="shared" ref="AQ275:AS275" si="1686">EXP(AM275)/(EXP($AM275)+EXP($AN275)+EXP($AO275))</f>
        <v>0.4578415547</v>
      </c>
      <c r="AR275" s="17">
        <f t="shared" si="1686"/>
        <v>0.2268298608</v>
      </c>
      <c r="AS275" s="17">
        <f t="shared" si="1686"/>
        <v>0.3153285845</v>
      </c>
      <c r="AT275" s="39" t="s">
        <v>51</v>
      </c>
      <c r="AU275" s="40" t="str">
        <f>IF(MAX(B275:D275)=MAX(AQ275:AS275)=AQ275,"setosa",IF(MAX(AQ275:AS275)=AR275,"versicolor","virginica"))</f>
        <v>virginica</v>
      </c>
      <c r="AW275" s="41">
        <v>1.0</v>
      </c>
      <c r="AX275" s="41">
        <v>0.0</v>
      </c>
      <c r="AY275" s="41">
        <v>0.0</v>
      </c>
      <c r="BA275" s="59" t="s">
        <v>108</v>
      </c>
      <c r="BB275" s="74">
        <f t="shared" ref="BB275:BD275" si="1687">AQ275-AW275</f>
        <v>-0.5421584453</v>
      </c>
      <c r="BC275" s="74">
        <f t="shared" si="1687"/>
        <v>0.2268298608</v>
      </c>
      <c r="BD275" s="74">
        <f t="shared" si="1687"/>
        <v>0.3153285845</v>
      </c>
      <c r="BE275" s="9" t="s">
        <v>1911</v>
      </c>
      <c r="BF275" s="5">
        <v>1.0</v>
      </c>
      <c r="BG275" s="5">
        <v>1.0</v>
      </c>
      <c r="BH275" s="5">
        <v>1.0</v>
      </c>
      <c r="BI275" s="9" t="s">
        <v>1912</v>
      </c>
      <c r="BJ275" s="34">
        <f t="shared" ref="BJ275:BL275" si="1688">BB275*BF275</f>
        <v>-0.5421584453</v>
      </c>
      <c r="BK275" s="34">
        <f t="shared" si="1688"/>
        <v>0.2268298608</v>
      </c>
      <c r="BL275" s="34">
        <f t="shared" si="1688"/>
        <v>0.3153285845</v>
      </c>
      <c r="BN275" s="61" t="s">
        <v>1913</v>
      </c>
      <c r="BO275" s="62">
        <f t="array" ref="BO275:BQ278">MMULT(TRANSPOSE(AE275:AH283),BJ275:BL283)</f>
        <v>-0.1532097348</v>
      </c>
      <c r="BP275" s="62">
        <v>0.10759631237733086</v>
      </c>
      <c r="BQ275" s="62">
        <v>0.04561342246318745</v>
      </c>
      <c r="BS275" s="75" t="s">
        <v>1914</v>
      </c>
      <c r="BT275" s="5">
        <f t="shared" ref="BT275:BV275" si="1689">Z275*(1-Z275)</f>
        <v>0.22140167</v>
      </c>
      <c r="BU275" s="5">
        <f t="shared" si="1689"/>
        <v>0.1402495727</v>
      </c>
      <c r="BV275" s="5">
        <f t="shared" si="1689"/>
        <v>0.1470216544</v>
      </c>
      <c r="BX275" s="9" t="s">
        <v>1915</v>
      </c>
      <c r="BY275" s="17">
        <f t="array" ref="BY275:CA283">MMULT(BJ275:BL283,TRANSPOSE(AI276:AK278))</f>
        <v>0.123563007</v>
      </c>
      <c r="BZ275" s="17">
        <v>-0.37908340001378305</v>
      </c>
      <c r="CA275" s="17">
        <v>0.5770682694799995</v>
      </c>
      <c r="CB275" s="9"/>
      <c r="CC275" s="34">
        <f t="shared" ref="CC275:CE275" si="1690">BY275*BT275</f>
        <v>0.02735705611</v>
      </c>
      <c r="CD275" s="34">
        <f t="shared" si="1690"/>
        <v>-0.05316628488</v>
      </c>
      <c r="CE275" s="34">
        <f t="shared" si="1690"/>
        <v>0.08484153167</v>
      </c>
      <c r="CG275" s="61" t="s">
        <v>1916</v>
      </c>
      <c r="CH275" s="65">
        <f t="array" ref="CH275:CJ277">MMULT(TRANSPOSE(N275:P283),CC275:CE283)</f>
        <v>0.0003347581148</v>
      </c>
      <c r="CI275" s="65">
        <v>0.06607141686365275</v>
      </c>
      <c r="CJ275" s="65">
        <v>-0.026369221840724898</v>
      </c>
    </row>
    <row r="276" ht="18.0" customHeight="1">
      <c r="B276" s="6">
        <v>1.0</v>
      </c>
      <c r="C276" s="6">
        <v>0.0</v>
      </c>
      <c r="D276" s="6">
        <v>0.0</v>
      </c>
      <c r="E276" s="22" t="str">
        <f t="shared" si="1691"/>
        <v>setosa</v>
      </c>
      <c r="F276" s="22">
        <f t="shared" ref="F276:H276" si="1692">AQ276</f>
        <v>0.4781448159</v>
      </c>
      <c r="G276" s="22">
        <f t="shared" si="1692"/>
        <v>0.2129838349</v>
      </c>
      <c r="H276" s="22">
        <f t="shared" si="1692"/>
        <v>0.3088713492</v>
      </c>
      <c r="I276" s="64" t="str">
        <f t="shared" si="1693"/>
        <v>setosa</v>
      </c>
      <c r="K276" s="24" t="str">
        <f t="shared" si="1694"/>
        <v>OK</v>
      </c>
      <c r="L276" s="29">
        <f t="shared" si="1695"/>
        <v>0.08198240337</v>
      </c>
      <c r="N276" s="29">
        <v>1.0</v>
      </c>
      <c r="O276" s="27">
        <v>5.4</v>
      </c>
      <c r="P276" s="27">
        <v>7.8</v>
      </c>
      <c r="Q276" s="72">
        <f t="shared" ref="Q276:S276" si="1696">Q263-$C$10*CH263</f>
        <v>0.1394773703</v>
      </c>
      <c r="R276" s="72">
        <f t="shared" si="1696"/>
        <v>-0.3712162787</v>
      </c>
      <c r="S276" s="72">
        <f t="shared" si="1696"/>
        <v>0.5506614259</v>
      </c>
      <c r="U276" s="27">
        <v>-0.8299984080440659</v>
      </c>
      <c r="V276" s="27">
        <v>1.8918421778474697</v>
      </c>
      <c r="W276" s="27">
        <v>-1.8759519093455808</v>
      </c>
      <c r="Z276" s="17">
        <f t="shared" ref="Z276:AB276" si="1697">1/(1+EXP(-U276))</f>
        <v>0.3036454068</v>
      </c>
      <c r="AA276" s="17">
        <f t="shared" si="1697"/>
        <v>0.8689654319</v>
      </c>
      <c r="AB276" s="17">
        <f t="shared" si="1697"/>
        <v>0.1328545379</v>
      </c>
      <c r="AE276" s="29">
        <v>1.0</v>
      </c>
      <c r="AF276" s="17">
        <f t="shared" ref="AF276:AH276" si="1698">Z276</f>
        <v>0.3036454068</v>
      </c>
      <c r="AG276" s="17">
        <f t="shared" si="1698"/>
        <v>0.8689654319</v>
      </c>
      <c r="AH276" s="17">
        <f t="shared" si="1698"/>
        <v>0.1328545379</v>
      </c>
      <c r="AI276" s="38">
        <f t="shared" ref="AI276:AK276" si="1699">AI263-$C$10*BO263</f>
        <v>0.4376533905</v>
      </c>
      <c r="AJ276" s="38">
        <f t="shared" si="1699"/>
        <v>0.7768059958</v>
      </c>
      <c r="AK276" s="38">
        <f t="shared" si="1699"/>
        <v>0.5855406137</v>
      </c>
      <c r="AM276" s="27">
        <v>0.8431669457391492</v>
      </c>
      <c r="AN276" s="27">
        <v>0.034469567533947906</v>
      </c>
      <c r="AO276" s="27">
        <v>0.40617814171367983</v>
      </c>
      <c r="AQ276" s="17">
        <f t="shared" ref="AQ276:AS276" si="1700">EXP(AM276)/(EXP($AM276)+EXP($AN276)+EXP($AO276))</f>
        <v>0.4781448159</v>
      </c>
      <c r="AR276" s="17">
        <f t="shared" si="1700"/>
        <v>0.2129838349</v>
      </c>
      <c r="AS276" s="17">
        <f t="shared" si="1700"/>
        <v>0.3088713492</v>
      </c>
      <c r="AU276" s="40" t="str">
        <f t="shared" ref="AU276:AU283" si="1711">IF(MAX(AQ276:AS276)=AQ276,"setosa",IF(MAX(AQ276:AS276)=AR276,"versicolor","virginica"))</f>
        <v>setosa</v>
      </c>
      <c r="AW276" s="41">
        <v>1.0</v>
      </c>
      <c r="AX276" s="41">
        <v>0.0</v>
      </c>
      <c r="AY276" s="41">
        <v>0.0</v>
      </c>
      <c r="BB276" s="74">
        <f t="shared" ref="BB276:BD276" si="1701">AQ276-AW276</f>
        <v>-0.5218551841</v>
      </c>
      <c r="BC276" s="74">
        <f t="shared" si="1701"/>
        <v>0.2129838349</v>
      </c>
      <c r="BD276" s="74">
        <f t="shared" si="1701"/>
        <v>0.3088713492</v>
      </c>
      <c r="BF276" s="5">
        <v>1.0</v>
      </c>
      <c r="BG276" s="5">
        <v>1.0</v>
      </c>
      <c r="BH276" s="5">
        <v>1.0</v>
      </c>
      <c r="BJ276" s="34">
        <f t="shared" ref="BJ276:BL276" si="1702">BB276*BF276</f>
        <v>-0.5218551841</v>
      </c>
      <c r="BK276" s="34">
        <f t="shared" si="1702"/>
        <v>0.2129838349</v>
      </c>
      <c r="BL276" s="34">
        <f t="shared" si="1702"/>
        <v>0.3088713492</v>
      </c>
      <c r="BN276" s="61" t="s">
        <v>1917</v>
      </c>
      <c r="BO276" s="34">
        <v>0.23627860828651803</v>
      </c>
      <c r="BP276" s="34">
        <v>-0.1704743436987458</v>
      </c>
      <c r="BQ276" s="34">
        <v>-0.06580426458777239</v>
      </c>
      <c r="BT276" s="5">
        <f t="shared" ref="BT276:BV276" si="1703">Z276*(1-Z276)</f>
        <v>0.2114448737</v>
      </c>
      <c r="BU276" s="5">
        <f t="shared" si="1703"/>
        <v>0.1138645101</v>
      </c>
      <c r="BV276" s="5">
        <f t="shared" si="1703"/>
        <v>0.1152042097</v>
      </c>
      <c r="BY276" s="17">
        <v>0.1179121486516799</v>
      </c>
      <c r="BZ276" s="17">
        <v>-0.361860363500804</v>
      </c>
      <c r="CA276" s="17">
        <v>0.5536325128838171</v>
      </c>
      <c r="CC276" s="34">
        <f t="shared" ref="CC276:CE276" si="1704">BY276*BT276</f>
        <v>0.02493191938</v>
      </c>
      <c r="CD276" s="34">
        <f t="shared" si="1704"/>
        <v>-0.04120305301</v>
      </c>
      <c r="CE276" s="34">
        <f t="shared" si="1704"/>
        <v>0.06378079609</v>
      </c>
      <c r="CG276" s="61" t="s">
        <v>1918</v>
      </c>
      <c r="CH276" s="66">
        <v>-0.05792860421758361</v>
      </c>
      <c r="CI276" s="66">
        <v>0.48625408650690627</v>
      </c>
      <c r="CJ276" s="66">
        <v>-0.5691256417755519</v>
      </c>
    </row>
    <row r="277" ht="18.0" customHeight="1">
      <c r="B277" s="6">
        <v>1.0</v>
      </c>
      <c r="C277" s="6">
        <v>0.0</v>
      </c>
      <c r="D277" s="6">
        <v>0.0</v>
      </c>
      <c r="E277" s="22" t="str">
        <f t="shared" si="1691"/>
        <v>setosa</v>
      </c>
      <c r="F277" s="22">
        <f t="shared" ref="F277:H277" si="1705">AQ277</f>
        <v>0.4655643923</v>
      </c>
      <c r="G277" s="22">
        <f t="shared" si="1705"/>
        <v>0.2217049414</v>
      </c>
      <c r="H277" s="22">
        <f t="shared" si="1705"/>
        <v>0.3127306663</v>
      </c>
      <c r="I277" s="64" t="str">
        <f t="shared" si="1693"/>
        <v>setosa</v>
      </c>
      <c r="K277" s="24" t="str">
        <f t="shared" si="1694"/>
        <v>OK</v>
      </c>
      <c r="L277" s="29">
        <f t="shared" si="1695"/>
        <v>0.08494498472</v>
      </c>
      <c r="N277" s="29">
        <v>1.0</v>
      </c>
      <c r="O277" s="27">
        <v>4.6</v>
      </c>
      <c r="P277" s="27">
        <v>6.8</v>
      </c>
      <c r="Q277" s="72">
        <f t="shared" ref="Q277:S277" si="1706">Q264-$C$10*CH264</f>
        <v>-0.2095966261</v>
      </c>
      <c r="R277" s="72">
        <f t="shared" si="1706"/>
        <v>0.5105474884</v>
      </c>
      <c r="S277" s="72">
        <f t="shared" si="1706"/>
        <v>-0.6483463409</v>
      </c>
      <c r="U277" s="27">
        <v>-0.7319836781928494</v>
      </c>
      <c r="V277" s="27">
        <v>1.6782677124123155</v>
      </c>
      <c r="W277" s="27">
        <v>-1.6681347091581613</v>
      </c>
      <c r="Z277" s="17">
        <f t="shared" ref="Z277:AB277" si="1707">1/(1+EXP(-U277))</f>
        <v>0.3247595739</v>
      </c>
      <c r="AA277" s="17">
        <f t="shared" si="1707"/>
        <v>0.8426750114</v>
      </c>
      <c r="AB277" s="17">
        <f t="shared" si="1707"/>
        <v>0.158673029</v>
      </c>
      <c r="AE277" s="29">
        <v>1.0</v>
      </c>
      <c r="AF277" s="17">
        <f t="shared" ref="AF277:AH277" si="1708">Z277</f>
        <v>0.3247595739</v>
      </c>
      <c r="AG277" s="17">
        <f t="shared" si="1708"/>
        <v>0.8426750114</v>
      </c>
      <c r="AH277" s="17">
        <f t="shared" si="1708"/>
        <v>0.158673029</v>
      </c>
      <c r="AI277" s="38">
        <f t="shared" ref="AI277:AK277" si="1709">AI264-$C$10*BO264</f>
        <v>0.7369156546</v>
      </c>
      <c r="AJ277" s="38">
        <f t="shared" si="1709"/>
        <v>-0.2912543137</v>
      </c>
      <c r="AK277" s="38">
        <f t="shared" si="1709"/>
        <v>0.2743386591</v>
      </c>
      <c r="AM277" s="27">
        <v>0.8214632282219667</v>
      </c>
      <c r="AN277" s="27">
        <v>0.07956021655750833</v>
      </c>
      <c r="AO277" s="27">
        <v>0.4235551408748773</v>
      </c>
      <c r="AQ277" s="17">
        <f t="shared" ref="AQ277:AS277" si="1710">EXP(AM277)/(EXP($AM277)+EXP($AN277)+EXP($AO277))</f>
        <v>0.4655643923</v>
      </c>
      <c r="AR277" s="17">
        <f t="shared" si="1710"/>
        <v>0.2217049414</v>
      </c>
      <c r="AS277" s="17">
        <f t="shared" si="1710"/>
        <v>0.3127306663</v>
      </c>
      <c r="AU277" s="40" t="str">
        <f t="shared" si="1711"/>
        <v>setosa</v>
      </c>
      <c r="AW277" s="41">
        <v>1.0</v>
      </c>
      <c r="AX277" s="41">
        <v>0.0</v>
      </c>
      <c r="AY277" s="41">
        <v>0.0</v>
      </c>
      <c r="BB277" s="74">
        <f t="shared" ref="BB277:BD277" si="1712">AQ277-AW277</f>
        <v>-0.5344356077</v>
      </c>
      <c r="BC277" s="74">
        <f t="shared" si="1712"/>
        <v>0.2217049414</v>
      </c>
      <c r="BD277" s="74">
        <f t="shared" si="1712"/>
        <v>0.3127306663</v>
      </c>
      <c r="BF277" s="5">
        <v>1.0</v>
      </c>
      <c r="BG277" s="5">
        <v>1.0</v>
      </c>
      <c r="BH277" s="5">
        <v>1.0</v>
      </c>
      <c r="BJ277" s="34">
        <f t="shared" ref="BJ277:BL277" si="1713">BB277*BF277</f>
        <v>-0.5344356077</v>
      </c>
      <c r="BK277" s="34">
        <f t="shared" si="1713"/>
        <v>0.2217049414</v>
      </c>
      <c r="BL277" s="34">
        <f t="shared" si="1713"/>
        <v>0.3127306663</v>
      </c>
      <c r="BO277" s="34">
        <v>-0.7558596929854466</v>
      </c>
      <c r="BP277" s="34">
        <v>0.53518729145722</v>
      </c>
      <c r="BQ277" s="34">
        <v>0.2206724015282266</v>
      </c>
      <c r="BT277" s="5">
        <f t="shared" ref="BT277:BV277" si="1714">Z277*(1-Z277)</f>
        <v>0.2192907931</v>
      </c>
      <c r="BU277" s="5">
        <f t="shared" si="1714"/>
        <v>0.1325738366</v>
      </c>
      <c r="BV277" s="5">
        <f t="shared" si="1714"/>
        <v>0.1334958989</v>
      </c>
      <c r="BY277" s="17">
        <v>0.12144067830964042</v>
      </c>
      <c r="BZ277" s="17">
        <v>-0.3726123745374507</v>
      </c>
      <c r="CA277" s="17">
        <v>0.5682022567502828</v>
      </c>
      <c r="CC277" s="34">
        <f t="shared" ref="CC277:CE277" si="1715">BY277*BT277</f>
        <v>0.02663082266</v>
      </c>
      <c r="CD277" s="34">
        <f t="shared" si="1715"/>
        <v>-0.04939865204</v>
      </c>
      <c r="CE277" s="34">
        <f t="shared" si="1715"/>
        <v>0.07585267101</v>
      </c>
      <c r="CH277" s="66">
        <v>0.3577463551928505</v>
      </c>
      <c r="CI277" s="66">
        <v>-0.4717109023257029</v>
      </c>
      <c r="CJ277" s="66">
        <v>0.5707347780330331</v>
      </c>
    </row>
    <row r="278" ht="18.0" customHeight="1">
      <c r="B278" s="6">
        <v>0.0</v>
      </c>
      <c r="C278" s="6">
        <v>1.0</v>
      </c>
      <c r="D278" s="6">
        <v>0.0</v>
      </c>
      <c r="E278" s="22" t="str">
        <f t="shared" si="1691"/>
        <v>versicolor</v>
      </c>
      <c r="F278" s="22">
        <f t="shared" ref="F278:H278" si="1716">AQ278</f>
        <v>0.2222207541</v>
      </c>
      <c r="G278" s="22">
        <f t="shared" si="1716"/>
        <v>0.4271049789</v>
      </c>
      <c r="H278" s="22">
        <f t="shared" si="1716"/>
        <v>0.3506742671</v>
      </c>
      <c r="I278" s="64" t="str">
        <f t="shared" si="1693"/>
        <v>versicolor</v>
      </c>
      <c r="K278" s="24" t="str">
        <f t="shared" si="1694"/>
        <v>OK</v>
      </c>
      <c r="L278" s="29">
        <f t="shared" si="1695"/>
        <v>0.09452504932</v>
      </c>
      <c r="N278" s="29">
        <v>1.0</v>
      </c>
      <c r="O278" s="27">
        <v>6.4</v>
      </c>
      <c r="P278" s="27">
        <v>3.6</v>
      </c>
      <c r="U278" s="27">
        <v>0.1897847918400124</v>
      </c>
      <c r="V278" s="27">
        <v>-0.6236735519003471</v>
      </c>
      <c r="W278" s="27">
        <v>1.3977641482268557</v>
      </c>
      <c r="Z278" s="17">
        <f t="shared" ref="Z278:AB278" si="1717">1/(1+EXP(-U278))</f>
        <v>0.5473042982</v>
      </c>
      <c r="AA278" s="17">
        <f t="shared" si="1717"/>
        <v>0.3489464211</v>
      </c>
      <c r="AB278" s="17">
        <f t="shared" si="1717"/>
        <v>0.8018288529</v>
      </c>
      <c r="AE278" s="29">
        <v>1.0</v>
      </c>
      <c r="AF278" s="17">
        <f t="shared" ref="AF278:AH278" si="1718">Z278</f>
        <v>0.5473042982</v>
      </c>
      <c r="AG278" s="17">
        <f t="shared" si="1718"/>
        <v>0.3489464211</v>
      </c>
      <c r="AH278" s="17">
        <f t="shared" si="1718"/>
        <v>0.8018288529</v>
      </c>
      <c r="AI278" s="38">
        <f t="shared" ref="AI278:AK278" si="1719">AI265-$C$10*BO265</f>
        <v>-0.448150975</v>
      </c>
      <c r="AJ278" s="38">
        <f t="shared" si="1719"/>
        <v>0.8146037248</v>
      </c>
      <c r="AK278" s="38">
        <f t="shared" si="1719"/>
        <v>0.4735472501</v>
      </c>
      <c r="AM278" s="27">
        <v>0.2667934445305387</v>
      </c>
      <c r="AN278" s="27">
        <v>0.9201520042370068</v>
      </c>
      <c r="AO278" s="27">
        <v>0.7229799476955532</v>
      </c>
      <c r="AQ278" s="17">
        <f t="shared" ref="AQ278:AS278" si="1720">EXP(AM278)/(EXP($AM278)+EXP($AN278)+EXP($AO278))</f>
        <v>0.2222207541</v>
      </c>
      <c r="AR278" s="17">
        <f t="shared" si="1720"/>
        <v>0.4271049789</v>
      </c>
      <c r="AS278" s="17">
        <f t="shared" si="1720"/>
        <v>0.3506742671</v>
      </c>
      <c r="AU278" s="40" t="str">
        <f t="shared" si="1711"/>
        <v>versicolor</v>
      </c>
      <c r="AW278" s="41">
        <v>0.0</v>
      </c>
      <c r="AX278" s="41">
        <v>1.0</v>
      </c>
      <c r="AY278" s="41">
        <v>0.0</v>
      </c>
      <c r="BB278" s="74">
        <f t="shared" ref="BB278:BD278" si="1721">AQ278-AW278</f>
        <v>0.2222207541</v>
      </c>
      <c r="BC278" s="74">
        <f t="shared" si="1721"/>
        <v>-0.5728950211</v>
      </c>
      <c r="BD278" s="74">
        <f t="shared" si="1721"/>
        <v>0.3506742671</v>
      </c>
      <c r="BF278" s="5">
        <v>1.0</v>
      </c>
      <c r="BG278" s="5">
        <v>1.0</v>
      </c>
      <c r="BH278" s="5">
        <v>1.0</v>
      </c>
      <c r="BJ278" s="34">
        <f t="shared" ref="BJ278:BL278" si="1722">BB278*BF278</f>
        <v>0.2222207541</v>
      </c>
      <c r="BK278" s="34">
        <f t="shared" si="1722"/>
        <v>-0.5728950211</v>
      </c>
      <c r="BL278" s="34">
        <f t="shared" si="1722"/>
        <v>0.3506742671</v>
      </c>
      <c r="BO278" s="34">
        <v>0.8285304675219124</v>
      </c>
      <c r="BP278" s="34">
        <v>-0.47301889824025883</v>
      </c>
      <c r="BQ278" s="34">
        <v>-0.3555115692816536</v>
      </c>
      <c r="BT278" s="5">
        <f t="shared" ref="BT278:BV278" si="1723">Z278*(1-Z278)</f>
        <v>0.2477623034</v>
      </c>
      <c r="BU278" s="5">
        <f t="shared" si="1723"/>
        <v>0.2271828163</v>
      </c>
      <c r="BV278" s="5">
        <f t="shared" si="1723"/>
        <v>0.1588993435</v>
      </c>
      <c r="BY278" s="17">
        <v>-0.1424385953625539</v>
      </c>
      <c r="BZ278" s="17">
        <v>0.4268196068548716</v>
      </c>
      <c r="CA278" s="17">
        <v>-0.40021003089158236</v>
      </c>
      <c r="CC278" s="34">
        <f t="shared" ref="CC278:CE278" si="1724">BY278*BT278</f>
        <v>-0.03529091448</v>
      </c>
      <c r="CD278" s="34">
        <f t="shared" si="1724"/>
        <v>0.09696608034</v>
      </c>
      <c r="CE278" s="34">
        <f t="shared" si="1724"/>
        <v>-0.06359311119</v>
      </c>
    </row>
    <row r="279" ht="18.0" customHeight="1">
      <c r="B279" s="6">
        <v>0.0</v>
      </c>
      <c r="C279" s="6">
        <v>1.0</v>
      </c>
      <c r="D279" s="6">
        <v>0.0</v>
      </c>
      <c r="E279" s="22" t="str">
        <f t="shared" si="1691"/>
        <v>versicolor</v>
      </c>
      <c r="F279" s="22">
        <f t="shared" ref="F279:H279" si="1725">AQ279</f>
        <v>0.2298012587</v>
      </c>
      <c r="G279" s="22">
        <f t="shared" si="1725"/>
        <v>0.4190443426</v>
      </c>
      <c r="H279" s="22">
        <f t="shared" si="1725"/>
        <v>0.3511543987</v>
      </c>
      <c r="I279" s="64" t="str">
        <f t="shared" si="1693"/>
        <v>versicolor</v>
      </c>
      <c r="K279" s="24" t="str">
        <f t="shared" si="1694"/>
        <v>OK</v>
      </c>
      <c r="L279" s="29">
        <f t="shared" si="1695"/>
        <v>0.09664205946</v>
      </c>
      <c r="N279" s="29">
        <v>1.0</v>
      </c>
      <c r="O279" s="27">
        <v>5.9</v>
      </c>
      <c r="P279" s="27">
        <v>3.4</v>
      </c>
      <c r="U279" s="27">
        <v>0.16196543190818025</v>
      </c>
      <c r="V279" s="27">
        <v>-0.5401749102458973</v>
      </c>
      <c r="W279" s="27">
        <v>1.2521027034691574</v>
      </c>
      <c r="Z279" s="17">
        <f t="shared" ref="Z279:AB279" si="1726">1/(1+EXP(-U279))</f>
        <v>0.5404030728</v>
      </c>
      <c r="AA279" s="17">
        <f t="shared" si="1726"/>
        <v>0.3681468946</v>
      </c>
      <c r="AB279" s="17">
        <f t="shared" si="1726"/>
        <v>0.777663637</v>
      </c>
      <c r="AE279" s="29">
        <v>1.0</v>
      </c>
      <c r="AF279" s="17">
        <f t="shared" ref="AF279:AH279" si="1727">Z279</f>
        <v>0.5404030728</v>
      </c>
      <c r="AG279" s="17">
        <f t="shared" si="1727"/>
        <v>0.3681468946</v>
      </c>
      <c r="AH279" s="17">
        <f t="shared" si="1727"/>
        <v>0.777663637</v>
      </c>
      <c r="AI279" s="2"/>
      <c r="AM279" s="27">
        <v>0.28875189438390775</v>
      </c>
      <c r="AN279" s="27">
        <v>0.8895137952645985</v>
      </c>
      <c r="AO279" s="27">
        <v>0.7127630604894126</v>
      </c>
      <c r="AQ279" s="17">
        <f t="shared" ref="AQ279:AS279" si="1728">EXP(AM279)/(EXP($AM279)+EXP($AN279)+EXP($AO279))</f>
        <v>0.2298012587</v>
      </c>
      <c r="AR279" s="17">
        <f t="shared" si="1728"/>
        <v>0.4190443426</v>
      </c>
      <c r="AS279" s="17">
        <f t="shared" si="1728"/>
        <v>0.3511543987</v>
      </c>
      <c r="AU279" s="40" t="str">
        <f t="shared" si="1711"/>
        <v>versicolor</v>
      </c>
      <c r="AW279" s="41">
        <v>0.0</v>
      </c>
      <c r="AX279" s="41">
        <v>1.0</v>
      </c>
      <c r="AY279" s="41">
        <v>0.0</v>
      </c>
      <c r="BB279" s="74">
        <f t="shared" ref="BB279:BD279" si="1729">AQ279-AW279</f>
        <v>0.2298012587</v>
      </c>
      <c r="BC279" s="74">
        <f t="shared" si="1729"/>
        <v>-0.5809556574</v>
      </c>
      <c r="BD279" s="74">
        <f t="shared" si="1729"/>
        <v>0.3511543987</v>
      </c>
      <c r="BF279" s="5">
        <v>1.0</v>
      </c>
      <c r="BG279" s="5">
        <v>1.0</v>
      </c>
      <c r="BH279" s="5">
        <v>1.0</v>
      </c>
      <c r="BJ279" s="34">
        <f t="shared" ref="BJ279:BL279" si="1730">BB279*BF279</f>
        <v>0.2298012587</v>
      </c>
      <c r="BK279" s="34">
        <f t="shared" si="1730"/>
        <v>-0.5809556574</v>
      </c>
      <c r="BL279" s="34">
        <f t="shared" si="1730"/>
        <v>0.3511543987</v>
      </c>
      <c r="BT279" s="5">
        <f t="shared" ref="BT279:BV279" si="1731">Z279*(1-Z279)</f>
        <v>0.2483675917</v>
      </c>
      <c r="BU279" s="5">
        <f t="shared" si="1731"/>
        <v>0.2326147586</v>
      </c>
      <c r="BV279" s="5">
        <f t="shared" si="1731"/>
        <v>0.1729029047</v>
      </c>
      <c r="BY279" s="17">
        <v>-0.14510137583131746</v>
      </c>
      <c r="BZ279" s="17">
        <v>0.43488521318033035</v>
      </c>
      <c r="CA279" s="17">
        <v>-0.4099461008047209</v>
      </c>
      <c r="CC279" s="34">
        <f t="shared" ref="CC279:CE279" si="1732">BY279*BT279</f>
        <v>-0.03603847927</v>
      </c>
      <c r="CD279" s="34">
        <f t="shared" si="1732"/>
        <v>0.1011607189</v>
      </c>
      <c r="CE279" s="34">
        <f t="shared" si="1732"/>
        <v>-0.0708808716</v>
      </c>
    </row>
    <row r="280" ht="18.0" customHeight="1">
      <c r="B280" s="6">
        <v>0.0</v>
      </c>
      <c r="C280" s="6">
        <v>1.0</v>
      </c>
      <c r="D280" s="6">
        <v>0.0</v>
      </c>
      <c r="E280" s="22" t="str">
        <f t="shared" si="1691"/>
        <v>versicolor</v>
      </c>
      <c r="F280" s="22">
        <f t="shared" ref="F280:H280" si="1733">AQ280</f>
        <v>0.2011628014</v>
      </c>
      <c r="G280" s="22">
        <f t="shared" si="1733"/>
        <v>0.4513692534</v>
      </c>
      <c r="H280" s="22">
        <f t="shared" si="1733"/>
        <v>0.3474679452</v>
      </c>
      <c r="I280" s="64" t="str">
        <f t="shared" si="1693"/>
        <v>versicolor</v>
      </c>
      <c r="K280" s="24" t="str">
        <f t="shared" si="1694"/>
        <v>OK</v>
      </c>
      <c r="L280" s="29">
        <f t="shared" si="1695"/>
        <v>0.08838550342</v>
      </c>
      <c r="N280" s="29">
        <v>1.0</v>
      </c>
      <c r="O280" s="27">
        <v>6.7</v>
      </c>
      <c r="P280" s="27">
        <v>3.2</v>
      </c>
      <c r="U280" s="27">
        <v>0.3154666533666367</v>
      </c>
      <c r="V280" s="27">
        <v>-0.939257430838286</v>
      </c>
      <c r="W280" s="27">
        <v>1.8223011123400958</v>
      </c>
      <c r="Z280" s="17">
        <f t="shared" ref="Z280:AB280" si="1734">1/(1+EXP(-U280))</f>
        <v>0.5782190453</v>
      </c>
      <c r="AA280" s="17">
        <f t="shared" si="1734"/>
        <v>0.2810503625</v>
      </c>
      <c r="AB280" s="17">
        <f t="shared" si="1734"/>
        <v>0.8608420132</v>
      </c>
      <c r="AE280" s="29">
        <v>1.0</v>
      </c>
      <c r="AF280" s="17">
        <f t="shared" ref="AF280:AH280" si="1735">Z280</f>
        <v>0.5782190453</v>
      </c>
      <c r="AG280" s="17">
        <f t="shared" si="1735"/>
        <v>0.2810503625</v>
      </c>
      <c r="AH280" s="17">
        <f t="shared" si="1735"/>
        <v>0.8608420132</v>
      </c>
      <c r="AJ280" s="2"/>
      <c r="AK280" s="2"/>
      <c r="AM280" s="27">
        <v>0.20384291457334314</v>
      </c>
      <c r="AN280" s="27">
        <v>1.0120141252964872</v>
      </c>
      <c r="AO280" s="27">
        <v>0.7504007937724632</v>
      </c>
      <c r="AQ280" s="17">
        <f t="shared" ref="AQ280:AS280" si="1736">EXP(AM280)/(EXP($AM280)+EXP($AN280)+EXP($AO280))</f>
        <v>0.2011628014</v>
      </c>
      <c r="AR280" s="17">
        <f t="shared" si="1736"/>
        <v>0.4513692534</v>
      </c>
      <c r="AS280" s="17">
        <f t="shared" si="1736"/>
        <v>0.3474679452</v>
      </c>
      <c r="AU280" s="40" t="str">
        <f t="shared" si="1711"/>
        <v>versicolor</v>
      </c>
      <c r="AW280" s="41">
        <v>0.0</v>
      </c>
      <c r="AX280" s="41">
        <v>1.0</v>
      </c>
      <c r="AY280" s="41">
        <v>0.0</v>
      </c>
      <c r="BB280" s="74">
        <f t="shared" ref="BB280:BD280" si="1737">AQ280-AW280</f>
        <v>0.2011628014</v>
      </c>
      <c r="BC280" s="74">
        <f t="shared" si="1737"/>
        <v>-0.5486307466</v>
      </c>
      <c r="BD280" s="74">
        <f t="shared" si="1737"/>
        <v>0.3474679452</v>
      </c>
      <c r="BF280" s="5">
        <v>1.0</v>
      </c>
      <c r="BG280" s="5">
        <v>1.0</v>
      </c>
      <c r="BH280" s="5">
        <v>1.0</v>
      </c>
      <c r="BJ280" s="34">
        <f t="shared" ref="BJ280:BL280" si="1738">BB280*BF280</f>
        <v>0.2011628014</v>
      </c>
      <c r="BK280" s="34">
        <f t="shared" si="1738"/>
        <v>-0.5486307466</v>
      </c>
      <c r="BL280" s="34">
        <f t="shared" si="1738"/>
        <v>0.3474679452</v>
      </c>
      <c r="BT280" s="5">
        <f t="shared" ref="BT280:BV280" si="1739">Z280*(1-Z280)</f>
        <v>0.243881781</v>
      </c>
      <c r="BU280" s="5">
        <f t="shared" si="1739"/>
        <v>0.2020610562</v>
      </c>
      <c r="BV280" s="5">
        <f t="shared" si="1739"/>
        <v>0.1197930415</v>
      </c>
      <c r="BY280" s="17">
        <v>-0.13468347747778783</v>
      </c>
      <c r="BZ280" s="17">
        <v>0.4033549792157933</v>
      </c>
      <c r="CA280" s="17">
        <v>-0.3725254653756794</v>
      </c>
      <c r="CC280" s="34">
        <f t="shared" ref="CC280:CE280" si="1740">BY280*BT280</f>
        <v>-0.03284684635</v>
      </c>
      <c r="CD280" s="34">
        <f t="shared" si="1740"/>
        <v>0.08150233314</v>
      </c>
      <c r="CE280" s="34">
        <f t="shared" si="1740"/>
        <v>-0.04462595853</v>
      </c>
    </row>
    <row r="281" ht="18.0" customHeight="1">
      <c r="B281" s="6">
        <v>0.0</v>
      </c>
      <c r="C281" s="6">
        <v>0.0</v>
      </c>
      <c r="D281" s="6">
        <v>1.0</v>
      </c>
      <c r="E281" s="22" t="str">
        <f t="shared" si="1691"/>
        <v>virginica</v>
      </c>
      <c r="F281" s="22">
        <f t="shared" ref="F281:H281" si="1741">AQ281</f>
        <v>0.2944034972</v>
      </c>
      <c r="G281" s="22">
        <f t="shared" si="1741"/>
        <v>0.3534148768</v>
      </c>
      <c r="H281" s="22">
        <f t="shared" si="1741"/>
        <v>0.352181626</v>
      </c>
      <c r="I281" s="64" t="str">
        <f t="shared" si="1693"/>
        <v>versicolor</v>
      </c>
      <c r="K281" s="24" t="str">
        <f t="shared" si="1694"/>
        <v>NG</v>
      </c>
      <c r="L281" s="29">
        <f t="shared" si="1695"/>
        <v>0.1159564726</v>
      </c>
      <c r="N281" s="29">
        <v>1.0</v>
      </c>
      <c r="O281" s="27">
        <v>7.9</v>
      </c>
      <c r="P281" s="27">
        <v>6.3</v>
      </c>
      <c r="U281" s="27">
        <v>-0.16691004315641922</v>
      </c>
      <c r="V281" s="27">
        <v>0.19798024868450348</v>
      </c>
      <c r="W281" s="27">
        <v>0.4732211666478223</v>
      </c>
      <c r="Z281" s="17">
        <f t="shared" ref="Z281:AB281" si="1742">1/(1+EXP(-U281))</f>
        <v>0.4583690939</v>
      </c>
      <c r="AA281" s="17">
        <f t="shared" si="1742"/>
        <v>0.5493340252</v>
      </c>
      <c r="AB281" s="17">
        <f t="shared" si="1742"/>
        <v>0.6161458794</v>
      </c>
      <c r="AE281" s="29">
        <v>1.0</v>
      </c>
      <c r="AF281" s="17">
        <f t="shared" ref="AF281:AH281" si="1743">Z281</f>
        <v>0.4583690939</v>
      </c>
      <c r="AG281" s="17">
        <f t="shared" si="1743"/>
        <v>0.5493340252</v>
      </c>
      <c r="AH281" s="17">
        <f t="shared" si="1743"/>
        <v>0.6161458794</v>
      </c>
      <c r="AM281" s="27">
        <v>0.4587534188562527</v>
      </c>
      <c r="AN281" s="27">
        <v>0.6414448082909736</v>
      </c>
      <c r="AO281" s="27">
        <v>0.6379491786693733</v>
      </c>
      <c r="AQ281" s="17">
        <f t="shared" ref="AQ281:AS281" si="1744">EXP(AM281)/(EXP($AM281)+EXP($AN281)+EXP($AO281))</f>
        <v>0.2944034972</v>
      </c>
      <c r="AR281" s="17">
        <f t="shared" si="1744"/>
        <v>0.3534148768</v>
      </c>
      <c r="AS281" s="17">
        <f t="shared" si="1744"/>
        <v>0.352181626</v>
      </c>
      <c r="AU281" s="40" t="str">
        <f t="shared" si="1711"/>
        <v>versicolor</v>
      </c>
      <c r="AW281" s="41">
        <v>0.0</v>
      </c>
      <c r="AX281" s="41">
        <v>0.0</v>
      </c>
      <c r="AY281" s="41">
        <v>1.0</v>
      </c>
      <c r="BB281" s="74">
        <f t="shared" ref="BB281:BD281" si="1745">AQ281-AW281</f>
        <v>0.2944034972</v>
      </c>
      <c r="BC281" s="74">
        <f t="shared" si="1745"/>
        <v>0.3534148768</v>
      </c>
      <c r="BD281" s="74">
        <f t="shared" si="1745"/>
        <v>-0.647818374</v>
      </c>
      <c r="BF281" s="5">
        <v>1.0</v>
      </c>
      <c r="BG281" s="5">
        <v>1.0</v>
      </c>
      <c r="BH281" s="5">
        <v>1.0</v>
      </c>
      <c r="BJ281" s="34">
        <f t="shared" ref="BJ281:BL281" si="1746">BB281*BF281</f>
        <v>0.2944034972</v>
      </c>
      <c r="BK281" s="34">
        <f t="shared" si="1746"/>
        <v>0.3534148768</v>
      </c>
      <c r="BL281" s="34">
        <f t="shared" si="1746"/>
        <v>-0.647818374</v>
      </c>
      <c r="BT281" s="5">
        <f t="shared" ref="BT281:BV281" si="1747">Z281*(1-Z281)</f>
        <v>0.2482668677</v>
      </c>
      <c r="BU281" s="5">
        <f t="shared" si="1747"/>
        <v>0.247566154</v>
      </c>
      <c r="BV281" s="5">
        <f t="shared" si="1747"/>
        <v>0.2365101347</v>
      </c>
      <c r="BY281" s="17">
        <v>0.024057515750488756</v>
      </c>
      <c r="BZ281" s="17">
        <v>-0.06370468562666873</v>
      </c>
      <c r="CA281" s="17">
        <v>-0.15081674879920515</v>
      </c>
      <c r="CC281" s="34">
        <f t="shared" ref="CC281:CE281" si="1748">BY281*BT281</f>
        <v>0.005972684079</v>
      </c>
      <c r="CD281" s="34">
        <f t="shared" si="1748"/>
        <v>-0.01577112401</v>
      </c>
      <c r="CE281" s="34">
        <f t="shared" si="1748"/>
        <v>-0.03566968957</v>
      </c>
    </row>
    <row r="282" ht="18.0" customHeight="1">
      <c r="B282" s="6">
        <v>0.0</v>
      </c>
      <c r="C282" s="6">
        <v>0.0</v>
      </c>
      <c r="D282" s="6">
        <v>1.0</v>
      </c>
      <c r="E282" s="22" t="str">
        <f t="shared" si="1691"/>
        <v>virginica</v>
      </c>
      <c r="F282" s="22">
        <f t="shared" ref="F282:H282" si="1749">AQ282</f>
        <v>0.2516967572</v>
      </c>
      <c r="G282" s="22">
        <f t="shared" si="1749"/>
        <v>0.3944153974</v>
      </c>
      <c r="H282" s="22">
        <f t="shared" si="1749"/>
        <v>0.3538878454</v>
      </c>
      <c r="I282" s="64" t="str">
        <f t="shared" si="1693"/>
        <v>versicolor</v>
      </c>
      <c r="K282" s="24" t="str">
        <f t="shared" si="1694"/>
        <v>NG</v>
      </c>
      <c r="L282" s="29">
        <f t="shared" si="1695"/>
        <v>0.1154194708</v>
      </c>
      <c r="N282" s="29">
        <v>1.0</v>
      </c>
      <c r="O282" s="27">
        <v>8.3</v>
      </c>
      <c r="P282" s="27">
        <v>5.8</v>
      </c>
      <c r="U282" s="27">
        <v>-0.0063207819906327956</v>
      </c>
      <c r="V282" s="27">
        <v>-0.2057800069542055</v>
      </c>
      <c r="W282" s="27">
        <v>1.0176589074360773</v>
      </c>
      <c r="Z282" s="17">
        <f t="shared" ref="Z282:AB282" si="1750">1/(1+EXP(-U282))</f>
        <v>0.4984198098</v>
      </c>
      <c r="AA282" s="17">
        <f t="shared" si="1750"/>
        <v>0.4487357711</v>
      </c>
      <c r="AB282" s="17">
        <f t="shared" si="1750"/>
        <v>0.7345163322</v>
      </c>
      <c r="AE282" s="29">
        <v>1.0</v>
      </c>
      <c r="AF282" s="17">
        <f t="shared" ref="AF282:AH282" si="1751">Z282</f>
        <v>0.4984198098</v>
      </c>
      <c r="AG282" s="17">
        <f t="shared" si="1751"/>
        <v>0.4487357711</v>
      </c>
      <c r="AH282" s="17">
        <f t="shared" si="1751"/>
        <v>0.7345163322</v>
      </c>
      <c r="AM282" s="27">
        <v>0.3491014883526667</v>
      </c>
      <c r="AN282" s="27">
        <v>0.7982811317811269</v>
      </c>
      <c r="AO282" s="27">
        <v>0.6898565117253979</v>
      </c>
      <c r="AQ282" s="17">
        <f t="shared" ref="AQ282:AS282" si="1752">EXP(AM282)/(EXP($AM282)+EXP($AN282)+EXP($AO282))</f>
        <v>0.2516967572</v>
      </c>
      <c r="AR282" s="17">
        <f t="shared" si="1752"/>
        <v>0.3944153974</v>
      </c>
      <c r="AS282" s="17">
        <f t="shared" si="1752"/>
        <v>0.3538878454</v>
      </c>
      <c r="AU282" s="40" t="str">
        <f t="shared" si="1711"/>
        <v>versicolor</v>
      </c>
      <c r="AW282" s="41">
        <v>0.0</v>
      </c>
      <c r="AX282" s="41">
        <v>0.0</v>
      </c>
      <c r="AY282" s="41">
        <v>1.0</v>
      </c>
      <c r="BB282" s="74">
        <f t="shared" ref="BB282:BD282" si="1753">AQ282-AW282</f>
        <v>0.2516967572</v>
      </c>
      <c r="BC282" s="74">
        <f t="shared" si="1753"/>
        <v>0.3944153974</v>
      </c>
      <c r="BD282" s="74">
        <f t="shared" si="1753"/>
        <v>-0.6461121546</v>
      </c>
      <c r="BF282" s="5">
        <v>1.0</v>
      </c>
      <c r="BG282" s="5">
        <v>1.0</v>
      </c>
      <c r="BH282" s="5">
        <v>1.0</v>
      </c>
      <c r="BJ282" s="34">
        <f t="shared" ref="BJ282:BL282" si="1754">BB282*BF282</f>
        <v>0.2516967572</v>
      </c>
      <c r="BK282" s="34">
        <f t="shared" si="1754"/>
        <v>0.3944153974</v>
      </c>
      <c r="BL282" s="34">
        <f t="shared" si="1754"/>
        <v>-0.6461121546</v>
      </c>
      <c r="BT282" s="5">
        <f t="shared" ref="BT282:BV282" si="1755">Z282*(1-Z282)</f>
        <v>0.249997503</v>
      </c>
      <c r="BU282" s="5">
        <f t="shared" si="1755"/>
        <v>0.2473719788</v>
      </c>
      <c r="BV282" s="5">
        <f t="shared" si="1755"/>
        <v>0.1950020899</v>
      </c>
      <c r="BY282" s="17">
        <v>0.0382152771696207</v>
      </c>
      <c r="BZ282" s="17">
        <v>-0.10664944740692607</v>
      </c>
      <c r="CA282" s="17">
        <v>-0.09747052937924797</v>
      </c>
      <c r="CC282" s="34">
        <f t="shared" ref="CC282:CE282" si="1756">BY282*BT282</f>
        <v>0.009553723869</v>
      </c>
      <c r="CD282" s="34">
        <f t="shared" si="1756"/>
        <v>-0.02638208485</v>
      </c>
      <c r="CE282" s="34">
        <f t="shared" si="1756"/>
        <v>-0.01900695693</v>
      </c>
    </row>
    <row r="283" ht="18.0" customHeight="1">
      <c r="B283" s="6">
        <v>0.0</v>
      </c>
      <c r="C283" s="6">
        <v>0.0</v>
      </c>
      <c r="D283" s="6">
        <v>1.0</v>
      </c>
      <c r="E283" s="22" t="str">
        <f t="shared" si="1691"/>
        <v>virginica</v>
      </c>
      <c r="F283" s="22">
        <f t="shared" ref="F283:H283" si="1757">AQ283</f>
        <v>0.2459544337</v>
      </c>
      <c r="G283" s="22">
        <f t="shared" si="1757"/>
        <v>0.4007288263</v>
      </c>
      <c r="H283" s="22">
        <f t="shared" si="1757"/>
        <v>0.35331674</v>
      </c>
      <c r="I283" s="64" t="str">
        <f t="shared" si="1693"/>
        <v>versicolor</v>
      </c>
      <c r="J283" s="30"/>
      <c r="K283" s="24" t="str">
        <f t="shared" si="1694"/>
        <v>NG</v>
      </c>
      <c r="L283" s="31">
        <f t="shared" si="1695"/>
        <v>0.1155989271</v>
      </c>
      <c r="N283" s="31">
        <v>1.0</v>
      </c>
      <c r="O283" s="27">
        <v>7.7</v>
      </c>
      <c r="P283" s="27">
        <v>5.2</v>
      </c>
      <c r="U283" s="27">
        <v>0.03575077148407013</v>
      </c>
      <c r="V283" s="27">
        <v>-0.289378732777128</v>
      </c>
      <c r="W283" s="27">
        <v>1.076269856444347</v>
      </c>
      <c r="Z283" s="17">
        <f t="shared" ref="Z283:AB283" si="1758">1/(1+EXP(-U283))</f>
        <v>0.508936741</v>
      </c>
      <c r="AA283" s="17">
        <f t="shared" si="1758"/>
        <v>0.4281559704</v>
      </c>
      <c r="AB283" s="17">
        <f t="shared" si="1758"/>
        <v>0.7457874395</v>
      </c>
      <c r="AE283" s="31">
        <v>1.0</v>
      </c>
      <c r="AF283" s="17">
        <f t="shared" ref="AF283:AH283" si="1759">Z283</f>
        <v>0.508936741</v>
      </c>
      <c r="AG283" s="17">
        <f t="shared" si="1759"/>
        <v>0.4281559704</v>
      </c>
      <c r="AH283" s="17">
        <f t="shared" si="1759"/>
        <v>0.7457874395</v>
      </c>
      <c r="AM283" s="27">
        <v>0.33348752393880765</v>
      </c>
      <c r="AN283" s="27">
        <v>0.8216261887460231</v>
      </c>
      <c r="AO283" s="27">
        <v>0.6957061690190218</v>
      </c>
      <c r="AQ283" s="17">
        <f t="shared" ref="AQ283:AS283" si="1760">EXP(AM283)/(EXP($AM283)+EXP($AN283)+EXP($AO283))</f>
        <v>0.2459544337</v>
      </c>
      <c r="AR283" s="17">
        <f t="shared" si="1760"/>
        <v>0.4007288263</v>
      </c>
      <c r="AS283" s="17">
        <f t="shared" si="1760"/>
        <v>0.35331674</v>
      </c>
      <c r="AU283" s="40" t="str">
        <f t="shared" si="1711"/>
        <v>versicolor</v>
      </c>
      <c r="AW283" s="41">
        <v>0.0</v>
      </c>
      <c r="AX283" s="41">
        <v>0.0</v>
      </c>
      <c r="AY283" s="41">
        <v>1.0</v>
      </c>
      <c r="BB283" s="74">
        <f t="shared" ref="BB283:BD283" si="1761">AQ283-AW283</f>
        <v>0.2459544337</v>
      </c>
      <c r="BC283" s="74">
        <f t="shared" si="1761"/>
        <v>0.4007288263</v>
      </c>
      <c r="BD283" s="74">
        <f t="shared" si="1761"/>
        <v>-0.64668326</v>
      </c>
      <c r="BF283" s="5">
        <v>1.0</v>
      </c>
      <c r="BG283" s="5">
        <v>1.0</v>
      </c>
      <c r="BH283" s="5">
        <v>1.0</v>
      </c>
      <c r="BJ283" s="34">
        <f t="shared" ref="BJ283:BL283" si="1762">BB283*BF283</f>
        <v>0.2459544337</v>
      </c>
      <c r="BK283" s="34">
        <f t="shared" si="1762"/>
        <v>0.4007288263</v>
      </c>
      <c r="BL283" s="34">
        <f t="shared" si="1762"/>
        <v>-0.64668326</v>
      </c>
      <c r="BT283" s="5">
        <f t="shared" ref="BT283:BV283" si="1763">Z283*(1-Z283)</f>
        <v>0.2499201347</v>
      </c>
      <c r="BU283" s="5">
        <f t="shared" si="1763"/>
        <v>0.2448384354</v>
      </c>
      <c r="BV283" s="5">
        <f t="shared" si="1763"/>
        <v>0.1895885346</v>
      </c>
      <c r="BY283" s="17">
        <v>0.04027203383251515</v>
      </c>
      <c r="BZ283" s="17">
        <v>-0.11287654516415653</v>
      </c>
      <c r="CA283" s="17">
        <v>-0.09002460420299388</v>
      </c>
      <c r="CC283" s="34">
        <f t="shared" ref="CC283:CE283" si="1764">BY283*BT283</f>
        <v>0.01006479212</v>
      </c>
      <c r="CD283" s="34">
        <f t="shared" si="1764"/>
        <v>-0.02763651671</v>
      </c>
      <c r="CE283" s="34">
        <f t="shared" si="1764"/>
        <v>-0.01706763279</v>
      </c>
    </row>
    <row r="284" ht="18.0" customHeight="1">
      <c r="K284" s="32" t="s">
        <v>29</v>
      </c>
      <c r="L284" s="31">
        <f>SUM(L275:L283)</f>
        <v>0.880258438</v>
      </c>
      <c r="R284" s="9"/>
      <c r="AM284" s="7"/>
    </row>
    <row r="285" ht="18.0" customHeight="1">
      <c r="K285" s="2"/>
      <c r="R285" s="9"/>
      <c r="AM285" s="43" t="s">
        <v>388</v>
      </c>
      <c r="AN285" s="27"/>
      <c r="AO285" s="27"/>
    </row>
    <row r="286" ht="18.0" customHeight="1">
      <c r="B286" s="11" t="s">
        <v>11</v>
      </c>
      <c r="C286" s="12"/>
      <c r="D286" s="12"/>
      <c r="E286" s="13"/>
      <c r="G286" s="2"/>
      <c r="H286" s="2"/>
      <c r="I286" s="2"/>
      <c r="J286" s="9"/>
      <c r="K286" s="2"/>
      <c r="L286" s="9"/>
      <c r="Q286" s="7"/>
      <c r="U286" s="43" t="s">
        <v>12</v>
      </c>
      <c r="V286" s="27"/>
      <c r="W286" s="27"/>
      <c r="Z286" s="16" t="s">
        <v>389</v>
      </c>
      <c r="AA286" s="17"/>
      <c r="AF286" s="16" t="s">
        <v>390</v>
      </c>
      <c r="AI286" s="7"/>
      <c r="AM286" s="43" t="s">
        <v>391</v>
      </c>
      <c r="AQ286" s="10" t="s">
        <v>392</v>
      </c>
      <c r="AR286" s="17"/>
      <c r="AW286" s="1" t="s">
        <v>41</v>
      </c>
      <c r="BB286" s="36" t="s">
        <v>93</v>
      </c>
      <c r="BF286" s="4" t="s">
        <v>393</v>
      </c>
      <c r="BH286" s="9" t="s">
        <v>1919</v>
      </c>
      <c r="BJ286" s="33" t="s">
        <v>395</v>
      </c>
      <c r="BN286" s="33" t="s">
        <v>396</v>
      </c>
      <c r="BO286" s="34"/>
      <c r="BP286" s="34"/>
      <c r="BQ286" s="34"/>
      <c r="BT286" s="4" t="s">
        <v>397</v>
      </c>
      <c r="BX286" s="16" t="s">
        <v>398</v>
      </c>
      <c r="BY286" s="17"/>
      <c r="BZ286" s="17"/>
      <c r="CA286" s="17"/>
      <c r="CB286" s="17"/>
      <c r="CC286" s="33" t="s">
        <v>399</v>
      </c>
      <c r="CG286" s="4" t="s">
        <v>138</v>
      </c>
      <c r="CH286" s="5"/>
      <c r="CI286" s="5"/>
      <c r="CJ286" s="5"/>
    </row>
    <row r="287" ht="18.0" customHeight="1">
      <c r="B287" s="18" t="s">
        <v>14</v>
      </c>
      <c r="C287" s="18" t="s">
        <v>15</v>
      </c>
      <c r="D287" s="18" t="s">
        <v>16</v>
      </c>
      <c r="E287" s="19"/>
      <c r="F287" s="6" t="s">
        <v>14</v>
      </c>
      <c r="G287" s="6" t="s">
        <v>15</v>
      </c>
      <c r="H287" s="6" t="s">
        <v>16</v>
      </c>
      <c r="I287" s="19"/>
      <c r="J287" s="20" t="s">
        <v>18</v>
      </c>
      <c r="K287" s="18" t="s">
        <v>19</v>
      </c>
      <c r="L287" s="21" t="s">
        <v>20</v>
      </c>
      <c r="N287" s="1" t="s">
        <v>21</v>
      </c>
      <c r="O287" s="1" t="s">
        <v>22</v>
      </c>
      <c r="P287" s="1" t="s">
        <v>23</v>
      </c>
      <c r="Q287" s="1" t="s">
        <v>1920</v>
      </c>
      <c r="U287" s="1" t="s">
        <v>1921</v>
      </c>
      <c r="AE287" s="1" t="s">
        <v>21</v>
      </c>
      <c r="AF287" s="2" t="s">
        <v>1922</v>
      </c>
      <c r="AI287" s="2" t="s">
        <v>1923</v>
      </c>
      <c r="AK287" s="2"/>
      <c r="AM287" s="2" t="s">
        <v>1924</v>
      </c>
      <c r="AO287" s="2"/>
      <c r="AQ287" s="2" t="s">
        <v>47</v>
      </c>
      <c r="AW287" s="6" t="s">
        <v>14</v>
      </c>
      <c r="AX287" s="6" t="s">
        <v>15</v>
      </c>
      <c r="AY287" s="6" t="s">
        <v>16</v>
      </c>
      <c r="BB287" s="2" t="s">
        <v>101</v>
      </c>
      <c r="BF287" s="1" t="s">
        <v>251</v>
      </c>
      <c r="BJ287" s="57" t="s">
        <v>1925</v>
      </c>
      <c r="BK287" s="58"/>
      <c r="BO287" s="2" t="s">
        <v>104</v>
      </c>
      <c r="BP287" s="2"/>
      <c r="BT287" s="1" t="s">
        <v>145</v>
      </c>
      <c r="BY287" s="2" t="s">
        <v>146</v>
      </c>
      <c r="CC287" s="2" t="s">
        <v>1926</v>
      </c>
      <c r="CH287" s="2" t="s">
        <v>148</v>
      </c>
    </row>
    <row r="288" ht="18.0" customHeight="1">
      <c r="A288" s="1">
        <f>A275+1</f>
        <v>22</v>
      </c>
      <c r="B288" s="6">
        <v>1.0</v>
      </c>
      <c r="C288" s="6">
        <v>0.0</v>
      </c>
      <c r="D288" s="6">
        <v>0.0</v>
      </c>
      <c r="E288" s="22" t="str">
        <f t="shared" ref="E288:E296" si="1775">IF(MAX(B288:D288)=B288,"setosa",IF(MAX(B288:D288)=C288,"versicolor","virginica"))</f>
        <v>setosa</v>
      </c>
      <c r="F288" s="22">
        <f t="shared" ref="F288:H288" si="1765">AQ288</f>
        <v>0.4754985767</v>
      </c>
      <c r="G288" s="22">
        <f t="shared" si="1765"/>
        <v>0.2158013194</v>
      </c>
      <c r="H288" s="22">
        <f t="shared" si="1765"/>
        <v>0.3087001039</v>
      </c>
      <c r="I288" s="64" t="str">
        <f t="shared" ref="I288:I296" si="1777">IF(MAX(F288:H288)=F288,"setosa",IF(MAX(F288:H288)=G288,"versicolor","virginica"))</f>
        <v>setosa</v>
      </c>
      <c r="J288" s="22">
        <f>COUNTIF(K288:K296,"OK")/9</f>
        <v>0.6666666667</v>
      </c>
      <c r="K288" s="24" t="str">
        <f t="shared" ref="K288:K296" si="1778">IF(E288=I288,"OK","NG")</f>
        <v>OK</v>
      </c>
      <c r="L288" s="25">
        <f t="shared" ref="L288:L296" si="1779">-(B288*LN(F288)+C288*LN(G288)+D288*LN(H288))/9</f>
        <v>0.08259904337</v>
      </c>
      <c r="M288" s="9" t="s">
        <v>26</v>
      </c>
      <c r="N288" s="25">
        <v>1.0</v>
      </c>
      <c r="O288" s="27">
        <v>5.1</v>
      </c>
      <c r="P288" s="27">
        <v>7.0</v>
      </c>
      <c r="Q288" s="72">
        <f t="shared" ref="Q288:S288" si="1766">Q275-$C$10*CH275</f>
        <v>0.05165739036</v>
      </c>
      <c r="R288" s="72">
        <f t="shared" si="1766"/>
        <v>-0.08982461163</v>
      </c>
      <c r="S288" s="72">
        <f t="shared" si="1766"/>
        <v>0.2091600032</v>
      </c>
      <c r="T288" s="28" t="s">
        <v>27</v>
      </c>
      <c r="U288" s="27">
        <f t="array" ref="U288:W296">MMULT(N288:P296,Q288:S290)</f>
        <v>-0.83671172</v>
      </c>
      <c r="V288" s="27">
        <v>1.6401296142517277</v>
      </c>
      <c r="W288" s="27">
        <v>-1.5864472714805755</v>
      </c>
      <c r="Y288" s="9" t="s">
        <v>1927</v>
      </c>
      <c r="Z288" s="17">
        <f t="shared" ref="Z288:AB288" si="1767">1/(1+EXP(-U288))</f>
        <v>0.3022277854</v>
      </c>
      <c r="AA288" s="17">
        <f t="shared" si="1767"/>
        <v>0.8375525733</v>
      </c>
      <c r="AB288" s="17">
        <f t="shared" si="1767"/>
        <v>0.1698843282</v>
      </c>
      <c r="AD288" s="9" t="s">
        <v>1928</v>
      </c>
      <c r="AE288" s="25">
        <v>1.0</v>
      </c>
      <c r="AF288" s="17">
        <f t="shared" ref="AF288:AH288" si="1768">Z288</f>
        <v>0.3022277854</v>
      </c>
      <c r="AG288" s="17">
        <f t="shared" si="1768"/>
        <v>0.8375525733</v>
      </c>
      <c r="AH288" s="17">
        <f t="shared" si="1768"/>
        <v>0.1698843282</v>
      </c>
      <c r="AI288" s="38">
        <f t="shared" ref="AI288:AK288" si="1769">AI275-$C$10*BO275</f>
        <v>0.1386527487</v>
      </c>
      <c r="AJ288" s="38">
        <f t="shared" si="1769"/>
        <v>-0.06299365475</v>
      </c>
      <c r="AK288" s="38">
        <f t="shared" si="1769"/>
        <v>-0.07565909395</v>
      </c>
      <c r="AL288" s="28" t="s">
        <v>27</v>
      </c>
      <c r="AM288" s="27">
        <f t="array" ref="AM288:AO296">MMULT(AE288:AH296,AI288:AK291)</f>
        <v>0.8372500149</v>
      </c>
      <c r="AN288" s="27">
        <v>0.04724429295838367</v>
      </c>
      <c r="AO288" s="27">
        <v>0.4052563943552737</v>
      </c>
      <c r="AP288" s="9" t="s">
        <v>1929</v>
      </c>
      <c r="AQ288" s="17">
        <f t="shared" ref="AQ288:AS288" si="1770">EXP(AM288)/(EXP($AM288)+EXP($AN288)+EXP($AO288))</f>
        <v>0.4754985767</v>
      </c>
      <c r="AR288" s="17">
        <f t="shared" si="1770"/>
        <v>0.2158013194</v>
      </c>
      <c r="AS288" s="17">
        <f t="shared" si="1770"/>
        <v>0.3087001039</v>
      </c>
      <c r="AT288" s="39" t="s">
        <v>51</v>
      </c>
      <c r="AU288" s="40" t="str">
        <f>IF(MAX(B288:D288)=MAX(AQ288:AS288)=AQ288,"setosa",IF(MAX(AQ288:AS288)=AR288,"versicolor","virginica"))</f>
        <v>virginica</v>
      </c>
      <c r="AW288" s="41">
        <v>1.0</v>
      </c>
      <c r="AX288" s="41">
        <v>0.0</v>
      </c>
      <c r="AY288" s="41">
        <v>0.0</v>
      </c>
      <c r="BA288" s="59" t="s">
        <v>108</v>
      </c>
      <c r="BB288" s="74">
        <f t="shared" ref="BB288:BD288" si="1771">AQ288-AW288</f>
        <v>-0.5245014233</v>
      </c>
      <c r="BC288" s="74">
        <f t="shared" si="1771"/>
        <v>0.2158013194</v>
      </c>
      <c r="BD288" s="74">
        <f t="shared" si="1771"/>
        <v>0.3087001039</v>
      </c>
      <c r="BE288" s="9" t="s">
        <v>1930</v>
      </c>
      <c r="BF288" s="5">
        <v>1.0</v>
      </c>
      <c r="BG288" s="5">
        <v>1.0</v>
      </c>
      <c r="BH288" s="5">
        <v>1.0</v>
      </c>
      <c r="BI288" s="9" t="s">
        <v>1931</v>
      </c>
      <c r="BJ288" s="34">
        <f t="shared" ref="BJ288:BL288" si="1772">BB288*BF288</f>
        <v>-0.5245014233</v>
      </c>
      <c r="BK288" s="34">
        <f t="shared" si="1772"/>
        <v>0.2158013194</v>
      </c>
      <c r="BL288" s="34">
        <f t="shared" si="1772"/>
        <v>0.3087001039</v>
      </c>
      <c r="BN288" s="61" t="s">
        <v>1932</v>
      </c>
      <c r="BO288" s="62">
        <f t="array" ref="BO288:BQ291">MMULT(TRANSPOSE(AE288:AH296),BJ288:BL296)</f>
        <v>-0.1549454688</v>
      </c>
      <c r="BP288" s="62">
        <v>0.11611619349587976</v>
      </c>
      <c r="BQ288" s="62">
        <v>0.03882927528714086</v>
      </c>
      <c r="BS288" s="75" t="s">
        <v>1933</v>
      </c>
      <c r="BT288" s="5">
        <f t="shared" ref="BT288:BV288" si="1773">Z288*(1-Z288)</f>
        <v>0.2108861511</v>
      </c>
      <c r="BU288" s="5">
        <f t="shared" si="1773"/>
        <v>0.1360582603</v>
      </c>
      <c r="BV288" s="5">
        <f t="shared" si="1773"/>
        <v>0.1410236432</v>
      </c>
      <c r="BX288" s="9" t="s">
        <v>1934</v>
      </c>
      <c r="BY288" s="17">
        <f t="array" ref="BY288:CA296">MMULT(BJ288:BL296,TRANSPOSE(AI289:AK291))</f>
        <v>0.1297042311</v>
      </c>
      <c r="BZ288" s="17">
        <v>-0.3994819143874976</v>
      </c>
      <c r="CA288" s="17">
        <v>0.5958158663686983</v>
      </c>
      <c r="CB288" s="9"/>
      <c r="CC288" s="34">
        <f t="shared" ref="CC288:CE288" si="1774">BY288*BT288</f>
        <v>0.02735282609</v>
      </c>
      <c r="CD288" s="34">
        <f t="shared" si="1774"/>
        <v>-0.05435281428</v>
      </c>
      <c r="CE288" s="34">
        <f t="shared" si="1774"/>
        <v>0.08402412418</v>
      </c>
      <c r="CG288" s="61" t="s">
        <v>1935</v>
      </c>
      <c r="CH288" s="65">
        <f t="array" ref="CH288:CJ290">MMULT(TRANSPOSE(N288:P296),CC288:CE296)</f>
        <v>-0.003730372562</v>
      </c>
      <c r="CI288" s="65">
        <v>0.06452068620328939</v>
      </c>
      <c r="CJ288" s="65">
        <v>-0.024449539994825364</v>
      </c>
    </row>
    <row r="289" ht="18.0" customHeight="1">
      <c r="B289" s="6">
        <v>1.0</v>
      </c>
      <c r="C289" s="6">
        <v>0.0</v>
      </c>
      <c r="D289" s="6">
        <v>0.0</v>
      </c>
      <c r="E289" s="22" t="str">
        <f t="shared" si="1775"/>
        <v>setosa</v>
      </c>
      <c r="F289" s="22">
        <f t="shared" ref="F289:H289" si="1776">AQ289</f>
        <v>0.4975481248</v>
      </c>
      <c r="G289" s="22">
        <f t="shared" si="1776"/>
        <v>0.201396264</v>
      </c>
      <c r="H289" s="22">
        <f t="shared" si="1776"/>
        <v>0.3010556113</v>
      </c>
      <c r="I289" s="64" t="str">
        <f t="shared" si="1777"/>
        <v>setosa</v>
      </c>
      <c r="K289" s="24" t="str">
        <f t="shared" si="1778"/>
        <v>OK</v>
      </c>
      <c r="L289" s="29">
        <f t="shared" si="1779"/>
        <v>0.07756255487</v>
      </c>
      <c r="N289" s="29">
        <v>1.0</v>
      </c>
      <c r="O289" s="27">
        <v>5.4</v>
      </c>
      <c r="P289" s="27">
        <v>7.8</v>
      </c>
      <c r="Q289" s="72">
        <f t="shared" ref="Q289:S289" si="1780">Q276-$C$10*CH276</f>
        <v>0.1429530866</v>
      </c>
      <c r="R289" s="72">
        <f t="shared" si="1780"/>
        <v>-0.4003915238</v>
      </c>
      <c r="S289" s="72">
        <f t="shared" si="1780"/>
        <v>0.5848089644</v>
      </c>
      <c r="U289" s="27">
        <v>-0.978674919994708</v>
      </c>
      <c r="V289" s="27">
        <v>1.951092271095841</v>
      </c>
      <c r="W289" s="27">
        <v>-1.9570769242193182</v>
      </c>
      <c r="Z289" s="17">
        <f t="shared" ref="Z289:AB289" si="1781">1/(1+EXP(-U289))</f>
        <v>0.2731547876</v>
      </c>
      <c r="AA289" s="17">
        <f t="shared" si="1781"/>
        <v>0.875565694</v>
      </c>
      <c r="AB289" s="17">
        <f t="shared" si="1781"/>
        <v>0.1237837397</v>
      </c>
      <c r="AE289" s="29">
        <v>1.0</v>
      </c>
      <c r="AF289" s="17">
        <f t="shared" ref="AF289:AH289" si="1782">Z289</f>
        <v>0.2731547876</v>
      </c>
      <c r="AG289" s="17">
        <f t="shared" si="1782"/>
        <v>0.875565694</v>
      </c>
      <c r="AH289" s="17">
        <f t="shared" si="1782"/>
        <v>0.1237837397</v>
      </c>
      <c r="AI289" s="38">
        <f t="shared" ref="AI289:AK289" si="1783">AI276-$C$10*BO276</f>
        <v>0.423476674</v>
      </c>
      <c r="AJ289" s="38">
        <f t="shared" si="1783"/>
        <v>0.7870344564</v>
      </c>
      <c r="AK289" s="38">
        <f t="shared" si="1783"/>
        <v>0.5894888696</v>
      </c>
      <c r="AM289" s="27">
        <v>0.8776264655529755</v>
      </c>
      <c r="AN289" s="27">
        <v>-0.0267913898567768</v>
      </c>
      <c r="AO289" s="27">
        <v>0.3752291830728456</v>
      </c>
      <c r="AQ289" s="17">
        <f t="shared" ref="AQ289:AS289" si="1784">EXP(AM289)/(EXP($AM289)+EXP($AN289)+EXP($AO289))</f>
        <v>0.4975481248</v>
      </c>
      <c r="AR289" s="17">
        <f t="shared" si="1784"/>
        <v>0.201396264</v>
      </c>
      <c r="AS289" s="17">
        <f t="shared" si="1784"/>
        <v>0.3010556113</v>
      </c>
      <c r="AU289" s="40" t="str">
        <f t="shared" ref="AU289:AU296" si="1795">IF(MAX(AQ289:AS289)=AQ289,"setosa",IF(MAX(AQ289:AS289)=AR289,"versicolor","virginica"))</f>
        <v>setosa</v>
      </c>
      <c r="AW289" s="41">
        <v>1.0</v>
      </c>
      <c r="AX289" s="41">
        <v>0.0</v>
      </c>
      <c r="AY289" s="41">
        <v>0.0</v>
      </c>
      <c r="BB289" s="74">
        <f t="shared" ref="BB289:BD289" si="1785">AQ289-AW289</f>
        <v>-0.5024518752</v>
      </c>
      <c r="BC289" s="74">
        <f t="shared" si="1785"/>
        <v>0.201396264</v>
      </c>
      <c r="BD289" s="74">
        <f t="shared" si="1785"/>
        <v>0.3010556113</v>
      </c>
      <c r="BF289" s="5">
        <v>1.0</v>
      </c>
      <c r="BG289" s="5">
        <v>1.0</v>
      </c>
      <c r="BH289" s="5">
        <v>1.0</v>
      </c>
      <c r="BJ289" s="34">
        <f t="shared" ref="BJ289:BL289" si="1786">BB289*BF289</f>
        <v>-0.5024518752</v>
      </c>
      <c r="BK289" s="34">
        <f t="shared" si="1786"/>
        <v>0.201396264</v>
      </c>
      <c r="BL289" s="34">
        <f t="shared" si="1786"/>
        <v>0.3010556113</v>
      </c>
      <c r="BN289" s="61" t="s">
        <v>1936</v>
      </c>
      <c r="BO289" s="34">
        <v>0.24199704469086103</v>
      </c>
      <c r="BP289" s="34">
        <v>-0.18334931385671746</v>
      </c>
      <c r="BQ289" s="34">
        <v>-0.05864773083414371</v>
      </c>
      <c r="BT289" s="5">
        <f t="shared" ref="BT289:BV289" si="1787">Z289*(1-Z289)</f>
        <v>0.1985412496</v>
      </c>
      <c r="BU289" s="5">
        <f t="shared" si="1787"/>
        <v>0.1089504095</v>
      </c>
      <c r="BV289" s="5">
        <f t="shared" si="1787"/>
        <v>0.1084613255</v>
      </c>
      <c r="BY289" s="17">
        <v>0.12319808211494784</v>
      </c>
      <c r="BZ289" s="17">
        <v>-0.379571140797235</v>
      </c>
      <c r="CA289" s="17">
        <v>0.5689118821045472</v>
      </c>
      <c r="CC289" s="34">
        <f t="shared" ref="CC289:CE289" si="1788">BY289*BT289</f>
        <v>0.02445990117</v>
      </c>
      <c r="CD289" s="34">
        <f t="shared" si="1788"/>
        <v>-0.04135443121</v>
      </c>
      <c r="CE289" s="34">
        <f t="shared" si="1788"/>
        <v>0.06170493684</v>
      </c>
      <c r="CG289" s="61" t="s">
        <v>1937</v>
      </c>
      <c r="CH289" s="66">
        <v>-0.08309840549117341</v>
      </c>
      <c r="CI289" s="66">
        <v>0.47991203386466336</v>
      </c>
      <c r="CJ289" s="66">
        <v>-0.5539286705331739</v>
      </c>
    </row>
    <row r="290" ht="18.0" customHeight="1">
      <c r="B290" s="6">
        <v>1.0</v>
      </c>
      <c r="C290" s="6">
        <v>0.0</v>
      </c>
      <c r="D290" s="6">
        <v>0.0</v>
      </c>
      <c r="E290" s="22" t="str">
        <f t="shared" si="1775"/>
        <v>setosa</v>
      </c>
      <c r="F290" s="22">
        <f t="shared" ref="F290:H290" si="1789">AQ290</f>
        <v>0.4840515059</v>
      </c>
      <c r="G290" s="22">
        <f t="shared" si="1789"/>
        <v>0.2103566462</v>
      </c>
      <c r="H290" s="22">
        <f t="shared" si="1789"/>
        <v>0.305591848</v>
      </c>
      <c r="I290" s="64" t="str">
        <f t="shared" si="1777"/>
        <v>setosa</v>
      </c>
      <c r="K290" s="24" t="str">
        <f t="shared" si="1778"/>
        <v>OK</v>
      </c>
      <c r="L290" s="29">
        <f t="shared" si="1779"/>
        <v>0.08061821787</v>
      </c>
      <c r="N290" s="29">
        <v>1.0</v>
      </c>
      <c r="O290" s="27">
        <v>4.6</v>
      </c>
      <c r="P290" s="27">
        <v>6.8</v>
      </c>
      <c r="Q290" s="72">
        <f t="shared" ref="Q290:S290" si="1790">Q277-$C$10*CH277</f>
        <v>-0.2310614074</v>
      </c>
      <c r="R290" s="72">
        <f t="shared" si="1790"/>
        <v>0.5388501425</v>
      </c>
      <c r="S290" s="72">
        <f t="shared" si="1790"/>
        <v>-0.6825904276</v>
      </c>
      <c r="U290" s="27">
        <v>-0.8619759818343646</v>
      </c>
      <c r="V290" s="27">
        <v>1.7325553476734767</v>
      </c>
      <c r="W290" s="27">
        <v>-1.7423336681551436</v>
      </c>
      <c r="Z290" s="17">
        <f t="shared" ref="Z290:AB290" si="1791">1/(1+EXP(-U290))</f>
        <v>0.2969266718</v>
      </c>
      <c r="AA290" s="17">
        <f t="shared" si="1791"/>
        <v>0.8497389855</v>
      </c>
      <c r="AB290" s="17">
        <f t="shared" si="1791"/>
        <v>0.1490167578</v>
      </c>
      <c r="AE290" s="29">
        <v>1.0</v>
      </c>
      <c r="AF290" s="17">
        <f t="shared" ref="AF290:AH290" si="1792">Z290</f>
        <v>0.2969266718</v>
      </c>
      <c r="AG290" s="17">
        <f t="shared" si="1792"/>
        <v>0.8497389855</v>
      </c>
      <c r="AH290" s="17">
        <f t="shared" si="1792"/>
        <v>0.1490167578</v>
      </c>
      <c r="AI290" s="38">
        <f t="shared" ref="AI290:AK290" si="1793">AI277-$C$10*BO277</f>
        <v>0.7822672362</v>
      </c>
      <c r="AJ290" s="38">
        <f t="shared" si="1793"/>
        <v>-0.3233655512</v>
      </c>
      <c r="AK290" s="38">
        <f t="shared" si="1793"/>
        <v>0.261098315</v>
      </c>
      <c r="AM290" s="27">
        <v>0.854927334981848</v>
      </c>
      <c r="AN290" s="27">
        <v>0.021540422141295618</v>
      </c>
      <c r="AO290" s="27">
        <v>0.3949863982555655</v>
      </c>
      <c r="AQ290" s="17">
        <f t="shared" ref="AQ290:AS290" si="1794">EXP(AM290)/(EXP($AM290)+EXP($AN290)+EXP($AO290))</f>
        <v>0.4840515059</v>
      </c>
      <c r="AR290" s="17">
        <f t="shared" si="1794"/>
        <v>0.2103566462</v>
      </c>
      <c r="AS290" s="17">
        <f t="shared" si="1794"/>
        <v>0.305591848</v>
      </c>
      <c r="AU290" s="40" t="str">
        <f t="shared" si="1795"/>
        <v>setosa</v>
      </c>
      <c r="AW290" s="41">
        <v>1.0</v>
      </c>
      <c r="AX290" s="41">
        <v>0.0</v>
      </c>
      <c r="AY290" s="41">
        <v>0.0</v>
      </c>
      <c r="BB290" s="74">
        <f t="shared" ref="BB290:BD290" si="1796">AQ290-AW290</f>
        <v>-0.5159484941</v>
      </c>
      <c r="BC290" s="74">
        <f t="shared" si="1796"/>
        <v>0.2103566462</v>
      </c>
      <c r="BD290" s="74">
        <f t="shared" si="1796"/>
        <v>0.305591848</v>
      </c>
      <c r="BF290" s="5">
        <v>1.0</v>
      </c>
      <c r="BG290" s="5">
        <v>1.0</v>
      </c>
      <c r="BH290" s="5">
        <v>1.0</v>
      </c>
      <c r="BJ290" s="34">
        <f t="shared" ref="BJ290:BL290" si="1797">BB290*BF290</f>
        <v>-0.5159484941</v>
      </c>
      <c r="BK290" s="34">
        <f t="shared" si="1797"/>
        <v>0.2103566462</v>
      </c>
      <c r="BL290" s="34">
        <f t="shared" si="1797"/>
        <v>0.305591848</v>
      </c>
      <c r="BO290" s="34">
        <v>-0.7669814980991833</v>
      </c>
      <c r="BP290" s="34">
        <v>0.5387907359791788</v>
      </c>
      <c r="BQ290" s="34">
        <v>0.2281907621200045</v>
      </c>
      <c r="BT290" s="5">
        <f t="shared" ref="BT290:BV290" si="1798">Z290*(1-Z290)</f>
        <v>0.2087612234</v>
      </c>
      <c r="BU290" s="5">
        <f t="shared" si="1798"/>
        <v>0.127682642</v>
      </c>
      <c r="BV290" s="5">
        <f t="shared" si="1798"/>
        <v>0.1268107637</v>
      </c>
      <c r="BY290" s="17">
        <v>0.12720876941625187</v>
      </c>
      <c r="BZ290" s="17">
        <v>-0.3918421787474761</v>
      </c>
      <c r="CA290" s="17">
        <v>0.585429696658828</v>
      </c>
      <c r="CC290" s="34">
        <f t="shared" ref="CC290:CE290" si="1799">BY290*BT290</f>
        <v>0.02655625833</v>
      </c>
      <c r="CD290" s="34">
        <f t="shared" si="1799"/>
        <v>-0.05003144465</v>
      </c>
      <c r="CE290" s="34">
        <f t="shared" si="1799"/>
        <v>0.07423878694</v>
      </c>
      <c r="CH290" s="66">
        <v>0.3409554164291831</v>
      </c>
      <c r="CI290" s="66">
        <v>-0.4797684395494194</v>
      </c>
      <c r="CJ290" s="66">
        <v>0.5532634873949737</v>
      </c>
    </row>
    <row r="291" ht="18.0" customHeight="1">
      <c r="B291" s="6">
        <v>0.0</v>
      </c>
      <c r="C291" s="6">
        <v>1.0</v>
      </c>
      <c r="D291" s="6">
        <v>0.0</v>
      </c>
      <c r="E291" s="22" t="str">
        <f t="shared" si="1775"/>
        <v>versicolor</v>
      </c>
      <c r="F291" s="22">
        <f t="shared" ref="F291:H291" si="1800">AQ291</f>
        <v>0.2112640841</v>
      </c>
      <c r="G291" s="22">
        <f t="shared" si="1800"/>
        <v>0.4356417865</v>
      </c>
      <c r="H291" s="22">
        <f t="shared" si="1800"/>
        <v>0.3530941294</v>
      </c>
      <c r="I291" s="64" t="str">
        <f t="shared" si="1777"/>
        <v>versicolor</v>
      </c>
      <c r="K291" s="24" t="str">
        <f t="shared" si="1778"/>
        <v>OK</v>
      </c>
      <c r="L291" s="29">
        <f t="shared" si="1779"/>
        <v>0.09232610711</v>
      </c>
      <c r="N291" s="29">
        <v>1.0</v>
      </c>
      <c r="O291" s="27">
        <v>6.4</v>
      </c>
      <c r="P291" s="27">
        <v>3.6</v>
      </c>
      <c r="U291" s="27">
        <v>0.13473607765102347</v>
      </c>
      <c r="V291" s="27">
        <v>-0.7124698512284668</v>
      </c>
      <c r="W291" s="27">
        <v>1.4946118359239753</v>
      </c>
      <c r="Z291" s="17">
        <f t="shared" ref="Z291:AB291" si="1801">1/(1+EXP(-U291))</f>
        <v>0.533633154</v>
      </c>
      <c r="AA291" s="17">
        <f t="shared" si="1801"/>
        <v>0.3290533232</v>
      </c>
      <c r="AB291" s="17">
        <f t="shared" si="1801"/>
        <v>0.8167694751</v>
      </c>
      <c r="AE291" s="29">
        <v>1.0</v>
      </c>
      <c r="AF291" s="17">
        <f t="shared" ref="AF291:AH291" si="1802">Z291</f>
        <v>0.533633154</v>
      </c>
      <c r="AG291" s="17">
        <f t="shared" si="1802"/>
        <v>0.3290533232</v>
      </c>
      <c r="AH291" s="17">
        <f t="shared" si="1802"/>
        <v>0.8167694751</v>
      </c>
      <c r="AI291" s="38">
        <f t="shared" ref="AI291:AK291" si="1803">AI278-$C$10*BO278</f>
        <v>-0.497862803</v>
      </c>
      <c r="AJ291" s="38">
        <f t="shared" si="1803"/>
        <v>0.8429848587</v>
      </c>
      <c r="AK291" s="38">
        <f t="shared" si="1803"/>
        <v>0.4948779443</v>
      </c>
      <c r="AM291" s="27">
        <v>0.2154024353075905</v>
      </c>
      <c r="AN291" s="27">
        <v>0.9391138158765073</v>
      </c>
      <c r="AO291" s="27">
        <v>0.7290281777868238</v>
      </c>
      <c r="AQ291" s="17">
        <f t="shared" ref="AQ291:AS291" si="1804">EXP(AM291)/(EXP($AM291)+EXP($AN291)+EXP($AO291))</f>
        <v>0.2112640841</v>
      </c>
      <c r="AR291" s="17">
        <f t="shared" si="1804"/>
        <v>0.4356417865</v>
      </c>
      <c r="AS291" s="17">
        <f t="shared" si="1804"/>
        <v>0.3530941294</v>
      </c>
      <c r="AU291" s="40" t="str">
        <f t="shared" si="1795"/>
        <v>versicolor</v>
      </c>
      <c r="AW291" s="41">
        <v>0.0</v>
      </c>
      <c r="AX291" s="41">
        <v>1.0</v>
      </c>
      <c r="AY291" s="41">
        <v>0.0</v>
      </c>
      <c r="BB291" s="74">
        <f t="shared" ref="BB291:BD291" si="1805">AQ291-AW291</f>
        <v>0.2112640841</v>
      </c>
      <c r="BC291" s="74">
        <f t="shared" si="1805"/>
        <v>-0.5643582135</v>
      </c>
      <c r="BD291" s="74">
        <f t="shared" si="1805"/>
        <v>0.3530941294</v>
      </c>
      <c r="BF291" s="5">
        <v>1.0</v>
      </c>
      <c r="BG291" s="5">
        <v>1.0</v>
      </c>
      <c r="BH291" s="5">
        <v>1.0</v>
      </c>
      <c r="BJ291" s="34">
        <f t="shared" ref="BJ291:BL291" si="1806">BB291*BF291</f>
        <v>0.2112640841</v>
      </c>
      <c r="BK291" s="34">
        <f t="shared" si="1806"/>
        <v>-0.5643582135</v>
      </c>
      <c r="BL291" s="34">
        <f t="shared" si="1806"/>
        <v>0.3530941294</v>
      </c>
      <c r="BO291" s="34">
        <v>0.8278533517685502</v>
      </c>
      <c r="BP291" s="34">
        <v>-0.45750735107172785</v>
      </c>
      <c r="BQ291" s="34">
        <v>-0.37034600069682266</v>
      </c>
      <c r="BT291" s="5">
        <f t="shared" ref="BT291:BV291" si="1807">Z291*(1-Z291)</f>
        <v>0.248868811</v>
      </c>
      <c r="BU291" s="5">
        <f t="shared" si="1807"/>
        <v>0.2207772337</v>
      </c>
      <c r="BV291" s="5">
        <f t="shared" si="1807"/>
        <v>0.1496570996</v>
      </c>
      <c r="BY291" s="17">
        <v>-0.14655888892044147</v>
      </c>
      <c r="BZ291" s="17">
        <v>0.43995125819950587</v>
      </c>
      <c r="CA291" s="17">
        <v>-0.4061874611172708</v>
      </c>
      <c r="CC291" s="34">
        <f t="shared" ref="CC291:CE291" si="1808">BY291*BT291</f>
        <v>-0.03647393642</v>
      </c>
      <c r="CD291" s="34">
        <f t="shared" si="1808"/>
        <v>0.09713122175</v>
      </c>
      <c r="CE291" s="34">
        <f t="shared" si="1808"/>
        <v>-0.06078883734</v>
      </c>
    </row>
    <row r="292" ht="18.0" customHeight="1">
      <c r="B292" s="6">
        <v>0.0</v>
      </c>
      <c r="C292" s="6">
        <v>1.0</v>
      </c>
      <c r="D292" s="6">
        <v>0.0</v>
      </c>
      <c r="E292" s="22" t="str">
        <f t="shared" si="1775"/>
        <v>versicolor</v>
      </c>
      <c r="F292" s="22">
        <f t="shared" ref="F292:H292" si="1809">AQ292</f>
        <v>0.2194036676</v>
      </c>
      <c r="G292" s="22">
        <f t="shared" si="1809"/>
        <v>0.4269188933</v>
      </c>
      <c r="H292" s="22">
        <f t="shared" si="1809"/>
        <v>0.3536774391</v>
      </c>
      <c r="I292" s="64" t="str">
        <f t="shared" si="1777"/>
        <v>versicolor</v>
      </c>
      <c r="K292" s="24" t="str">
        <f t="shared" si="1778"/>
        <v>OK</v>
      </c>
      <c r="L292" s="29">
        <f t="shared" si="1779"/>
        <v>0.09457346992</v>
      </c>
      <c r="N292" s="29">
        <v>1.0</v>
      </c>
      <c r="O292" s="27">
        <v>5.9</v>
      </c>
      <c r="P292" s="27">
        <v>3.4</v>
      </c>
      <c r="U292" s="27">
        <v>0.10947181585497812</v>
      </c>
      <c r="V292" s="27">
        <v>-0.620044117806718</v>
      </c>
      <c r="W292" s="27">
        <v>1.3387254392494072</v>
      </c>
      <c r="Z292" s="17">
        <f t="shared" ref="Z292:AB292" si="1810">1/(1+EXP(-U292))</f>
        <v>0.527340655</v>
      </c>
      <c r="AA292" s="17">
        <f t="shared" si="1810"/>
        <v>0.3497714176</v>
      </c>
      <c r="AB292" s="17">
        <f t="shared" si="1810"/>
        <v>0.7922802623</v>
      </c>
      <c r="AE292" s="29">
        <v>1.0</v>
      </c>
      <c r="AF292" s="17">
        <f t="shared" ref="AF292:AH292" si="1811">Z292</f>
        <v>0.527340655</v>
      </c>
      <c r="AG292" s="17">
        <f t="shared" si="1811"/>
        <v>0.3497714176</v>
      </c>
      <c r="AH292" s="17">
        <f t="shared" si="1811"/>
        <v>0.7922802623</v>
      </c>
      <c r="AI292" s="2"/>
      <c r="AM292" s="27">
        <v>0.24113706336123342</v>
      </c>
      <c r="AN292" s="27">
        <v>0.9068178487461895</v>
      </c>
      <c r="AO292" s="27">
        <v>0.7186091079115874</v>
      </c>
      <c r="AQ292" s="17">
        <f t="shared" ref="AQ292:AS292" si="1812">EXP(AM292)/(EXP($AM292)+EXP($AN292)+EXP($AO292))</f>
        <v>0.2194036676</v>
      </c>
      <c r="AR292" s="17">
        <f t="shared" si="1812"/>
        <v>0.4269188933</v>
      </c>
      <c r="AS292" s="17">
        <f t="shared" si="1812"/>
        <v>0.3536774391</v>
      </c>
      <c r="AU292" s="40" t="str">
        <f t="shared" si="1795"/>
        <v>versicolor</v>
      </c>
      <c r="AW292" s="41">
        <v>0.0</v>
      </c>
      <c r="AX292" s="41">
        <v>1.0</v>
      </c>
      <c r="AY292" s="41">
        <v>0.0</v>
      </c>
      <c r="BB292" s="74">
        <f t="shared" ref="BB292:BD292" si="1813">AQ292-AW292</f>
        <v>0.2194036676</v>
      </c>
      <c r="BC292" s="74">
        <f t="shared" si="1813"/>
        <v>-0.5730811067</v>
      </c>
      <c r="BD292" s="74">
        <f t="shared" si="1813"/>
        <v>0.3536774391</v>
      </c>
      <c r="BF292" s="5">
        <v>1.0</v>
      </c>
      <c r="BG292" s="5">
        <v>1.0</v>
      </c>
      <c r="BH292" s="5">
        <v>1.0</v>
      </c>
      <c r="BJ292" s="34">
        <f t="shared" ref="BJ292:BL292" si="1814">BB292*BF292</f>
        <v>0.2194036676</v>
      </c>
      <c r="BK292" s="34">
        <f t="shared" si="1814"/>
        <v>-0.5730811067</v>
      </c>
      <c r="BL292" s="34">
        <f t="shared" si="1814"/>
        <v>0.3536774391</v>
      </c>
      <c r="BT292" s="5">
        <f t="shared" ref="BT292:BV292" si="1815">Z292*(1-Z292)</f>
        <v>0.2492524886</v>
      </c>
      <c r="BU292" s="5">
        <f t="shared" si="1815"/>
        <v>0.227431373</v>
      </c>
      <c r="BV292" s="5">
        <f t="shared" si="1815"/>
        <v>0.1645722483</v>
      </c>
      <c r="BY292" s="17">
        <v>-0.14963332810522684</v>
      </c>
      <c r="BZ292" s="17">
        <v>0.4492915720374824</v>
      </c>
      <c r="CA292" s="17">
        <v>-0.4173044567561902</v>
      </c>
      <c r="CC292" s="34">
        <f t="shared" ref="CC292:CE292" si="1816">BY292*BT292</f>
        <v>-0.03729647941</v>
      </c>
      <c r="CD292" s="34">
        <f t="shared" si="1816"/>
        <v>0.1021829991</v>
      </c>
      <c r="CE292" s="34">
        <f t="shared" si="1816"/>
        <v>-0.06867673267</v>
      </c>
    </row>
    <row r="293" ht="18.0" customHeight="1">
      <c r="B293" s="6">
        <v>0.0</v>
      </c>
      <c r="C293" s="6">
        <v>1.0</v>
      </c>
      <c r="D293" s="6">
        <v>0.0</v>
      </c>
      <c r="E293" s="22" t="str">
        <f t="shared" si="1775"/>
        <v>versicolor</v>
      </c>
      <c r="F293" s="22">
        <f t="shared" ref="F293:H293" si="1817">AQ293</f>
        <v>0.1893315519</v>
      </c>
      <c r="G293" s="22">
        <f t="shared" si="1817"/>
        <v>0.4612087494</v>
      </c>
      <c r="H293" s="22">
        <f t="shared" si="1817"/>
        <v>0.3494596987</v>
      </c>
      <c r="I293" s="64" t="str">
        <f t="shared" si="1777"/>
        <v>versicolor</v>
      </c>
      <c r="K293" s="24" t="str">
        <f t="shared" si="1778"/>
        <v>OK</v>
      </c>
      <c r="L293" s="29">
        <f t="shared" si="1779"/>
        <v>0.08598939108</v>
      </c>
      <c r="N293" s="29">
        <v>1.0</v>
      </c>
      <c r="O293" s="27">
        <v>6.7</v>
      </c>
      <c r="P293" s="27">
        <v>3.2</v>
      </c>
      <c r="U293" s="27">
        <v>0.2700465665781928</v>
      </c>
      <c r="V293" s="27">
        <v>-1.0481273653793466</v>
      </c>
      <c r="W293" s="27">
        <v>1.9430906962619692</v>
      </c>
      <c r="Z293" s="17">
        <f t="shared" ref="Z293:AB293" si="1818">1/(1+EXP(-U293))</f>
        <v>0.567104337</v>
      </c>
      <c r="AA293" s="17">
        <f t="shared" si="1818"/>
        <v>0.2595848602</v>
      </c>
      <c r="AB293" s="17">
        <f t="shared" si="1818"/>
        <v>0.8746912962</v>
      </c>
      <c r="AE293" s="29">
        <v>1.0</v>
      </c>
      <c r="AF293" s="17">
        <f t="shared" ref="AF293:AH293" si="1819">Z293</f>
        <v>0.567104337</v>
      </c>
      <c r="AG293" s="17">
        <f t="shared" si="1819"/>
        <v>0.2595848602</v>
      </c>
      <c r="AH293" s="17">
        <f t="shared" si="1819"/>
        <v>0.8746912962</v>
      </c>
      <c r="AJ293" s="2"/>
      <c r="AK293" s="2"/>
      <c r="AM293" s="27">
        <v>0.14639667777583804</v>
      </c>
      <c r="AN293" s="27">
        <v>1.0367477161607974</v>
      </c>
      <c r="AO293" s="27">
        <v>0.7592852006854968</v>
      </c>
      <c r="AQ293" s="17">
        <f t="shared" ref="AQ293:AS293" si="1820">EXP(AM293)/(EXP($AM293)+EXP($AN293)+EXP($AO293))</f>
        <v>0.1893315519</v>
      </c>
      <c r="AR293" s="17">
        <f t="shared" si="1820"/>
        <v>0.4612087494</v>
      </c>
      <c r="AS293" s="17">
        <f t="shared" si="1820"/>
        <v>0.3494596987</v>
      </c>
      <c r="AU293" s="40" t="str">
        <f t="shared" si="1795"/>
        <v>versicolor</v>
      </c>
      <c r="AW293" s="41">
        <v>0.0</v>
      </c>
      <c r="AX293" s="41">
        <v>1.0</v>
      </c>
      <c r="AY293" s="41">
        <v>0.0</v>
      </c>
      <c r="BB293" s="74">
        <f t="shared" ref="BB293:BD293" si="1821">AQ293-AW293</f>
        <v>0.1893315519</v>
      </c>
      <c r="BC293" s="74">
        <f t="shared" si="1821"/>
        <v>-0.5387912506</v>
      </c>
      <c r="BD293" s="74">
        <f t="shared" si="1821"/>
        <v>0.3494596987</v>
      </c>
      <c r="BF293" s="5">
        <v>1.0</v>
      </c>
      <c r="BG293" s="5">
        <v>1.0</v>
      </c>
      <c r="BH293" s="5">
        <v>1.0</v>
      </c>
      <c r="BJ293" s="34">
        <f t="shared" ref="BJ293:BL293" si="1822">BB293*BF293</f>
        <v>0.1893315519</v>
      </c>
      <c r="BK293" s="34">
        <f t="shared" si="1822"/>
        <v>-0.5387912506</v>
      </c>
      <c r="BL293" s="34">
        <f t="shared" si="1822"/>
        <v>0.3494596987</v>
      </c>
      <c r="BT293" s="5">
        <f t="shared" ref="BT293:BV293" si="1823">Z293*(1-Z293)</f>
        <v>0.245497008</v>
      </c>
      <c r="BU293" s="5">
        <f t="shared" si="1823"/>
        <v>0.1922005605</v>
      </c>
      <c r="BV293" s="5">
        <f t="shared" si="1823"/>
        <v>0.1096064326</v>
      </c>
      <c r="BY293" s="17">
        <v>-0.13786718038513415</v>
      </c>
      <c r="BZ293" s="17">
        <v>0.41357773800706377</v>
      </c>
      <c r="CA293" s="17">
        <v>-0.3755141060627336</v>
      </c>
      <c r="CC293" s="34">
        <f t="shared" ref="CC293:CE293" si="1824">BY293*BT293</f>
        <v>-0.03384598028</v>
      </c>
      <c r="CD293" s="34">
        <f t="shared" si="1824"/>
        <v>0.07948987307</v>
      </c>
      <c r="CE293" s="34">
        <f t="shared" si="1824"/>
        <v>-0.04115876155</v>
      </c>
    </row>
    <row r="294" ht="18.0" customHeight="1">
      <c r="B294" s="6">
        <v>0.0</v>
      </c>
      <c r="C294" s="6">
        <v>0.0</v>
      </c>
      <c r="D294" s="6">
        <v>1.0</v>
      </c>
      <c r="E294" s="22" t="str">
        <f t="shared" si="1775"/>
        <v>virginica</v>
      </c>
      <c r="F294" s="22">
        <f t="shared" ref="F294:H294" si="1825">AQ294</f>
        <v>0.2894295677</v>
      </c>
      <c r="G294" s="22">
        <f t="shared" si="1825"/>
        <v>0.3560076654</v>
      </c>
      <c r="H294" s="22">
        <f t="shared" si="1825"/>
        <v>0.3545627669</v>
      </c>
      <c r="I294" s="64" t="str">
        <f t="shared" si="1777"/>
        <v>versicolor</v>
      </c>
      <c r="K294" s="24" t="str">
        <f t="shared" si="1778"/>
        <v>NG</v>
      </c>
      <c r="L294" s="29">
        <f t="shared" si="1779"/>
        <v>0.1152077657</v>
      </c>
      <c r="N294" s="29">
        <v>1.0</v>
      </c>
      <c r="O294" s="27">
        <v>7.9</v>
      </c>
      <c r="P294" s="27">
        <v>6.3</v>
      </c>
      <c r="U294" s="27">
        <v>-0.2747000925070673</v>
      </c>
      <c r="V294" s="27">
        <v>0.1418382477475264</v>
      </c>
      <c r="W294" s="27">
        <v>0.5288311280633913</v>
      </c>
      <c r="Z294" s="17">
        <f t="shared" ref="Z294:AB294" si="1826">1/(1+EXP(-U294))</f>
        <v>0.431753595</v>
      </c>
      <c r="AA294" s="17">
        <f t="shared" si="1826"/>
        <v>0.5354002331</v>
      </c>
      <c r="AB294" s="17">
        <f t="shared" si="1826"/>
        <v>0.6292104499</v>
      </c>
      <c r="AE294" s="29">
        <v>1.0</v>
      </c>
      <c r="AF294" s="17">
        <f t="shared" ref="AF294:AH294" si="1827">Z294</f>
        <v>0.431753595</v>
      </c>
      <c r="AG294" s="17">
        <f t="shared" si="1827"/>
        <v>0.5354002331</v>
      </c>
      <c r="AH294" s="17">
        <f t="shared" si="1827"/>
        <v>0.6292104499</v>
      </c>
      <c r="AM294" s="27">
        <v>0.42705590742138455</v>
      </c>
      <c r="AN294" s="27">
        <v>0.6340961919904803</v>
      </c>
      <c r="AO294" s="27">
        <v>0.630029317412155</v>
      </c>
      <c r="AQ294" s="17">
        <f t="shared" ref="AQ294:AS294" si="1828">EXP(AM294)/(EXP($AM294)+EXP($AN294)+EXP($AO294))</f>
        <v>0.2894295677</v>
      </c>
      <c r="AR294" s="17">
        <f t="shared" si="1828"/>
        <v>0.3560076654</v>
      </c>
      <c r="AS294" s="17">
        <f t="shared" si="1828"/>
        <v>0.3545627669</v>
      </c>
      <c r="AU294" s="40" t="str">
        <f t="shared" si="1795"/>
        <v>versicolor</v>
      </c>
      <c r="AW294" s="41">
        <v>0.0</v>
      </c>
      <c r="AX294" s="41">
        <v>0.0</v>
      </c>
      <c r="AY294" s="41">
        <v>1.0</v>
      </c>
      <c r="BB294" s="74">
        <f t="shared" ref="BB294:BD294" si="1829">AQ294-AW294</f>
        <v>0.2894295677</v>
      </c>
      <c r="BC294" s="74">
        <f t="shared" si="1829"/>
        <v>0.3560076654</v>
      </c>
      <c r="BD294" s="74">
        <f t="shared" si="1829"/>
        <v>-0.6454372331</v>
      </c>
      <c r="BF294" s="5">
        <v>1.0</v>
      </c>
      <c r="BG294" s="5">
        <v>1.0</v>
      </c>
      <c r="BH294" s="5">
        <v>1.0</v>
      </c>
      <c r="BJ294" s="34">
        <f t="shared" ref="BJ294:BL294" si="1830">BB294*BF294</f>
        <v>0.2894295677</v>
      </c>
      <c r="BK294" s="34">
        <f t="shared" si="1830"/>
        <v>0.3560076654</v>
      </c>
      <c r="BL294" s="34">
        <f t="shared" si="1830"/>
        <v>-0.6454372331</v>
      </c>
      <c r="BT294" s="5">
        <f t="shared" ref="BT294:BV294" si="1831">Z294*(1-Z294)</f>
        <v>0.2453424282</v>
      </c>
      <c r="BU294" s="5">
        <f t="shared" si="1831"/>
        <v>0.2487468235</v>
      </c>
      <c r="BV294" s="5">
        <f t="shared" si="1831"/>
        <v>0.2333046596</v>
      </c>
      <c r="BY294" s="17">
        <v>0.022278905174521246</v>
      </c>
      <c r="BZ294" s="17">
        <v>-0.057231920950327336</v>
      </c>
      <c r="CA294" s="17">
        <v>-0.16339979541052455</v>
      </c>
      <c r="CC294" s="34">
        <f t="shared" ref="CC294:CE294" si="1832">BY294*BT294</f>
        <v>0.005465960693</v>
      </c>
      <c r="CD294" s="34">
        <f t="shared" si="1832"/>
        <v>-0.01423625854</v>
      </c>
      <c r="CE294" s="34">
        <f t="shared" si="1832"/>
        <v>-0.03812193365</v>
      </c>
    </row>
    <row r="295" ht="18.0" customHeight="1">
      <c r="B295" s="6">
        <v>0.0</v>
      </c>
      <c r="C295" s="6">
        <v>0.0</v>
      </c>
      <c r="D295" s="6">
        <v>1.0</v>
      </c>
      <c r="E295" s="22" t="str">
        <f t="shared" si="1775"/>
        <v>virginica</v>
      </c>
      <c r="F295" s="22">
        <f t="shared" ref="F295:H295" si="1833">AQ295</f>
        <v>0.2422778615</v>
      </c>
      <c r="G295" s="22">
        <f t="shared" si="1833"/>
        <v>0.4010680334</v>
      </c>
      <c r="H295" s="22">
        <f t="shared" si="1833"/>
        <v>0.3566541051</v>
      </c>
      <c r="I295" s="64" t="str">
        <f t="shared" si="1777"/>
        <v>versicolor</v>
      </c>
      <c r="K295" s="24" t="str">
        <f t="shared" si="1778"/>
        <v>NG</v>
      </c>
      <c r="L295" s="29">
        <f t="shared" si="1779"/>
        <v>0.1145543178</v>
      </c>
      <c r="N295" s="29">
        <v>1.0</v>
      </c>
      <c r="O295" s="27">
        <v>8.3</v>
      </c>
      <c r="P295" s="27">
        <v>5.8</v>
      </c>
      <c r="U295" s="27">
        <v>-0.10198815418427354</v>
      </c>
      <c r="V295" s="27">
        <v>-0.2877434330371198</v>
      </c>
      <c r="W295" s="27">
        <v>1.1040499275952507</v>
      </c>
      <c r="Z295" s="17">
        <f t="shared" ref="Z295:AB295" si="1834">1/(1+EXP(-U295))</f>
        <v>0.4745250393</v>
      </c>
      <c r="AA295" s="17">
        <f t="shared" si="1834"/>
        <v>0.4285564016</v>
      </c>
      <c r="AB295" s="17">
        <f t="shared" si="1834"/>
        <v>0.7510181707</v>
      </c>
      <c r="AE295" s="29">
        <v>1.0</v>
      </c>
      <c r="AF295" s="17">
        <f t="shared" ref="AF295:AH295" si="1835">Z295</f>
        <v>0.4745250393</v>
      </c>
      <c r="AG295" s="17">
        <f t="shared" si="1835"/>
        <v>0.4285564016</v>
      </c>
      <c r="AH295" s="17">
        <f t="shared" si="1835"/>
        <v>0.7510181707</v>
      </c>
      <c r="AM295" s="27">
        <v>0.30094465429663525</v>
      </c>
      <c r="AN295" s="27">
        <v>0.8049904711140845</v>
      </c>
      <c r="AO295" s="27">
        <v>0.687625817797583</v>
      </c>
      <c r="AQ295" s="17">
        <f t="shared" ref="AQ295:AS295" si="1836">EXP(AM295)/(EXP($AM295)+EXP($AN295)+EXP($AO295))</f>
        <v>0.2422778615</v>
      </c>
      <c r="AR295" s="17">
        <f t="shared" si="1836"/>
        <v>0.4010680334</v>
      </c>
      <c r="AS295" s="17">
        <f t="shared" si="1836"/>
        <v>0.3566541051</v>
      </c>
      <c r="AU295" s="40" t="str">
        <f t="shared" si="1795"/>
        <v>versicolor</v>
      </c>
      <c r="AW295" s="41">
        <v>0.0</v>
      </c>
      <c r="AX295" s="41">
        <v>0.0</v>
      </c>
      <c r="AY295" s="41">
        <v>1.0</v>
      </c>
      <c r="BB295" s="74">
        <f t="shared" ref="BB295:BD295" si="1837">AQ295-AW295</f>
        <v>0.2422778615</v>
      </c>
      <c r="BC295" s="74">
        <f t="shared" si="1837"/>
        <v>0.4010680334</v>
      </c>
      <c r="BD295" s="74">
        <f t="shared" si="1837"/>
        <v>-0.6433458949</v>
      </c>
      <c r="BF295" s="5">
        <v>1.0</v>
      </c>
      <c r="BG295" s="5">
        <v>1.0</v>
      </c>
      <c r="BH295" s="5">
        <v>1.0</v>
      </c>
      <c r="BJ295" s="34">
        <f t="shared" ref="BJ295:BL295" si="1838">BB295*BF295</f>
        <v>0.2422778615</v>
      </c>
      <c r="BK295" s="34">
        <f t="shared" si="1838"/>
        <v>0.4010680334</v>
      </c>
      <c r="BL295" s="34">
        <f t="shared" si="1838"/>
        <v>-0.6433458949</v>
      </c>
      <c r="BT295" s="5">
        <f t="shared" ref="BT295:BV295" si="1839">Z295*(1-Z295)</f>
        <v>0.2493510264</v>
      </c>
      <c r="BU295" s="5">
        <f t="shared" si="1839"/>
        <v>0.2448958122</v>
      </c>
      <c r="BV295" s="5">
        <f t="shared" si="1839"/>
        <v>0.186989878</v>
      </c>
      <c r="BY295" s="17">
        <v>0.039008140294029825</v>
      </c>
      <c r="BZ295" s="17">
        <v>-0.1081420817234095</v>
      </c>
      <c r="CA295" s="17">
        <v>-0.10090454965763632</v>
      </c>
      <c r="CC295" s="34">
        <f t="shared" ref="CC295:CE295" si="1840">BY295*BT295</f>
        <v>0.009726719819</v>
      </c>
      <c r="CD295" s="34">
        <f t="shared" si="1840"/>
        <v>-0.02648354294</v>
      </c>
      <c r="CE295" s="34">
        <f t="shared" si="1840"/>
        <v>-0.01886812943</v>
      </c>
    </row>
    <row r="296" ht="18.0" customHeight="1">
      <c r="B296" s="6">
        <v>0.0</v>
      </c>
      <c r="C296" s="6">
        <v>0.0</v>
      </c>
      <c r="D296" s="6">
        <v>1.0</v>
      </c>
      <c r="E296" s="22" t="str">
        <f t="shared" si="1775"/>
        <v>virginica</v>
      </c>
      <c r="F296" s="22">
        <f t="shared" ref="F296:H296" si="1841">AQ296</f>
        <v>0.2362495911</v>
      </c>
      <c r="G296" s="22">
        <f t="shared" si="1841"/>
        <v>0.4077168361</v>
      </c>
      <c r="H296" s="22">
        <f t="shared" si="1841"/>
        <v>0.3560335728</v>
      </c>
      <c r="I296" s="64" t="str">
        <f t="shared" si="1777"/>
        <v>versicolor</v>
      </c>
      <c r="J296" s="30"/>
      <c r="K296" s="24" t="str">
        <f t="shared" si="1778"/>
        <v>NG</v>
      </c>
      <c r="L296" s="31">
        <f t="shared" si="1779"/>
        <v>0.1147478052</v>
      </c>
      <c r="N296" s="31">
        <v>1.0</v>
      </c>
      <c r="O296" s="27">
        <v>7.7</v>
      </c>
      <c r="P296" s="27">
        <v>5.2</v>
      </c>
      <c r="U296" s="27">
        <v>-0.049123161674460736</v>
      </c>
      <c r="V296" s="27">
        <v>-0.37081860422951873</v>
      </c>
      <c r="W296" s="27">
        <v>1.1627188055087894</v>
      </c>
      <c r="Z296" s="17">
        <f t="shared" ref="Z296:AB296" si="1842">1/(1+EXP(-U296))</f>
        <v>0.4877216785</v>
      </c>
      <c r="AA296" s="17">
        <f t="shared" si="1842"/>
        <v>0.4083432327</v>
      </c>
      <c r="AB296" s="17">
        <f t="shared" si="1842"/>
        <v>0.7618263849</v>
      </c>
      <c r="AE296" s="31">
        <v>1.0</v>
      </c>
      <c r="AF296" s="17">
        <f t="shared" ref="AF296:AH296" si="1843">Z296</f>
        <v>0.4877216785</v>
      </c>
      <c r="AG296" s="17">
        <f t="shared" si="1843"/>
        <v>0.4083432327</v>
      </c>
      <c r="AH296" s="17">
        <f t="shared" si="1843"/>
        <v>0.7618263849</v>
      </c>
      <c r="AM296" s="27">
        <v>0.2853400156601877</v>
      </c>
      <c r="AN296" s="27">
        <v>0.8310240843319885</v>
      </c>
      <c r="AO296" s="27">
        <v>0.6954762122724587</v>
      </c>
      <c r="AQ296" s="17">
        <f t="shared" ref="AQ296:AS296" si="1844">EXP(AM296)/(EXP($AM296)+EXP($AN296)+EXP($AO296))</f>
        <v>0.2362495911</v>
      </c>
      <c r="AR296" s="17">
        <f t="shared" si="1844"/>
        <v>0.4077168361</v>
      </c>
      <c r="AS296" s="17">
        <f t="shared" si="1844"/>
        <v>0.3560335728</v>
      </c>
      <c r="AU296" s="40" t="str">
        <f t="shared" si="1795"/>
        <v>versicolor</v>
      </c>
      <c r="AW296" s="41">
        <v>0.0</v>
      </c>
      <c r="AX296" s="41">
        <v>0.0</v>
      </c>
      <c r="AY296" s="41">
        <v>1.0</v>
      </c>
      <c r="BB296" s="74">
        <f t="shared" ref="BB296:BD296" si="1845">AQ296-AW296</f>
        <v>0.2362495911</v>
      </c>
      <c r="BC296" s="74">
        <f t="shared" si="1845"/>
        <v>0.4077168361</v>
      </c>
      <c r="BD296" s="74">
        <f t="shared" si="1845"/>
        <v>-0.6439664272</v>
      </c>
      <c r="BF296" s="5">
        <v>1.0</v>
      </c>
      <c r="BG296" s="5">
        <v>1.0</v>
      </c>
      <c r="BH296" s="5">
        <v>1.0</v>
      </c>
      <c r="BJ296" s="34">
        <f t="shared" ref="BJ296:BL296" si="1846">BB296*BF296</f>
        <v>0.2362495911</v>
      </c>
      <c r="BK296" s="34">
        <f t="shared" si="1846"/>
        <v>0.4077168361</v>
      </c>
      <c r="BL296" s="34">
        <f t="shared" si="1846"/>
        <v>-0.6439664272</v>
      </c>
      <c r="BT296" s="5">
        <f t="shared" ref="BT296:BV296" si="1847">Z296*(1-Z296)</f>
        <v>0.2498492428</v>
      </c>
      <c r="BU296" s="5">
        <f t="shared" si="1847"/>
        <v>0.241599037</v>
      </c>
      <c r="BV296" s="5">
        <f t="shared" si="1847"/>
        <v>0.1814469442</v>
      </c>
      <c r="BY296" s="17">
        <v>0.04132234832364656</v>
      </c>
      <c r="BZ296" s="17">
        <v>-0.11516981381770194</v>
      </c>
      <c r="CA296" s="17">
        <v>-0.0926055458217121</v>
      </c>
      <c r="CC296" s="34">
        <f t="shared" ref="CC296:CE296" si="1848">BY296*BT296</f>
        <v>0.01032435744</v>
      </c>
      <c r="CD296" s="34">
        <f t="shared" si="1848"/>
        <v>-0.02782491611</v>
      </c>
      <c r="CE296" s="34">
        <f t="shared" si="1848"/>
        <v>-0.0168029933</v>
      </c>
    </row>
    <row r="297" ht="18.0" customHeight="1">
      <c r="K297" s="32" t="s">
        <v>29</v>
      </c>
      <c r="L297" s="31">
        <f>SUM(L288:L296)</f>
        <v>0.8581786729</v>
      </c>
      <c r="R297" s="9"/>
      <c r="AM297" s="7"/>
    </row>
    <row r="298" ht="18.0" customHeight="1">
      <c r="K298" s="2"/>
      <c r="R298" s="9"/>
      <c r="AM298" s="43" t="s">
        <v>388</v>
      </c>
      <c r="AN298" s="27"/>
      <c r="AO298" s="27"/>
    </row>
    <row r="299" ht="18.0" customHeight="1">
      <c r="B299" s="11" t="s">
        <v>11</v>
      </c>
      <c r="C299" s="12"/>
      <c r="D299" s="12"/>
      <c r="E299" s="13"/>
      <c r="G299" s="2"/>
      <c r="H299" s="2"/>
      <c r="I299" s="2"/>
      <c r="J299" s="9"/>
      <c r="K299" s="2"/>
      <c r="L299" s="9"/>
      <c r="Q299" s="7"/>
      <c r="U299" s="43" t="s">
        <v>12</v>
      </c>
      <c r="V299" s="27"/>
      <c r="W299" s="27"/>
      <c r="Z299" s="16" t="s">
        <v>389</v>
      </c>
      <c r="AA299" s="17"/>
      <c r="AF299" s="16" t="s">
        <v>390</v>
      </c>
      <c r="AI299" s="7"/>
      <c r="AM299" s="43" t="s">
        <v>391</v>
      </c>
      <c r="AQ299" s="10" t="s">
        <v>392</v>
      </c>
      <c r="AR299" s="17"/>
      <c r="AW299" s="1" t="s">
        <v>41</v>
      </c>
      <c r="BB299" s="36" t="s">
        <v>93</v>
      </c>
      <c r="BF299" s="4" t="s">
        <v>393</v>
      </c>
      <c r="BH299" s="9" t="s">
        <v>1938</v>
      </c>
      <c r="BJ299" s="33" t="s">
        <v>395</v>
      </c>
      <c r="BN299" s="33" t="s">
        <v>396</v>
      </c>
      <c r="BO299" s="34"/>
      <c r="BP299" s="34"/>
      <c r="BQ299" s="34"/>
      <c r="BT299" s="4" t="s">
        <v>397</v>
      </c>
      <c r="BX299" s="16" t="s">
        <v>398</v>
      </c>
      <c r="BY299" s="17"/>
      <c r="BZ299" s="17"/>
      <c r="CA299" s="17"/>
      <c r="CB299" s="17"/>
      <c r="CC299" s="33" t="s">
        <v>399</v>
      </c>
      <c r="CG299" s="4" t="s">
        <v>138</v>
      </c>
      <c r="CH299" s="5"/>
      <c r="CI299" s="5"/>
      <c r="CJ299" s="5"/>
    </row>
    <row r="300" ht="18.0" customHeight="1">
      <c r="B300" s="18" t="s">
        <v>14</v>
      </c>
      <c r="C300" s="18" t="s">
        <v>15</v>
      </c>
      <c r="D300" s="18" t="s">
        <v>16</v>
      </c>
      <c r="E300" s="19"/>
      <c r="F300" s="6" t="s">
        <v>14</v>
      </c>
      <c r="G300" s="6" t="s">
        <v>15</v>
      </c>
      <c r="H300" s="6" t="s">
        <v>16</v>
      </c>
      <c r="I300" s="19"/>
      <c r="J300" s="20" t="s">
        <v>18</v>
      </c>
      <c r="K300" s="18" t="s">
        <v>19</v>
      </c>
      <c r="L300" s="21" t="s">
        <v>20</v>
      </c>
      <c r="N300" s="1" t="s">
        <v>21</v>
      </c>
      <c r="O300" s="1" t="s">
        <v>22</v>
      </c>
      <c r="P300" s="1" t="s">
        <v>23</v>
      </c>
      <c r="Q300" s="1" t="s">
        <v>1939</v>
      </c>
      <c r="U300" s="1" t="s">
        <v>1940</v>
      </c>
      <c r="AE300" s="1" t="s">
        <v>21</v>
      </c>
      <c r="AF300" s="2" t="s">
        <v>1941</v>
      </c>
      <c r="AI300" s="2" t="s">
        <v>1942</v>
      </c>
      <c r="AK300" s="2"/>
      <c r="AM300" s="2" t="s">
        <v>1943</v>
      </c>
      <c r="AO300" s="2"/>
      <c r="AQ300" s="2" t="s">
        <v>47</v>
      </c>
      <c r="AW300" s="6" t="s">
        <v>14</v>
      </c>
      <c r="AX300" s="6" t="s">
        <v>15</v>
      </c>
      <c r="AY300" s="6" t="s">
        <v>16</v>
      </c>
      <c r="BB300" s="2" t="s">
        <v>101</v>
      </c>
      <c r="BF300" s="1" t="s">
        <v>251</v>
      </c>
      <c r="BJ300" s="57" t="s">
        <v>1944</v>
      </c>
      <c r="BK300" s="58"/>
      <c r="BO300" s="2" t="s">
        <v>104</v>
      </c>
      <c r="BP300" s="2"/>
      <c r="BT300" s="1" t="s">
        <v>145</v>
      </c>
      <c r="BY300" s="2" t="s">
        <v>146</v>
      </c>
      <c r="CC300" s="2" t="s">
        <v>1945</v>
      </c>
      <c r="CH300" s="2" t="s">
        <v>148</v>
      </c>
    </row>
    <row r="301" ht="18.0" customHeight="1">
      <c r="A301" s="1">
        <f>A288+1</f>
        <v>23</v>
      </c>
      <c r="B301" s="6">
        <v>1.0</v>
      </c>
      <c r="C301" s="6">
        <v>0.0</v>
      </c>
      <c r="D301" s="6">
        <v>0.0</v>
      </c>
      <c r="E301" s="22" t="str">
        <f t="shared" ref="E301:E309" si="1859">IF(MAX(B301:D301)=B301,"setosa",IF(MAX(B301:D301)=C301,"versicolor","virginica"))</f>
        <v>setosa</v>
      </c>
      <c r="F301" s="22">
        <f t="shared" ref="F301:H301" si="1849">AQ301</f>
        <v>0.4938028901</v>
      </c>
      <c r="G301" s="22">
        <f t="shared" si="1849"/>
        <v>0.2047063107</v>
      </c>
      <c r="H301" s="22">
        <f t="shared" si="1849"/>
        <v>0.3014907992</v>
      </c>
      <c r="I301" s="64" t="str">
        <f t="shared" ref="I301:I309" si="1861">IF(MAX(F301:H301)=F301,"setosa",IF(MAX(F301:H301)=G301,"versicolor","virginica"))</f>
        <v>setosa</v>
      </c>
      <c r="J301" s="22">
        <f>COUNTIF(K301:K309,"OK")/9</f>
        <v>0.6666666667</v>
      </c>
      <c r="K301" s="24" t="str">
        <f t="shared" ref="K301:K309" si="1862">IF(E301=I301,"OK","NG")</f>
        <v>OK</v>
      </c>
      <c r="L301" s="25">
        <f t="shared" ref="L301:L309" si="1863">-(B301*LN(F301)+C301*LN(G301)+D301*LN(H301))/9</f>
        <v>0.07840209436</v>
      </c>
      <c r="M301" s="9" t="s">
        <v>26</v>
      </c>
      <c r="N301" s="25">
        <v>1.0</v>
      </c>
      <c r="O301" s="27">
        <v>5.1</v>
      </c>
      <c r="P301" s="27">
        <v>7.0</v>
      </c>
      <c r="Q301" s="72">
        <f t="shared" ref="Q301:S301" si="1850">Q288-$C$10*CH288</f>
        <v>0.05188121271</v>
      </c>
      <c r="R301" s="72">
        <f t="shared" si="1850"/>
        <v>-0.0936958528</v>
      </c>
      <c r="S301" s="72">
        <f t="shared" si="1850"/>
        <v>0.2106269756</v>
      </c>
      <c r="T301" s="28" t="s">
        <v>27</v>
      </c>
      <c r="U301" s="27">
        <f t="array" ref="U301:W309">MMULT(N301:P309,Q301:S303)</f>
        <v>-0.9542610605</v>
      </c>
      <c r="V301" s="27">
        <v>1.6909080353277002</v>
      </c>
      <c r="W301" s="27">
        <v>-1.647848790603624</v>
      </c>
      <c r="Y301" s="9" t="s">
        <v>1946</v>
      </c>
      <c r="Z301" s="17">
        <f t="shared" ref="Z301:AB301" si="1851">1/(1+EXP(-U301))</f>
        <v>0.2780286962</v>
      </c>
      <c r="AA301" s="17">
        <f t="shared" si="1851"/>
        <v>0.844343538</v>
      </c>
      <c r="AB301" s="17">
        <f t="shared" si="1851"/>
        <v>0.1613999037</v>
      </c>
      <c r="AD301" s="9" t="s">
        <v>1947</v>
      </c>
      <c r="AE301" s="25">
        <v>1.0</v>
      </c>
      <c r="AF301" s="17">
        <f t="shared" ref="AF301:AH301" si="1852">Z301</f>
        <v>0.2780286962</v>
      </c>
      <c r="AG301" s="17">
        <f t="shared" si="1852"/>
        <v>0.844343538</v>
      </c>
      <c r="AH301" s="17">
        <f t="shared" si="1852"/>
        <v>0.1613999037</v>
      </c>
      <c r="AI301" s="38">
        <f t="shared" ref="AI301:AK301" si="1853">AI288-$C$10*BO288</f>
        <v>0.1479494768</v>
      </c>
      <c r="AJ301" s="38">
        <f t="shared" si="1853"/>
        <v>-0.06996062636</v>
      </c>
      <c r="AK301" s="38">
        <f t="shared" si="1853"/>
        <v>-0.07798885047</v>
      </c>
      <c r="AL301" s="28" t="s">
        <v>27</v>
      </c>
      <c r="AM301" s="27">
        <f t="array" ref="AM301:AO309">MMULT(AE301:AH309,AI301:AK304)</f>
        <v>0.8726373197</v>
      </c>
      <c r="AN301" s="27">
        <v>-0.007922788932081565</v>
      </c>
      <c r="AO301" s="27">
        <v>0.3792403889194731</v>
      </c>
      <c r="AP301" s="9" t="s">
        <v>1948</v>
      </c>
      <c r="AQ301" s="17">
        <f t="shared" ref="AQ301:AS301" si="1854">EXP(AM301)/(EXP($AM301)+EXP($AN301)+EXP($AO301))</f>
        <v>0.4938028901</v>
      </c>
      <c r="AR301" s="17">
        <f t="shared" si="1854"/>
        <v>0.2047063107</v>
      </c>
      <c r="AS301" s="17">
        <f t="shared" si="1854"/>
        <v>0.3014907992</v>
      </c>
      <c r="AT301" s="39" t="s">
        <v>51</v>
      </c>
      <c r="AU301" s="40" t="str">
        <f>IF(MAX(B301:D301)=MAX(AQ301:AS301)=AQ301,"setosa",IF(MAX(AQ301:AS301)=AR301,"versicolor","virginica"))</f>
        <v>virginica</v>
      </c>
      <c r="AW301" s="41">
        <v>1.0</v>
      </c>
      <c r="AX301" s="41">
        <v>0.0</v>
      </c>
      <c r="AY301" s="41">
        <v>0.0</v>
      </c>
      <c r="BA301" s="59" t="s">
        <v>108</v>
      </c>
      <c r="BB301" s="74">
        <f t="shared" ref="BB301:BD301" si="1855">AQ301-AW301</f>
        <v>-0.5061971099</v>
      </c>
      <c r="BC301" s="74">
        <f t="shared" si="1855"/>
        <v>0.2047063107</v>
      </c>
      <c r="BD301" s="74">
        <f t="shared" si="1855"/>
        <v>0.3014907992</v>
      </c>
      <c r="BE301" s="9" t="s">
        <v>1949</v>
      </c>
      <c r="BF301" s="5">
        <v>1.0</v>
      </c>
      <c r="BG301" s="5">
        <v>1.0</v>
      </c>
      <c r="BH301" s="5">
        <v>1.0</v>
      </c>
      <c r="BI301" s="9" t="s">
        <v>1950</v>
      </c>
      <c r="BJ301" s="34">
        <f t="shared" ref="BJ301:BL301" si="1856">BB301*BF301</f>
        <v>-0.5061971099</v>
      </c>
      <c r="BK301" s="34">
        <f t="shared" si="1856"/>
        <v>0.2047063107</v>
      </c>
      <c r="BL301" s="34">
        <f t="shared" si="1856"/>
        <v>0.3014907992</v>
      </c>
      <c r="BN301" s="61" t="s">
        <v>1951</v>
      </c>
      <c r="BO301" s="62">
        <f t="array" ref="BO301:BQ304">MMULT(TRANSPOSE(AE301:AH309),BJ301:BL309)</f>
        <v>-0.1552667569</v>
      </c>
      <c r="BP301" s="62">
        <v>0.12336162613325807</v>
      </c>
      <c r="BQ301" s="62">
        <v>0.031905130759038336</v>
      </c>
      <c r="BS301" s="75" t="s">
        <v>1952</v>
      </c>
      <c r="BT301" s="5">
        <f t="shared" ref="BT301:BV301" si="1857">Z301*(1-Z301)</f>
        <v>0.2007287403</v>
      </c>
      <c r="BU301" s="5">
        <f t="shared" si="1857"/>
        <v>0.1314275278</v>
      </c>
      <c r="BV301" s="5">
        <f t="shared" si="1857"/>
        <v>0.1353499748</v>
      </c>
      <c r="BX301" s="9" t="s">
        <v>1953</v>
      </c>
      <c r="BY301" s="17">
        <f t="array" ref="BY301:CA309">MMULT(BJ301:BL309,TRANSPOSE(AI302:AK304))</f>
        <v>0.1351364849</v>
      </c>
      <c r="BZ301" s="17">
        <v>-0.4174977492161272</v>
      </c>
      <c r="CA301" s="17">
        <v>0.6112442309856135</v>
      </c>
      <c r="CB301" s="9"/>
      <c r="CC301" s="34">
        <f t="shared" ref="CC301:CE301" si="1858">BY301*BT301</f>
        <v>0.02712577639</v>
      </c>
      <c r="CD301" s="34">
        <f t="shared" si="1858"/>
        <v>-0.05487069705</v>
      </c>
      <c r="CE301" s="34">
        <f t="shared" si="1858"/>
        <v>0.08273189124</v>
      </c>
      <c r="CG301" s="61" t="s">
        <v>1954</v>
      </c>
      <c r="CH301" s="65">
        <f t="array" ref="CH301:CJ303">MMULT(TRANSPOSE(N301:P309),CC301:CE309)</f>
        <v>-0.00778592508</v>
      </c>
      <c r="CI301" s="65">
        <v>0.06289277062992647</v>
      </c>
      <c r="CJ301" s="65">
        <v>-0.022468766503596232</v>
      </c>
    </row>
    <row r="302" ht="18.0" customHeight="1">
      <c r="B302" s="6">
        <v>1.0</v>
      </c>
      <c r="C302" s="6">
        <v>0.0</v>
      </c>
      <c r="D302" s="6">
        <v>0.0</v>
      </c>
      <c r="E302" s="22" t="str">
        <f t="shared" si="1859"/>
        <v>setosa</v>
      </c>
      <c r="F302" s="22">
        <f t="shared" ref="F302:H302" si="1860">AQ302</f>
        <v>0.5174613143</v>
      </c>
      <c r="G302" s="22">
        <f t="shared" si="1860"/>
        <v>0.1898828586</v>
      </c>
      <c r="H302" s="22">
        <f t="shared" si="1860"/>
        <v>0.2926558271</v>
      </c>
      <c r="I302" s="64" t="str">
        <f t="shared" si="1861"/>
        <v>setosa</v>
      </c>
      <c r="K302" s="24" t="str">
        <f t="shared" si="1862"/>
        <v>OK</v>
      </c>
      <c r="L302" s="29">
        <f t="shared" si="1863"/>
        <v>0.07320227907</v>
      </c>
      <c r="N302" s="29">
        <v>1.0</v>
      </c>
      <c r="O302" s="27">
        <v>5.4</v>
      </c>
      <c r="P302" s="27">
        <v>7.8</v>
      </c>
      <c r="Q302" s="72">
        <f t="shared" ref="Q302:S302" si="1864">Q289-$C$10*CH289</f>
        <v>0.1479389909</v>
      </c>
      <c r="R302" s="72">
        <f t="shared" si="1864"/>
        <v>-0.4291862459</v>
      </c>
      <c r="S302" s="72">
        <f t="shared" si="1864"/>
        <v>0.6180446846</v>
      </c>
      <c r="U302" s="27">
        <v>-1.1110943491506853</v>
      </c>
      <c r="V302" s="27">
        <v>2.016261160660622</v>
      </c>
      <c r="W302" s="27">
        <v>-2.0350643746677286</v>
      </c>
      <c r="Z302" s="17">
        <f t="shared" ref="Z302:AB302" si="1865">1/(1+EXP(-U302))</f>
        <v>0.2476669243</v>
      </c>
      <c r="AA302" s="17">
        <f t="shared" si="1865"/>
        <v>0.8824938514</v>
      </c>
      <c r="AB302" s="17">
        <f t="shared" si="1865"/>
        <v>0.1155702645</v>
      </c>
      <c r="AE302" s="29">
        <v>1.0</v>
      </c>
      <c r="AF302" s="17">
        <f t="shared" ref="AF302:AH302" si="1866">Z302</f>
        <v>0.2476669243</v>
      </c>
      <c r="AG302" s="17">
        <f t="shared" si="1866"/>
        <v>0.8824938514</v>
      </c>
      <c r="AH302" s="17">
        <f t="shared" si="1866"/>
        <v>0.1155702645</v>
      </c>
      <c r="AI302" s="38">
        <f t="shared" ref="AI302:AK302" si="1867">AI289-$C$10*BO289</f>
        <v>0.4089568513</v>
      </c>
      <c r="AJ302" s="38">
        <f t="shared" si="1867"/>
        <v>0.7980354152</v>
      </c>
      <c r="AK302" s="38">
        <f t="shared" si="1867"/>
        <v>0.5930077334</v>
      </c>
      <c r="AM302" s="27">
        <v>0.9169133261180736</v>
      </c>
      <c r="AN302" s="27">
        <v>-0.08561409306005163</v>
      </c>
      <c r="AO302" s="27">
        <v>0.34697582597603005</v>
      </c>
      <c r="AQ302" s="17">
        <f t="shared" ref="AQ302:AS302" si="1868">EXP(AM302)/(EXP($AM302)+EXP($AN302)+EXP($AO302))</f>
        <v>0.5174613143</v>
      </c>
      <c r="AR302" s="17">
        <f t="shared" si="1868"/>
        <v>0.1898828586</v>
      </c>
      <c r="AS302" s="17">
        <f t="shared" si="1868"/>
        <v>0.2926558271</v>
      </c>
      <c r="AU302" s="40" t="str">
        <f t="shared" ref="AU302:AU309" si="1879">IF(MAX(AQ302:AS302)=AQ302,"setosa",IF(MAX(AQ302:AS302)=AR302,"versicolor","virginica"))</f>
        <v>setosa</v>
      </c>
      <c r="AW302" s="41">
        <v>1.0</v>
      </c>
      <c r="AX302" s="41">
        <v>0.0</v>
      </c>
      <c r="AY302" s="41">
        <v>0.0</v>
      </c>
      <c r="BB302" s="74">
        <f t="shared" ref="BB302:BD302" si="1869">AQ302-AW302</f>
        <v>-0.4825386857</v>
      </c>
      <c r="BC302" s="74">
        <f t="shared" si="1869"/>
        <v>0.1898828586</v>
      </c>
      <c r="BD302" s="74">
        <f t="shared" si="1869"/>
        <v>0.2926558271</v>
      </c>
      <c r="BF302" s="5">
        <v>1.0</v>
      </c>
      <c r="BG302" s="5">
        <v>1.0</v>
      </c>
      <c r="BH302" s="5">
        <v>1.0</v>
      </c>
      <c r="BJ302" s="34">
        <f t="shared" ref="BJ302:BL302" si="1870">BB302*BF302</f>
        <v>-0.4825386857</v>
      </c>
      <c r="BK302" s="34">
        <f t="shared" si="1870"/>
        <v>0.1898828586</v>
      </c>
      <c r="BL302" s="34">
        <f t="shared" si="1870"/>
        <v>0.2926558271</v>
      </c>
      <c r="BN302" s="61" t="s">
        <v>1955</v>
      </c>
      <c r="BO302" s="34">
        <v>0.24539136458557587</v>
      </c>
      <c r="BP302" s="34">
        <v>-0.193507459376524</v>
      </c>
      <c r="BQ302" s="34">
        <v>-0.05188390520905195</v>
      </c>
      <c r="BT302" s="5">
        <f t="shared" ref="BT302:BV302" si="1871">Z302*(1-Z302)</f>
        <v>0.1863280189</v>
      </c>
      <c r="BU302" s="5">
        <f t="shared" si="1871"/>
        <v>0.1036984537</v>
      </c>
      <c r="BV302" s="5">
        <f t="shared" si="1871"/>
        <v>0.1022137785</v>
      </c>
      <c r="BY302" s="17">
        <v>0.12774291305546198</v>
      </c>
      <c r="BZ302" s="17">
        <v>-0.3948150394068661</v>
      </c>
      <c r="CA302" s="17">
        <v>0.5808190306833416</v>
      </c>
      <c r="CC302" s="34">
        <f t="shared" ref="CC302:CE302" si="1872">BY302*BT302</f>
        <v>0.02380208392</v>
      </c>
      <c r="CD302" s="34">
        <f t="shared" si="1872"/>
        <v>-0.04094170907</v>
      </c>
      <c r="CE302" s="34">
        <f t="shared" si="1872"/>
        <v>0.05936770775</v>
      </c>
      <c r="CG302" s="61" t="s">
        <v>1956</v>
      </c>
      <c r="CH302" s="66">
        <v>-0.10640880822119506</v>
      </c>
      <c r="CI302" s="66">
        <v>0.4699415801710244</v>
      </c>
      <c r="CJ302" s="66">
        <v>-0.536197327249887</v>
      </c>
    </row>
    <row r="303" ht="18.0" customHeight="1">
      <c r="B303" s="6">
        <v>1.0</v>
      </c>
      <c r="C303" s="6">
        <v>0.0</v>
      </c>
      <c r="D303" s="6">
        <v>0.0</v>
      </c>
      <c r="E303" s="22" t="str">
        <f t="shared" si="1859"/>
        <v>setosa</v>
      </c>
      <c r="F303" s="22">
        <f t="shared" ref="F303:H303" si="1873">AQ303</f>
        <v>0.5031574586</v>
      </c>
      <c r="G303" s="22">
        <f t="shared" si="1873"/>
        <v>0.1989879212</v>
      </c>
      <c r="H303" s="22">
        <f t="shared" si="1873"/>
        <v>0.2978546202</v>
      </c>
      <c r="I303" s="64" t="str">
        <f t="shared" si="1861"/>
        <v>setosa</v>
      </c>
      <c r="K303" s="24" t="str">
        <f t="shared" si="1862"/>
        <v>OK</v>
      </c>
      <c r="L303" s="29">
        <f t="shared" si="1863"/>
        <v>0.0763169021</v>
      </c>
      <c r="N303" s="29">
        <v>1.0</v>
      </c>
      <c r="O303" s="27">
        <v>4.6</v>
      </c>
      <c r="P303" s="27">
        <v>6.8</v>
      </c>
      <c r="Q303" s="72">
        <f t="shared" ref="Q303:S303" si="1874">Q290-$C$10*CH290</f>
        <v>-0.2515187324</v>
      </c>
      <c r="R303" s="72">
        <f t="shared" si="1874"/>
        <v>0.5676362489</v>
      </c>
      <c r="S303" s="72">
        <f t="shared" si="1874"/>
        <v>-0.7157862368</v>
      </c>
      <c r="U303" s="27">
        <v>-0.9779268094681672</v>
      </c>
      <c r="V303" s="27">
        <v>1.7919739084907955</v>
      </c>
      <c r="W303" s="27">
        <v>-1.8137138855454475</v>
      </c>
      <c r="Z303" s="17">
        <f t="shared" ref="Z303:AB303" si="1875">1/(1+EXP(-U303))</f>
        <v>0.2733033436</v>
      </c>
      <c r="AA303" s="17">
        <f t="shared" si="1875"/>
        <v>0.857169113</v>
      </c>
      <c r="AB303" s="17">
        <f t="shared" si="1875"/>
        <v>0.1401898679</v>
      </c>
      <c r="AE303" s="29">
        <v>1.0</v>
      </c>
      <c r="AF303" s="17">
        <f t="shared" ref="AF303:AH303" si="1876">Z303</f>
        <v>0.2733033436</v>
      </c>
      <c r="AG303" s="17">
        <f t="shared" si="1876"/>
        <v>0.857169113</v>
      </c>
      <c r="AH303" s="17">
        <f t="shared" si="1876"/>
        <v>0.1401898679</v>
      </c>
      <c r="AI303" s="38">
        <f t="shared" ref="AI303:AK303" si="1877">AI290-$C$10*BO290</f>
        <v>0.828286126</v>
      </c>
      <c r="AJ303" s="38">
        <f t="shared" si="1877"/>
        <v>-0.3556929953</v>
      </c>
      <c r="AK303" s="38">
        <f t="shared" si="1877"/>
        <v>0.2474068693</v>
      </c>
      <c r="AM303" s="27">
        <v>0.8929413159834785</v>
      </c>
      <c r="AN303" s="27">
        <v>-0.03471771872416124</v>
      </c>
      <c r="AO303" s="27">
        <v>0.3686436715910284</v>
      </c>
      <c r="AQ303" s="17">
        <f t="shared" ref="AQ303:AS303" si="1878">EXP(AM303)/(EXP($AM303)+EXP($AN303)+EXP($AO303))</f>
        <v>0.5031574586</v>
      </c>
      <c r="AR303" s="17">
        <f t="shared" si="1878"/>
        <v>0.1989879212</v>
      </c>
      <c r="AS303" s="17">
        <f t="shared" si="1878"/>
        <v>0.2978546202</v>
      </c>
      <c r="AU303" s="40" t="str">
        <f t="shared" si="1879"/>
        <v>setosa</v>
      </c>
      <c r="AW303" s="41">
        <v>1.0</v>
      </c>
      <c r="AX303" s="41">
        <v>0.0</v>
      </c>
      <c r="AY303" s="41">
        <v>0.0</v>
      </c>
      <c r="BB303" s="74">
        <f t="shared" ref="BB303:BD303" si="1880">AQ303-AW303</f>
        <v>-0.4968425414</v>
      </c>
      <c r="BC303" s="74">
        <f t="shared" si="1880"/>
        <v>0.1989879212</v>
      </c>
      <c r="BD303" s="74">
        <f t="shared" si="1880"/>
        <v>0.2978546202</v>
      </c>
      <c r="BF303" s="5">
        <v>1.0</v>
      </c>
      <c r="BG303" s="5">
        <v>1.0</v>
      </c>
      <c r="BH303" s="5">
        <v>1.0</v>
      </c>
      <c r="BJ303" s="34">
        <f t="shared" ref="BJ303:BL303" si="1881">BB303*BF303</f>
        <v>-0.4968425414</v>
      </c>
      <c r="BK303" s="34">
        <f t="shared" si="1881"/>
        <v>0.1989879212</v>
      </c>
      <c r="BL303" s="34">
        <f t="shared" si="1881"/>
        <v>0.2978546202</v>
      </c>
      <c r="BO303" s="34">
        <v>-0.772360206005723</v>
      </c>
      <c r="BP303" s="34">
        <v>0.5394368673300151</v>
      </c>
      <c r="BQ303" s="34">
        <v>0.23292333867570802</v>
      </c>
      <c r="BT303" s="5">
        <f t="shared" ref="BT303:BV303" si="1882">Z303*(1-Z303)</f>
        <v>0.198608626</v>
      </c>
      <c r="BU303" s="5">
        <f t="shared" si="1882"/>
        <v>0.1224302247</v>
      </c>
      <c r="BV303" s="5">
        <f t="shared" si="1882"/>
        <v>0.1205366688</v>
      </c>
      <c r="BY303" s="17">
        <v>0.1322423401934981</v>
      </c>
      <c r="BZ303" s="17">
        <v>-0.40861511449937266</v>
      </c>
      <c r="CA303" s="17">
        <v>0.5992645351181187</v>
      </c>
      <c r="CC303" s="34">
        <f t="shared" ref="CC303:CE303" si="1883">BY303*BT303</f>
        <v>0.02626446948</v>
      </c>
      <c r="CD303" s="34">
        <f t="shared" si="1883"/>
        <v>-0.05002684029</v>
      </c>
      <c r="CE303" s="34">
        <f t="shared" si="1883"/>
        <v>0.0722333508</v>
      </c>
      <c r="CH303" s="66">
        <v>0.32321558782111626</v>
      </c>
      <c r="CI303" s="66">
        <v>-0.4820539187027837</v>
      </c>
      <c r="CJ303" s="66">
        <v>0.5330355355275002</v>
      </c>
    </row>
    <row r="304" ht="18.0" customHeight="1">
      <c r="B304" s="6">
        <v>0.0</v>
      </c>
      <c r="C304" s="6">
        <v>1.0</v>
      </c>
      <c r="D304" s="6">
        <v>0.0</v>
      </c>
      <c r="E304" s="22" t="str">
        <f t="shared" si="1859"/>
        <v>versicolor</v>
      </c>
      <c r="F304" s="22">
        <f t="shared" ref="F304:H304" si="1884">AQ304</f>
        <v>0.2003560181</v>
      </c>
      <c r="G304" s="22">
        <f t="shared" si="1884"/>
        <v>0.4439032397</v>
      </c>
      <c r="H304" s="22">
        <f t="shared" si="1884"/>
        <v>0.3557407422</v>
      </c>
      <c r="I304" s="64" t="str">
        <f t="shared" si="1861"/>
        <v>versicolor</v>
      </c>
      <c r="K304" s="24" t="str">
        <f t="shared" si="1862"/>
        <v>OK</v>
      </c>
      <c r="L304" s="29">
        <f t="shared" si="1863"/>
        <v>0.09023874099</v>
      </c>
      <c r="N304" s="29">
        <v>1.0</v>
      </c>
      <c r="O304" s="27">
        <v>6.4</v>
      </c>
      <c r="P304" s="27">
        <v>3.6</v>
      </c>
      <c r="U304" s="27">
        <v>0.09322331776467085</v>
      </c>
      <c r="V304" s="27">
        <v>-0.7969973304620201</v>
      </c>
      <c r="W304" s="27">
        <v>1.5892825045310888</v>
      </c>
      <c r="Z304" s="17">
        <f t="shared" ref="Z304:AB304" si="1885">1/(1+EXP(-U304))</f>
        <v>0.5232889657</v>
      </c>
      <c r="AA304" s="17">
        <f t="shared" si="1885"/>
        <v>0.3106681851</v>
      </c>
      <c r="AB304" s="17">
        <f t="shared" si="1885"/>
        <v>0.8305151325</v>
      </c>
      <c r="AE304" s="29">
        <v>1.0</v>
      </c>
      <c r="AF304" s="17">
        <f t="shared" ref="AF304:AH304" si="1886">Z304</f>
        <v>0.5232889657</v>
      </c>
      <c r="AG304" s="17">
        <f t="shared" si="1886"/>
        <v>0.3106681851</v>
      </c>
      <c r="AH304" s="17">
        <f t="shared" si="1886"/>
        <v>0.8305151325</v>
      </c>
      <c r="AI304" s="38">
        <f t="shared" ref="AI304:AK304" si="1887">AI291-$C$10*BO291</f>
        <v>-0.5475340041</v>
      </c>
      <c r="AJ304" s="38">
        <f t="shared" si="1887"/>
        <v>0.8704352998</v>
      </c>
      <c r="AK304" s="38">
        <f t="shared" si="1887"/>
        <v>0.5170987043</v>
      </c>
      <c r="AM304" s="27">
        <v>0.16453895610220548</v>
      </c>
      <c r="AN304" s="27">
        <v>0.9600496916892769</v>
      </c>
      <c r="AO304" s="27">
        <v>0.7386452949936004</v>
      </c>
      <c r="AQ304" s="17">
        <f t="shared" ref="AQ304:AS304" si="1888">EXP(AM304)/(EXP($AM304)+EXP($AN304)+EXP($AO304))</f>
        <v>0.2003560181</v>
      </c>
      <c r="AR304" s="17">
        <f t="shared" si="1888"/>
        <v>0.4439032397</v>
      </c>
      <c r="AS304" s="17">
        <f t="shared" si="1888"/>
        <v>0.3557407422</v>
      </c>
      <c r="AU304" s="40" t="str">
        <f t="shared" si="1879"/>
        <v>versicolor</v>
      </c>
      <c r="AW304" s="41">
        <v>0.0</v>
      </c>
      <c r="AX304" s="41">
        <v>1.0</v>
      </c>
      <c r="AY304" s="41">
        <v>0.0</v>
      </c>
      <c r="BB304" s="74">
        <f t="shared" ref="BB304:BD304" si="1889">AQ304-AW304</f>
        <v>0.2003560181</v>
      </c>
      <c r="BC304" s="74">
        <f t="shared" si="1889"/>
        <v>-0.5560967603</v>
      </c>
      <c r="BD304" s="74">
        <f t="shared" si="1889"/>
        <v>0.3557407422</v>
      </c>
      <c r="BF304" s="5">
        <v>1.0</v>
      </c>
      <c r="BG304" s="5">
        <v>1.0</v>
      </c>
      <c r="BH304" s="5">
        <v>1.0</v>
      </c>
      <c r="BJ304" s="34">
        <f t="shared" ref="BJ304:BL304" si="1890">BB304*BF304</f>
        <v>0.2003560181</v>
      </c>
      <c r="BK304" s="34">
        <f t="shared" si="1890"/>
        <v>-0.5560967603</v>
      </c>
      <c r="BL304" s="34">
        <f t="shared" si="1890"/>
        <v>0.3557407422</v>
      </c>
      <c r="BO304" s="34">
        <v>0.8220100190054079</v>
      </c>
      <c r="BP304" s="34">
        <v>-0.43958367543225796</v>
      </c>
      <c r="BQ304" s="34">
        <v>-0.38242634357315</v>
      </c>
      <c r="BT304" s="5">
        <f t="shared" ref="BT304:BV304" si="1891">Z304*(1-Z304)</f>
        <v>0.2494576241</v>
      </c>
      <c r="BU304" s="5">
        <f t="shared" si="1891"/>
        <v>0.2141534639</v>
      </c>
      <c r="BV304" s="5">
        <f t="shared" si="1891"/>
        <v>0.1407597472</v>
      </c>
      <c r="BY304" s="17">
        <v>-0.15089093148727173</v>
      </c>
      <c r="BZ304" s="17">
        <v>0.4517645357334594</v>
      </c>
      <c r="CA304" s="17">
        <v>-0.4097949062343337</v>
      </c>
      <c r="CC304" s="34">
        <f t="shared" ref="CC304:CE304" si="1892">BY304*BT304</f>
        <v>-0.03764089326</v>
      </c>
      <c r="CD304" s="34">
        <f t="shared" si="1892"/>
        <v>0.09674694018</v>
      </c>
      <c r="CE304" s="34">
        <f t="shared" si="1892"/>
        <v>-0.05768262739</v>
      </c>
    </row>
    <row r="305" ht="18.0" customHeight="1">
      <c r="B305" s="6">
        <v>0.0</v>
      </c>
      <c r="C305" s="6">
        <v>1.0</v>
      </c>
      <c r="D305" s="6">
        <v>0.0</v>
      </c>
      <c r="E305" s="22" t="str">
        <f t="shared" si="1859"/>
        <v>versicolor</v>
      </c>
      <c r="F305" s="22">
        <f t="shared" ref="F305:H305" si="1893">AQ305</f>
        <v>0.2089737033</v>
      </c>
      <c r="G305" s="22">
        <f t="shared" si="1893"/>
        <v>0.4345787865</v>
      </c>
      <c r="H305" s="22">
        <f t="shared" si="1893"/>
        <v>0.3564475102</v>
      </c>
      <c r="I305" s="64" t="str">
        <f t="shared" si="1861"/>
        <v>versicolor</v>
      </c>
      <c r="K305" s="24" t="str">
        <f t="shared" si="1862"/>
        <v>OK</v>
      </c>
      <c r="L305" s="29">
        <f t="shared" si="1863"/>
        <v>0.09259755822</v>
      </c>
      <c r="N305" s="29">
        <v>1.0</v>
      </c>
      <c r="O305" s="27">
        <v>5.9</v>
      </c>
      <c r="P305" s="27">
        <v>3.4</v>
      </c>
      <c r="U305" s="27">
        <v>0.06955756880104036</v>
      </c>
      <c r="V305" s="27">
        <v>-0.6959314572989241</v>
      </c>
      <c r="W305" s="27">
        <v>1.4234174095892653</v>
      </c>
      <c r="Z305" s="17">
        <f t="shared" ref="Z305:AB305" si="1894">1/(1+EXP(-U305))</f>
        <v>0.5173823844</v>
      </c>
      <c r="AA305" s="17">
        <f t="shared" si="1894"/>
        <v>0.3327148926</v>
      </c>
      <c r="AB305" s="17">
        <f t="shared" si="1894"/>
        <v>0.8058735995</v>
      </c>
      <c r="AE305" s="29">
        <v>1.0</v>
      </c>
      <c r="AF305" s="17">
        <f t="shared" ref="AF305:AH305" si="1895">Z305</f>
        <v>0.5173823844</v>
      </c>
      <c r="AG305" s="17">
        <f t="shared" si="1895"/>
        <v>0.3327148926</v>
      </c>
      <c r="AH305" s="17">
        <f t="shared" si="1895"/>
        <v>0.8058735995</v>
      </c>
      <c r="AI305" s="2"/>
      <c r="AM305" s="27">
        <v>0.19387647840247113</v>
      </c>
      <c r="AN305" s="27">
        <v>0.9260453110228151</v>
      </c>
      <c r="AO305" s="27">
        <v>0.7278550486678907</v>
      </c>
      <c r="AQ305" s="17">
        <f t="shared" ref="AQ305:AS305" si="1896">EXP(AM305)/(EXP($AM305)+EXP($AN305)+EXP($AO305))</f>
        <v>0.2089737033</v>
      </c>
      <c r="AR305" s="17">
        <f t="shared" si="1896"/>
        <v>0.4345787865</v>
      </c>
      <c r="AS305" s="17">
        <f t="shared" si="1896"/>
        <v>0.3564475102</v>
      </c>
      <c r="AU305" s="40" t="str">
        <f t="shared" si="1879"/>
        <v>versicolor</v>
      </c>
      <c r="AW305" s="41">
        <v>0.0</v>
      </c>
      <c r="AX305" s="41">
        <v>1.0</v>
      </c>
      <c r="AY305" s="41">
        <v>0.0</v>
      </c>
      <c r="BB305" s="74">
        <f t="shared" ref="BB305:BD305" si="1897">AQ305-AW305</f>
        <v>0.2089737033</v>
      </c>
      <c r="BC305" s="74">
        <f t="shared" si="1897"/>
        <v>-0.5654212135</v>
      </c>
      <c r="BD305" s="74">
        <f t="shared" si="1897"/>
        <v>0.3564475102</v>
      </c>
      <c r="BF305" s="5">
        <v>1.0</v>
      </c>
      <c r="BG305" s="5">
        <v>1.0</v>
      </c>
      <c r="BH305" s="5">
        <v>1.0</v>
      </c>
      <c r="BJ305" s="34">
        <f t="shared" ref="BJ305:BL305" si="1898">BB305*BF305</f>
        <v>0.2089737033</v>
      </c>
      <c r="BK305" s="34">
        <f t="shared" si="1898"/>
        <v>-0.5654212135</v>
      </c>
      <c r="BL305" s="34">
        <f t="shared" si="1898"/>
        <v>0.3564475102</v>
      </c>
      <c r="BT305" s="5">
        <f t="shared" ref="BT305:BV305" si="1899">Z305*(1-Z305)</f>
        <v>0.2496978527</v>
      </c>
      <c r="BU305" s="5">
        <f t="shared" si="1899"/>
        <v>0.2220156928</v>
      </c>
      <c r="BV305" s="5">
        <f t="shared" si="1899"/>
        <v>0.1564413412</v>
      </c>
      <c r="BY305" s="17">
        <v>-0.15438879507589237</v>
      </c>
      <c r="BZ305" s="17">
        <v>0.4623939467764518</v>
      </c>
      <c r="CA305" s="17">
        <v>-0.42226424631781107</v>
      </c>
      <c r="CC305" s="34">
        <f t="shared" ref="CC305:CE305" si="1900">BY305*BT305</f>
        <v>-0.03855055061</v>
      </c>
      <c r="CD305" s="34">
        <f t="shared" si="1900"/>
        <v>0.1026587125</v>
      </c>
      <c r="CE305" s="34">
        <f t="shared" si="1900"/>
        <v>-0.06605958502</v>
      </c>
    </row>
    <row r="306" ht="18.0" customHeight="1">
      <c r="B306" s="6">
        <v>0.0</v>
      </c>
      <c r="C306" s="6">
        <v>1.0</v>
      </c>
      <c r="D306" s="6">
        <v>0.0</v>
      </c>
      <c r="E306" s="22" t="str">
        <f t="shared" si="1859"/>
        <v>versicolor</v>
      </c>
      <c r="F306" s="22">
        <f t="shared" ref="F306:H306" si="1901">AQ306</f>
        <v>0.1777877996</v>
      </c>
      <c r="G306" s="22">
        <f t="shared" si="1901"/>
        <v>0.4705827658</v>
      </c>
      <c r="H306" s="22">
        <f t="shared" si="1901"/>
        <v>0.3516294347</v>
      </c>
      <c r="I306" s="64" t="str">
        <f t="shared" si="1861"/>
        <v>versicolor</v>
      </c>
      <c r="K306" s="24" t="str">
        <f t="shared" si="1862"/>
        <v>OK</v>
      </c>
      <c r="L306" s="29">
        <f t="shared" si="1863"/>
        <v>0.08375371391</v>
      </c>
      <c r="N306" s="29">
        <v>1.0</v>
      </c>
      <c r="O306" s="27">
        <v>6.7</v>
      </c>
      <c r="P306" s="27">
        <v>3.2</v>
      </c>
      <c r="U306" s="27">
        <v>0.2382125079849815</v>
      </c>
      <c r="V306" s="27">
        <v>-1.15280770377165</v>
      </c>
      <c r="W306" s="27">
        <v>2.0610104046361593</v>
      </c>
      <c r="Z306" s="17">
        <f t="shared" ref="Z306:AB306" si="1902">1/(1+EXP(-U306))</f>
        <v>0.5592731031</v>
      </c>
      <c r="AA306" s="17">
        <f t="shared" si="1902"/>
        <v>0.2399766182</v>
      </c>
      <c r="AB306" s="17">
        <f t="shared" si="1902"/>
        <v>0.88705544</v>
      </c>
      <c r="AE306" s="29">
        <v>1.0</v>
      </c>
      <c r="AF306" s="17">
        <f t="shared" ref="AF306:AH306" si="1903">Z306</f>
        <v>0.5592731031</v>
      </c>
      <c r="AG306" s="17">
        <f t="shared" si="1903"/>
        <v>0.2399766182</v>
      </c>
      <c r="AH306" s="17">
        <f t="shared" si="1903"/>
        <v>0.88705544</v>
      </c>
      <c r="AJ306" s="2"/>
      <c r="AK306" s="2"/>
      <c r="AM306" s="27">
        <v>0.08974433058965109</v>
      </c>
      <c r="AN306" s="27">
        <v>1.063125482403101</v>
      </c>
      <c r="AO306" s="27">
        <v>0.771731507251573</v>
      </c>
      <c r="AQ306" s="17">
        <f t="shared" ref="AQ306:AS306" si="1904">EXP(AM306)/(EXP($AM306)+EXP($AN306)+EXP($AO306))</f>
        <v>0.1777877996</v>
      </c>
      <c r="AR306" s="17">
        <f t="shared" si="1904"/>
        <v>0.4705827658</v>
      </c>
      <c r="AS306" s="17">
        <f t="shared" si="1904"/>
        <v>0.3516294347</v>
      </c>
      <c r="AU306" s="40" t="str">
        <f t="shared" si="1879"/>
        <v>versicolor</v>
      </c>
      <c r="AW306" s="41">
        <v>0.0</v>
      </c>
      <c r="AX306" s="41">
        <v>1.0</v>
      </c>
      <c r="AY306" s="41">
        <v>0.0</v>
      </c>
      <c r="BB306" s="74">
        <f t="shared" ref="BB306:BD306" si="1905">AQ306-AW306</f>
        <v>0.1777877996</v>
      </c>
      <c r="BC306" s="74">
        <f t="shared" si="1905"/>
        <v>-0.5294172342</v>
      </c>
      <c r="BD306" s="74">
        <f t="shared" si="1905"/>
        <v>0.3516294347</v>
      </c>
      <c r="BF306" s="5">
        <v>1.0</v>
      </c>
      <c r="BG306" s="5">
        <v>1.0</v>
      </c>
      <c r="BH306" s="5">
        <v>1.0</v>
      </c>
      <c r="BJ306" s="34">
        <f t="shared" ref="BJ306:BL306" si="1906">BB306*BF306</f>
        <v>0.1777877996</v>
      </c>
      <c r="BK306" s="34">
        <f t="shared" si="1906"/>
        <v>-0.5294172342</v>
      </c>
      <c r="BL306" s="34">
        <f t="shared" si="1906"/>
        <v>0.3516294347</v>
      </c>
      <c r="BT306" s="5">
        <f t="shared" ref="BT306:BV306" si="1907">Z306*(1-Z306)</f>
        <v>0.2464866993</v>
      </c>
      <c r="BU306" s="5">
        <f t="shared" si="1907"/>
        <v>0.1823878409</v>
      </c>
      <c r="BV306" s="5">
        <f t="shared" si="1907"/>
        <v>0.1001880863</v>
      </c>
      <c r="BY306" s="17">
        <v>-0.14126718958445852</v>
      </c>
      <c r="BZ306" s="17">
        <v>0.42256470718735795</v>
      </c>
      <c r="CA306" s="17">
        <v>-0.37634118974042985</v>
      </c>
      <c r="CC306" s="34">
        <f t="shared" ref="CC306:CE306" si="1908">BY306*BT306</f>
        <v>-0.03482048327</v>
      </c>
      <c r="CD306" s="34">
        <f t="shared" si="1908"/>
        <v>0.0770706646</v>
      </c>
      <c r="CE306" s="34">
        <f t="shared" si="1908"/>
        <v>-0.03770490361</v>
      </c>
    </row>
    <row r="307" ht="18.0" customHeight="1">
      <c r="B307" s="6">
        <v>0.0</v>
      </c>
      <c r="C307" s="6">
        <v>0.0</v>
      </c>
      <c r="D307" s="6">
        <v>1.0</v>
      </c>
      <c r="E307" s="22" t="str">
        <f t="shared" si="1859"/>
        <v>virginica</v>
      </c>
      <c r="F307" s="22">
        <f t="shared" ref="F307:H307" si="1909">AQ307</f>
        <v>0.2841280892</v>
      </c>
      <c r="G307" s="22">
        <f t="shared" si="1909"/>
        <v>0.3585654306</v>
      </c>
      <c r="H307" s="22">
        <f t="shared" si="1909"/>
        <v>0.3573064803</v>
      </c>
      <c r="I307" s="64" t="str">
        <f t="shared" si="1861"/>
        <v>versicolor</v>
      </c>
      <c r="K307" s="24" t="str">
        <f t="shared" si="1862"/>
        <v>NG</v>
      </c>
      <c r="L307" s="29">
        <f t="shared" si="1863"/>
        <v>0.1143512642</v>
      </c>
      <c r="N307" s="29">
        <v>1.0</v>
      </c>
      <c r="O307" s="27">
        <v>7.9</v>
      </c>
      <c r="P307" s="27">
        <v>6.3</v>
      </c>
      <c r="U307" s="27">
        <v>-0.3639687733607422</v>
      </c>
      <c r="V307" s="27">
        <v>0.09184117267315983</v>
      </c>
      <c r="W307" s="27">
        <v>0.5837266920605035</v>
      </c>
      <c r="Z307" s="17">
        <f t="shared" ref="Z307:AB307" si="1910">1/(1+EXP(-U307))</f>
        <v>0.4099991785</v>
      </c>
      <c r="AA307" s="17">
        <f t="shared" si="1910"/>
        <v>0.522944168</v>
      </c>
      <c r="AB307" s="17">
        <f t="shared" si="1910"/>
        <v>0.6419244666</v>
      </c>
      <c r="AE307" s="29">
        <v>1.0</v>
      </c>
      <c r="AF307" s="17">
        <f t="shared" ref="AF307:AH307" si="1911">Z307</f>
        <v>0.4099991785</v>
      </c>
      <c r="AG307" s="17">
        <f t="shared" si="1911"/>
        <v>0.522944168</v>
      </c>
      <c r="AH307" s="17">
        <f t="shared" si="1911"/>
        <v>0.6419244666</v>
      </c>
      <c r="AM307" s="27">
        <v>0.3972933754198961</v>
      </c>
      <c r="AN307" s="27">
        <v>0.6299793762793152</v>
      </c>
      <c r="AO307" s="27">
        <v>0.6264621224063072</v>
      </c>
      <c r="AQ307" s="17">
        <f t="shared" ref="AQ307:AS307" si="1912">EXP(AM307)/(EXP($AM307)+EXP($AN307)+EXP($AO307))</f>
        <v>0.2841280892</v>
      </c>
      <c r="AR307" s="17">
        <f t="shared" si="1912"/>
        <v>0.3585654306</v>
      </c>
      <c r="AS307" s="17">
        <f t="shared" si="1912"/>
        <v>0.3573064803</v>
      </c>
      <c r="AU307" s="40" t="str">
        <f t="shared" si="1879"/>
        <v>versicolor</v>
      </c>
      <c r="AW307" s="41">
        <v>0.0</v>
      </c>
      <c r="AX307" s="41">
        <v>0.0</v>
      </c>
      <c r="AY307" s="41">
        <v>1.0</v>
      </c>
      <c r="BB307" s="74">
        <f t="shared" ref="BB307:BD307" si="1913">AQ307-AW307</f>
        <v>0.2841280892</v>
      </c>
      <c r="BC307" s="74">
        <f t="shared" si="1913"/>
        <v>0.3585654306</v>
      </c>
      <c r="BD307" s="74">
        <f t="shared" si="1913"/>
        <v>-0.6426935197</v>
      </c>
      <c r="BF307" s="5">
        <v>1.0</v>
      </c>
      <c r="BG307" s="5">
        <v>1.0</v>
      </c>
      <c r="BH307" s="5">
        <v>1.0</v>
      </c>
      <c r="BJ307" s="34">
        <f t="shared" ref="BJ307:BL307" si="1914">BB307*BF307</f>
        <v>0.2841280892</v>
      </c>
      <c r="BK307" s="34">
        <f t="shared" si="1914"/>
        <v>0.3585654306</v>
      </c>
      <c r="BL307" s="34">
        <f t="shared" si="1914"/>
        <v>-0.6426935197</v>
      </c>
      <c r="BT307" s="5">
        <f t="shared" ref="BT307:BV307" si="1915">Z307*(1-Z307)</f>
        <v>0.2418998521</v>
      </c>
      <c r="BU307" s="5">
        <f t="shared" si="1915"/>
        <v>0.2494735652</v>
      </c>
      <c r="BV307" s="5">
        <f t="shared" si="1915"/>
        <v>0.2298574458</v>
      </c>
      <c r="BY307" s="17">
        <v>0.021221813575021675</v>
      </c>
      <c r="BZ307" s="17">
        <v>-0.051206649402585236</v>
      </c>
      <c r="CA307" s="17">
        <v>-0.17579776858975185</v>
      </c>
      <c r="CC307" s="34">
        <f t="shared" ref="CC307:CE307" si="1916">BY307*BT307</f>
        <v>0.005133553566</v>
      </c>
      <c r="CD307" s="34">
        <f t="shared" si="1916"/>
        <v>-0.01277470539</v>
      </c>
      <c r="CE307" s="34">
        <f t="shared" si="1916"/>
        <v>-0.04040842606</v>
      </c>
    </row>
    <row r="308" ht="18.0" customHeight="1">
      <c r="B308" s="6">
        <v>0.0</v>
      </c>
      <c r="C308" s="6">
        <v>0.0</v>
      </c>
      <c r="D308" s="6">
        <v>1.0</v>
      </c>
      <c r="E308" s="22" t="str">
        <f t="shared" si="1859"/>
        <v>virginica</v>
      </c>
      <c r="F308" s="22">
        <f t="shared" ref="F308:H308" si="1917">AQ308</f>
        <v>0.2326696262</v>
      </c>
      <c r="G308" s="22">
        <f t="shared" si="1917"/>
        <v>0.4075972719</v>
      </c>
      <c r="H308" s="22">
        <f t="shared" si="1917"/>
        <v>0.3597331019</v>
      </c>
      <c r="I308" s="64" t="str">
        <f t="shared" si="1861"/>
        <v>versicolor</v>
      </c>
      <c r="K308" s="24" t="str">
        <f t="shared" si="1862"/>
        <v>NG</v>
      </c>
      <c r="L308" s="29">
        <f t="shared" si="1863"/>
        <v>0.1135992118</v>
      </c>
      <c r="N308" s="29">
        <v>1.0</v>
      </c>
      <c r="O308" s="27">
        <v>8.3</v>
      </c>
      <c r="P308" s="27">
        <v>5.8</v>
      </c>
      <c r="U308" s="27">
        <v>-0.17903381081328473</v>
      </c>
      <c r="V308" s="27">
        <v>-0.3636514501107211</v>
      </c>
      <c r="W308" s="27">
        <v>1.1888376843070096</v>
      </c>
      <c r="Z308" s="17">
        <f t="shared" ref="Z308:AB308" si="1918">1/(1+EXP(-U308))</f>
        <v>0.4553607193</v>
      </c>
      <c r="AA308" s="17">
        <f t="shared" si="1918"/>
        <v>0.4100759411</v>
      </c>
      <c r="AB308" s="17">
        <f t="shared" si="1918"/>
        <v>0.7665331205</v>
      </c>
      <c r="AE308" s="29">
        <v>1.0</v>
      </c>
      <c r="AF308" s="17">
        <f t="shared" ref="AF308:AH308" si="1919">Z308</f>
        <v>0.4553607193</v>
      </c>
      <c r="AG308" s="17">
        <f t="shared" si="1919"/>
        <v>0.4100759411</v>
      </c>
      <c r="AH308" s="17">
        <f t="shared" si="1919"/>
        <v>0.7665331205</v>
      </c>
      <c r="AM308" s="27">
        <v>0.25412962667439193</v>
      </c>
      <c r="AN308" s="27">
        <v>0.814789701110934</v>
      </c>
      <c r="AO308" s="27">
        <v>0.6898724657707591</v>
      </c>
      <c r="AQ308" s="17">
        <f t="shared" ref="AQ308:AS308" si="1920">EXP(AM308)/(EXP($AM308)+EXP($AN308)+EXP($AO308))</f>
        <v>0.2326696262</v>
      </c>
      <c r="AR308" s="17">
        <f t="shared" si="1920"/>
        <v>0.4075972719</v>
      </c>
      <c r="AS308" s="17">
        <f t="shared" si="1920"/>
        <v>0.3597331019</v>
      </c>
      <c r="AU308" s="40" t="str">
        <f t="shared" si="1879"/>
        <v>versicolor</v>
      </c>
      <c r="AW308" s="41">
        <v>0.0</v>
      </c>
      <c r="AX308" s="41">
        <v>0.0</v>
      </c>
      <c r="AY308" s="41">
        <v>1.0</v>
      </c>
      <c r="BB308" s="74">
        <f t="shared" ref="BB308:BD308" si="1921">AQ308-AW308</f>
        <v>0.2326696262</v>
      </c>
      <c r="BC308" s="74">
        <f t="shared" si="1921"/>
        <v>0.4075972719</v>
      </c>
      <c r="BD308" s="74">
        <f t="shared" si="1921"/>
        <v>-0.6402668981</v>
      </c>
      <c r="BF308" s="5">
        <v>1.0</v>
      </c>
      <c r="BG308" s="5">
        <v>1.0</v>
      </c>
      <c r="BH308" s="5">
        <v>1.0</v>
      </c>
      <c r="BJ308" s="34">
        <f t="shared" ref="BJ308:BL308" si="1922">BB308*BF308</f>
        <v>0.2326696262</v>
      </c>
      <c r="BK308" s="34">
        <f t="shared" si="1922"/>
        <v>0.4075972719</v>
      </c>
      <c r="BL308" s="34">
        <f t="shared" si="1922"/>
        <v>-0.6402668981</v>
      </c>
      <c r="BT308" s="5">
        <f t="shared" ref="BT308:BV308" si="1923">Z308*(1-Z308)</f>
        <v>0.2480073346</v>
      </c>
      <c r="BU308" s="5">
        <f t="shared" si="1923"/>
        <v>0.2419136636</v>
      </c>
      <c r="BV308" s="5">
        <f t="shared" si="1923"/>
        <v>0.1789600957</v>
      </c>
      <c r="BY308" s="17">
        <v>0.040745673844921615</v>
      </c>
      <c r="BZ308" s="17">
        <v>-0.11066890001536883</v>
      </c>
      <c r="CA308" s="17">
        <v>-0.10368866186493664</v>
      </c>
      <c r="CC308" s="34">
        <f t="shared" ref="CC308:CE308" si="1924">BY308*BT308</f>
        <v>0.01010522597</v>
      </c>
      <c r="CD308" s="34">
        <f t="shared" si="1924"/>
        <v>-0.02677231905</v>
      </c>
      <c r="CE308" s="34">
        <f t="shared" si="1924"/>
        <v>-0.01855613285</v>
      </c>
    </row>
    <row r="309" ht="18.0" customHeight="1">
      <c r="B309" s="6">
        <v>0.0</v>
      </c>
      <c r="C309" s="6">
        <v>0.0</v>
      </c>
      <c r="D309" s="6">
        <v>1.0</v>
      </c>
      <c r="E309" s="22" t="str">
        <f t="shared" si="1859"/>
        <v>virginica</v>
      </c>
      <c r="F309" s="22">
        <f t="shared" ref="F309:H309" si="1925">AQ309</f>
        <v>0.2263963438</v>
      </c>
      <c r="G309" s="22">
        <f t="shared" si="1925"/>
        <v>0.4145570412</v>
      </c>
      <c r="H309" s="22">
        <f t="shared" si="1925"/>
        <v>0.3590466149</v>
      </c>
      <c r="I309" s="64" t="str">
        <f t="shared" si="1861"/>
        <v>versicolor</v>
      </c>
      <c r="J309" s="30"/>
      <c r="K309" s="24" t="str">
        <f t="shared" si="1862"/>
        <v>NG</v>
      </c>
      <c r="L309" s="31">
        <f t="shared" si="1863"/>
        <v>0.1138114503</v>
      </c>
      <c r="N309" s="31">
        <v>1.0</v>
      </c>
      <c r="O309" s="27">
        <v>7.7</v>
      </c>
      <c r="P309" s="27">
        <v>5.2</v>
      </c>
      <c r="U309" s="27">
        <v>-0.11688596590970368</v>
      </c>
      <c r="V309" s="27">
        <v>-0.4467214519077718</v>
      </c>
      <c r="W309" s="27">
        <v>1.2474826156275736</v>
      </c>
      <c r="Z309" s="17">
        <f t="shared" ref="Z309:AB309" si="1926">1/(1+EXP(-U309))</f>
        <v>0.4708117326</v>
      </c>
      <c r="AA309" s="17">
        <f t="shared" si="1926"/>
        <v>0.3901405524</v>
      </c>
      <c r="AB309" s="17">
        <f t="shared" si="1926"/>
        <v>0.7768637857</v>
      </c>
      <c r="AE309" s="31">
        <v>1.0</v>
      </c>
      <c r="AF309" s="17">
        <f t="shared" ref="AF309:AH309" si="1927">Z309</f>
        <v>0.4708117326</v>
      </c>
      <c r="AG309" s="17">
        <f t="shared" si="1927"/>
        <v>0.3901405524</v>
      </c>
      <c r="AH309" s="17">
        <f t="shared" si="1927"/>
        <v>0.7768637857</v>
      </c>
      <c r="AM309" s="27">
        <v>0.23827982808064324</v>
      </c>
      <c r="AN309" s="27">
        <v>0.843203210697751</v>
      </c>
      <c r="AO309" s="27">
        <v>0.699444857620938</v>
      </c>
      <c r="AQ309" s="17">
        <f t="shared" ref="AQ309:AS309" si="1928">EXP(AM309)/(EXP($AM309)+EXP($AN309)+EXP($AO309))</f>
        <v>0.2263963438</v>
      </c>
      <c r="AR309" s="17">
        <f t="shared" si="1928"/>
        <v>0.4145570412</v>
      </c>
      <c r="AS309" s="17">
        <f t="shared" si="1928"/>
        <v>0.3590466149</v>
      </c>
      <c r="AU309" s="40" t="str">
        <f t="shared" si="1879"/>
        <v>versicolor</v>
      </c>
      <c r="AW309" s="41">
        <v>0.0</v>
      </c>
      <c r="AX309" s="41">
        <v>0.0</v>
      </c>
      <c r="AY309" s="41">
        <v>1.0</v>
      </c>
      <c r="BB309" s="74">
        <f t="shared" ref="BB309:BD309" si="1929">AQ309-AW309</f>
        <v>0.2263963438</v>
      </c>
      <c r="BC309" s="74">
        <f t="shared" si="1929"/>
        <v>0.4145570412</v>
      </c>
      <c r="BD309" s="74">
        <f t="shared" si="1929"/>
        <v>-0.6409533851</v>
      </c>
      <c r="BF309" s="5">
        <v>1.0</v>
      </c>
      <c r="BG309" s="5">
        <v>1.0</v>
      </c>
      <c r="BH309" s="5">
        <v>1.0</v>
      </c>
      <c r="BJ309" s="34">
        <f t="shared" ref="BJ309:BL309" si="1930">BB309*BF309</f>
        <v>0.2263963438</v>
      </c>
      <c r="BK309" s="34">
        <f t="shared" si="1930"/>
        <v>0.4145570412</v>
      </c>
      <c r="BL309" s="34">
        <f t="shared" si="1930"/>
        <v>-0.6409533851</v>
      </c>
      <c r="BT309" s="5">
        <f t="shared" ref="BT309:BV309" si="1931">Z309*(1-Z309)</f>
        <v>0.249148045</v>
      </c>
      <c r="BU309" s="5">
        <f t="shared" si="1931"/>
        <v>0.2379309018</v>
      </c>
      <c r="BV309" s="5">
        <f t="shared" si="1931"/>
        <v>0.1733464442</v>
      </c>
      <c r="BY309" s="17">
        <v>0.043327222358745865</v>
      </c>
      <c r="BZ309" s="17">
        <v>-0.11851035552012862</v>
      </c>
      <c r="CA309" s="17">
        <v>-0.09455077912753146</v>
      </c>
      <c r="CC309" s="34">
        <f t="shared" ref="CC309:CE309" si="1932">BY309*BT309</f>
        <v>0.01079489275</v>
      </c>
      <c r="CD309" s="34">
        <f t="shared" si="1932"/>
        <v>-0.02819727576</v>
      </c>
      <c r="CE309" s="34">
        <f t="shared" si="1932"/>
        <v>-0.01639004135</v>
      </c>
    </row>
    <row r="310" ht="18.0" customHeight="1">
      <c r="K310" s="32" t="s">
        <v>29</v>
      </c>
      <c r="L310" s="31">
        <f>SUM(L301:L309)</f>
        <v>0.8362732148</v>
      </c>
      <c r="R310" s="9"/>
      <c r="AM310" s="7"/>
    </row>
    <row r="311" ht="18.0" customHeight="1">
      <c r="K311" s="2"/>
      <c r="R311" s="9"/>
      <c r="AM311" s="43" t="s">
        <v>388</v>
      </c>
      <c r="AN311" s="27"/>
      <c r="AO311" s="27"/>
    </row>
    <row r="312" ht="18.0" customHeight="1">
      <c r="B312" s="11" t="s">
        <v>11</v>
      </c>
      <c r="C312" s="12"/>
      <c r="D312" s="12"/>
      <c r="E312" s="13"/>
      <c r="G312" s="2"/>
      <c r="H312" s="2"/>
      <c r="I312" s="2"/>
      <c r="J312" s="9"/>
      <c r="K312" s="2"/>
      <c r="L312" s="9"/>
      <c r="Q312" s="7"/>
      <c r="U312" s="43" t="s">
        <v>12</v>
      </c>
      <c r="V312" s="27"/>
      <c r="W312" s="27"/>
      <c r="Z312" s="16" t="s">
        <v>389</v>
      </c>
      <c r="AA312" s="17"/>
      <c r="AF312" s="16" t="s">
        <v>390</v>
      </c>
      <c r="AI312" s="7"/>
      <c r="AM312" s="43" t="s">
        <v>391</v>
      </c>
      <c r="AQ312" s="10" t="s">
        <v>392</v>
      </c>
      <c r="AR312" s="17"/>
      <c r="AW312" s="1" t="s">
        <v>41</v>
      </c>
      <c r="BB312" s="36" t="s">
        <v>93</v>
      </c>
      <c r="BF312" s="4" t="s">
        <v>393</v>
      </c>
      <c r="BH312" s="9" t="s">
        <v>1957</v>
      </c>
      <c r="BJ312" s="33" t="s">
        <v>395</v>
      </c>
      <c r="BN312" s="33" t="s">
        <v>396</v>
      </c>
      <c r="BO312" s="34"/>
      <c r="BP312" s="34"/>
      <c r="BQ312" s="34"/>
      <c r="BT312" s="4" t="s">
        <v>397</v>
      </c>
      <c r="BX312" s="16" t="s">
        <v>398</v>
      </c>
      <c r="BY312" s="17"/>
      <c r="BZ312" s="17"/>
      <c r="CA312" s="17"/>
      <c r="CB312" s="17"/>
      <c r="CC312" s="33" t="s">
        <v>399</v>
      </c>
      <c r="CG312" s="4" t="s">
        <v>138</v>
      </c>
      <c r="CH312" s="5"/>
      <c r="CI312" s="5"/>
      <c r="CJ312" s="5"/>
    </row>
    <row r="313" ht="18.0" customHeight="1">
      <c r="B313" s="18" t="s">
        <v>14</v>
      </c>
      <c r="C313" s="18" t="s">
        <v>15</v>
      </c>
      <c r="D313" s="18" t="s">
        <v>16</v>
      </c>
      <c r="E313" s="19"/>
      <c r="F313" s="6" t="s">
        <v>14</v>
      </c>
      <c r="G313" s="6" t="s">
        <v>15</v>
      </c>
      <c r="H313" s="6" t="s">
        <v>16</v>
      </c>
      <c r="I313" s="19"/>
      <c r="J313" s="20" t="s">
        <v>18</v>
      </c>
      <c r="K313" s="18" t="s">
        <v>19</v>
      </c>
      <c r="L313" s="21" t="s">
        <v>20</v>
      </c>
      <c r="N313" s="1" t="s">
        <v>21</v>
      </c>
      <c r="O313" s="1" t="s">
        <v>22</v>
      </c>
      <c r="P313" s="1" t="s">
        <v>23</v>
      </c>
      <c r="Q313" s="1" t="s">
        <v>1958</v>
      </c>
      <c r="U313" s="1" t="s">
        <v>1959</v>
      </c>
      <c r="AE313" s="1" t="s">
        <v>21</v>
      </c>
      <c r="AF313" s="2" t="s">
        <v>1960</v>
      </c>
      <c r="AI313" s="2" t="s">
        <v>1961</v>
      </c>
      <c r="AK313" s="2"/>
      <c r="AM313" s="2" t="s">
        <v>1962</v>
      </c>
      <c r="AO313" s="2"/>
      <c r="AQ313" s="2" t="s">
        <v>47</v>
      </c>
      <c r="AW313" s="6" t="s">
        <v>14</v>
      </c>
      <c r="AX313" s="6" t="s">
        <v>15</v>
      </c>
      <c r="AY313" s="6" t="s">
        <v>16</v>
      </c>
      <c r="BB313" s="2" t="s">
        <v>101</v>
      </c>
      <c r="BF313" s="1" t="s">
        <v>251</v>
      </c>
      <c r="BJ313" s="57" t="s">
        <v>1963</v>
      </c>
      <c r="BK313" s="58"/>
      <c r="BO313" s="2" t="s">
        <v>104</v>
      </c>
      <c r="BP313" s="2"/>
      <c r="BT313" s="1" t="s">
        <v>145</v>
      </c>
      <c r="BY313" s="2" t="s">
        <v>146</v>
      </c>
      <c r="CC313" s="2" t="s">
        <v>1964</v>
      </c>
      <c r="CH313" s="2" t="s">
        <v>148</v>
      </c>
    </row>
    <row r="314" ht="18.0" customHeight="1">
      <c r="A314" s="1">
        <f>A301+1</f>
        <v>24</v>
      </c>
      <c r="B314" s="6">
        <v>1.0</v>
      </c>
      <c r="C314" s="6">
        <v>0.0</v>
      </c>
      <c r="D314" s="6">
        <v>0.0</v>
      </c>
      <c r="E314" s="22" t="str">
        <f t="shared" ref="E314:E322" si="1943">IF(MAX(B314:D314)=B314,"setosa",IF(MAX(B314:D314)=C314,"versicolor","virginica"))</f>
        <v>setosa</v>
      </c>
      <c r="F314" s="22">
        <f t="shared" ref="F314:H314" si="1933">AQ314</f>
        <v>0.5125023547</v>
      </c>
      <c r="G314" s="22">
        <f t="shared" si="1933"/>
        <v>0.1936826291</v>
      </c>
      <c r="H314" s="22">
        <f t="shared" si="1933"/>
        <v>0.2938150162</v>
      </c>
      <c r="I314" s="64" t="str">
        <f t="shared" ref="I314:I322" si="1945">IF(MAX(F314:H314)=F314,"setosa",IF(MAX(F314:H314)=G314,"versicolor","virginica"))</f>
        <v>setosa</v>
      </c>
      <c r="J314" s="22">
        <f>COUNTIF(K314:K322,"OK")/9</f>
        <v>0.6666666667</v>
      </c>
      <c r="K314" s="24" t="str">
        <f t="shared" ref="K314:K322" si="1946">IF(E314=I314,"OK","NG")</f>
        <v>OK</v>
      </c>
      <c r="L314" s="25">
        <f t="shared" ref="L314:L322" si="1947">-(B314*LN(F314)+C314*LN(G314)+D314*LN(H314))/9</f>
        <v>0.07427221927</v>
      </c>
      <c r="M314" s="9" t="s">
        <v>26</v>
      </c>
      <c r="N314" s="25">
        <v>1.0</v>
      </c>
      <c r="O314" s="27">
        <v>5.1</v>
      </c>
      <c r="P314" s="27">
        <v>7.0</v>
      </c>
      <c r="Q314" s="72">
        <f t="shared" ref="Q314:S314" si="1934">Q301-$C$10*CH301</f>
        <v>0.05234836822</v>
      </c>
      <c r="R314" s="72">
        <f t="shared" si="1934"/>
        <v>-0.09746941904</v>
      </c>
      <c r="S314" s="72">
        <f t="shared" si="1934"/>
        <v>0.2119751015</v>
      </c>
      <c r="T314" s="28" t="s">
        <v>27</v>
      </c>
      <c r="U314" s="27">
        <f t="array" ref="U314:W322">MMULT(N314:P322,Q314:S316)</f>
        <v>-1.056983357</v>
      </c>
      <c r="V314" s="27">
        <v>1.74579499141274</v>
      </c>
      <c r="W314" s="27">
        <v>-1.7062992073964924</v>
      </c>
      <c r="Y314" s="9" t="s">
        <v>1965</v>
      </c>
      <c r="Z314" s="17">
        <f t="shared" ref="Z314:AB314" si="1935">1/(1+EXP(-U314))</f>
        <v>0.2578863611</v>
      </c>
      <c r="AA314" s="17">
        <f t="shared" si="1935"/>
        <v>0.8514216422</v>
      </c>
      <c r="AB314" s="17">
        <f t="shared" si="1935"/>
        <v>0.1536443419</v>
      </c>
      <c r="AD314" s="9" t="s">
        <v>1966</v>
      </c>
      <c r="AE314" s="25">
        <v>1.0</v>
      </c>
      <c r="AF314" s="17">
        <f t="shared" ref="AF314:AH314" si="1936">Z314</f>
        <v>0.2578863611</v>
      </c>
      <c r="AG314" s="17">
        <f t="shared" si="1936"/>
        <v>0.8514216422</v>
      </c>
      <c r="AH314" s="17">
        <f t="shared" si="1936"/>
        <v>0.1536443419</v>
      </c>
      <c r="AI314" s="38">
        <f t="shared" ref="AI314:AK314" si="1937">AI301-$C$10*BO301</f>
        <v>0.1572654822</v>
      </c>
      <c r="AJ314" s="38">
        <f t="shared" si="1937"/>
        <v>-0.07736232393</v>
      </c>
      <c r="AK314" s="38">
        <f t="shared" si="1937"/>
        <v>-0.07990315831</v>
      </c>
      <c r="AL314" s="28" t="s">
        <v>27</v>
      </c>
      <c r="AM314" s="27">
        <f t="array" ref="AM314:AO322">MMULT(AE314:AH322,AI314:AK317)</f>
        <v>0.9119065436</v>
      </c>
      <c r="AN314" s="27">
        <v>-0.06117787470430214</v>
      </c>
      <c r="AO314" s="27">
        <v>0.35555161067365193</v>
      </c>
      <c r="AP314" s="9" t="s">
        <v>1967</v>
      </c>
      <c r="AQ314" s="17">
        <f t="shared" ref="AQ314:AS314" si="1938">EXP(AM314)/(EXP($AM314)+EXP($AN314)+EXP($AO314))</f>
        <v>0.5125023547</v>
      </c>
      <c r="AR314" s="17">
        <f t="shared" si="1938"/>
        <v>0.1936826291</v>
      </c>
      <c r="AS314" s="17">
        <f t="shared" si="1938"/>
        <v>0.2938150162</v>
      </c>
      <c r="AT314" s="39" t="s">
        <v>51</v>
      </c>
      <c r="AU314" s="40" t="str">
        <f>IF(MAX(B314:D314)=MAX(AQ314:AS314)=AQ314,"setosa",IF(MAX(AQ314:AS314)=AR314,"versicolor","virginica"))</f>
        <v>virginica</v>
      </c>
      <c r="AW314" s="41">
        <v>1.0</v>
      </c>
      <c r="AX314" s="41">
        <v>0.0</v>
      </c>
      <c r="AY314" s="41">
        <v>0.0</v>
      </c>
      <c r="BA314" s="59" t="s">
        <v>108</v>
      </c>
      <c r="BB314" s="74">
        <f t="shared" ref="BB314:BD314" si="1939">AQ314-AW314</f>
        <v>-0.4874976453</v>
      </c>
      <c r="BC314" s="74">
        <f t="shared" si="1939"/>
        <v>0.1936826291</v>
      </c>
      <c r="BD314" s="74">
        <f t="shared" si="1939"/>
        <v>0.2938150162</v>
      </c>
      <c r="BE314" s="9" t="s">
        <v>1968</v>
      </c>
      <c r="BF314" s="5">
        <v>1.0</v>
      </c>
      <c r="BG314" s="5">
        <v>1.0</v>
      </c>
      <c r="BH314" s="5">
        <v>1.0</v>
      </c>
      <c r="BI314" s="9" t="s">
        <v>1969</v>
      </c>
      <c r="BJ314" s="34">
        <f t="shared" ref="BJ314:BL314" si="1940">BB314*BF314</f>
        <v>-0.4874976453</v>
      </c>
      <c r="BK314" s="34">
        <f t="shared" si="1940"/>
        <v>0.1936826291</v>
      </c>
      <c r="BL314" s="34">
        <f t="shared" si="1940"/>
        <v>0.2938150162</v>
      </c>
      <c r="BN314" s="61" t="s">
        <v>1970</v>
      </c>
      <c r="BO314" s="62">
        <f t="array" ref="BO314:BQ317">MMULT(TRANSPOSE(AE314:AH322),BJ314:BL322)</f>
        <v>-0.154352753</v>
      </c>
      <c r="BP314" s="62">
        <v>0.1291570199030549</v>
      </c>
      <c r="BQ314" s="62">
        <v>0.02519573311712242</v>
      </c>
      <c r="BS314" s="75" t="s">
        <v>1971</v>
      </c>
      <c r="BT314" s="5">
        <f t="shared" ref="BT314:BV314" si="1941">Z314*(1-Z314)</f>
        <v>0.1913809859</v>
      </c>
      <c r="BU314" s="5">
        <f t="shared" si="1941"/>
        <v>0.1265028294</v>
      </c>
      <c r="BV314" s="5">
        <f t="shared" si="1941"/>
        <v>0.1300377581</v>
      </c>
      <c r="BX314" s="9" t="s">
        <v>1972</v>
      </c>
      <c r="BY314" s="17">
        <f t="array" ref="BY314:CA322">MMULT(BJ314:BL322,TRANSPOSE(AI315:AK317))</f>
        <v>0.1397757331</v>
      </c>
      <c r="BZ314" s="17">
        <v>-0.4329536197124958</v>
      </c>
      <c r="CA314" s="17">
        <v>0.6233349156484687</v>
      </c>
      <c r="CB314" s="9"/>
      <c r="CC314" s="34">
        <f t="shared" ref="CC314:CE314" si="1942">BY314*BT314</f>
        <v>0.0267504176</v>
      </c>
      <c r="CD314" s="34">
        <f t="shared" si="1942"/>
        <v>-0.0547698579</v>
      </c>
      <c r="CE314" s="34">
        <f t="shared" si="1942"/>
        <v>0.08105707499</v>
      </c>
      <c r="CG314" s="61" t="s">
        <v>1973</v>
      </c>
      <c r="CH314" s="65">
        <f t="array" ref="CH314:CJ316">MMULT(TRANSPOSE(N314:P322),CC314:CE322)</f>
        <v>-0.011607786</v>
      </c>
      <c r="CI314" s="65">
        <v>0.06123503805956278</v>
      </c>
      <c r="CJ314" s="65">
        <v>-0.02048826534044199</v>
      </c>
    </row>
    <row r="315" ht="18.0" customHeight="1">
      <c r="B315" s="6">
        <v>1.0</v>
      </c>
      <c r="C315" s="6">
        <v>0.0</v>
      </c>
      <c r="D315" s="6">
        <v>0.0</v>
      </c>
      <c r="E315" s="22" t="str">
        <f t="shared" si="1943"/>
        <v>setosa</v>
      </c>
      <c r="F315" s="22">
        <f t="shared" ref="F315:H315" si="1944">AQ315</f>
        <v>0.5376003764</v>
      </c>
      <c r="G315" s="22">
        <f t="shared" si="1944"/>
        <v>0.1785803882</v>
      </c>
      <c r="H315" s="22">
        <f t="shared" si="1944"/>
        <v>0.2838192354</v>
      </c>
      <c r="I315" s="64" t="str">
        <f t="shared" si="1945"/>
        <v>setosa</v>
      </c>
      <c r="K315" s="24" t="str">
        <f t="shared" si="1946"/>
        <v>OK</v>
      </c>
      <c r="L315" s="29">
        <f t="shared" si="1947"/>
        <v>0.06895997662</v>
      </c>
      <c r="N315" s="29">
        <v>1.0</v>
      </c>
      <c r="O315" s="27">
        <v>5.4</v>
      </c>
      <c r="P315" s="27">
        <v>7.8</v>
      </c>
      <c r="Q315" s="72">
        <f t="shared" ref="Q315:S315" si="1948">Q302-$C$10*CH302</f>
        <v>0.1543235194</v>
      </c>
      <c r="R315" s="72">
        <f t="shared" si="1948"/>
        <v>-0.4573827407</v>
      </c>
      <c r="S315" s="72">
        <f t="shared" si="1948"/>
        <v>0.6502165242</v>
      </c>
      <c r="U315" s="27">
        <v>-1.227415634882484</v>
      </c>
      <c r="V315" s="27">
        <v>2.085827756400317</v>
      </c>
      <c r="W315" s="27">
        <v>-2.1094489452754193</v>
      </c>
      <c r="Z315" s="17">
        <f t="shared" ref="Z315:AB315" si="1949">1/(1+EXP(-U315))</f>
        <v>0.2266340701</v>
      </c>
      <c r="AA315" s="17">
        <f t="shared" si="1949"/>
        <v>0.8895180614</v>
      </c>
      <c r="AB315" s="17">
        <f t="shared" si="1949"/>
        <v>0.1081818202</v>
      </c>
      <c r="AE315" s="29">
        <v>1.0</v>
      </c>
      <c r="AF315" s="17">
        <f t="shared" ref="AF315:AH315" si="1950">Z315</f>
        <v>0.2266340701</v>
      </c>
      <c r="AG315" s="17">
        <f t="shared" si="1950"/>
        <v>0.8895180614</v>
      </c>
      <c r="AH315" s="17">
        <f t="shared" si="1950"/>
        <v>0.1081818202</v>
      </c>
      <c r="AI315" s="38">
        <f t="shared" ref="AI315:AK315" si="1951">AI302-$C$10*BO302</f>
        <v>0.3942333695</v>
      </c>
      <c r="AJ315" s="38">
        <f t="shared" si="1951"/>
        <v>0.8096458628</v>
      </c>
      <c r="AK315" s="38">
        <f t="shared" si="1951"/>
        <v>0.5961207677</v>
      </c>
      <c r="AM315" s="27">
        <v>0.9600405480883761</v>
      </c>
      <c r="AN315" s="27">
        <v>-0.14203608770291434</v>
      </c>
      <c r="AO315" s="27">
        <v>0.32126259907539656</v>
      </c>
      <c r="AQ315" s="17">
        <f t="shared" ref="AQ315:AS315" si="1952">EXP(AM315)/(EXP($AM315)+EXP($AN315)+EXP($AO315))</f>
        <v>0.5376003764</v>
      </c>
      <c r="AR315" s="17">
        <f t="shared" si="1952"/>
        <v>0.1785803882</v>
      </c>
      <c r="AS315" s="17">
        <f t="shared" si="1952"/>
        <v>0.2838192354</v>
      </c>
      <c r="AU315" s="40" t="str">
        <f t="shared" ref="AU315:AU322" si="1963">IF(MAX(AQ315:AS315)=AQ315,"setosa",IF(MAX(AQ315:AS315)=AR315,"versicolor","virginica"))</f>
        <v>setosa</v>
      </c>
      <c r="AW315" s="41">
        <v>1.0</v>
      </c>
      <c r="AX315" s="41">
        <v>0.0</v>
      </c>
      <c r="AY315" s="41">
        <v>0.0</v>
      </c>
      <c r="BB315" s="74">
        <f t="shared" ref="BB315:BD315" si="1953">AQ315-AW315</f>
        <v>-0.4623996236</v>
      </c>
      <c r="BC315" s="74">
        <f t="shared" si="1953"/>
        <v>0.1785803882</v>
      </c>
      <c r="BD315" s="74">
        <f t="shared" si="1953"/>
        <v>0.2838192354</v>
      </c>
      <c r="BF315" s="5">
        <v>1.0</v>
      </c>
      <c r="BG315" s="5">
        <v>1.0</v>
      </c>
      <c r="BH315" s="5">
        <v>1.0</v>
      </c>
      <c r="BJ315" s="34">
        <f t="shared" ref="BJ315:BL315" si="1954">BB315*BF315</f>
        <v>-0.4623996236</v>
      </c>
      <c r="BK315" s="34">
        <f t="shared" si="1954"/>
        <v>0.1785803882</v>
      </c>
      <c r="BL315" s="34">
        <f t="shared" si="1954"/>
        <v>0.2838192354</v>
      </c>
      <c r="BN315" s="61" t="s">
        <v>1974</v>
      </c>
      <c r="BO315" s="34">
        <v>0.24704964148693753</v>
      </c>
      <c r="BP315" s="34">
        <v>-0.20139561711954604</v>
      </c>
      <c r="BQ315" s="34">
        <v>-0.04565402436739169</v>
      </c>
      <c r="BT315" s="5">
        <f t="shared" ref="BT315:BV315" si="1955">Z315*(1-Z315)</f>
        <v>0.1752710684</v>
      </c>
      <c r="BU315" s="5">
        <f t="shared" si="1955"/>
        <v>0.09827567981</v>
      </c>
      <c r="BV315" s="5">
        <f t="shared" si="1955"/>
        <v>0.096478514</v>
      </c>
      <c r="BY315" s="17">
        <v>0.1314840513203907</v>
      </c>
      <c r="BZ315" s="17">
        <v>-0.40747495982515836</v>
      </c>
      <c r="CA315" s="17">
        <v>0.5894130359233758</v>
      </c>
      <c r="CC315" s="34">
        <f t="shared" ref="CC315:CE315" si="1956">BY315*BT315</f>
        <v>0.02304535015</v>
      </c>
      <c r="CD315" s="34">
        <f t="shared" si="1956"/>
        <v>-0.04004487868</v>
      </c>
      <c r="CE315" s="34">
        <f t="shared" si="1956"/>
        <v>0.05686569384</v>
      </c>
      <c r="CG315" s="61" t="s">
        <v>1975</v>
      </c>
      <c r="CH315" s="66">
        <v>-0.12674316304873268</v>
      </c>
      <c r="CI315" s="66">
        <v>0.4567954254757688</v>
      </c>
      <c r="CJ315" s="66">
        <v>-0.5167428816065742</v>
      </c>
    </row>
    <row r="316" ht="18.0" customHeight="1">
      <c r="B316" s="6">
        <v>1.0</v>
      </c>
      <c r="C316" s="6">
        <v>0.0</v>
      </c>
      <c r="D316" s="6">
        <v>0.0</v>
      </c>
      <c r="E316" s="22" t="str">
        <f t="shared" si="1943"/>
        <v>setosa</v>
      </c>
      <c r="F316" s="22">
        <f t="shared" ref="F316:H316" si="1957">AQ316</f>
        <v>0.5226126653</v>
      </c>
      <c r="G316" s="22">
        <f t="shared" si="1957"/>
        <v>0.1877411885</v>
      </c>
      <c r="H316" s="22">
        <f t="shared" si="1957"/>
        <v>0.2896461462</v>
      </c>
      <c r="I316" s="64" t="str">
        <f t="shared" si="1945"/>
        <v>setosa</v>
      </c>
      <c r="K316" s="24" t="str">
        <f t="shared" si="1946"/>
        <v>OK</v>
      </c>
      <c r="L316" s="29">
        <f t="shared" si="1947"/>
        <v>0.07210163234</v>
      </c>
      <c r="N316" s="29">
        <v>1.0</v>
      </c>
      <c r="O316" s="27">
        <v>4.6</v>
      </c>
      <c r="P316" s="27">
        <v>6.8</v>
      </c>
      <c r="Q316" s="72">
        <f t="shared" ref="Q316:S316" si="1958">Q303-$C$10*CH303</f>
        <v>-0.2709116677</v>
      </c>
      <c r="R316" s="72">
        <f t="shared" si="1958"/>
        <v>0.596559484</v>
      </c>
      <c r="S316" s="72">
        <f t="shared" si="1958"/>
        <v>-0.7477683689</v>
      </c>
      <c r="U316" s="27">
        <v>-1.0799627827253162</v>
      </c>
      <c r="V316" s="27">
        <v>1.8551744649565323</v>
      </c>
      <c r="W316" s="27">
        <v>-1.8818537957294827</v>
      </c>
      <c r="Z316" s="17">
        <f t="shared" ref="Z316:AB316" si="1959">1/(1+EXP(-U316))</f>
        <v>0.2535130598</v>
      </c>
      <c r="AA316" s="17">
        <f t="shared" si="1959"/>
        <v>0.8647335005</v>
      </c>
      <c r="AB316" s="17">
        <f t="shared" si="1959"/>
        <v>0.1321760878</v>
      </c>
      <c r="AE316" s="29">
        <v>1.0</v>
      </c>
      <c r="AF316" s="17">
        <f t="shared" ref="AF316:AH316" si="1960">Z316</f>
        <v>0.2535130598</v>
      </c>
      <c r="AG316" s="17">
        <f t="shared" si="1960"/>
        <v>0.8647335005</v>
      </c>
      <c r="AH316" s="17">
        <f t="shared" si="1960"/>
        <v>0.1321760878</v>
      </c>
      <c r="AI316" s="38">
        <f t="shared" ref="AI316:AK316" si="1961">AI303-$C$10*BO303</f>
        <v>0.8746277384</v>
      </c>
      <c r="AJ316" s="38">
        <f t="shared" si="1961"/>
        <v>-0.3880592074</v>
      </c>
      <c r="AK316" s="38">
        <f t="shared" si="1961"/>
        <v>0.233431469</v>
      </c>
      <c r="AM316" s="27">
        <v>0.9346387891711969</v>
      </c>
      <c r="AN316" s="27">
        <v>-0.08913744109703933</v>
      </c>
      <c r="AO316" s="27">
        <v>0.3444581936269506</v>
      </c>
      <c r="AQ316" s="17">
        <f t="shared" ref="AQ316:AS316" si="1962">EXP(AM316)/(EXP($AM316)+EXP($AN316)+EXP($AO316))</f>
        <v>0.5226126653</v>
      </c>
      <c r="AR316" s="17">
        <f t="shared" si="1962"/>
        <v>0.1877411885</v>
      </c>
      <c r="AS316" s="17">
        <f t="shared" si="1962"/>
        <v>0.2896461462</v>
      </c>
      <c r="AU316" s="40" t="str">
        <f t="shared" si="1963"/>
        <v>setosa</v>
      </c>
      <c r="AW316" s="41">
        <v>1.0</v>
      </c>
      <c r="AX316" s="41">
        <v>0.0</v>
      </c>
      <c r="AY316" s="41">
        <v>0.0</v>
      </c>
      <c r="BB316" s="74">
        <f t="shared" ref="BB316:BD316" si="1964">AQ316-AW316</f>
        <v>-0.4773873347</v>
      </c>
      <c r="BC316" s="74">
        <f t="shared" si="1964"/>
        <v>0.1877411885</v>
      </c>
      <c r="BD316" s="74">
        <f t="shared" si="1964"/>
        <v>0.2896461462</v>
      </c>
      <c r="BF316" s="5">
        <v>1.0</v>
      </c>
      <c r="BG316" s="5">
        <v>1.0</v>
      </c>
      <c r="BH316" s="5">
        <v>1.0</v>
      </c>
      <c r="BJ316" s="34">
        <f t="shared" ref="BJ316:BL316" si="1965">BB316*BF316</f>
        <v>-0.4773873347</v>
      </c>
      <c r="BK316" s="34">
        <f t="shared" si="1965"/>
        <v>0.1877411885</v>
      </c>
      <c r="BL316" s="34">
        <f t="shared" si="1965"/>
        <v>0.2896461462</v>
      </c>
      <c r="BO316" s="34">
        <v>-0.7723658752414109</v>
      </c>
      <c r="BP316" s="34">
        <v>0.5373444986699888</v>
      </c>
      <c r="BQ316" s="34">
        <v>0.23502137657142244</v>
      </c>
      <c r="BT316" s="5">
        <f t="shared" ref="BT316:BV316" si="1966">Z316*(1-Z316)</f>
        <v>0.1892441883</v>
      </c>
      <c r="BU316" s="5">
        <f t="shared" si="1966"/>
        <v>0.1169694736</v>
      </c>
      <c r="BV316" s="5">
        <f t="shared" si="1966"/>
        <v>0.1147055696</v>
      </c>
      <c r="BY316" s="17">
        <v>0.13646594210684984</v>
      </c>
      <c r="BZ316" s="17">
        <v>-0.42277837633941306</v>
      </c>
      <c r="CA316" s="17">
        <v>0.6097208105514103</v>
      </c>
      <c r="CC316" s="34">
        <f t="shared" ref="CC316:CE316" si="1967">BY316*BT316</f>
        <v>0.02582538644</v>
      </c>
      <c r="CD316" s="34">
        <f t="shared" si="1967"/>
        <v>-0.04945216412</v>
      </c>
      <c r="CE316" s="34">
        <f t="shared" si="1967"/>
        <v>0.06993837289</v>
      </c>
      <c r="CH316" s="66">
        <v>0.30616663756226326</v>
      </c>
      <c r="CI316" s="66">
        <v>-0.47938200696485445</v>
      </c>
      <c r="CJ316" s="66">
        <v>0.5109111133220747</v>
      </c>
    </row>
    <row r="317" ht="18.0" customHeight="1">
      <c r="B317" s="6">
        <v>0.0</v>
      </c>
      <c r="C317" s="6">
        <v>1.0</v>
      </c>
      <c r="D317" s="6">
        <v>0.0</v>
      </c>
      <c r="E317" s="22" t="str">
        <f t="shared" si="1943"/>
        <v>versicolor</v>
      </c>
      <c r="F317" s="22">
        <f t="shared" ref="F317:H317" si="1968">AQ317</f>
        <v>0.1896231105</v>
      </c>
      <c r="G317" s="22">
        <f t="shared" si="1968"/>
        <v>0.4517733399</v>
      </c>
      <c r="H317" s="22">
        <f t="shared" si="1968"/>
        <v>0.3586035496</v>
      </c>
      <c r="I317" s="64" t="str">
        <f t="shared" si="1945"/>
        <v>versicolor</v>
      </c>
      <c r="K317" s="24" t="str">
        <f t="shared" si="1946"/>
        <v>OK</v>
      </c>
      <c r="L317" s="29">
        <f t="shared" si="1947"/>
        <v>0.08828607614</v>
      </c>
      <c r="N317" s="29">
        <v>1.0</v>
      </c>
      <c r="O317" s="27">
        <v>6.4</v>
      </c>
      <c r="P317" s="27">
        <v>3.6</v>
      </c>
      <c r="U317" s="27">
        <v>0.06473688865706573</v>
      </c>
      <c r="V317" s="27">
        <v>-0.8771048170456881</v>
      </c>
      <c r="W317" s="27">
        <v>1.681394728511322</v>
      </c>
      <c r="Z317" s="17">
        <f t="shared" ref="Z317:AB317" si="1969">1/(1+EXP(-U317))</f>
        <v>0.5161785724</v>
      </c>
      <c r="AA317" s="17">
        <f t="shared" si="1969"/>
        <v>0.293778091</v>
      </c>
      <c r="AB317" s="17">
        <f t="shared" si="1969"/>
        <v>0.8430891278</v>
      </c>
      <c r="AE317" s="29">
        <v>1.0</v>
      </c>
      <c r="AF317" s="17">
        <f t="shared" ref="AF317:AH317" si="1970">Z317</f>
        <v>0.5161785724</v>
      </c>
      <c r="AG317" s="17">
        <f t="shared" si="1970"/>
        <v>0.293778091</v>
      </c>
      <c r="AH317" s="17">
        <f t="shared" si="1970"/>
        <v>0.8430891278</v>
      </c>
      <c r="AI317" s="38">
        <f t="shared" ref="AI317:AK317" si="1971">AI304-$C$10*BO304</f>
        <v>-0.5968546053</v>
      </c>
      <c r="AJ317" s="38">
        <f t="shared" si="1971"/>
        <v>0.8968103203</v>
      </c>
      <c r="AK317" s="38">
        <f t="shared" si="1971"/>
        <v>0.5400442849</v>
      </c>
      <c r="AM317" s="27">
        <v>0.11450513879281565</v>
      </c>
      <c r="AN317" s="27">
        <v>0.9826472593331613</v>
      </c>
      <c r="AO317" s="27">
        <v>0.751684125047166</v>
      </c>
      <c r="AQ317" s="17">
        <f t="shared" ref="AQ317:AS317" si="1972">EXP(AM317)/(EXP($AM317)+EXP($AN317)+EXP($AO317))</f>
        <v>0.1896231105</v>
      </c>
      <c r="AR317" s="17">
        <f t="shared" si="1972"/>
        <v>0.4517733399</v>
      </c>
      <c r="AS317" s="17">
        <f t="shared" si="1972"/>
        <v>0.3586035496</v>
      </c>
      <c r="AU317" s="40" t="str">
        <f t="shared" si="1963"/>
        <v>versicolor</v>
      </c>
      <c r="AW317" s="41">
        <v>0.0</v>
      </c>
      <c r="AX317" s="41">
        <v>1.0</v>
      </c>
      <c r="AY317" s="41">
        <v>0.0</v>
      </c>
      <c r="BB317" s="74">
        <f t="shared" ref="BB317:BD317" si="1973">AQ317-AW317</f>
        <v>0.1896231105</v>
      </c>
      <c r="BC317" s="74">
        <f t="shared" si="1973"/>
        <v>-0.5482266601</v>
      </c>
      <c r="BD317" s="74">
        <f t="shared" si="1973"/>
        <v>0.3586035496</v>
      </c>
      <c r="BF317" s="5">
        <v>1.0</v>
      </c>
      <c r="BG317" s="5">
        <v>1.0</v>
      </c>
      <c r="BH317" s="5">
        <v>1.0</v>
      </c>
      <c r="BJ317" s="34">
        <f t="shared" ref="BJ317:BL317" si="1974">BB317*BF317</f>
        <v>0.1896231105</v>
      </c>
      <c r="BK317" s="34">
        <f t="shared" si="1974"/>
        <v>-0.5482266601</v>
      </c>
      <c r="BL317" s="34">
        <f t="shared" si="1974"/>
        <v>0.3586035496</v>
      </c>
      <c r="BO317" s="34">
        <v>0.8116926422398725</v>
      </c>
      <c r="BP317" s="34">
        <v>-0.4200536781808685</v>
      </c>
      <c r="BQ317" s="34">
        <v>-0.39163896405900417</v>
      </c>
      <c r="BT317" s="5">
        <f t="shared" ref="BT317:BV317" si="1975">Z317*(1-Z317)</f>
        <v>0.2497382538</v>
      </c>
      <c r="BU317" s="5">
        <f t="shared" si="1975"/>
        <v>0.2074725242</v>
      </c>
      <c r="BV317" s="5">
        <f t="shared" si="1975"/>
        <v>0.1322898504</v>
      </c>
      <c r="BY317" s="17">
        <v>-0.15534266613419553</v>
      </c>
      <c r="BZ317" s="17">
        <v>0.46230338880275934</v>
      </c>
      <c r="CA317" s="17">
        <v>-0.4111709558944915</v>
      </c>
      <c r="CC317" s="34">
        <f t="shared" ref="CC317:CE317" si="1976">BY317*BT317</f>
        <v>-0.03879500618</v>
      </c>
      <c r="CD317" s="34">
        <f t="shared" si="1976"/>
        <v>0.09591525104</v>
      </c>
      <c r="CE317" s="34">
        <f t="shared" si="1976"/>
        <v>-0.05439374423</v>
      </c>
    </row>
    <row r="318" ht="18.0" customHeight="1">
      <c r="B318" s="6">
        <v>0.0</v>
      </c>
      <c r="C318" s="6">
        <v>1.0</v>
      </c>
      <c r="D318" s="6">
        <v>0.0</v>
      </c>
      <c r="E318" s="22" t="str">
        <f t="shared" si="1943"/>
        <v>versicolor</v>
      </c>
      <c r="F318" s="22">
        <f t="shared" ref="F318:H318" si="1977">AQ318</f>
        <v>0.1986323518</v>
      </c>
      <c r="G318" s="22">
        <f t="shared" si="1977"/>
        <v>0.44191406</v>
      </c>
      <c r="H318" s="22">
        <f t="shared" si="1977"/>
        <v>0.3594535882</v>
      </c>
      <c r="I318" s="64" t="str">
        <f t="shared" si="1945"/>
        <v>versicolor</v>
      </c>
      <c r="K318" s="24" t="str">
        <f t="shared" si="1946"/>
        <v>OK</v>
      </c>
      <c r="L318" s="29">
        <f t="shared" si="1947"/>
        <v>0.09073776114</v>
      </c>
      <c r="N318" s="29">
        <v>1.0</v>
      </c>
      <c r="O318" s="27">
        <v>5.9</v>
      </c>
      <c r="P318" s="27">
        <v>3.4</v>
      </c>
      <c r="U318" s="27">
        <v>0.0417574625006526</v>
      </c>
      <c r="V318" s="27">
        <v>-0.7677253435018949</v>
      </c>
      <c r="W318" s="27">
        <v>1.5058401401783317</v>
      </c>
      <c r="Z318" s="17">
        <f t="shared" ref="Z318:AB318" si="1978">1/(1+EXP(-U318))</f>
        <v>0.510437849</v>
      </c>
      <c r="AA318" s="17">
        <f t="shared" si="1978"/>
        <v>0.3169713654</v>
      </c>
      <c r="AB318" s="17">
        <f t="shared" si="1978"/>
        <v>0.8184438974</v>
      </c>
      <c r="AE318" s="29">
        <v>1.0</v>
      </c>
      <c r="AF318" s="17">
        <f t="shared" ref="AF318:AH318" si="1979">Z318</f>
        <v>0.510437849</v>
      </c>
      <c r="AG318" s="17">
        <f t="shared" si="1979"/>
        <v>0.3169713654</v>
      </c>
      <c r="AH318" s="17">
        <f t="shared" si="1979"/>
        <v>0.8184438974</v>
      </c>
      <c r="AI318" s="2"/>
      <c r="AM318" s="27">
        <v>0.1472370545108289</v>
      </c>
      <c r="AN318" s="27">
        <v>0.9468968456912791</v>
      </c>
      <c r="AO318" s="27">
        <v>0.7403664848838409</v>
      </c>
      <c r="AQ318" s="17">
        <f t="shared" ref="AQ318:AS318" si="1980">EXP(AM318)/(EXP($AM318)+EXP($AN318)+EXP($AO318))</f>
        <v>0.1986323518</v>
      </c>
      <c r="AR318" s="17">
        <f t="shared" si="1980"/>
        <v>0.44191406</v>
      </c>
      <c r="AS318" s="17">
        <f t="shared" si="1980"/>
        <v>0.3594535882</v>
      </c>
      <c r="AU318" s="40" t="str">
        <f t="shared" si="1963"/>
        <v>versicolor</v>
      </c>
      <c r="AW318" s="41">
        <v>0.0</v>
      </c>
      <c r="AX318" s="41">
        <v>1.0</v>
      </c>
      <c r="AY318" s="41">
        <v>0.0</v>
      </c>
      <c r="BB318" s="74">
        <f t="shared" ref="BB318:BD318" si="1981">AQ318-AW318</f>
        <v>0.1986323518</v>
      </c>
      <c r="BC318" s="74">
        <f t="shared" si="1981"/>
        <v>-0.55808594</v>
      </c>
      <c r="BD318" s="74">
        <f t="shared" si="1981"/>
        <v>0.3594535882</v>
      </c>
      <c r="BF318" s="5">
        <v>1.0</v>
      </c>
      <c r="BG318" s="5">
        <v>1.0</v>
      </c>
      <c r="BH318" s="5">
        <v>1.0</v>
      </c>
      <c r="BJ318" s="34">
        <f t="shared" ref="BJ318:BL318" si="1982">BB318*BF318</f>
        <v>0.1986323518</v>
      </c>
      <c r="BK318" s="34">
        <f t="shared" si="1982"/>
        <v>-0.55808594</v>
      </c>
      <c r="BL318" s="34">
        <f t="shared" si="1982"/>
        <v>0.3594535882</v>
      </c>
      <c r="BT318" s="5">
        <f t="shared" ref="BT318:BV318" si="1983">Z318*(1-Z318)</f>
        <v>0.2498910513</v>
      </c>
      <c r="BU318" s="5">
        <f t="shared" si="1983"/>
        <v>0.2165005189</v>
      </c>
      <c r="BV318" s="5">
        <f t="shared" si="1983"/>
        <v>0.1485934842</v>
      </c>
      <c r="BY318" s="17">
        <v>-0.1592667221088667</v>
      </c>
      <c r="BZ318" s="17">
        <v>0.4742075312772007</v>
      </c>
      <c r="CA318" s="17">
        <v>-0.4249310085359176</v>
      </c>
      <c r="CC318" s="34">
        <f t="shared" ref="CC318:CE318" si="1984">BY318*BT318</f>
        <v>-0.03979932863</v>
      </c>
      <c r="CD318" s="34">
        <f t="shared" si="1984"/>
        <v>0.1026661766</v>
      </c>
      <c r="CE318" s="34">
        <f t="shared" si="1984"/>
        <v>-0.0631419791</v>
      </c>
    </row>
    <row r="319" ht="18.0" customHeight="1">
      <c r="B319" s="6">
        <v>0.0</v>
      </c>
      <c r="C319" s="6">
        <v>1.0</v>
      </c>
      <c r="D319" s="6">
        <v>0.0</v>
      </c>
      <c r="E319" s="22" t="str">
        <f t="shared" si="1943"/>
        <v>versicolor</v>
      </c>
      <c r="F319" s="22">
        <f t="shared" ref="F319:H319" si="1985">AQ319</f>
        <v>0.1666520651</v>
      </c>
      <c r="G319" s="22">
        <f t="shared" si="1985"/>
        <v>0.4793758174</v>
      </c>
      <c r="H319" s="22">
        <f t="shared" si="1985"/>
        <v>0.3539721175</v>
      </c>
      <c r="I319" s="64" t="str">
        <f t="shared" si="1945"/>
        <v>versicolor</v>
      </c>
      <c r="K319" s="24" t="str">
        <f t="shared" si="1946"/>
        <v>OK</v>
      </c>
      <c r="L319" s="29">
        <f t="shared" si="1947"/>
        <v>0.08169671129</v>
      </c>
      <c r="N319" s="29">
        <v>1.0</v>
      </c>
      <c r="O319" s="27">
        <v>6.7</v>
      </c>
      <c r="P319" s="27">
        <v>3.2</v>
      </c>
      <c r="U319" s="27">
        <v>0.21939861153306472</v>
      </c>
      <c r="V319" s="27">
        <v>-1.252943432847263</v>
      </c>
      <c r="W319" s="27">
        <v>2.17556703335955</v>
      </c>
      <c r="Z319" s="17">
        <f t="shared" ref="Z319:AB319" si="1986">1/(1+EXP(-U319))</f>
        <v>0.5546306877</v>
      </c>
      <c r="AA319" s="17">
        <f t="shared" si="1986"/>
        <v>0.2221910324</v>
      </c>
      <c r="AB319" s="17">
        <f t="shared" si="1986"/>
        <v>0.8980338652</v>
      </c>
      <c r="AE319" s="29">
        <v>1.0</v>
      </c>
      <c r="AF319" s="17">
        <f t="shared" ref="AF319:AH319" si="1987">Z319</f>
        <v>0.5546306877</v>
      </c>
      <c r="AG319" s="17">
        <f t="shared" si="1987"/>
        <v>0.2221910324</v>
      </c>
      <c r="AH319" s="17">
        <f t="shared" si="1987"/>
        <v>0.8980338652</v>
      </c>
      <c r="AJ319" s="2"/>
      <c r="AK319" s="2"/>
      <c r="AM319" s="27">
        <v>0.03425819910918926</v>
      </c>
      <c r="AN319" s="27">
        <v>1.09083488018957</v>
      </c>
      <c r="AO319" s="27">
        <v>0.7875681487440802</v>
      </c>
      <c r="AQ319" s="17">
        <f t="shared" ref="AQ319:AS319" si="1988">EXP(AM319)/(EXP($AM319)+EXP($AN319)+EXP($AO319))</f>
        <v>0.1666520651</v>
      </c>
      <c r="AR319" s="17">
        <f t="shared" si="1988"/>
        <v>0.4793758174</v>
      </c>
      <c r="AS319" s="17">
        <f t="shared" si="1988"/>
        <v>0.3539721175</v>
      </c>
      <c r="AU319" s="40" t="str">
        <f t="shared" si="1963"/>
        <v>versicolor</v>
      </c>
      <c r="AW319" s="41">
        <v>0.0</v>
      </c>
      <c r="AX319" s="41">
        <v>1.0</v>
      </c>
      <c r="AY319" s="41">
        <v>0.0</v>
      </c>
      <c r="BB319" s="74">
        <f t="shared" ref="BB319:BD319" si="1989">AQ319-AW319</f>
        <v>0.1666520651</v>
      </c>
      <c r="BC319" s="74">
        <f t="shared" si="1989"/>
        <v>-0.5206241826</v>
      </c>
      <c r="BD319" s="74">
        <f t="shared" si="1989"/>
        <v>0.3539721175</v>
      </c>
      <c r="BF319" s="5">
        <v>1.0</v>
      </c>
      <c r="BG319" s="5">
        <v>1.0</v>
      </c>
      <c r="BH319" s="5">
        <v>1.0</v>
      </c>
      <c r="BJ319" s="34">
        <f t="shared" ref="BJ319:BL319" si="1990">BB319*BF319</f>
        <v>0.1666520651</v>
      </c>
      <c r="BK319" s="34">
        <f t="shared" si="1990"/>
        <v>-0.5206241826</v>
      </c>
      <c r="BL319" s="34">
        <f t="shared" si="1990"/>
        <v>0.3539721175</v>
      </c>
      <c r="BT319" s="5">
        <f t="shared" ref="BT319:BV319" si="1991">Z319*(1-Z319)</f>
        <v>0.247015488</v>
      </c>
      <c r="BU319" s="5">
        <f t="shared" si="1991"/>
        <v>0.1728221775</v>
      </c>
      <c r="BV319" s="5">
        <f t="shared" si="1991"/>
        <v>0.09156904213</v>
      </c>
      <c r="BY319" s="17">
        <v>-0.14481127990270462</v>
      </c>
      <c r="BZ319" s="17">
        <v>0.43041975775155594</v>
      </c>
      <c r="CA319" s="17">
        <v>-0.3752075733599153</v>
      </c>
      <c r="CC319" s="34">
        <f t="shared" ref="CC319:CE319" si="1992">BY319*BT319</f>
        <v>-0.03577062897</v>
      </c>
      <c r="CD319" s="34">
        <f t="shared" si="1992"/>
        <v>0.07438607979</v>
      </c>
      <c r="CE319" s="34">
        <f t="shared" si="1992"/>
        <v>-0.03435739809</v>
      </c>
    </row>
    <row r="320" ht="18.0" customHeight="1">
      <c r="B320" s="6">
        <v>0.0</v>
      </c>
      <c r="C320" s="6">
        <v>0.0</v>
      </c>
      <c r="D320" s="6">
        <v>1.0</v>
      </c>
      <c r="E320" s="22" t="str">
        <f t="shared" si="1943"/>
        <v>virginica</v>
      </c>
      <c r="F320" s="22">
        <f t="shared" ref="F320:H320" si="1993">AQ320</f>
        <v>0.2785341043</v>
      </c>
      <c r="G320" s="22">
        <f t="shared" si="1993"/>
        <v>0.3610418249</v>
      </c>
      <c r="H320" s="22">
        <f t="shared" si="1993"/>
        <v>0.3604240707</v>
      </c>
      <c r="I320" s="64" t="str">
        <f t="shared" si="1945"/>
        <v>versicolor</v>
      </c>
      <c r="K320" s="24" t="str">
        <f t="shared" si="1946"/>
        <v>NG</v>
      </c>
      <c r="L320" s="29">
        <f t="shared" si="1947"/>
        <v>0.1133859963</v>
      </c>
      <c r="N320" s="29">
        <v>1.0</v>
      </c>
      <c r="O320" s="27">
        <v>7.9</v>
      </c>
      <c r="P320" s="27">
        <v>6.3</v>
      </c>
      <c r="U320" s="27">
        <v>-0.4352393349554604</v>
      </c>
      <c r="V320" s="27">
        <v>0.04753167870395014</v>
      </c>
      <c r="W320" s="27">
        <v>0.6377449187377717</v>
      </c>
      <c r="Z320" s="17">
        <f t="shared" ref="Z320:AB320" si="1994">1/(1+EXP(-U320))</f>
        <v>0.3928759232</v>
      </c>
      <c r="AA320" s="17">
        <f t="shared" si="1994"/>
        <v>0.511880683</v>
      </c>
      <c r="AB320" s="17">
        <f t="shared" si="1994"/>
        <v>0.6542435187</v>
      </c>
      <c r="AE320" s="29">
        <v>1.0</v>
      </c>
      <c r="AF320" s="17">
        <f t="shared" ref="AF320:AH320" si="1995">Z320</f>
        <v>0.3928759232</v>
      </c>
      <c r="AG320" s="17">
        <f t="shared" si="1995"/>
        <v>0.511880683</v>
      </c>
      <c r="AH320" s="17">
        <f t="shared" si="1995"/>
        <v>0.6542435187</v>
      </c>
      <c r="AM320" s="27">
        <v>0.36936706824138843</v>
      </c>
      <c r="AN320" s="27">
        <v>0.6288203693474329</v>
      </c>
      <c r="AO320" s="27">
        <v>0.6271078716355677</v>
      </c>
      <c r="AQ320" s="17">
        <f t="shared" ref="AQ320:AS320" si="1996">EXP(AM320)/(EXP($AM320)+EXP($AN320)+EXP($AO320))</f>
        <v>0.2785341043</v>
      </c>
      <c r="AR320" s="17">
        <f t="shared" si="1996"/>
        <v>0.3610418249</v>
      </c>
      <c r="AS320" s="17">
        <f t="shared" si="1996"/>
        <v>0.3604240707</v>
      </c>
      <c r="AU320" s="40" t="str">
        <f t="shared" si="1963"/>
        <v>versicolor</v>
      </c>
      <c r="AW320" s="41">
        <v>0.0</v>
      </c>
      <c r="AX320" s="41">
        <v>0.0</v>
      </c>
      <c r="AY320" s="41">
        <v>1.0</v>
      </c>
      <c r="BB320" s="74">
        <f t="shared" ref="BB320:BD320" si="1997">AQ320-AW320</f>
        <v>0.2785341043</v>
      </c>
      <c r="BC320" s="74">
        <f t="shared" si="1997"/>
        <v>0.3610418249</v>
      </c>
      <c r="BD320" s="74">
        <f t="shared" si="1997"/>
        <v>-0.6395759293</v>
      </c>
      <c r="BF320" s="5">
        <v>1.0</v>
      </c>
      <c r="BG320" s="5">
        <v>1.0</v>
      </c>
      <c r="BH320" s="5">
        <v>1.0</v>
      </c>
      <c r="BJ320" s="34">
        <f t="shared" ref="BJ320:BL320" si="1998">BB320*BF320</f>
        <v>0.2785341043</v>
      </c>
      <c r="BK320" s="34">
        <f t="shared" si="1998"/>
        <v>0.3610418249</v>
      </c>
      <c r="BL320" s="34">
        <f t="shared" si="1998"/>
        <v>-0.6395759293</v>
      </c>
      <c r="BT320" s="5">
        <f t="shared" ref="BT320:BV320" si="1999">Z320*(1-Z320)</f>
        <v>0.2385244322</v>
      </c>
      <c r="BU320" s="5">
        <f t="shared" si="1999"/>
        <v>0.2498588494</v>
      </c>
      <c r="BV320" s="5">
        <f t="shared" si="1999"/>
        <v>0.226208937</v>
      </c>
      <c r="BY320" s="17">
        <v>0.020858964335072838</v>
      </c>
      <c r="BZ320" s="17">
        <v>-0.04578909936792103</v>
      </c>
      <c r="CA320" s="17">
        <v>-0.18785765359085113</v>
      </c>
      <c r="CC320" s="34">
        <f t="shared" ref="CC320:CE320" si="2000">BY320*BT320</f>
        <v>0.004975372624</v>
      </c>
      <c r="CD320" s="34">
        <f t="shared" si="2000"/>
        <v>-0.01144081168</v>
      </c>
      <c r="CE320" s="34">
        <f t="shared" si="2000"/>
        <v>-0.04249508012</v>
      </c>
    </row>
    <row r="321" ht="18.0" customHeight="1">
      <c r="B321" s="6">
        <v>0.0</v>
      </c>
      <c r="C321" s="6">
        <v>0.0</v>
      </c>
      <c r="D321" s="6">
        <v>1.0</v>
      </c>
      <c r="E321" s="22" t="str">
        <f t="shared" si="1943"/>
        <v>virginica</v>
      </c>
      <c r="F321" s="22">
        <f t="shared" ref="F321:H321" si="2001">AQ321</f>
        <v>0.2229823357</v>
      </c>
      <c r="G321" s="22">
        <f t="shared" si="2001"/>
        <v>0.4139016243</v>
      </c>
      <c r="H321" s="22">
        <f t="shared" si="2001"/>
        <v>0.3631160399</v>
      </c>
      <c r="I321" s="64" t="str">
        <f t="shared" si="1945"/>
        <v>versicolor</v>
      </c>
      <c r="K321" s="24" t="str">
        <f t="shared" si="1946"/>
        <v>NG</v>
      </c>
      <c r="L321" s="29">
        <f t="shared" si="1947"/>
        <v>0.1125592029</v>
      </c>
      <c r="N321" s="29">
        <v>1.0</v>
      </c>
      <c r="O321" s="27">
        <v>8.3</v>
      </c>
      <c r="P321" s="27">
        <v>5.8</v>
      </c>
      <c r="U321" s="27">
        <v>-0.23805409337606087</v>
      </c>
      <c r="V321" s="27">
        <v>-0.4337011595651181</v>
      </c>
      <c r="W321" s="27">
        <v>1.2717157129040997</v>
      </c>
      <c r="Z321" s="17">
        <f t="shared" ref="Z321:AB321" si="2002">1/(1+EXP(-U321))</f>
        <v>0.4407659444</v>
      </c>
      <c r="AA321" s="17">
        <f t="shared" si="2002"/>
        <v>0.393242876</v>
      </c>
      <c r="AB321" s="17">
        <f t="shared" si="2002"/>
        <v>0.7810363082</v>
      </c>
      <c r="AE321" s="29">
        <v>1.0</v>
      </c>
      <c r="AF321" s="17">
        <f t="shared" ref="AF321:AH321" si="2003">Z321</f>
        <v>0.4407659444</v>
      </c>
      <c r="AG321" s="17">
        <f t="shared" si="2003"/>
        <v>0.393242876</v>
      </c>
      <c r="AH321" s="17">
        <f t="shared" si="2003"/>
        <v>0.7810363082</v>
      </c>
      <c r="AM321" s="27">
        <v>0.20880613554235938</v>
      </c>
      <c r="AN321" s="27">
        <v>0.8273419023828217</v>
      </c>
      <c r="AO321" s="27">
        <v>0.6964360316368121</v>
      </c>
      <c r="AQ321" s="17">
        <f t="shared" ref="AQ321:AS321" si="2004">EXP(AM321)/(EXP($AM321)+EXP($AN321)+EXP($AO321))</f>
        <v>0.2229823357</v>
      </c>
      <c r="AR321" s="17">
        <f t="shared" si="2004"/>
        <v>0.4139016243</v>
      </c>
      <c r="AS321" s="17">
        <f t="shared" si="2004"/>
        <v>0.3631160399</v>
      </c>
      <c r="AU321" s="40" t="str">
        <f t="shared" si="1963"/>
        <v>versicolor</v>
      </c>
      <c r="AW321" s="41">
        <v>0.0</v>
      </c>
      <c r="AX321" s="41">
        <v>0.0</v>
      </c>
      <c r="AY321" s="41">
        <v>1.0</v>
      </c>
      <c r="BB321" s="74">
        <f t="shared" ref="BB321:BD321" si="2005">AQ321-AW321</f>
        <v>0.2229823357</v>
      </c>
      <c r="BC321" s="74">
        <f t="shared" si="2005"/>
        <v>0.4139016243</v>
      </c>
      <c r="BD321" s="74">
        <f t="shared" si="2005"/>
        <v>-0.6368839601</v>
      </c>
      <c r="BF321" s="5">
        <v>1.0</v>
      </c>
      <c r="BG321" s="5">
        <v>1.0</v>
      </c>
      <c r="BH321" s="5">
        <v>1.0</v>
      </c>
      <c r="BJ321" s="34">
        <f t="shared" ref="BJ321:BL321" si="2006">BB321*BF321</f>
        <v>0.2229823357</v>
      </c>
      <c r="BK321" s="34">
        <f t="shared" si="2006"/>
        <v>0.4139016243</v>
      </c>
      <c r="BL321" s="34">
        <f t="shared" si="2006"/>
        <v>-0.6368839601</v>
      </c>
      <c r="BT321" s="5">
        <f t="shared" ref="BT321:BV321" si="2007">Z321*(1-Z321)</f>
        <v>0.2464913267</v>
      </c>
      <c r="BU321" s="5">
        <f t="shared" si="2007"/>
        <v>0.2386029165</v>
      </c>
      <c r="BV321" s="5">
        <f t="shared" si="2007"/>
        <v>0.1710185935</v>
      </c>
      <c r="BY321" s="17">
        <v>0.043361060057045764</v>
      </c>
      <c r="BZ321" s="17">
        <v>-0.11426055862914036</v>
      </c>
      <c r="CA321" s="17">
        <v>-0.10584232846292402</v>
      </c>
      <c r="CC321" s="34">
        <f t="shared" ref="CC321:CE321" si="2008">BY321*BT321</f>
        <v>0.01068812522</v>
      </c>
      <c r="CD321" s="34">
        <f t="shared" si="2008"/>
        <v>-0.02726290253</v>
      </c>
      <c r="CE321" s="34">
        <f t="shared" si="2008"/>
        <v>-0.01810100614</v>
      </c>
    </row>
    <row r="322" ht="18.0" customHeight="1">
      <c r="B322" s="6">
        <v>0.0</v>
      </c>
      <c r="C322" s="6">
        <v>0.0</v>
      </c>
      <c r="D322" s="6">
        <v>1.0</v>
      </c>
      <c r="E322" s="22" t="str">
        <f t="shared" si="1943"/>
        <v>virginica</v>
      </c>
      <c r="F322" s="22">
        <f t="shared" ref="F322:H322" si="2009">AQ322</f>
        <v>0.2165078832</v>
      </c>
      <c r="G322" s="22">
        <f t="shared" si="2009"/>
        <v>0.4211461474</v>
      </c>
      <c r="H322" s="22">
        <f t="shared" si="2009"/>
        <v>0.3623459694</v>
      </c>
      <c r="I322" s="64" t="str">
        <f t="shared" si="1945"/>
        <v>versicolor</v>
      </c>
      <c r="J322" s="30"/>
      <c r="K322" s="24" t="str">
        <f t="shared" si="1946"/>
        <v>NG</v>
      </c>
      <c r="L322" s="31">
        <f t="shared" si="1947"/>
        <v>0.1127950897</v>
      </c>
      <c r="N322" s="31">
        <v>1.0</v>
      </c>
      <c r="O322" s="27">
        <v>7.7</v>
      </c>
      <c r="P322" s="27">
        <v>5.2</v>
      </c>
      <c r="U322" s="27">
        <v>-0.1681012044068826</v>
      </c>
      <c r="V322" s="27">
        <v>-0.5172072055493118</v>
      </c>
      <c r="W322" s="27">
        <v>1.3302468197226567</v>
      </c>
      <c r="Z322" s="17">
        <f t="shared" ref="Z322:AB322" si="2010">1/(1+EXP(-U322))</f>
        <v>0.4580733827</v>
      </c>
      <c r="AA322" s="17">
        <f t="shared" si="2010"/>
        <v>0.373505514</v>
      </c>
      <c r="AB322" s="17">
        <f t="shared" si="2010"/>
        <v>0.7908814587</v>
      </c>
      <c r="AE322" s="31">
        <v>1.0</v>
      </c>
      <c r="AF322" s="17">
        <f t="shared" ref="AF322:AH322" si="2011">Z322</f>
        <v>0.4580733827</v>
      </c>
      <c r="AG322" s="17">
        <f t="shared" si="2011"/>
        <v>0.373505514</v>
      </c>
      <c r="AH322" s="17">
        <f t="shared" si="2011"/>
        <v>0.7908814587</v>
      </c>
      <c r="AM322" s="27">
        <v>0.19249033748444944</v>
      </c>
      <c r="AN322" s="27">
        <v>0.8578432958526865</v>
      </c>
      <c r="AO322" s="27">
        <v>0.7074628508926621</v>
      </c>
      <c r="AQ322" s="17">
        <f t="shared" ref="AQ322:AS322" si="2012">EXP(AM322)/(EXP($AM322)+EXP($AN322)+EXP($AO322))</f>
        <v>0.2165078832</v>
      </c>
      <c r="AR322" s="17">
        <f t="shared" si="2012"/>
        <v>0.4211461474</v>
      </c>
      <c r="AS322" s="17">
        <f t="shared" si="2012"/>
        <v>0.3623459694</v>
      </c>
      <c r="AU322" s="40" t="str">
        <f t="shared" si="1963"/>
        <v>versicolor</v>
      </c>
      <c r="AW322" s="41">
        <v>0.0</v>
      </c>
      <c r="AX322" s="41">
        <v>0.0</v>
      </c>
      <c r="AY322" s="41">
        <v>1.0</v>
      </c>
      <c r="BB322" s="74">
        <f t="shared" ref="BB322:BD322" si="2013">AQ322-AW322</f>
        <v>0.2165078832</v>
      </c>
      <c r="BC322" s="74">
        <f t="shared" si="2013"/>
        <v>0.4211461474</v>
      </c>
      <c r="BD322" s="74">
        <f t="shared" si="2013"/>
        <v>-0.6376540306</v>
      </c>
      <c r="BF322" s="5">
        <v>1.0</v>
      </c>
      <c r="BG322" s="5">
        <v>1.0</v>
      </c>
      <c r="BH322" s="5">
        <v>1.0</v>
      </c>
      <c r="BJ322" s="34">
        <f t="shared" ref="BJ322:BL322" si="2014">BB322*BF322</f>
        <v>0.2165078832</v>
      </c>
      <c r="BK322" s="34">
        <f t="shared" si="2014"/>
        <v>0.4211461474</v>
      </c>
      <c r="BL322" s="34">
        <f t="shared" si="2014"/>
        <v>-0.6376540306</v>
      </c>
      <c r="BT322" s="5">
        <f t="shared" ref="BT322:BV322" si="2015">Z322*(1-Z322)</f>
        <v>0.2482421588</v>
      </c>
      <c r="BU322" s="5">
        <f t="shared" si="2015"/>
        <v>0.233999145</v>
      </c>
      <c r="BV322" s="5">
        <f t="shared" si="2015"/>
        <v>0.165387977</v>
      </c>
      <c r="BY322" s="17">
        <v>0.046215057925407754</v>
      </c>
      <c r="BZ322" s="17">
        <v>-0.1229143570252457</v>
      </c>
      <c r="CA322" s="17">
        <v>-0.09589693073758307</v>
      </c>
      <c r="CC322" s="34">
        <f t="shared" ref="CC322:CE322" si="2016">BY322*BT322</f>
        <v>0.01147252575</v>
      </c>
      <c r="CD322" s="34">
        <f t="shared" si="2016"/>
        <v>-0.02876185445</v>
      </c>
      <c r="CE322" s="34">
        <f t="shared" si="2016"/>
        <v>-0.01586019937</v>
      </c>
    </row>
    <row r="323" ht="18.0" customHeight="1">
      <c r="K323" s="32" t="s">
        <v>29</v>
      </c>
      <c r="L323" s="31">
        <f>SUM(L314:L322)</f>
        <v>0.8147946657</v>
      </c>
      <c r="R323" s="9"/>
      <c r="AM323" s="7"/>
    </row>
    <row r="324" ht="18.0" customHeight="1">
      <c r="K324" s="2"/>
      <c r="R324" s="9"/>
      <c r="AM324" s="43" t="s">
        <v>388</v>
      </c>
      <c r="AN324" s="27"/>
      <c r="AO324" s="27"/>
    </row>
    <row r="325" ht="18.0" customHeight="1">
      <c r="B325" s="11" t="s">
        <v>11</v>
      </c>
      <c r="C325" s="12"/>
      <c r="D325" s="12"/>
      <c r="E325" s="13"/>
      <c r="G325" s="2"/>
      <c r="H325" s="2"/>
      <c r="I325" s="2"/>
      <c r="J325" s="9"/>
      <c r="K325" s="2"/>
      <c r="L325" s="9"/>
      <c r="Q325" s="7"/>
      <c r="U325" s="43" t="s">
        <v>12</v>
      </c>
      <c r="V325" s="27"/>
      <c r="W325" s="27"/>
      <c r="Z325" s="16" t="s">
        <v>389</v>
      </c>
      <c r="AA325" s="17"/>
      <c r="AF325" s="16" t="s">
        <v>390</v>
      </c>
      <c r="AI325" s="7"/>
      <c r="AM325" s="43" t="s">
        <v>391</v>
      </c>
      <c r="AQ325" s="10" t="s">
        <v>392</v>
      </c>
      <c r="AR325" s="17"/>
      <c r="AW325" s="1" t="s">
        <v>41</v>
      </c>
      <c r="BB325" s="36" t="s">
        <v>93</v>
      </c>
      <c r="BF325" s="4" t="s">
        <v>393</v>
      </c>
      <c r="BH325" s="9" t="s">
        <v>1976</v>
      </c>
      <c r="BJ325" s="33" t="s">
        <v>395</v>
      </c>
      <c r="BN325" s="33" t="s">
        <v>396</v>
      </c>
      <c r="BO325" s="34"/>
      <c r="BP325" s="34"/>
      <c r="BQ325" s="34"/>
      <c r="BT325" s="4" t="s">
        <v>397</v>
      </c>
      <c r="BX325" s="16" t="s">
        <v>398</v>
      </c>
      <c r="BY325" s="17"/>
      <c r="BZ325" s="17"/>
      <c r="CA325" s="17"/>
      <c r="CB325" s="17"/>
      <c r="CC325" s="33" t="s">
        <v>399</v>
      </c>
      <c r="CG325" s="4" t="s">
        <v>138</v>
      </c>
      <c r="CH325" s="5"/>
      <c r="CI325" s="5"/>
      <c r="CJ325" s="5"/>
    </row>
    <row r="326" ht="18.0" customHeight="1">
      <c r="B326" s="18" t="s">
        <v>14</v>
      </c>
      <c r="C326" s="18" t="s">
        <v>15</v>
      </c>
      <c r="D326" s="18" t="s">
        <v>16</v>
      </c>
      <c r="E326" s="19"/>
      <c r="F326" s="6" t="s">
        <v>14</v>
      </c>
      <c r="G326" s="6" t="s">
        <v>15</v>
      </c>
      <c r="H326" s="6" t="s">
        <v>16</v>
      </c>
      <c r="I326" s="19"/>
      <c r="J326" s="20" t="s">
        <v>18</v>
      </c>
      <c r="K326" s="18" t="s">
        <v>19</v>
      </c>
      <c r="L326" s="21" t="s">
        <v>20</v>
      </c>
      <c r="N326" s="1" t="s">
        <v>21</v>
      </c>
      <c r="O326" s="1" t="s">
        <v>22</v>
      </c>
      <c r="P326" s="1" t="s">
        <v>23</v>
      </c>
      <c r="Q326" s="1" t="s">
        <v>1977</v>
      </c>
      <c r="U326" s="1" t="s">
        <v>1978</v>
      </c>
      <c r="AE326" s="1" t="s">
        <v>21</v>
      </c>
      <c r="AF326" s="2" t="s">
        <v>1979</v>
      </c>
      <c r="AI326" s="2" t="s">
        <v>1980</v>
      </c>
      <c r="AK326" s="2"/>
      <c r="AM326" s="2" t="s">
        <v>1981</v>
      </c>
      <c r="AO326" s="2"/>
      <c r="AQ326" s="2" t="s">
        <v>47</v>
      </c>
      <c r="AW326" s="6" t="s">
        <v>14</v>
      </c>
      <c r="AX326" s="6" t="s">
        <v>15</v>
      </c>
      <c r="AY326" s="6" t="s">
        <v>16</v>
      </c>
      <c r="BB326" s="2" t="s">
        <v>101</v>
      </c>
      <c r="BF326" s="1" t="s">
        <v>251</v>
      </c>
      <c r="BJ326" s="57" t="s">
        <v>1982</v>
      </c>
      <c r="BK326" s="58"/>
      <c r="BO326" s="2" t="s">
        <v>104</v>
      </c>
      <c r="BP326" s="2"/>
      <c r="BT326" s="1" t="s">
        <v>145</v>
      </c>
      <c r="BY326" s="2" t="s">
        <v>146</v>
      </c>
      <c r="CC326" s="2" t="s">
        <v>1983</v>
      </c>
      <c r="CH326" s="2" t="s">
        <v>148</v>
      </c>
    </row>
    <row r="327" ht="18.0" customHeight="1">
      <c r="A327" s="1">
        <f>A314+1</f>
        <v>25</v>
      </c>
      <c r="B327" s="6">
        <v>1.0</v>
      </c>
      <c r="C327" s="6">
        <v>0.0</v>
      </c>
      <c r="D327" s="6">
        <v>0.0</v>
      </c>
      <c r="E327" s="22" t="str">
        <f t="shared" ref="E327:E335" si="2027">IF(MAX(B327:D327)=B327,"setosa",IF(MAX(B327:D327)=C327,"versicolor","virginica"))</f>
        <v>setosa</v>
      </c>
      <c r="F327" s="22">
        <f t="shared" ref="F327:H327" si="2017">AQ327</f>
        <v>0.5313581481</v>
      </c>
      <c r="G327" s="22">
        <f t="shared" si="2017"/>
        <v>0.1828527816</v>
      </c>
      <c r="H327" s="22">
        <f t="shared" si="2017"/>
        <v>0.2857890703</v>
      </c>
      <c r="I327" s="64" t="str">
        <f t="shared" ref="I327:I335" si="2029">IF(MAX(F327:H327)=F327,"setosa",IF(MAX(F327:H327)=G327,"versicolor","virginica"))</f>
        <v>setosa</v>
      </c>
      <c r="J327" s="22">
        <f>COUNTIF(K327:K335,"OK")/9</f>
        <v>0.7777777778</v>
      </c>
      <c r="K327" s="24" t="str">
        <f t="shared" ref="K327:K335" si="2030">IF(E327=I327,"OK","NG")</f>
        <v>OK</v>
      </c>
      <c r="L327" s="25">
        <f t="shared" ref="L327:L335" si="2031">-(B327*LN(F327)+C327*LN(G327)+D327*LN(H327))/9</f>
        <v>0.07025766739</v>
      </c>
      <c r="M327" s="9" t="s">
        <v>26</v>
      </c>
      <c r="N327" s="25">
        <v>1.0</v>
      </c>
      <c r="O327" s="27">
        <v>5.1</v>
      </c>
      <c r="P327" s="27">
        <v>7.0</v>
      </c>
      <c r="Q327" s="72">
        <f t="shared" ref="Q327:S327" si="2018">Q314-$C$10*CH314</f>
        <v>0.05304483538</v>
      </c>
      <c r="R327" s="72">
        <f t="shared" si="2018"/>
        <v>-0.1011435213</v>
      </c>
      <c r="S327" s="72">
        <f t="shared" si="2018"/>
        <v>0.2132043975</v>
      </c>
      <c r="T327" s="28" t="s">
        <v>27</v>
      </c>
      <c r="U327" s="27">
        <f t="array" ref="U327:W335">MMULT(N327:P335,Q327:S329)</f>
        <v>-1.146093469</v>
      </c>
      <c r="V327" s="27">
        <v>1.8036819318588195</v>
      </c>
      <c r="W327" s="27">
        <v>-1.7615292572997259</v>
      </c>
      <c r="Y327" s="9" t="s">
        <v>1984</v>
      </c>
      <c r="Z327" s="17">
        <f t="shared" ref="Z327:AB327" si="2019">1/(1+EXP(-U327))</f>
        <v>0.24120335</v>
      </c>
      <c r="AA327" s="17">
        <f t="shared" si="2019"/>
        <v>0.8585965435</v>
      </c>
      <c r="AB327" s="17">
        <f t="shared" si="2019"/>
        <v>0.1465989146</v>
      </c>
      <c r="AD327" s="9" t="s">
        <v>1985</v>
      </c>
      <c r="AE327" s="25">
        <v>1.0</v>
      </c>
      <c r="AF327" s="17">
        <f t="shared" ref="AF327:AH327" si="2020">Z327</f>
        <v>0.24120335</v>
      </c>
      <c r="AG327" s="17">
        <f t="shared" si="2020"/>
        <v>0.8585965435</v>
      </c>
      <c r="AH327" s="17">
        <f t="shared" si="2020"/>
        <v>0.1465989146</v>
      </c>
      <c r="AI327" s="38">
        <f t="shared" ref="AI327:AK327" si="2021">AI314-$C$10*BO314</f>
        <v>0.1665266474</v>
      </c>
      <c r="AJ327" s="38">
        <f t="shared" si="2021"/>
        <v>-0.08511174513</v>
      </c>
      <c r="AK327" s="38">
        <f t="shared" si="2021"/>
        <v>-0.0814149023</v>
      </c>
      <c r="AL327" s="28" t="s">
        <v>27</v>
      </c>
      <c r="AM327" s="27">
        <f t="array" ref="AM327:AO335">MMULT(AE327:AH335,AI327:AK330)</f>
        <v>0.9541452651</v>
      </c>
      <c r="AN327" s="27">
        <v>-0.11260965036419149</v>
      </c>
      <c r="AO327" s="27">
        <v>0.3339630148412669</v>
      </c>
      <c r="AP327" s="9" t="s">
        <v>1986</v>
      </c>
      <c r="AQ327" s="17">
        <f t="shared" ref="AQ327:AS327" si="2022">EXP(AM327)/(EXP($AM327)+EXP($AN327)+EXP($AO327))</f>
        <v>0.5313581481</v>
      </c>
      <c r="AR327" s="17">
        <f t="shared" si="2022"/>
        <v>0.1828527816</v>
      </c>
      <c r="AS327" s="17">
        <f t="shared" si="2022"/>
        <v>0.2857890703</v>
      </c>
      <c r="AT327" s="39" t="s">
        <v>51</v>
      </c>
      <c r="AU327" s="40" t="str">
        <f>IF(MAX(B327:D327)=MAX(AQ327:AS327)=AQ327,"setosa",IF(MAX(AQ327:AS327)=AR327,"versicolor","virginica"))</f>
        <v>virginica</v>
      </c>
      <c r="AW327" s="41">
        <v>1.0</v>
      </c>
      <c r="AX327" s="41">
        <v>0.0</v>
      </c>
      <c r="AY327" s="41">
        <v>0.0</v>
      </c>
      <c r="BA327" s="59" t="s">
        <v>108</v>
      </c>
      <c r="BB327" s="74">
        <f t="shared" ref="BB327:BD327" si="2023">AQ327-AW327</f>
        <v>-0.4686418519</v>
      </c>
      <c r="BC327" s="74">
        <f t="shared" si="2023"/>
        <v>0.1828527816</v>
      </c>
      <c r="BD327" s="74">
        <f t="shared" si="2023"/>
        <v>0.2857890703</v>
      </c>
      <c r="BE327" s="9" t="s">
        <v>1987</v>
      </c>
      <c r="BF327" s="5">
        <v>1.0</v>
      </c>
      <c r="BG327" s="5">
        <v>1.0</v>
      </c>
      <c r="BH327" s="5">
        <v>1.0</v>
      </c>
      <c r="BI327" s="9" t="s">
        <v>1988</v>
      </c>
      <c r="BJ327" s="34">
        <f t="shared" ref="BJ327:BL327" si="2024">BB327*BF327</f>
        <v>-0.4686418519</v>
      </c>
      <c r="BK327" s="34">
        <f t="shared" si="2024"/>
        <v>0.1828527816</v>
      </c>
      <c r="BL327" s="34">
        <f t="shared" si="2024"/>
        <v>0.2857890703</v>
      </c>
      <c r="BN327" s="61" t="s">
        <v>1989</v>
      </c>
      <c r="BO327" s="62">
        <f t="array" ref="BO327:BQ330">MMULT(TRANSPOSE(AE327:AH335),BJ327:BL335)</f>
        <v>-0.1523644846</v>
      </c>
      <c r="BP327" s="62">
        <v>0.13338402390736026</v>
      </c>
      <c r="BQ327" s="62">
        <v>0.018980460651524145</v>
      </c>
      <c r="BS327" s="75" t="s">
        <v>1990</v>
      </c>
      <c r="BT327" s="5">
        <f t="shared" ref="BT327:BV327" si="2025">Z327*(1-Z327)</f>
        <v>0.183024294</v>
      </c>
      <c r="BU327" s="5">
        <f t="shared" si="2025"/>
        <v>0.121408519</v>
      </c>
      <c r="BV327" s="5">
        <f t="shared" si="2025"/>
        <v>0.1251076728</v>
      </c>
      <c r="BX327" s="9" t="s">
        <v>1991</v>
      </c>
      <c r="BY327" s="17">
        <f t="array" ref="BY327:CA335">MMULT(BJ327:BL335,TRANSPOSE(AI328:AK330))</f>
        <v>0.1435956001</v>
      </c>
      <c r="BZ327" s="17">
        <v>-0.44577577309178273</v>
      </c>
      <c r="CA327" s="17">
        <v>0.6321816989555749</v>
      </c>
      <c r="CB327" s="9"/>
      <c r="CC327" s="34">
        <f t="shared" ref="CC327:CE327" si="2026">BY327*BT327</f>
        <v>0.02628148332</v>
      </c>
      <c r="CD327" s="34">
        <f t="shared" si="2026"/>
        <v>-0.05412097642</v>
      </c>
      <c r="CE327" s="34">
        <f t="shared" si="2026"/>
        <v>0.07909078115</v>
      </c>
      <c r="CG327" s="61" t="s">
        <v>1992</v>
      </c>
      <c r="CH327" s="65">
        <f t="array" ref="CH327:CJ329">MMULT(TRANSPOSE(N327:P335),CC327:CE335)</f>
        <v>-0.01507476513</v>
      </c>
      <c r="CI327" s="65">
        <v>0.05958892813358721</v>
      </c>
      <c r="CJ327" s="65">
        <v>-0.018555224893585492</v>
      </c>
    </row>
    <row r="328" ht="18.0" customHeight="1">
      <c r="B328" s="6">
        <v>1.0</v>
      </c>
      <c r="C328" s="6">
        <v>0.0</v>
      </c>
      <c r="D328" s="6">
        <v>0.0</v>
      </c>
      <c r="E328" s="22" t="str">
        <f t="shared" si="2027"/>
        <v>setosa</v>
      </c>
      <c r="F328" s="22">
        <f t="shared" ref="F328:H328" si="2028">AQ328</f>
        <v>0.557705323</v>
      </c>
      <c r="G328" s="22">
        <f t="shared" si="2028"/>
        <v>0.1676046011</v>
      </c>
      <c r="H328" s="22">
        <f t="shared" si="2028"/>
        <v>0.2746900759</v>
      </c>
      <c r="I328" s="64" t="str">
        <f t="shared" si="2029"/>
        <v>setosa</v>
      </c>
      <c r="K328" s="24" t="str">
        <f t="shared" si="2030"/>
        <v>OK</v>
      </c>
      <c r="L328" s="29">
        <f t="shared" si="2031"/>
        <v>0.06488050567</v>
      </c>
      <c r="N328" s="29">
        <v>1.0</v>
      </c>
      <c r="O328" s="27">
        <v>5.4</v>
      </c>
      <c r="P328" s="27">
        <v>7.8</v>
      </c>
      <c r="Q328" s="72">
        <f t="shared" ref="Q328:S328" si="2032">Q315-$C$10*CH315</f>
        <v>0.1619281092</v>
      </c>
      <c r="R328" s="72">
        <f t="shared" si="2032"/>
        <v>-0.4847904662</v>
      </c>
      <c r="S328" s="72">
        <f t="shared" si="2032"/>
        <v>0.6812210971</v>
      </c>
      <c r="U328" s="27">
        <v>-1.328940369274096</v>
      </c>
      <c r="V328" s="27">
        <v>2.1585027155221455</v>
      </c>
      <c r="W328" s="27">
        <v>-2.179901356749194</v>
      </c>
      <c r="Z328" s="17">
        <f t="shared" ref="Z328:AB328" si="2033">1/(1+EXP(-U328))</f>
        <v>0.2093346946</v>
      </c>
      <c r="AA328" s="17">
        <f t="shared" si="2033"/>
        <v>0.8964606546</v>
      </c>
      <c r="AB328" s="17">
        <f t="shared" si="2033"/>
        <v>0.1015699291</v>
      </c>
      <c r="AE328" s="29">
        <v>1.0</v>
      </c>
      <c r="AF328" s="17">
        <f t="shared" ref="AF328:AH328" si="2034">Z328</f>
        <v>0.2093346946</v>
      </c>
      <c r="AG328" s="17">
        <f t="shared" si="2034"/>
        <v>0.8964606546</v>
      </c>
      <c r="AH328" s="17">
        <f t="shared" si="2034"/>
        <v>0.1015699291</v>
      </c>
      <c r="AI328" s="38">
        <f t="shared" ref="AI328:AK328" si="2035">AI315-$C$10*BO315</f>
        <v>0.379410391</v>
      </c>
      <c r="AJ328" s="38">
        <f t="shared" si="2035"/>
        <v>0.8217295998</v>
      </c>
      <c r="AK328" s="38">
        <f t="shared" si="2035"/>
        <v>0.5988600092</v>
      </c>
      <c r="AM328" s="27">
        <v>1.005994403994058</v>
      </c>
      <c r="AN328" s="27">
        <v>-0.19622868349732603</v>
      </c>
      <c r="AO328" s="27">
        <v>0.29780714151602844</v>
      </c>
      <c r="AQ328" s="17">
        <f t="shared" ref="AQ328:AS328" si="2036">EXP(AM328)/(EXP($AM328)+EXP($AN328)+EXP($AO328))</f>
        <v>0.557705323</v>
      </c>
      <c r="AR328" s="17">
        <f t="shared" si="2036"/>
        <v>0.1676046011</v>
      </c>
      <c r="AS328" s="17">
        <f t="shared" si="2036"/>
        <v>0.2746900759</v>
      </c>
      <c r="AU328" s="40" t="str">
        <f t="shared" ref="AU328:AU335" si="2047">IF(MAX(AQ328:AS328)=AQ328,"setosa",IF(MAX(AQ328:AS328)=AR328,"versicolor","virginica"))</f>
        <v>setosa</v>
      </c>
      <c r="AW328" s="41">
        <v>1.0</v>
      </c>
      <c r="AX328" s="41">
        <v>0.0</v>
      </c>
      <c r="AY328" s="41">
        <v>0.0</v>
      </c>
      <c r="BB328" s="74">
        <f t="shared" ref="BB328:BD328" si="2037">AQ328-AW328</f>
        <v>-0.442294677</v>
      </c>
      <c r="BC328" s="74">
        <f t="shared" si="2037"/>
        <v>0.1676046011</v>
      </c>
      <c r="BD328" s="74">
        <f t="shared" si="2037"/>
        <v>0.2746900759</v>
      </c>
      <c r="BF328" s="5">
        <v>1.0</v>
      </c>
      <c r="BG328" s="5">
        <v>1.0</v>
      </c>
      <c r="BH328" s="5">
        <v>1.0</v>
      </c>
      <c r="BJ328" s="34">
        <f t="shared" ref="BJ328:BL328" si="2038">BB328*BF328</f>
        <v>-0.442294677</v>
      </c>
      <c r="BK328" s="34">
        <f t="shared" si="2038"/>
        <v>0.1676046011</v>
      </c>
      <c r="BL328" s="34">
        <f t="shared" si="2038"/>
        <v>0.2746900759</v>
      </c>
      <c r="BN328" s="61" t="s">
        <v>1993</v>
      </c>
      <c r="BO328" s="34">
        <v>0.24747257096577108</v>
      </c>
      <c r="BP328" s="34">
        <v>-0.207540401109058</v>
      </c>
      <c r="BQ328" s="34">
        <v>-0.039932169856712885</v>
      </c>
      <c r="BT328" s="5">
        <f t="shared" ref="BT328:BV328" si="2039">Z328*(1-Z328)</f>
        <v>0.1655136802</v>
      </c>
      <c r="BU328" s="5">
        <f t="shared" si="2039"/>
        <v>0.09281894932</v>
      </c>
      <c r="BV328" s="5">
        <f t="shared" si="2039"/>
        <v>0.09125347859</v>
      </c>
      <c r="BY328" s="17">
        <v>0.13441536684089253</v>
      </c>
      <c r="BZ328" s="17">
        <v>-0.41753635968782954</v>
      </c>
      <c r="CA328" s="17">
        <v>0.5948593325098718</v>
      </c>
      <c r="CC328" s="34">
        <f t="shared" ref="CC328:CE328" si="2040">BY328*BT328</f>
        <v>0.02224758204</v>
      </c>
      <c r="CD328" s="34">
        <f t="shared" si="2040"/>
        <v>-0.03875528621</v>
      </c>
      <c r="CE328" s="34">
        <f t="shared" si="2040"/>
        <v>0.05428298336</v>
      </c>
      <c r="CG328" s="61" t="s">
        <v>1994</v>
      </c>
      <c r="CH328" s="66">
        <v>-0.14360394634190843</v>
      </c>
      <c r="CI328" s="66">
        <v>0.4410186994254842</v>
      </c>
      <c r="CJ328" s="66">
        <v>-0.4962775610479556</v>
      </c>
    </row>
    <row r="329" ht="18.0" customHeight="1">
      <c r="B329" s="6">
        <v>1.0</v>
      </c>
      <c r="C329" s="6">
        <v>0.0</v>
      </c>
      <c r="D329" s="6">
        <v>0.0</v>
      </c>
      <c r="E329" s="22" t="str">
        <f t="shared" si="2027"/>
        <v>setosa</v>
      </c>
      <c r="F329" s="22">
        <f t="shared" ref="F329:H329" si="2041">AQ329</f>
        <v>0.542163272</v>
      </c>
      <c r="G329" s="22">
        <f t="shared" si="2041"/>
        <v>0.1767412546</v>
      </c>
      <c r="H329" s="22">
        <f t="shared" si="2041"/>
        <v>0.2810954734</v>
      </c>
      <c r="I329" s="64" t="str">
        <f t="shared" si="2029"/>
        <v>setosa</v>
      </c>
      <c r="K329" s="24" t="str">
        <f t="shared" si="2030"/>
        <v>OK</v>
      </c>
      <c r="L329" s="29">
        <f t="shared" si="2031"/>
        <v>0.06802089811</v>
      </c>
      <c r="N329" s="29">
        <v>1.0</v>
      </c>
      <c r="O329" s="27">
        <v>4.6</v>
      </c>
      <c r="P329" s="27">
        <v>6.8</v>
      </c>
      <c r="Q329" s="72">
        <f t="shared" ref="Q329:S329" si="2042">Q316-$C$10*CH316</f>
        <v>-0.2892816659</v>
      </c>
      <c r="R329" s="72">
        <f t="shared" si="2042"/>
        <v>0.6253224044</v>
      </c>
      <c r="S329" s="72">
        <f t="shared" si="2042"/>
        <v>-0.7784230357</v>
      </c>
      <c r="U329" s="27">
        <v>-1.1692011906895317</v>
      </c>
      <c r="V329" s="27">
        <v>1.921012684083307</v>
      </c>
      <c r="W329" s="27">
        <v>-1.9464551987210483</v>
      </c>
      <c r="Z329" s="17">
        <f t="shared" ref="Z329:AB329" si="2043">1/(1+EXP(-U329))</f>
        <v>0.2369994032</v>
      </c>
      <c r="AA329" s="17">
        <f t="shared" si="2043"/>
        <v>0.8722513186</v>
      </c>
      <c r="AB329" s="17">
        <f t="shared" si="2043"/>
        <v>0.1249403974</v>
      </c>
      <c r="AE329" s="29">
        <v>1.0</v>
      </c>
      <c r="AF329" s="17">
        <f t="shared" ref="AF329:AH329" si="2044">Z329</f>
        <v>0.2369994032</v>
      </c>
      <c r="AG329" s="17">
        <f t="shared" si="2044"/>
        <v>0.8722513186</v>
      </c>
      <c r="AH329" s="17">
        <f t="shared" si="2044"/>
        <v>0.1249403974</v>
      </c>
      <c r="AI329" s="38">
        <f t="shared" ref="AI329:AK329" si="2045">AI316-$C$10*BO316</f>
        <v>0.9209696909</v>
      </c>
      <c r="AJ329" s="38">
        <f t="shared" si="2045"/>
        <v>-0.4202998773</v>
      </c>
      <c r="AK329" s="38">
        <f t="shared" si="2045"/>
        <v>0.2193301864</v>
      </c>
      <c r="AM329" s="27">
        <v>0.9791076672612378</v>
      </c>
      <c r="AN329" s="27">
        <v>-0.14177270436937972</v>
      </c>
      <c r="AO329" s="27">
        <v>0.32223484595369717</v>
      </c>
      <c r="AQ329" s="17">
        <f t="shared" ref="AQ329:AS329" si="2046">EXP(AM329)/(EXP($AM329)+EXP($AN329)+EXP($AO329))</f>
        <v>0.542163272</v>
      </c>
      <c r="AR329" s="17">
        <f t="shared" si="2046"/>
        <v>0.1767412546</v>
      </c>
      <c r="AS329" s="17">
        <f t="shared" si="2046"/>
        <v>0.2810954734</v>
      </c>
      <c r="AU329" s="40" t="str">
        <f t="shared" si="2047"/>
        <v>setosa</v>
      </c>
      <c r="AW329" s="41">
        <v>1.0</v>
      </c>
      <c r="AX329" s="41">
        <v>0.0</v>
      </c>
      <c r="AY329" s="41">
        <v>0.0</v>
      </c>
      <c r="BB329" s="74">
        <f t="shared" ref="BB329:BD329" si="2048">AQ329-AW329</f>
        <v>-0.457836728</v>
      </c>
      <c r="BC329" s="74">
        <f t="shared" si="2048"/>
        <v>0.1767412546</v>
      </c>
      <c r="BD329" s="74">
        <f t="shared" si="2048"/>
        <v>0.2810954734</v>
      </c>
      <c r="BF329" s="5">
        <v>1.0</v>
      </c>
      <c r="BG329" s="5">
        <v>1.0</v>
      </c>
      <c r="BH329" s="5">
        <v>1.0</v>
      </c>
      <c r="BJ329" s="34">
        <f t="shared" ref="BJ329:BL329" si="2049">BB329*BF329</f>
        <v>-0.457836728</v>
      </c>
      <c r="BK329" s="34">
        <f t="shared" si="2049"/>
        <v>0.1767412546</v>
      </c>
      <c r="BL329" s="34">
        <f t="shared" si="2049"/>
        <v>0.2810954734</v>
      </c>
      <c r="BO329" s="34">
        <v>-0.7675110636606176</v>
      </c>
      <c r="BP329" s="34">
        <v>0.5328354948564118</v>
      </c>
      <c r="BQ329" s="34">
        <v>0.23467556880420587</v>
      </c>
      <c r="BT329" s="5">
        <f t="shared" ref="BT329:BV329" si="2050">Z329*(1-Z329)</f>
        <v>0.1808306861</v>
      </c>
      <c r="BU329" s="5">
        <f t="shared" si="2050"/>
        <v>0.1114289558</v>
      </c>
      <c r="BV329" s="5">
        <f t="shared" si="2050"/>
        <v>0.1093302945</v>
      </c>
      <c r="BY329" s="17">
        <v>0.13986234621246937</v>
      </c>
      <c r="BZ329" s="17">
        <v>-0.43428535487452646</v>
      </c>
      <c r="CA329" s="17">
        <v>0.616926432044336</v>
      </c>
      <c r="CC329" s="34">
        <f t="shared" ref="CC329:CE329" si="2051">BY329*BT329</f>
        <v>0.02529140402</v>
      </c>
      <c r="CD329" s="34">
        <f t="shared" si="2051"/>
        <v>-0.04839196363</v>
      </c>
      <c r="CE329" s="34">
        <f t="shared" si="2051"/>
        <v>0.06744874849</v>
      </c>
      <c r="CH329" s="66">
        <v>0.29076852415908827</v>
      </c>
      <c r="CI329" s="66">
        <v>-0.47266245961625364</v>
      </c>
      <c r="CJ329" s="66">
        <v>0.4876724281269801</v>
      </c>
    </row>
    <row r="330" ht="18.0" customHeight="1">
      <c r="B330" s="6">
        <v>0.0</v>
      </c>
      <c r="C330" s="6">
        <v>1.0</v>
      </c>
      <c r="D330" s="6">
        <v>0.0</v>
      </c>
      <c r="E330" s="22" t="str">
        <f t="shared" si="2027"/>
        <v>versicolor</v>
      </c>
      <c r="F330" s="22">
        <f t="shared" ref="F330:H330" si="2052">AQ330</f>
        <v>0.1791761312</v>
      </c>
      <c r="G330" s="22">
        <f t="shared" si="2052"/>
        <v>0.4591625367</v>
      </c>
      <c r="H330" s="22">
        <f t="shared" si="2052"/>
        <v>0.3616613321</v>
      </c>
      <c r="I330" s="64" t="str">
        <f t="shared" si="2029"/>
        <v>versicolor</v>
      </c>
      <c r="K330" s="24" t="str">
        <f t="shared" si="2030"/>
        <v>OK</v>
      </c>
      <c r="L330" s="29">
        <f t="shared" si="2031"/>
        <v>0.08648344679</v>
      </c>
      <c r="N330" s="29">
        <v>1.0</v>
      </c>
      <c r="O330" s="27">
        <v>6.4</v>
      </c>
      <c r="P330" s="27">
        <v>3.6</v>
      </c>
      <c r="U330" s="27">
        <v>0.0479707367140676</v>
      </c>
      <c r="V330" s="27">
        <v>-0.9526418492075481</v>
      </c>
      <c r="W330" s="27">
        <v>1.7706964904911042</v>
      </c>
      <c r="Z330" s="17">
        <f t="shared" ref="Z330:AB330" si="2053">1/(1+EXP(-U330))</f>
        <v>0.5119903849</v>
      </c>
      <c r="AA330" s="17">
        <f t="shared" si="2053"/>
        <v>0.2783538352</v>
      </c>
      <c r="AB330" s="17">
        <f t="shared" si="2053"/>
        <v>0.8545442651</v>
      </c>
      <c r="AE330" s="29">
        <v>1.0</v>
      </c>
      <c r="AF330" s="17">
        <f t="shared" ref="AF330:AH330" si="2054">Z330</f>
        <v>0.5119903849</v>
      </c>
      <c r="AG330" s="17">
        <f t="shared" si="2054"/>
        <v>0.2783538352</v>
      </c>
      <c r="AH330" s="17">
        <f t="shared" si="2054"/>
        <v>0.8545442651</v>
      </c>
      <c r="AI330" s="38">
        <f t="shared" ref="AI330:AK330" si="2055">AI317-$C$10*BO317</f>
        <v>-0.6455561638</v>
      </c>
      <c r="AJ330" s="38">
        <f t="shared" si="2055"/>
        <v>0.922013541</v>
      </c>
      <c r="AK330" s="38">
        <f t="shared" si="2055"/>
        <v>0.5635426228</v>
      </c>
      <c r="AM330" s="27">
        <v>0.0654802476060663</v>
      </c>
      <c r="AN330" s="27">
        <v>1.0065152099878205</v>
      </c>
      <c r="AO330" s="27">
        <v>0.7678191792979567</v>
      </c>
      <c r="AQ330" s="17">
        <f t="shared" ref="AQ330:AS330" si="2056">EXP(AM330)/(EXP($AM330)+EXP($AN330)+EXP($AO330))</f>
        <v>0.1791761312</v>
      </c>
      <c r="AR330" s="17">
        <f t="shared" si="2056"/>
        <v>0.4591625367</v>
      </c>
      <c r="AS330" s="17">
        <f t="shared" si="2056"/>
        <v>0.3616613321</v>
      </c>
      <c r="AU330" s="40" t="str">
        <f t="shared" si="2047"/>
        <v>versicolor</v>
      </c>
      <c r="AW330" s="41">
        <v>0.0</v>
      </c>
      <c r="AX330" s="41">
        <v>1.0</v>
      </c>
      <c r="AY330" s="41">
        <v>0.0</v>
      </c>
      <c r="BB330" s="74">
        <f t="shared" ref="BB330:BD330" si="2057">AQ330-AW330</f>
        <v>0.1791761312</v>
      </c>
      <c r="BC330" s="74">
        <f t="shared" si="2057"/>
        <v>-0.5408374633</v>
      </c>
      <c r="BD330" s="74">
        <f t="shared" si="2057"/>
        <v>0.3616613321</v>
      </c>
      <c r="BF330" s="5">
        <v>1.0</v>
      </c>
      <c r="BG330" s="5">
        <v>1.0</v>
      </c>
      <c r="BH330" s="5">
        <v>1.0</v>
      </c>
      <c r="BJ330" s="34">
        <f t="shared" ref="BJ330:BL330" si="2058">BB330*BF330</f>
        <v>0.1791761312</v>
      </c>
      <c r="BK330" s="34">
        <f t="shared" si="2058"/>
        <v>-0.5408374633</v>
      </c>
      <c r="BL330" s="34">
        <f t="shared" si="2058"/>
        <v>0.3616613321</v>
      </c>
      <c r="BO330" s="34">
        <v>0.7976761955226752</v>
      </c>
      <c r="BP330" s="34">
        <v>-0.39967805114361865</v>
      </c>
      <c r="BQ330" s="34">
        <v>-0.3979981443790568</v>
      </c>
      <c r="BT330" s="5">
        <f t="shared" ref="BT330:BV330" si="2059">Z330*(1-Z330)</f>
        <v>0.2498562307</v>
      </c>
      <c r="BU330" s="5">
        <f t="shared" si="2059"/>
        <v>0.2008729777</v>
      </c>
      <c r="BV330" s="5">
        <f t="shared" si="2059"/>
        <v>0.1242983641</v>
      </c>
      <c r="BY330" s="17">
        <v>-0.15985635763603423</v>
      </c>
      <c r="BZ330" s="17">
        <v>0.4716529530385479</v>
      </c>
      <c r="CA330" s="17">
        <v>-0.41051614495663347</v>
      </c>
      <c r="CC330" s="34">
        <f t="shared" ref="CC330:CE330" si="2060">BY330*BT330</f>
        <v>-0.03994110697</v>
      </c>
      <c r="CD330" s="34">
        <f t="shared" si="2060"/>
        <v>0.09474233309</v>
      </c>
      <c r="CE330" s="34">
        <f t="shared" si="2060"/>
        <v>-0.05102648526</v>
      </c>
    </row>
    <row r="331" ht="18.0" customHeight="1">
      <c r="B331" s="6">
        <v>0.0</v>
      </c>
      <c r="C331" s="6">
        <v>1.0</v>
      </c>
      <c r="D331" s="6">
        <v>0.0</v>
      </c>
      <c r="E331" s="22" t="str">
        <f t="shared" si="2027"/>
        <v>versicolor</v>
      </c>
      <c r="F331" s="22">
        <f t="shared" ref="F331:H331" si="2061">AQ331</f>
        <v>0.1884892585</v>
      </c>
      <c r="G331" s="22">
        <f t="shared" si="2061"/>
        <v>0.4488374388</v>
      </c>
      <c r="H331" s="22">
        <f t="shared" si="2061"/>
        <v>0.3626733027</v>
      </c>
      <c r="I331" s="64" t="str">
        <f t="shared" si="2029"/>
        <v>versicolor</v>
      </c>
      <c r="K331" s="24" t="str">
        <f t="shared" si="2030"/>
        <v>OK</v>
      </c>
      <c r="L331" s="29">
        <f t="shared" si="2031"/>
        <v>0.08901050094</v>
      </c>
      <c r="N331" s="29">
        <v>1.0</v>
      </c>
      <c r="O331" s="27">
        <v>5.9</v>
      </c>
      <c r="P331" s="27">
        <v>3.4</v>
      </c>
      <c r="U331" s="27">
        <v>0.024863015316939796</v>
      </c>
      <c r="V331" s="27">
        <v>-0.8353110969830606</v>
      </c>
      <c r="W331" s="27">
        <v>1.5857705490697822</v>
      </c>
      <c r="Z331" s="17">
        <f t="shared" ref="Z331:AB331" si="2062">1/(1+EXP(-U331))</f>
        <v>0.5062154336</v>
      </c>
      <c r="AA331" s="17">
        <f t="shared" si="2062"/>
        <v>0.3025232392</v>
      </c>
      <c r="AB331" s="17">
        <f t="shared" si="2062"/>
        <v>0.8300202166</v>
      </c>
      <c r="AE331" s="29">
        <v>1.0</v>
      </c>
      <c r="AF331" s="17">
        <f t="shared" ref="AF331:AH331" si="2063">Z331</f>
        <v>0.5062154336</v>
      </c>
      <c r="AG331" s="17">
        <f t="shared" si="2063"/>
        <v>0.3025232392</v>
      </c>
      <c r="AH331" s="17">
        <f t="shared" si="2063"/>
        <v>0.8300202166</v>
      </c>
      <c r="AI331" s="2"/>
      <c r="AM331" s="27">
        <v>0.10138011022228621</v>
      </c>
      <c r="AN331" s="27">
        <v>0.968999859310093</v>
      </c>
      <c r="AO331" s="27">
        <v>0.7558415252067046</v>
      </c>
      <c r="AQ331" s="17">
        <f t="shared" ref="AQ331:AS331" si="2064">EXP(AM331)/(EXP($AM331)+EXP($AN331)+EXP($AO331))</f>
        <v>0.1884892585</v>
      </c>
      <c r="AR331" s="17">
        <f t="shared" si="2064"/>
        <v>0.4488374388</v>
      </c>
      <c r="AS331" s="17">
        <f t="shared" si="2064"/>
        <v>0.3626733027</v>
      </c>
      <c r="AU331" s="40" t="str">
        <f t="shared" si="2047"/>
        <v>versicolor</v>
      </c>
      <c r="AW331" s="41">
        <v>0.0</v>
      </c>
      <c r="AX331" s="41">
        <v>1.0</v>
      </c>
      <c r="AY331" s="41">
        <v>0.0</v>
      </c>
      <c r="BB331" s="74">
        <f t="shared" ref="BB331:BD331" si="2065">AQ331-AW331</f>
        <v>0.1884892585</v>
      </c>
      <c r="BC331" s="74">
        <f t="shared" si="2065"/>
        <v>-0.5511625612</v>
      </c>
      <c r="BD331" s="74">
        <f t="shared" si="2065"/>
        <v>0.3626733027</v>
      </c>
      <c r="BF331" s="5">
        <v>1.0</v>
      </c>
      <c r="BG331" s="5">
        <v>1.0</v>
      </c>
      <c r="BH331" s="5">
        <v>1.0</v>
      </c>
      <c r="BJ331" s="34">
        <f t="shared" ref="BJ331:BL331" si="2066">BB331*BF331</f>
        <v>0.1884892585</v>
      </c>
      <c r="BK331" s="34">
        <f t="shared" si="2066"/>
        <v>-0.5511625612</v>
      </c>
      <c r="BL331" s="34">
        <f t="shared" si="2066"/>
        <v>0.3626733027</v>
      </c>
      <c r="BT331" s="5">
        <f t="shared" ref="BT331:BV331" si="2067">Z331*(1-Z331)</f>
        <v>0.2499613684</v>
      </c>
      <c r="BU331" s="5">
        <f t="shared" si="2067"/>
        <v>0.2110029289</v>
      </c>
      <c r="BV331" s="5">
        <f t="shared" si="2067"/>
        <v>0.1410866566</v>
      </c>
      <c r="BY331" s="17">
        <v>-0.16420127021195027</v>
      </c>
      <c r="BZ331" s="17">
        <v>0.48479165409999625</v>
      </c>
      <c r="CA331" s="17">
        <v>-0.4254778832081333</v>
      </c>
      <c r="CC331" s="34">
        <f t="shared" ref="CC331:CE331" si="2068">BY331*BT331</f>
        <v>-0.04104397419</v>
      </c>
      <c r="CD331" s="34">
        <f t="shared" si="2068"/>
        <v>0.1022924589</v>
      </c>
      <c r="CE331" s="34">
        <f t="shared" si="2068"/>
        <v>-0.06002925201</v>
      </c>
    </row>
    <row r="332" ht="18.0" customHeight="1">
      <c r="B332" s="6">
        <v>0.0</v>
      </c>
      <c r="C332" s="6">
        <v>1.0</v>
      </c>
      <c r="D332" s="6">
        <v>0.0</v>
      </c>
      <c r="E332" s="22" t="str">
        <f t="shared" si="2027"/>
        <v>versicolor</v>
      </c>
      <c r="F332" s="22">
        <f t="shared" ref="F332:H332" si="2069">AQ332</f>
        <v>0.1560176258</v>
      </c>
      <c r="G332" s="22">
        <f t="shared" si="2069"/>
        <v>0.4875097788</v>
      </c>
      <c r="H332" s="22">
        <f t="shared" si="2069"/>
        <v>0.3564725954</v>
      </c>
      <c r="I332" s="64" t="str">
        <f t="shared" si="2029"/>
        <v>versicolor</v>
      </c>
      <c r="K332" s="24" t="str">
        <f t="shared" si="2030"/>
        <v>OK</v>
      </c>
      <c r="L332" s="29">
        <f t="shared" si="2031"/>
        <v>0.07982721441</v>
      </c>
      <c r="N332" s="29">
        <v>1.0</v>
      </c>
      <c r="O332" s="27">
        <v>6.7</v>
      </c>
      <c r="P332" s="27">
        <v>3.2</v>
      </c>
      <c r="U332" s="27">
        <v>0.21226183582643798</v>
      </c>
      <c r="V332" s="27">
        <v>-1.3482079508348437</v>
      </c>
      <c r="W332" s="27">
        <v>2.2864320339279804</v>
      </c>
      <c r="Z332" s="17">
        <f t="shared" ref="Z332:AB332" si="2070">1/(1+EXP(-U332))</f>
        <v>0.5528671135</v>
      </c>
      <c r="AA332" s="17">
        <f t="shared" si="2070"/>
        <v>0.2061635043</v>
      </c>
      <c r="AB332" s="17">
        <f t="shared" si="2070"/>
        <v>0.9077470947</v>
      </c>
      <c r="AE332" s="29">
        <v>1.0</v>
      </c>
      <c r="AF332" s="17">
        <f t="shared" ref="AF332:AH332" si="2071">Z332</f>
        <v>0.5528671135</v>
      </c>
      <c r="AG332" s="17">
        <f t="shared" si="2071"/>
        <v>0.2061635043</v>
      </c>
      <c r="AH332" s="17">
        <f t="shared" si="2071"/>
        <v>0.9077470947</v>
      </c>
      <c r="AJ332" s="2"/>
      <c r="AK332" s="2"/>
      <c r="AM332" s="27">
        <v>-0.019841218190264076</v>
      </c>
      <c r="AN332" s="27">
        <v>1.1195001443843322</v>
      </c>
      <c r="AO332" s="27">
        <v>0.8064471607748729</v>
      </c>
      <c r="AQ332" s="17">
        <f t="shared" ref="AQ332:AS332" si="2072">EXP(AM332)/(EXP($AM332)+EXP($AN332)+EXP($AO332))</f>
        <v>0.1560176258</v>
      </c>
      <c r="AR332" s="17">
        <f t="shared" si="2072"/>
        <v>0.4875097788</v>
      </c>
      <c r="AS332" s="17">
        <f t="shared" si="2072"/>
        <v>0.3564725954</v>
      </c>
      <c r="AU332" s="40" t="str">
        <f t="shared" si="2047"/>
        <v>versicolor</v>
      </c>
      <c r="AW332" s="41">
        <v>0.0</v>
      </c>
      <c r="AX332" s="41">
        <v>1.0</v>
      </c>
      <c r="AY332" s="41">
        <v>0.0</v>
      </c>
      <c r="BB332" s="74">
        <f t="shared" ref="BB332:BD332" si="2073">AQ332-AW332</f>
        <v>0.1560176258</v>
      </c>
      <c r="BC332" s="74">
        <f t="shared" si="2073"/>
        <v>-0.5124902212</v>
      </c>
      <c r="BD332" s="74">
        <f t="shared" si="2073"/>
        <v>0.3564725954</v>
      </c>
      <c r="BF332" s="5">
        <v>1.0</v>
      </c>
      <c r="BG332" s="5">
        <v>1.0</v>
      </c>
      <c r="BH332" s="5">
        <v>1.0</v>
      </c>
      <c r="BJ332" s="34">
        <f t="shared" ref="BJ332:BL332" si="2074">BB332*BF332</f>
        <v>0.1560176258</v>
      </c>
      <c r="BK332" s="34">
        <f t="shared" si="2074"/>
        <v>-0.5124902212</v>
      </c>
      <c r="BL332" s="34">
        <f t="shared" si="2074"/>
        <v>0.3564725954</v>
      </c>
      <c r="BT332" s="5">
        <f t="shared" ref="BT332:BV332" si="2075">Z332*(1-Z332)</f>
        <v>0.2472050683</v>
      </c>
      <c r="BU332" s="5">
        <f t="shared" si="2075"/>
        <v>0.1636601138</v>
      </c>
      <c r="BV332" s="5">
        <f t="shared" si="2075"/>
        <v>0.08374230674</v>
      </c>
      <c r="BY332" s="17">
        <v>-0.1484564942167698</v>
      </c>
      <c r="BZ332" s="17">
        <v>0.43727228248725086</v>
      </c>
      <c r="CA332" s="17">
        <v>-0.3723535622222456</v>
      </c>
      <c r="CC332" s="34">
        <f t="shared" ref="CC332:CE332" si="2076">BY332*BT332</f>
        <v>-0.03669919779</v>
      </c>
      <c r="CD332" s="34">
        <f t="shared" si="2076"/>
        <v>0.07156403152</v>
      </c>
      <c r="CE332" s="34">
        <f t="shared" si="2076"/>
        <v>-0.03118174622</v>
      </c>
    </row>
    <row r="333" ht="18.0" customHeight="1">
      <c r="B333" s="6">
        <v>0.0</v>
      </c>
      <c r="C333" s="6">
        <v>0.0</v>
      </c>
      <c r="D333" s="6">
        <v>1.0</v>
      </c>
      <c r="E333" s="22" t="str">
        <f t="shared" si="2027"/>
        <v>virginica</v>
      </c>
      <c r="F333" s="22">
        <f t="shared" ref="F333:H333" si="2077">AQ333</f>
        <v>0.2727010424</v>
      </c>
      <c r="G333" s="22">
        <f t="shared" si="2077"/>
        <v>0.3633896229</v>
      </c>
      <c r="H333" s="22">
        <f t="shared" si="2077"/>
        <v>0.3639093347</v>
      </c>
      <c r="I333" s="64" t="str">
        <f t="shared" si="2029"/>
        <v>virginica</v>
      </c>
      <c r="K333" s="24" t="str">
        <f t="shared" si="2030"/>
        <v>OK</v>
      </c>
      <c r="L333" s="29">
        <f t="shared" si="2031"/>
        <v>0.1123167248</v>
      </c>
      <c r="N333" s="29">
        <v>1.0</v>
      </c>
      <c r="O333" s="27">
        <v>7.9</v>
      </c>
      <c r="P333" s="27">
        <v>6.3</v>
      </c>
      <c r="U333" s="27">
        <v>-0.49019759750915926</v>
      </c>
      <c r="V333" s="27">
        <v>0.008542943377577217</v>
      </c>
      <c r="W333" s="27">
        <v>0.6907859397039697</v>
      </c>
      <c r="Z333" s="17">
        <f t="shared" ref="Z333:AB333" si="2078">1/(1+EXP(-U333))</f>
        <v>0.3798470198</v>
      </c>
      <c r="AA333" s="17">
        <f t="shared" si="2078"/>
        <v>0.5021357229</v>
      </c>
      <c r="AB333" s="17">
        <f t="shared" si="2078"/>
        <v>0.6661417401</v>
      </c>
      <c r="AE333" s="29">
        <v>1.0</v>
      </c>
      <c r="AF333" s="17">
        <f t="shared" ref="AF333:AH333" si="2079">Z333</f>
        <v>0.3798470198</v>
      </c>
      <c r="AG333" s="17">
        <f t="shared" si="2079"/>
        <v>0.5021357229</v>
      </c>
      <c r="AH333" s="17">
        <f t="shared" si="2079"/>
        <v>0.6661417401</v>
      </c>
      <c r="AM333" s="27">
        <v>0.343064428903503</v>
      </c>
      <c r="AN333" s="27">
        <v>0.6301639164274979</v>
      </c>
      <c r="AO333" s="27">
        <v>0.6315930725518215</v>
      </c>
      <c r="AQ333" s="17">
        <f t="shared" ref="AQ333:AS333" si="2080">EXP(AM333)/(EXP($AM333)+EXP($AN333)+EXP($AO333))</f>
        <v>0.2727010424</v>
      </c>
      <c r="AR333" s="17">
        <f t="shared" si="2080"/>
        <v>0.3633896229</v>
      </c>
      <c r="AS333" s="17">
        <f t="shared" si="2080"/>
        <v>0.3639093347</v>
      </c>
      <c r="AU333" s="40" t="str">
        <f t="shared" si="2047"/>
        <v>virginica</v>
      </c>
      <c r="AW333" s="41">
        <v>0.0</v>
      </c>
      <c r="AX333" s="41">
        <v>0.0</v>
      </c>
      <c r="AY333" s="41">
        <v>1.0</v>
      </c>
      <c r="BB333" s="74">
        <f t="shared" ref="BB333:BD333" si="2081">AQ333-AW333</f>
        <v>0.2727010424</v>
      </c>
      <c r="BC333" s="74">
        <f t="shared" si="2081"/>
        <v>0.3633896229</v>
      </c>
      <c r="BD333" s="74">
        <f t="shared" si="2081"/>
        <v>-0.6360906653</v>
      </c>
      <c r="BF333" s="5">
        <v>1.0</v>
      </c>
      <c r="BG333" s="5">
        <v>1.0</v>
      </c>
      <c r="BH333" s="5">
        <v>1.0</v>
      </c>
      <c r="BJ333" s="34">
        <f t="shared" ref="BJ333:BL333" si="2082">BB333*BF333</f>
        <v>0.2727010424</v>
      </c>
      <c r="BK333" s="34">
        <f t="shared" si="2082"/>
        <v>0.3633896229</v>
      </c>
      <c r="BL333" s="34">
        <f t="shared" si="2082"/>
        <v>-0.6360906653</v>
      </c>
      <c r="BT333" s="5">
        <f t="shared" ref="BT333:BV333" si="2083">Z333*(1-Z333)</f>
        <v>0.2355632614</v>
      </c>
      <c r="BU333" s="5">
        <f t="shared" si="2083"/>
        <v>0.2499954387</v>
      </c>
      <c r="BV333" s="5">
        <f t="shared" si="2083"/>
        <v>0.2223969222</v>
      </c>
      <c r="BY333" s="17">
        <v>0.02114435684203131</v>
      </c>
      <c r="BZ333" s="17">
        <v>-0.04109710334369798</v>
      </c>
      <c r="CA333" s="17">
        <v>-0.19945788768046827</v>
      </c>
      <c r="CC333" s="34">
        <f t="shared" ref="CC333:CE333" si="2084">BY333*BT333</f>
        <v>0.004980833657</v>
      </c>
      <c r="CD333" s="34">
        <f t="shared" si="2084"/>
        <v>-0.01027408838</v>
      </c>
      <c r="CE333" s="34">
        <f t="shared" si="2084"/>
        <v>-0.04435882033</v>
      </c>
    </row>
    <row r="334" ht="18.0" customHeight="1">
      <c r="B334" s="6">
        <v>0.0</v>
      </c>
      <c r="C334" s="6">
        <v>0.0</v>
      </c>
      <c r="D334" s="6">
        <v>1.0</v>
      </c>
      <c r="E334" s="22" t="str">
        <f t="shared" si="2027"/>
        <v>virginica</v>
      </c>
      <c r="F334" s="22">
        <f t="shared" ref="F334:H334" si="2085">AQ334</f>
        <v>0.2133286287</v>
      </c>
      <c r="G334" s="22">
        <f t="shared" si="2085"/>
        <v>0.4198908903</v>
      </c>
      <c r="H334" s="22">
        <f t="shared" si="2085"/>
        <v>0.3667804811</v>
      </c>
      <c r="I334" s="64" t="str">
        <f t="shared" si="2029"/>
        <v>versicolor</v>
      </c>
      <c r="K334" s="24" t="str">
        <f t="shared" si="2030"/>
        <v>NG</v>
      </c>
      <c r="L334" s="29">
        <f t="shared" si="2031"/>
        <v>0.1114435282</v>
      </c>
      <c r="N334" s="29">
        <v>1.0</v>
      </c>
      <c r="O334" s="27">
        <v>8.3</v>
      </c>
      <c r="P334" s="27">
        <v>5.8</v>
      </c>
      <c r="U334" s="27">
        <v>-0.2807855208897223</v>
      </c>
      <c r="V334" s="27">
        <v>-0.4980344453118559</v>
      </c>
      <c r="W334" s="27">
        <v>1.352485896428517</v>
      </c>
      <c r="Z334" s="17">
        <f t="shared" ref="Z334:AB334" si="2086">1/(1+EXP(-U334))</f>
        <v>0.4302612057</v>
      </c>
      <c r="AA334" s="17">
        <f t="shared" si="2086"/>
        <v>0.3780026925</v>
      </c>
      <c r="AB334" s="17">
        <f t="shared" si="2086"/>
        <v>0.7945357447</v>
      </c>
      <c r="AE334" s="29">
        <v>1.0</v>
      </c>
      <c r="AF334" s="17">
        <f t="shared" ref="AF334:AH334" si="2087">Z334</f>
        <v>0.4302612057</v>
      </c>
      <c r="AG334" s="17">
        <f t="shared" si="2087"/>
        <v>0.3780026925</v>
      </c>
      <c r="AH334" s="17">
        <f t="shared" si="2087"/>
        <v>0.7945357447</v>
      </c>
      <c r="AM334" s="27">
        <v>0.16498379524012952</v>
      </c>
      <c r="AN334" s="27">
        <v>0.8421448533897733</v>
      </c>
      <c r="AO334" s="27">
        <v>0.7069134857381143</v>
      </c>
      <c r="AQ334" s="17">
        <f t="shared" ref="AQ334:AS334" si="2088">EXP(AM334)/(EXP($AM334)+EXP($AN334)+EXP($AO334))</f>
        <v>0.2133286287</v>
      </c>
      <c r="AR334" s="17">
        <f t="shared" si="2088"/>
        <v>0.4198908903</v>
      </c>
      <c r="AS334" s="17">
        <f t="shared" si="2088"/>
        <v>0.3667804811</v>
      </c>
      <c r="AU334" s="40" t="str">
        <f t="shared" si="2047"/>
        <v>versicolor</v>
      </c>
      <c r="AW334" s="41">
        <v>0.0</v>
      </c>
      <c r="AX334" s="41">
        <v>0.0</v>
      </c>
      <c r="AY334" s="41">
        <v>1.0</v>
      </c>
      <c r="BB334" s="74">
        <f t="shared" ref="BB334:BD334" si="2089">AQ334-AW334</f>
        <v>0.2133286287</v>
      </c>
      <c r="BC334" s="74">
        <f t="shared" si="2089"/>
        <v>0.4198908903</v>
      </c>
      <c r="BD334" s="74">
        <f t="shared" si="2089"/>
        <v>-0.6332195189</v>
      </c>
      <c r="BF334" s="5">
        <v>1.0</v>
      </c>
      <c r="BG334" s="5">
        <v>1.0</v>
      </c>
      <c r="BH334" s="5">
        <v>1.0</v>
      </c>
      <c r="BJ334" s="34">
        <f t="shared" ref="BJ334:BL334" si="2090">BB334*BF334</f>
        <v>0.2133286287</v>
      </c>
      <c r="BK334" s="34">
        <f t="shared" si="2090"/>
        <v>0.4198908903</v>
      </c>
      <c r="BL334" s="34">
        <f t="shared" si="2090"/>
        <v>-0.6332195189</v>
      </c>
      <c r="BT334" s="5">
        <f t="shared" ref="BT334:BV334" si="2091">Z334*(1-Z334)</f>
        <v>0.2451365006</v>
      </c>
      <c r="BU334" s="5">
        <f t="shared" si="2091"/>
        <v>0.235116657</v>
      </c>
      <c r="BV334" s="5">
        <f t="shared" si="2091"/>
        <v>0.1632486951</v>
      </c>
      <c r="BY334" s="17">
        <v>0.04676602470447544</v>
      </c>
      <c r="BZ334" s="17">
        <v>-0.11889504356537844</v>
      </c>
      <c r="CA334" s="17">
        <v>-0.10741671305781963</v>
      </c>
      <c r="CC334" s="34">
        <f t="shared" ref="CC334:CE334" si="2092">BY334*BT334</f>
        <v>0.01146405964</v>
      </c>
      <c r="CD334" s="34">
        <f t="shared" si="2092"/>
        <v>-0.02795420517</v>
      </c>
      <c r="CE334" s="34">
        <f t="shared" si="2092"/>
        <v>-0.01753563824</v>
      </c>
    </row>
    <row r="335" ht="18.0" customHeight="1">
      <c r="B335" s="6">
        <v>0.0</v>
      </c>
      <c r="C335" s="6">
        <v>0.0</v>
      </c>
      <c r="D335" s="6">
        <v>1.0</v>
      </c>
      <c r="E335" s="22" t="str">
        <f t="shared" si="2027"/>
        <v>virginica</v>
      </c>
      <c r="F335" s="22">
        <f t="shared" ref="F335:H335" si="2093">AQ335</f>
        <v>0.2066960856</v>
      </c>
      <c r="G335" s="22">
        <f t="shared" si="2093"/>
        <v>0.4273951192</v>
      </c>
      <c r="H335" s="22">
        <f t="shared" si="2093"/>
        <v>0.3659087952</v>
      </c>
      <c r="I335" s="64" t="str">
        <f t="shared" si="2029"/>
        <v>versicolor</v>
      </c>
      <c r="J335" s="30"/>
      <c r="K335" s="24" t="str">
        <f t="shared" si="2030"/>
        <v>NG</v>
      </c>
      <c r="L335" s="31">
        <f t="shared" si="2031"/>
        <v>0.1117079078</v>
      </c>
      <c r="N335" s="31">
        <v>1.0</v>
      </c>
      <c r="O335" s="27">
        <v>7.7</v>
      </c>
      <c r="P335" s="27">
        <v>5.2</v>
      </c>
      <c r="U335" s="27">
        <v>-0.20437338683805706</v>
      </c>
      <c r="V335" s="27">
        <v>-0.5823536082296563</v>
      </c>
      <c r="W335" s="27">
        <v>1.4108070595888327</v>
      </c>
      <c r="Z335" s="17">
        <f t="shared" ref="Z335:AB335" si="2094">1/(1+EXP(-U335))</f>
        <v>0.4490837546</v>
      </c>
      <c r="AA335" s="17">
        <f t="shared" si="2094"/>
        <v>0.3583912084</v>
      </c>
      <c r="AB335" s="17">
        <f t="shared" si="2094"/>
        <v>0.8038932069</v>
      </c>
      <c r="AE335" s="31">
        <v>1.0</v>
      </c>
      <c r="AF335" s="17">
        <f t="shared" ref="AF335:AH335" si="2095">Z335</f>
        <v>0.4490837546</v>
      </c>
      <c r="AG335" s="17">
        <f t="shared" si="2095"/>
        <v>0.3583912084</v>
      </c>
      <c r="AH335" s="17">
        <f t="shared" si="2095"/>
        <v>0.8038932069</v>
      </c>
      <c r="AM335" s="27">
        <v>0.14802291603776863</v>
      </c>
      <c r="AN335" s="27">
        <v>0.8744823101727152</v>
      </c>
      <c r="AO335" s="27">
        <v>0.7191574958811131</v>
      </c>
      <c r="AQ335" s="17">
        <f t="shared" ref="AQ335:AS335" si="2096">EXP(AM335)/(EXP($AM335)+EXP($AN335)+EXP($AO335))</f>
        <v>0.2066960856</v>
      </c>
      <c r="AR335" s="17">
        <f t="shared" si="2096"/>
        <v>0.4273951192</v>
      </c>
      <c r="AS335" s="17">
        <f t="shared" si="2096"/>
        <v>0.3659087952</v>
      </c>
      <c r="AU335" s="40" t="str">
        <f t="shared" si="2047"/>
        <v>versicolor</v>
      </c>
      <c r="AW335" s="41">
        <v>0.0</v>
      </c>
      <c r="AX335" s="41">
        <v>0.0</v>
      </c>
      <c r="AY335" s="41">
        <v>1.0</v>
      </c>
      <c r="BB335" s="74">
        <f t="shared" ref="BB335:BD335" si="2097">AQ335-AW335</f>
        <v>0.2066960856</v>
      </c>
      <c r="BC335" s="74">
        <f t="shared" si="2097"/>
        <v>0.4273951192</v>
      </c>
      <c r="BD335" s="74">
        <f t="shared" si="2097"/>
        <v>-0.6340912048</v>
      </c>
      <c r="BF335" s="5">
        <v>1.0</v>
      </c>
      <c r="BG335" s="5">
        <v>1.0</v>
      </c>
      <c r="BH335" s="5">
        <v>1.0</v>
      </c>
      <c r="BJ335" s="34">
        <f t="shared" ref="BJ335:BL335" si="2098">BB335*BF335</f>
        <v>0.2066960856</v>
      </c>
      <c r="BK335" s="34">
        <f t="shared" si="2098"/>
        <v>0.4273951192</v>
      </c>
      <c r="BL335" s="34">
        <f t="shared" si="2098"/>
        <v>-0.6340912048</v>
      </c>
      <c r="BT335" s="5">
        <f t="shared" ref="BT335:BV335" si="2099">Z335*(1-Z335)</f>
        <v>0.247407536</v>
      </c>
      <c r="BU335" s="5">
        <f t="shared" si="2099"/>
        <v>0.2299469502</v>
      </c>
      <c r="BV335" s="5">
        <f t="shared" si="2099"/>
        <v>0.1576489188</v>
      </c>
      <c r="BY335" s="17">
        <v>0.04989399817760898</v>
      </c>
      <c r="BZ335" s="17">
        <v>-0.1283486282231908</v>
      </c>
      <c r="CA335" s="17">
        <v>-0.09670726545838704</v>
      </c>
      <c r="CC335" s="34">
        <f t="shared" ref="CC335:CE335" si="2100">BY335*BT335</f>
        <v>0.01234415115</v>
      </c>
      <c r="CD335" s="34">
        <f t="shared" si="2100"/>
        <v>-0.02951337562</v>
      </c>
      <c r="CE335" s="34">
        <f t="shared" si="2100"/>
        <v>-0.01524579584</v>
      </c>
    </row>
    <row r="336" ht="18.0" customHeight="1">
      <c r="K336" s="32" t="s">
        <v>29</v>
      </c>
      <c r="L336" s="31">
        <f>SUM(L327:L335)</f>
        <v>0.7939483941</v>
      </c>
      <c r="R336" s="9"/>
      <c r="AM336" s="7"/>
    </row>
    <row r="337" ht="18.0" customHeight="1">
      <c r="K337" s="2"/>
      <c r="R337" s="9"/>
      <c r="AM337" s="43" t="s">
        <v>388</v>
      </c>
      <c r="AN337" s="27"/>
      <c r="AO337" s="27"/>
    </row>
    <row r="338" ht="18.0" customHeight="1">
      <c r="B338" s="11" t="s">
        <v>11</v>
      </c>
      <c r="C338" s="12"/>
      <c r="D338" s="12"/>
      <c r="E338" s="13"/>
      <c r="G338" s="2"/>
      <c r="H338" s="2"/>
      <c r="I338" s="2"/>
      <c r="J338" s="9"/>
      <c r="K338" s="2"/>
      <c r="L338" s="9"/>
      <c r="Q338" s="7"/>
      <c r="U338" s="43" t="s">
        <v>12</v>
      </c>
      <c r="V338" s="27"/>
      <c r="W338" s="27"/>
      <c r="Z338" s="16" t="s">
        <v>389</v>
      </c>
      <c r="AA338" s="17"/>
      <c r="AF338" s="16" t="s">
        <v>390</v>
      </c>
      <c r="AI338" s="7"/>
      <c r="AM338" s="43" t="s">
        <v>391</v>
      </c>
      <c r="AQ338" s="10" t="s">
        <v>392</v>
      </c>
      <c r="AR338" s="17"/>
      <c r="AW338" s="1" t="s">
        <v>41</v>
      </c>
      <c r="BB338" s="36" t="s">
        <v>93</v>
      </c>
      <c r="BF338" s="4" t="s">
        <v>393</v>
      </c>
      <c r="BH338" s="9" t="s">
        <v>1995</v>
      </c>
      <c r="BJ338" s="33" t="s">
        <v>395</v>
      </c>
      <c r="BN338" s="33" t="s">
        <v>396</v>
      </c>
      <c r="BO338" s="34"/>
      <c r="BP338" s="34"/>
      <c r="BQ338" s="34"/>
      <c r="BT338" s="4" t="s">
        <v>397</v>
      </c>
      <c r="BX338" s="16" t="s">
        <v>398</v>
      </c>
      <c r="BY338" s="17"/>
      <c r="BZ338" s="17"/>
      <c r="CA338" s="17"/>
      <c r="CB338" s="17"/>
      <c r="CC338" s="33" t="s">
        <v>399</v>
      </c>
      <c r="CG338" s="4" t="s">
        <v>138</v>
      </c>
      <c r="CH338" s="5"/>
      <c r="CI338" s="5"/>
      <c r="CJ338" s="5"/>
    </row>
    <row r="339" ht="18.0" customHeight="1">
      <c r="B339" s="18" t="s">
        <v>14</v>
      </c>
      <c r="C339" s="18" t="s">
        <v>15</v>
      </c>
      <c r="D339" s="18" t="s">
        <v>16</v>
      </c>
      <c r="E339" s="19"/>
      <c r="F339" s="6" t="s">
        <v>14</v>
      </c>
      <c r="G339" s="6" t="s">
        <v>15</v>
      </c>
      <c r="H339" s="6" t="s">
        <v>16</v>
      </c>
      <c r="I339" s="19"/>
      <c r="J339" s="20" t="s">
        <v>18</v>
      </c>
      <c r="K339" s="18" t="s">
        <v>19</v>
      </c>
      <c r="L339" s="21" t="s">
        <v>20</v>
      </c>
      <c r="N339" s="1" t="s">
        <v>21</v>
      </c>
      <c r="O339" s="1" t="s">
        <v>22</v>
      </c>
      <c r="P339" s="1" t="s">
        <v>23</v>
      </c>
      <c r="Q339" s="1" t="s">
        <v>1996</v>
      </c>
      <c r="U339" s="1" t="s">
        <v>1997</v>
      </c>
      <c r="AE339" s="1" t="s">
        <v>21</v>
      </c>
      <c r="AF339" s="2" t="s">
        <v>1998</v>
      </c>
      <c r="AI339" s="2" t="s">
        <v>1999</v>
      </c>
      <c r="AK339" s="2"/>
      <c r="AM339" s="2" t="s">
        <v>2000</v>
      </c>
      <c r="AO339" s="2"/>
      <c r="AQ339" s="2" t="s">
        <v>47</v>
      </c>
      <c r="AW339" s="6" t="s">
        <v>14</v>
      </c>
      <c r="AX339" s="6" t="s">
        <v>15</v>
      </c>
      <c r="AY339" s="6" t="s">
        <v>16</v>
      </c>
      <c r="BB339" s="2" t="s">
        <v>101</v>
      </c>
      <c r="BF339" s="1" t="s">
        <v>251</v>
      </c>
      <c r="BJ339" s="57" t="s">
        <v>2001</v>
      </c>
      <c r="BK339" s="58"/>
      <c r="BO339" s="2" t="s">
        <v>104</v>
      </c>
      <c r="BP339" s="2"/>
      <c r="BT339" s="1" t="s">
        <v>145</v>
      </c>
      <c r="BY339" s="2" t="s">
        <v>146</v>
      </c>
      <c r="CC339" s="2" t="s">
        <v>2002</v>
      </c>
      <c r="CH339" s="2" t="s">
        <v>148</v>
      </c>
    </row>
    <row r="340" ht="18.0" customHeight="1">
      <c r="A340" s="1">
        <f>A327+1</f>
        <v>26</v>
      </c>
      <c r="B340" s="6">
        <v>1.0</v>
      </c>
      <c r="C340" s="6">
        <v>0.0</v>
      </c>
      <c r="D340" s="6">
        <v>0.0</v>
      </c>
      <c r="E340" s="22" t="str">
        <f t="shared" ref="E340:E348" si="2111">IF(MAX(B340:D340)=B340,"setosa",IF(MAX(B340:D340)=C340,"versicolor","virginica"))</f>
        <v>setosa</v>
      </c>
      <c r="F340" s="22">
        <f t="shared" ref="F340:H340" si="2101">AQ340</f>
        <v>0.5501530339</v>
      </c>
      <c r="G340" s="22">
        <f t="shared" si="2101"/>
        <v>0.1723210623</v>
      </c>
      <c r="H340" s="22">
        <f t="shared" si="2101"/>
        <v>0.2775259037</v>
      </c>
      <c r="I340" s="64" t="str">
        <f t="shared" ref="I340:I348" si="2113">IF(MAX(F340:H340)=F340,"setosa",IF(MAX(F340:H340)=G340,"versicolor","virginica"))</f>
        <v>setosa</v>
      </c>
      <c r="J340" s="22">
        <f>COUNTIF(K340:K348,"OK")/9</f>
        <v>0.7777777778</v>
      </c>
      <c r="K340" s="24" t="str">
        <f t="shared" ref="K340:K348" si="2114">IF(E340=I340,"OK","NG")</f>
        <v>OK</v>
      </c>
      <c r="L340" s="25">
        <f t="shared" ref="L340:L348" si="2115">-(B340*LN(F340)+C340*LN(G340)+D340*LN(H340))/9</f>
        <v>0.06639542177</v>
      </c>
      <c r="M340" s="9" t="s">
        <v>26</v>
      </c>
      <c r="N340" s="25">
        <v>1.0</v>
      </c>
      <c r="O340" s="27">
        <v>5.1</v>
      </c>
      <c r="P340" s="27">
        <v>7.0</v>
      </c>
      <c r="Q340" s="72">
        <f t="shared" ref="Q340:S340" si="2102">Q327-$C$10*CH327</f>
        <v>0.05394932129</v>
      </c>
      <c r="R340" s="72">
        <f t="shared" si="2102"/>
        <v>-0.104718857</v>
      </c>
      <c r="S340" s="72">
        <f t="shared" si="2102"/>
        <v>0.214317711</v>
      </c>
      <c r="T340" s="28" t="s">
        <v>27</v>
      </c>
      <c r="U340" s="27">
        <f t="array" ref="U340:W348">MMULT(N340:P348,Q340:S342)</f>
        <v>-1.223368956</v>
      </c>
      <c r="V340" s="27">
        <v>1.8636731071854324</v>
      </c>
      <c r="W340" s="27">
        <v>-1.8133774299387682</v>
      </c>
      <c r="Y340" s="9" t="s">
        <v>2003</v>
      </c>
      <c r="Z340" s="17">
        <f t="shared" ref="Z340:AB340" si="2103">1/(1+EXP(-U340))</f>
        <v>0.2273441204</v>
      </c>
      <c r="AA340" s="17">
        <f t="shared" si="2103"/>
        <v>0.8657245044</v>
      </c>
      <c r="AB340" s="17">
        <f t="shared" si="2103"/>
        <v>0.140230428</v>
      </c>
      <c r="AD340" s="9" t="s">
        <v>2004</v>
      </c>
      <c r="AE340" s="25">
        <v>1.0</v>
      </c>
      <c r="AF340" s="17">
        <f t="shared" ref="AF340:AH340" si="2104">Z340</f>
        <v>0.2273441204</v>
      </c>
      <c r="AG340" s="17">
        <f t="shared" si="2104"/>
        <v>0.8657245044</v>
      </c>
      <c r="AH340" s="17">
        <f t="shared" si="2104"/>
        <v>0.140230428</v>
      </c>
      <c r="AI340" s="38">
        <f t="shared" ref="AI340:AK340" si="2105">AI327-$C$10*BO327</f>
        <v>0.1756685165</v>
      </c>
      <c r="AJ340" s="38">
        <f t="shared" si="2105"/>
        <v>-0.09311478656</v>
      </c>
      <c r="AK340" s="38">
        <f t="shared" si="2105"/>
        <v>-0.08255372994</v>
      </c>
      <c r="AL340" s="28" t="s">
        <v>27</v>
      </c>
      <c r="AM340" s="27">
        <f t="array" ref="AM340:AO348">MMULT(AE340:AH348,AI340:AK343)</f>
        <v>0.9984846438</v>
      </c>
      <c r="AN340" s="27">
        <v>-0.1623524608419307</v>
      </c>
      <c r="AO340" s="27">
        <v>0.3142024363972576</v>
      </c>
      <c r="AP340" s="9" t="s">
        <v>2005</v>
      </c>
      <c r="AQ340" s="17">
        <f t="shared" ref="AQ340:AS340" si="2106">EXP(AM340)/(EXP($AM340)+EXP($AN340)+EXP($AO340))</f>
        <v>0.5501530339</v>
      </c>
      <c r="AR340" s="17">
        <f t="shared" si="2106"/>
        <v>0.1723210623</v>
      </c>
      <c r="AS340" s="17">
        <f t="shared" si="2106"/>
        <v>0.2775259037</v>
      </c>
      <c r="AT340" s="39" t="s">
        <v>51</v>
      </c>
      <c r="AU340" s="40" t="str">
        <f>IF(MAX(B340:D340)=MAX(AQ340:AS340)=AQ340,"setosa",IF(MAX(AQ340:AS340)=AR340,"versicolor","virginica"))</f>
        <v>virginica</v>
      </c>
      <c r="AW340" s="41">
        <v>1.0</v>
      </c>
      <c r="AX340" s="41">
        <v>0.0</v>
      </c>
      <c r="AY340" s="41">
        <v>0.0</v>
      </c>
      <c r="BA340" s="59" t="s">
        <v>108</v>
      </c>
      <c r="BB340" s="74">
        <f t="shared" ref="BB340:BD340" si="2107">AQ340-AW340</f>
        <v>-0.4498469661</v>
      </c>
      <c r="BC340" s="74">
        <f t="shared" si="2107"/>
        <v>0.1723210623</v>
      </c>
      <c r="BD340" s="74">
        <f t="shared" si="2107"/>
        <v>0.2775259037</v>
      </c>
      <c r="BE340" s="9" t="s">
        <v>2006</v>
      </c>
      <c r="BF340" s="5">
        <v>1.0</v>
      </c>
      <c r="BG340" s="5">
        <v>1.0</v>
      </c>
      <c r="BH340" s="5">
        <v>1.0</v>
      </c>
      <c r="BI340" s="9" t="s">
        <v>2007</v>
      </c>
      <c r="BJ340" s="34">
        <f t="shared" ref="BJ340:BL340" si="2108">BB340*BF340</f>
        <v>-0.4498469661</v>
      </c>
      <c r="BK340" s="34">
        <f t="shared" si="2108"/>
        <v>0.1723210623</v>
      </c>
      <c r="BL340" s="34">
        <f t="shared" si="2108"/>
        <v>0.2775259037</v>
      </c>
      <c r="BN340" s="61" t="s">
        <v>2008</v>
      </c>
      <c r="BO340" s="62">
        <f t="array" ref="BO340:BQ343">MMULT(TRANSPOSE(AE340:AH348),BJ340:BL348)</f>
        <v>-0.1494507554</v>
      </c>
      <c r="BP340" s="62">
        <v>0.1359980255659266</v>
      </c>
      <c r="BQ340" s="62">
        <v>0.013452729819424691</v>
      </c>
      <c r="BS340" s="75" t="s">
        <v>2009</v>
      </c>
      <c r="BT340" s="5">
        <f t="shared" ref="BT340:BV340" si="2109">Z340*(1-Z340)</f>
        <v>0.1756587713</v>
      </c>
      <c r="BU340" s="5">
        <f t="shared" si="2109"/>
        <v>0.1162455869</v>
      </c>
      <c r="BV340" s="5">
        <f t="shared" si="2109"/>
        <v>0.1205658551</v>
      </c>
      <c r="BX340" s="9" t="s">
        <v>2010</v>
      </c>
      <c r="BY340" s="17">
        <f t="array" ref="BY340:CA348">MMULT(BJ340:BL348,TRANSPOSE(AI341:AK343))</f>
        <v>0.1466141043</v>
      </c>
      <c r="BZ340" s="17">
        <v>-0.45598472555151953</v>
      </c>
      <c r="CA340" s="17">
        <v>0.637971107726027</v>
      </c>
      <c r="CB340" s="9"/>
      <c r="CC340" s="34">
        <f t="shared" ref="CC340:CE340" si="2110">BY340*BT340</f>
        <v>0.02575405342</v>
      </c>
      <c r="CD340" s="34">
        <f t="shared" si="2110"/>
        <v>-0.05300621202</v>
      </c>
      <c r="CE340" s="34">
        <f t="shared" si="2110"/>
        <v>0.07691753211</v>
      </c>
      <c r="CG340" s="61" t="s">
        <v>2011</v>
      </c>
      <c r="CH340" s="65">
        <f t="array" ref="CH340:CJ342">MMULT(TRANSPOSE(N340:P348),CC340:CE348)</f>
        <v>-0.01814329727</v>
      </c>
      <c r="CI340" s="65">
        <v>0.05798945777571518</v>
      </c>
      <c r="CJ340" s="65">
        <v>-0.016703535552909113</v>
      </c>
    </row>
    <row r="341" ht="18.0" customHeight="1">
      <c r="B341" s="6">
        <v>1.0</v>
      </c>
      <c r="C341" s="6">
        <v>0.0</v>
      </c>
      <c r="D341" s="6">
        <v>0.0</v>
      </c>
      <c r="E341" s="22" t="str">
        <f t="shared" si="2111"/>
        <v>setosa</v>
      </c>
      <c r="F341" s="22">
        <f t="shared" ref="F341:H341" si="2112">AQ341</f>
        <v>0.5775476636</v>
      </c>
      <c r="G341" s="22">
        <f t="shared" si="2112"/>
        <v>0.1570489583</v>
      </c>
      <c r="H341" s="22">
        <f t="shared" si="2112"/>
        <v>0.2654033782</v>
      </c>
      <c r="I341" s="64" t="str">
        <f t="shared" si="2113"/>
        <v>setosa</v>
      </c>
      <c r="K341" s="24" t="str">
        <f t="shared" si="2114"/>
        <v>OK</v>
      </c>
      <c r="L341" s="29">
        <f t="shared" si="2115"/>
        <v>0.06099603396</v>
      </c>
      <c r="N341" s="29">
        <v>1.0</v>
      </c>
      <c r="O341" s="27">
        <v>5.4</v>
      </c>
      <c r="P341" s="27">
        <v>7.8</v>
      </c>
      <c r="Q341" s="72">
        <f t="shared" ref="Q341:S341" si="2116">Q328-$C$10*CH328</f>
        <v>0.1705443459</v>
      </c>
      <c r="R341" s="72">
        <f t="shared" si="2116"/>
        <v>-0.5112515882</v>
      </c>
      <c r="S341" s="72">
        <f t="shared" si="2116"/>
        <v>0.7109977508</v>
      </c>
      <c r="U341" s="27">
        <v>-1.417587874058248</v>
      </c>
      <c r="V341" s="27">
        <v>2.2332433523206805</v>
      </c>
      <c r="W341" s="27">
        <v>-2.2462248098394673</v>
      </c>
      <c r="Z341" s="17">
        <f t="shared" ref="Z341:AB341" si="2117">1/(1+EXP(-U341))</f>
        <v>0.1950400074</v>
      </c>
      <c r="AA341" s="17">
        <f t="shared" si="2117"/>
        <v>0.9031953079</v>
      </c>
      <c r="AB341" s="17">
        <f t="shared" si="2117"/>
        <v>0.09567560287</v>
      </c>
      <c r="AE341" s="29">
        <v>1.0</v>
      </c>
      <c r="AF341" s="17">
        <f t="shared" ref="AF341:AH341" si="2118">Z341</f>
        <v>0.1950400074</v>
      </c>
      <c r="AG341" s="17">
        <f t="shared" si="2118"/>
        <v>0.9031953079</v>
      </c>
      <c r="AH341" s="17">
        <f t="shared" si="2118"/>
        <v>0.09567560287</v>
      </c>
      <c r="AI341" s="38">
        <f t="shared" ref="AI341:AK341" si="2119">AI328-$C$10*BO328</f>
        <v>0.3645620367</v>
      </c>
      <c r="AJ341" s="38">
        <f t="shared" si="2119"/>
        <v>0.8341820239</v>
      </c>
      <c r="AK341" s="38">
        <f t="shared" si="2119"/>
        <v>0.6012559394</v>
      </c>
      <c r="AM341" s="27">
        <v>1.0538378816318663</v>
      </c>
      <c r="AN341" s="27">
        <v>-0.248395498972085</v>
      </c>
      <c r="AO341" s="27">
        <v>0.2762977586911705</v>
      </c>
      <c r="AQ341" s="17">
        <f t="shared" ref="AQ341:AS341" si="2120">EXP(AM341)/(EXP($AM341)+EXP($AN341)+EXP($AO341))</f>
        <v>0.5775476636</v>
      </c>
      <c r="AR341" s="17">
        <f t="shared" si="2120"/>
        <v>0.1570489583</v>
      </c>
      <c r="AS341" s="17">
        <f t="shared" si="2120"/>
        <v>0.2654033782</v>
      </c>
      <c r="AU341" s="40" t="str">
        <f t="shared" ref="AU341:AU348" si="2131">IF(MAX(AQ341:AS341)=AQ341,"setosa",IF(MAX(AQ341:AS341)=AR341,"versicolor","virginica"))</f>
        <v>setosa</v>
      </c>
      <c r="AW341" s="41">
        <v>1.0</v>
      </c>
      <c r="AX341" s="41">
        <v>0.0</v>
      </c>
      <c r="AY341" s="41">
        <v>0.0</v>
      </c>
      <c r="BB341" s="74">
        <f t="shared" ref="BB341:BD341" si="2121">AQ341-AW341</f>
        <v>-0.4224523364</v>
      </c>
      <c r="BC341" s="74">
        <f t="shared" si="2121"/>
        <v>0.1570489583</v>
      </c>
      <c r="BD341" s="74">
        <f t="shared" si="2121"/>
        <v>0.2654033782</v>
      </c>
      <c r="BF341" s="5">
        <v>1.0</v>
      </c>
      <c r="BG341" s="5">
        <v>1.0</v>
      </c>
      <c r="BH341" s="5">
        <v>1.0</v>
      </c>
      <c r="BJ341" s="34">
        <f t="shared" ref="BJ341:BL341" si="2122">BB341*BF341</f>
        <v>-0.4224523364</v>
      </c>
      <c r="BK341" s="34">
        <f t="shared" si="2122"/>
        <v>0.1570489583</v>
      </c>
      <c r="BL341" s="34">
        <f t="shared" si="2122"/>
        <v>0.2654033782</v>
      </c>
      <c r="BN341" s="61" t="s">
        <v>2012</v>
      </c>
      <c r="BO341" s="34">
        <v>0.24703069972667285</v>
      </c>
      <c r="BP341" s="34">
        <v>-0.21243492153573335</v>
      </c>
      <c r="BQ341" s="34">
        <v>-0.03459577819093945</v>
      </c>
      <c r="BT341" s="5">
        <f t="shared" ref="BT341:BV341" si="2123">Z341*(1-Z341)</f>
        <v>0.1569994029</v>
      </c>
      <c r="BU341" s="5">
        <f t="shared" si="2123"/>
        <v>0.08743354371</v>
      </c>
      <c r="BV341" s="5">
        <f t="shared" si="2123"/>
        <v>0.08652178189</v>
      </c>
      <c r="BY341" s="17">
        <v>0.13657269112197967</v>
      </c>
      <c r="BZ341" s="17">
        <v>-0.4250745905910467</v>
      </c>
      <c r="CA341" s="17">
        <v>0.5974068463817257</v>
      </c>
      <c r="CC341" s="34">
        <f t="shared" ref="CC341:CE341" si="2124">BY341*BT341</f>
        <v>0.02144183096</v>
      </c>
      <c r="CD341" s="34">
        <f t="shared" si="2124"/>
        <v>-0.0371657778</v>
      </c>
      <c r="CE341" s="34">
        <f t="shared" si="2124"/>
        <v>0.05168870486</v>
      </c>
      <c r="CG341" s="61" t="s">
        <v>2013</v>
      </c>
      <c r="CH341" s="66">
        <v>-0.1569287802021479</v>
      </c>
      <c r="CI341" s="66">
        <v>0.42319042207346</v>
      </c>
      <c r="CJ341" s="66">
        <v>-0.4753961503975912</v>
      </c>
    </row>
    <row r="342" ht="18.0" customHeight="1">
      <c r="B342" s="6">
        <v>1.0</v>
      </c>
      <c r="C342" s="6">
        <v>0.0</v>
      </c>
      <c r="D342" s="6">
        <v>0.0</v>
      </c>
      <c r="E342" s="22" t="str">
        <f t="shared" si="2111"/>
        <v>setosa</v>
      </c>
      <c r="F342" s="22">
        <f t="shared" ref="F342:H342" si="2125">AQ342</f>
        <v>0.5615804446</v>
      </c>
      <c r="G342" s="22">
        <f t="shared" si="2125"/>
        <v>0.1660923477</v>
      </c>
      <c r="H342" s="22">
        <f t="shared" si="2125"/>
        <v>0.2723272077</v>
      </c>
      <c r="I342" s="64" t="str">
        <f t="shared" si="2113"/>
        <v>setosa</v>
      </c>
      <c r="K342" s="24" t="str">
        <f t="shared" si="2114"/>
        <v>OK</v>
      </c>
      <c r="L342" s="29">
        <f t="shared" si="2115"/>
        <v>0.06411113863</v>
      </c>
      <c r="N342" s="29">
        <v>1.0</v>
      </c>
      <c r="O342" s="27">
        <v>4.6</v>
      </c>
      <c r="P342" s="27">
        <v>6.8</v>
      </c>
      <c r="Q342" s="72">
        <f t="shared" ref="Q342:S342" si="2126">Q329-$C$10*CH329</f>
        <v>-0.3067277774</v>
      </c>
      <c r="R342" s="72">
        <f t="shared" si="2126"/>
        <v>0.653682152</v>
      </c>
      <c r="S342" s="72">
        <f t="shared" si="2126"/>
        <v>-0.8076833814</v>
      </c>
      <c r="U342" s="27">
        <v>-1.2472955734485496</v>
      </c>
      <c r="V342" s="27">
        <v>1.9885624708772895</v>
      </c>
      <c r="W342" s="27">
        <v>-2.0073396290540053</v>
      </c>
      <c r="Z342" s="17">
        <f t="shared" ref="Z342:AB342" si="2127">1/(1+EXP(-U342))</f>
        <v>0.2231686391</v>
      </c>
      <c r="AA342" s="17">
        <f t="shared" si="2127"/>
        <v>0.8795909709</v>
      </c>
      <c r="AB342" s="17">
        <f t="shared" si="2127"/>
        <v>0.1184344593</v>
      </c>
      <c r="AE342" s="29">
        <v>1.0</v>
      </c>
      <c r="AF342" s="17">
        <f t="shared" ref="AF342:AH342" si="2128">Z342</f>
        <v>0.2231686391</v>
      </c>
      <c r="AG342" s="17">
        <f t="shared" si="2128"/>
        <v>0.8795909709</v>
      </c>
      <c r="AH342" s="17">
        <f t="shared" si="2128"/>
        <v>0.1184344593</v>
      </c>
      <c r="AI342" s="38">
        <f t="shared" ref="AI342:AK342" si="2129">AI329-$C$10*BO329</f>
        <v>0.9670203547</v>
      </c>
      <c r="AJ342" s="38">
        <f t="shared" si="2129"/>
        <v>-0.452270007</v>
      </c>
      <c r="AK342" s="38">
        <f t="shared" si="2129"/>
        <v>0.2052496523</v>
      </c>
      <c r="AM342" s="27">
        <v>1.025485266647129</v>
      </c>
      <c r="AN342" s="27">
        <v>-0.19272581968691443</v>
      </c>
      <c r="AO342" s="27">
        <v>0.3017345481974957</v>
      </c>
      <c r="AQ342" s="17">
        <f t="shared" ref="AQ342:AS342" si="2130">EXP(AM342)/(EXP($AM342)+EXP($AN342)+EXP($AO342))</f>
        <v>0.5615804446</v>
      </c>
      <c r="AR342" s="17">
        <f t="shared" si="2130"/>
        <v>0.1660923477</v>
      </c>
      <c r="AS342" s="17">
        <f t="shared" si="2130"/>
        <v>0.2723272077</v>
      </c>
      <c r="AU342" s="40" t="str">
        <f t="shared" si="2131"/>
        <v>setosa</v>
      </c>
      <c r="AW342" s="41">
        <v>1.0</v>
      </c>
      <c r="AX342" s="41">
        <v>0.0</v>
      </c>
      <c r="AY342" s="41">
        <v>0.0</v>
      </c>
      <c r="BB342" s="74">
        <f t="shared" ref="BB342:BD342" si="2132">AQ342-AW342</f>
        <v>-0.4384195554</v>
      </c>
      <c r="BC342" s="74">
        <f t="shared" si="2132"/>
        <v>0.1660923477</v>
      </c>
      <c r="BD342" s="74">
        <f t="shared" si="2132"/>
        <v>0.2723272077</v>
      </c>
      <c r="BF342" s="5">
        <v>1.0</v>
      </c>
      <c r="BG342" s="5">
        <v>1.0</v>
      </c>
      <c r="BH342" s="5">
        <v>1.0</v>
      </c>
      <c r="BJ342" s="34">
        <f t="shared" ref="BJ342:BL342" si="2133">BB342*BF342</f>
        <v>-0.4384195554</v>
      </c>
      <c r="BK342" s="34">
        <f t="shared" si="2133"/>
        <v>0.1660923477</v>
      </c>
      <c r="BL342" s="34">
        <f t="shared" si="2133"/>
        <v>0.2723272077</v>
      </c>
      <c r="BO342" s="34">
        <v>-0.7584050199025696</v>
      </c>
      <c r="BP342" s="34">
        <v>0.5263045700649868</v>
      </c>
      <c r="BQ342" s="34">
        <v>0.23210044983758263</v>
      </c>
      <c r="BT342" s="5">
        <f t="shared" ref="BT342:BV342" si="2134">Z342*(1-Z342)</f>
        <v>0.1733643976</v>
      </c>
      <c r="BU342" s="5">
        <f t="shared" si="2134"/>
        <v>0.1059106948</v>
      </c>
      <c r="BV342" s="5">
        <f t="shared" si="2134"/>
        <v>0.1044077381</v>
      </c>
      <c r="BY342" s="17">
        <v>0.1424584757813595</v>
      </c>
      <c r="BZ342" s="17">
        <v>-0.44318415652679943</v>
      </c>
      <c r="CA342" s="17">
        <v>0.6211009907269854</v>
      </c>
      <c r="CC342" s="34">
        <f t="shared" ref="CC342:CE342" si="2135">BY342*BT342</f>
        <v>0.02469722784</v>
      </c>
      <c r="CD342" s="34">
        <f t="shared" si="2135"/>
        <v>-0.04693794195</v>
      </c>
      <c r="CE342" s="34">
        <f t="shared" si="2135"/>
        <v>0.0648477496</v>
      </c>
      <c r="CH342" s="66">
        <v>0.2774462393248233</v>
      </c>
      <c r="CI342" s="66">
        <v>-0.46281371877846295</v>
      </c>
      <c r="CJ342" s="66">
        <v>0.46398920610262895</v>
      </c>
    </row>
    <row r="343" ht="18.0" customHeight="1">
      <c r="B343" s="6">
        <v>0.0</v>
      </c>
      <c r="C343" s="6">
        <v>1.0</v>
      </c>
      <c r="D343" s="6">
        <v>0.0</v>
      </c>
      <c r="E343" s="22" t="str">
        <f t="shared" si="2111"/>
        <v>versicolor</v>
      </c>
      <c r="F343" s="22">
        <f t="shared" ref="F343:H343" si="2136">AQ343</f>
        <v>0.1691058091</v>
      </c>
      <c r="G343" s="22">
        <f t="shared" si="2136"/>
        <v>0.4660111309</v>
      </c>
      <c r="H343" s="22">
        <f t="shared" si="2136"/>
        <v>0.36488306</v>
      </c>
      <c r="I343" s="64" t="str">
        <f t="shared" si="2113"/>
        <v>versicolor</v>
      </c>
      <c r="K343" s="24" t="str">
        <f t="shared" si="2114"/>
        <v>OK</v>
      </c>
      <c r="L343" s="29">
        <f t="shared" si="2115"/>
        <v>0.08483841767</v>
      </c>
      <c r="N343" s="29">
        <v>1.0</v>
      </c>
      <c r="O343" s="27">
        <v>6.4</v>
      </c>
      <c r="P343" s="27">
        <v>3.6</v>
      </c>
      <c r="U343" s="27">
        <v>0.041213136798520456</v>
      </c>
      <c r="V343" s="27">
        <v>-1.0234732741978387</v>
      </c>
      <c r="W343" s="27">
        <v>1.857043142951707</v>
      </c>
      <c r="Z343" s="17">
        <f t="shared" ref="Z343:AB343" si="2137">1/(1+EXP(-U343))</f>
        <v>0.5103018261</v>
      </c>
      <c r="AA343" s="17">
        <f t="shared" si="2137"/>
        <v>0.2643514012</v>
      </c>
      <c r="AB343" s="17">
        <f t="shared" si="2137"/>
        <v>0.8649519299</v>
      </c>
      <c r="AE343" s="29">
        <v>1.0</v>
      </c>
      <c r="AF343" s="17">
        <f t="shared" ref="AF343:AH343" si="2138">Z343</f>
        <v>0.5103018261</v>
      </c>
      <c r="AG343" s="17">
        <f t="shared" si="2138"/>
        <v>0.2643514012</v>
      </c>
      <c r="AH343" s="17">
        <f t="shared" si="2138"/>
        <v>0.8649519299</v>
      </c>
      <c r="AI343" s="38">
        <f t="shared" ref="AI343:AK343" si="2139">AI330-$C$10*BO330</f>
        <v>-0.6934167355</v>
      </c>
      <c r="AJ343" s="38">
        <f t="shared" si="2139"/>
        <v>0.9459942241</v>
      </c>
      <c r="AK343" s="38">
        <f t="shared" si="2139"/>
        <v>0.5874225114</v>
      </c>
      <c r="AM343" s="27">
        <v>0.017566231723412207</v>
      </c>
      <c r="AN343" s="27">
        <v>1.0312511432291693</v>
      </c>
      <c r="AO343" s="27">
        <v>0.7866185419619983</v>
      </c>
      <c r="AQ343" s="17">
        <f t="shared" ref="AQ343:AS343" si="2140">EXP(AM343)/(EXP($AM343)+EXP($AN343)+EXP($AO343))</f>
        <v>0.1691058091</v>
      </c>
      <c r="AR343" s="17">
        <f t="shared" si="2140"/>
        <v>0.4660111309</v>
      </c>
      <c r="AS343" s="17">
        <f t="shared" si="2140"/>
        <v>0.36488306</v>
      </c>
      <c r="AU343" s="40" t="str">
        <f t="shared" si="2131"/>
        <v>versicolor</v>
      </c>
      <c r="AW343" s="41">
        <v>0.0</v>
      </c>
      <c r="AX343" s="41">
        <v>1.0</v>
      </c>
      <c r="AY343" s="41">
        <v>0.0</v>
      </c>
      <c r="BB343" s="74">
        <f t="shared" ref="BB343:BD343" si="2141">AQ343-AW343</f>
        <v>0.1691058091</v>
      </c>
      <c r="BC343" s="74">
        <f t="shared" si="2141"/>
        <v>-0.5339888691</v>
      </c>
      <c r="BD343" s="74">
        <f t="shared" si="2141"/>
        <v>0.36488306</v>
      </c>
      <c r="BF343" s="5">
        <v>1.0</v>
      </c>
      <c r="BG343" s="5">
        <v>1.0</v>
      </c>
      <c r="BH343" s="5">
        <v>1.0</v>
      </c>
      <c r="BJ343" s="34">
        <f t="shared" ref="BJ343:BL343" si="2142">BB343*BF343</f>
        <v>0.1691058091</v>
      </c>
      <c r="BK343" s="34">
        <f t="shared" si="2142"/>
        <v>-0.5339888691</v>
      </c>
      <c r="BL343" s="34">
        <f t="shared" si="2142"/>
        <v>0.36488306</v>
      </c>
      <c r="BO343" s="34">
        <v>0.7807509857537277</v>
      </c>
      <c r="BP343" s="34">
        <v>-0.379120753957992</v>
      </c>
      <c r="BQ343" s="34">
        <v>-0.4016302317957351</v>
      </c>
      <c r="BT343" s="5">
        <f t="shared" ref="BT343:BV343" si="2143">Z343*(1-Z343)</f>
        <v>0.2498938724</v>
      </c>
      <c r="BU343" s="5">
        <f t="shared" si="2143"/>
        <v>0.1944697379</v>
      </c>
      <c r="BV343" s="5">
        <f t="shared" si="2143"/>
        <v>0.1168100889</v>
      </c>
      <c r="BY343" s="17">
        <v>-0.16440625036692455</v>
      </c>
      <c r="BZ343" s="17">
        <v>0.4799280302428978</v>
      </c>
      <c r="CA343" s="17">
        <v>-0.40807066052507357</v>
      </c>
      <c r="CC343" s="34">
        <f t="shared" ref="CC343:CE343" si="2144">BY343*BT343</f>
        <v>-0.04108411455</v>
      </c>
      <c r="CD343" s="34">
        <f t="shared" si="2144"/>
        <v>0.09333147825</v>
      </c>
      <c r="CE343" s="34">
        <f t="shared" si="2144"/>
        <v>-0.04766677012</v>
      </c>
    </row>
    <row r="344" ht="18.0" customHeight="1">
      <c r="B344" s="6">
        <v>0.0</v>
      </c>
      <c r="C344" s="6">
        <v>1.0</v>
      </c>
      <c r="D344" s="6">
        <v>0.0</v>
      </c>
      <c r="E344" s="22" t="str">
        <f t="shared" si="2111"/>
        <v>versicolor</v>
      </c>
      <c r="F344" s="22">
        <f t="shared" ref="F344:H344" si="2145">AQ344</f>
        <v>0.1786379353</v>
      </c>
      <c r="G344" s="22">
        <f t="shared" si="2145"/>
        <v>0.4552880018</v>
      </c>
      <c r="H344" s="22">
        <f t="shared" si="2145"/>
        <v>0.3660740629</v>
      </c>
      <c r="I344" s="64" t="str">
        <f t="shared" si="2113"/>
        <v>versicolor</v>
      </c>
      <c r="K344" s="24" t="str">
        <f t="shared" si="2114"/>
        <v>OK</v>
      </c>
      <c r="L344" s="29">
        <f t="shared" si="2115"/>
        <v>0.08742500992</v>
      </c>
      <c r="N344" s="29">
        <v>1.0</v>
      </c>
      <c r="O344" s="27">
        <v>5.9</v>
      </c>
      <c r="P344" s="27">
        <v>3.4</v>
      </c>
      <c r="U344" s="27">
        <v>0.017286519301044745</v>
      </c>
      <c r="V344" s="27">
        <v>-0.8985839105059816</v>
      </c>
      <c r="W344" s="27">
        <v>1.6630809438364698</v>
      </c>
      <c r="Z344" s="17">
        <f t="shared" ref="Z344:AB344" si="2146">1/(1+EXP(-U344))</f>
        <v>0.5043215222</v>
      </c>
      <c r="AA344" s="17">
        <f t="shared" si="2146"/>
        <v>0.2893415911</v>
      </c>
      <c r="AB344" s="17">
        <f t="shared" si="2146"/>
        <v>0.8406511497</v>
      </c>
      <c r="AE344" s="29">
        <v>1.0</v>
      </c>
      <c r="AF344" s="17">
        <f t="shared" ref="AF344:AH344" si="2147">Z344</f>
        <v>0.5043215222</v>
      </c>
      <c r="AG344" s="17">
        <f t="shared" si="2147"/>
        <v>0.2893415911</v>
      </c>
      <c r="AH344" s="17">
        <f t="shared" si="2147"/>
        <v>0.8406511497</v>
      </c>
      <c r="AI344" s="2"/>
      <c r="AM344" s="27">
        <v>0.05640262993399703</v>
      </c>
      <c r="AN344" s="27">
        <v>0.9919717701868668</v>
      </c>
      <c r="AO344" s="27">
        <v>0.7738772512040673</v>
      </c>
      <c r="AQ344" s="17">
        <f t="shared" ref="AQ344:AS344" si="2148">EXP(AM344)/(EXP($AM344)+EXP($AN344)+EXP($AO344))</f>
        <v>0.1786379353</v>
      </c>
      <c r="AR344" s="17">
        <f t="shared" si="2148"/>
        <v>0.4552880018</v>
      </c>
      <c r="AS344" s="17">
        <f t="shared" si="2148"/>
        <v>0.3660740629</v>
      </c>
      <c r="AU344" s="40" t="str">
        <f t="shared" si="2131"/>
        <v>versicolor</v>
      </c>
      <c r="AW344" s="41">
        <v>0.0</v>
      </c>
      <c r="AX344" s="41">
        <v>1.0</v>
      </c>
      <c r="AY344" s="41">
        <v>0.0</v>
      </c>
      <c r="BB344" s="74">
        <f t="shared" ref="BB344:BD344" si="2149">AQ344-AW344</f>
        <v>0.1786379353</v>
      </c>
      <c r="BC344" s="74">
        <f t="shared" si="2149"/>
        <v>-0.5447119982</v>
      </c>
      <c r="BD344" s="74">
        <f t="shared" si="2149"/>
        <v>0.3660740629</v>
      </c>
      <c r="BF344" s="5">
        <v>1.0</v>
      </c>
      <c r="BG344" s="5">
        <v>1.0</v>
      </c>
      <c r="BH344" s="5">
        <v>1.0</v>
      </c>
      <c r="BJ344" s="34">
        <f t="shared" ref="BJ344:BL344" si="2150">BB344*BF344</f>
        <v>0.1786379353</v>
      </c>
      <c r="BK344" s="34">
        <f t="shared" si="2150"/>
        <v>-0.5447119982</v>
      </c>
      <c r="BL344" s="34">
        <f t="shared" si="2150"/>
        <v>0.3660740629</v>
      </c>
      <c r="BT344" s="5">
        <f t="shared" ref="BT344:BV344" si="2151">Z344*(1-Z344)</f>
        <v>0.2499813244</v>
      </c>
      <c r="BU344" s="5">
        <f t="shared" si="2151"/>
        <v>0.2056230348</v>
      </c>
      <c r="BV344" s="5">
        <f t="shared" si="2151"/>
        <v>0.1339567942</v>
      </c>
      <c r="BY344" s="17">
        <v>-0.16916014298884197</v>
      </c>
      <c r="BZ344" s="17">
        <v>0.4942399928914981</v>
      </c>
      <c r="CA344" s="17">
        <v>-0.4241247925957057</v>
      </c>
      <c r="CC344" s="34">
        <f t="shared" ref="CC344:CE344" si="2152">BY344*BT344</f>
        <v>-0.04228687659</v>
      </c>
      <c r="CD344" s="34">
        <f t="shared" si="2152"/>
        <v>0.1016271272</v>
      </c>
      <c r="CE344" s="34">
        <f t="shared" si="2152"/>
        <v>-0.05681439756</v>
      </c>
    </row>
    <row r="345" ht="18.0" customHeight="1">
      <c r="B345" s="6">
        <v>0.0</v>
      </c>
      <c r="C345" s="6">
        <v>1.0</v>
      </c>
      <c r="D345" s="6">
        <v>0.0</v>
      </c>
      <c r="E345" s="22" t="str">
        <f t="shared" si="2111"/>
        <v>versicolor</v>
      </c>
      <c r="F345" s="22">
        <f t="shared" ref="F345:H345" si="2153">AQ345</f>
        <v>0.1459497507</v>
      </c>
      <c r="G345" s="22">
        <f t="shared" si="2153"/>
        <v>0.494944691</v>
      </c>
      <c r="H345" s="22">
        <f t="shared" si="2153"/>
        <v>0.3591055583</v>
      </c>
      <c r="I345" s="64" t="str">
        <f t="shared" si="2113"/>
        <v>versicolor</v>
      </c>
      <c r="K345" s="24" t="str">
        <f t="shared" si="2114"/>
        <v>OK</v>
      </c>
      <c r="L345" s="29">
        <f t="shared" si="2115"/>
        <v>0.07814547311</v>
      </c>
      <c r="N345" s="29">
        <v>1.0</v>
      </c>
      <c r="O345" s="27">
        <v>6.7</v>
      </c>
      <c r="P345" s="27">
        <v>3.2</v>
      </c>
      <c r="U345" s="27">
        <v>0.21506755152486356</v>
      </c>
      <c r="V345" s="27">
        <v>-1.4383216114455832</v>
      </c>
      <c r="W345" s="27">
        <v>2.3934158207624936</v>
      </c>
      <c r="Z345" s="17">
        <f t="shared" ref="Z345:AB345" si="2154">1/(1+EXP(-U345))</f>
        <v>0.5535605973</v>
      </c>
      <c r="AA345" s="17">
        <f t="shared" si="2154"/>
        <v>0.1918053912</v>
      </c>
      <c r="AB345" s="17">
        <f t="shared" si="2154"/>
        <v>0.916323847</v>
      </c>
      <c r="AE345" s="29">
        <v>1.0</v>
      </c>
      <c r="AF345" s="17">
        <f t="shared" ref="AF345:AH345" si="2155">Z345</f>
        <v>0.5535605973</v>
      </c>
      <c r="AG345" s="17">
        <f t="shared" si="2155"/>
        <v>0.1918053912</v>
      </c>
      <c r="AH345" s="17">
        <f t="shared" si="2155"/>
        <v>0.916323847</v>
      </c>
      <c r="AJ345" s="2"/>
      <c r="AK345" s="2"/>
      <c r="AM345" s="27">
        <v>-0.07243887794091608</v>
      </c>
      <c r="AN345" s="27">
        <v>1.1487447539070275</v>
      </c>
      <c r="AO345" s="27">
        <v>0.8279151123531214</v>
      </c>
      <c r="AQ345" s="17">
        <f t="shared" ref="AQ345:AS345" si="2156">EXP(AM345)/(EXP($AM345)+EXP($AN345)+EXP($AO345))</f>
        <v>0.1459497507</v>
      </c>
      <c r="AR345" s="17">
        <f t="shared" si="2156"/>
        <v>0.494944691</v>
      </c>
      <c r="AS345" s="17">
        <f t="shared" si="2156"/>
        <v>0.3591055583</v>
      </c>
      <c r="AU345" s="40" t="str">
        <f t="shared" si="2131"/>
        <v>versicolor</v>
      </c>
      <c r="AW345" s="41">
        <v>0.0</v>
      </c>
      <c r="AX345" s="41">
        <v>1.0</v>
      </c>
      <c r="AY345" s="41">
        <v>0.0</v>
      </c>
      <c r="BB345" s="74">
        <f t="shared" ref="BB345:BD345" si="2157">AQ345-AW345</f>
        <v>0.1459497507</v>
      </c>
      <c r="BC345" s="74">
        <f t="shared" si="2157"/>
        <v>-0.505055309</v>
      </c>
      <c r="BD345" s="74">
        <f t="shared" si="2157"/>
        <v>0.3591055583</v>
      </c>
      <c r="BF345" s="5">
        <v>1.0</v>
      </c>
      <c r="BG345" s="5">
        <v>1.0</v>
      </c>
      <c r="BH345" s="5">
        <v>1.0</v>
      </c>
      <c r="BJ345" s="34">
        <f t="shared" ref="BJ345:BL345" si="2158">BB345*BF345</f>
        <v>0.1459497507</v>
      </c>
      <c r="BK345" s="34">
        <f t="shared" si="2158"/>
        <v>-0.505055309</v>
      </c>
      <c r="BL345" s="34">
        <f t="shared" si="2158"/>
        <v>0.3591055583</v>
      </c>
      <c r="BT345" s="5">
        <f t="shared" ref="BT345:BV345" si="2159">Z345*(1-Z345)</f>
        <v>0.2471312624</v>
      </c>
      <c r="BU345" s="5">
        <f t="shared" si="2159"/>
        <v>0.1550160831</v>
      </c>
      <c r="BV345" s="5">
        <f t="shared" si="2159"/>
        <v>0.0766744544</v>
      </c>
      <c r="BY345" s="17">
        <v>-0.1521859716632678</v>
      </c>
      <c r="BZ345" s="17">
        <v>0.44326403877453147</v>
      </c>
      <c r="CA345" s="17">
        <v>-0.36803671590668624</v>
      </c>
      <c r="CC345" s="34">
        <f t="shared" ref="CC345:CE345" si="2160">BY345*BT345</f>
        <v>-0.0376099113</v>
      </c>
      <c r="CD345" s="34">
        <f t="shared" si="2160"/>
        <v>0.06871305507</v>
      </c>
      <c r="CE345" s="34">
        <f t="shared" si="2160"/>
        <v>-0.02821901439</v>
      </c>
    </row>
    <row r="346" ht="18.0" customHeight="1">
      <c r="B346" s="6">
        <v>0.0</v>
      </c>
      <c r="C346" s="6">
        <v>0.0</v>
      </c>
      <c r="D346" s="6">
        <v>1.0</v>
      </c>
      <c r="E346" s="22" t="str">
        <f t="shared" si="2111"/>
        <v>virginica</v>
      </c>
      <c r="F346" s="22">
        <f t="shared" ref="F346:H346" si="2161">AQ346</f>
        <v>0.2666946035</v>
      </c>
      <c r="G346" s="22">
        <f t="shared" si="2161"/>
        <v>0.3655651276</v>
      </c>
      <c r="H346" s="22">
        <f t="shared" si="2161"/>
        <v>0.3677402689</v>
      </c>
      <c r="I346" s="64" t="str">
        <f t="shared" si="2113"/>
        <v>virginica</v>
      </c>
      <c r="K346" s="24" t="str">
        <f t="shared" si="2114"/>
        <v>OK</v>
      </c>
      <c r="L346" s="29">
        <f t="shared" si="2115"/>
        <v>0.1111531535</v>
      </c>
      <c r="N346" s="29">
        <v>1.0</v>
      </c>
      <c r="O346" s="27">
        <v>7.9</v>
      </c>
      <c r="P346" s="27">
        <v>6.3</v>
      </c>
      <c r="U346" s="27">
        <v>-0.5311353431677066</v>
      </c>
      <c r="V346" s="27">
        <v>-0.02540884610317473</v>
      </c>
      <c r="W346" s="27">
        <v>0.7427946393023168</v>
      </c>
      <c r="Z346" s="17">
        <f t="shared" ref="Z346:AB346" si="2162">1/(1+EXP(-U346))</f>
        <v>0.3702521262</v>
      </c>
      <c r="AA346" s="17">
        <f t="shared" si="2162"/>
        <v>0.4936481302</v>
      </c>
      <c r="AB346" s="17">
        <f t="shared" si="2162"/>
        <v>0.6776066644</v>
      </c>
      <c r="AE346" s="29">
        <v>1.0</v>
      </c>
      <c r="AF346" s="17">
        <f t="shared" ref="AF346:AH346" si="2163">Z346</f>
        <v>0.3702521262</v>
      </c>
      <c r="AG346" s="17">
        <f t="shared" si="2163"/>
        <v>0.4936481302</v>
      </c>
      <c r="AH346" s="17">
        <f t="shared" si="2163"/>
        <v>0.6776066644</v>
      </c>
      <c r="AM346" s="27">
        <v>0.3181523745343141</v>
      </c>
      <c r="AN346" s="27">
        <v>0.6334926288470719</v>
      </c>
      <c r="AO346" s="27">
        <v>0.6394250756330334</v>
      </c>
      <c r="AQ346" s="17">
        <f t="shared" ref="AQ346:AS346" si="2164">EXP(AM346)/(EXP($AM346)+EXP($AN346)+EXP($AO346))</f>
        <v>0.2666946035</v>
      </c>
      <c r="AR346" s="17">
        <f t="shared" si="2164"/>
        <v>0.3655651276</v>
      </c>
      <c r="AS346" s="17">
        <f t="shared" si="2164"/>
        <v>0.3677402689</v>
      </c>
      <c r="AU346" s="40" t="str">
        <f t="shared" si="2131"/>
        <v>virginica</v>
      </c>
      <c r="AW346" s="41">
        <v>0.0</v>
      </c>
      <c r="AX346" s="41">
        <v>0.0</v>
      </c>
      <c r="AY346" s="41">
        <v>1.0</v>
      </c>
      <c r="BB346" s="74">
        <f t="shared" ref="BB346:BD346" si="2165">AQ346-AW346</f>
        <v>0.2666946035</v>
      </c>
      <c r="BC346" s="74">
        <f t="shared" si="2165"/>
        <v>0.3655651276</v>
      </c>
      <c r="BD346" s="74">
        <f t="shared" si="2165"/>
        <v>-0.6322597311</v>
      </c>
      <c r="BF346" s="5">
        <v>1.0</v>
      </c>
      <c r="BG346" s="5">
        <v>1.0</v>
      </c>
      <c r="BH346" s="5">
        <v>1.0</v>
      </c>
      <c r="BJ346" s="34">
        <f t="shared" ref="BJ346:BL346" si="2166">BB346*BF346</f>
        <v>0.2666946035</v>
      </c>
      <c r="BK346" s="34">
        <f t="shared" si="2166"/>
        <v>0.3655651276</v>
      </c>
      <c r="BL346" s="34">
        <f t="shared" si="2166"/>
        <v>-0.6322597311</v>
      </c>
      <c r="BT346" s="5">
        <f t="shared" ref="BT346:BV346" si="2167">Z346*(1-Z346)</f>
        <v>0.2331654892</v>
      </c>
      <c r="BU346" s="5">
        <f t="shared" si="2167"/>
        <v>0.2499596538</v>
      </c>
      <c r="BV346" s="5">
        <f t="shared" si="2167"/>
        <v>0.2184558728</v>
      </c>
      <c r="BY346" s="17">
        <v>0.022024667273159826</v>
      </c>
      <c r="BZ346" s="17">
        <v>-0.03720612266475065</v>
      </c>
      <c r="CA346" s="17">
        <v>-0.210511601250009</v>
      </c>
      <c r="CC346" s="34">
        <f t="shared" ref="CC346:CE346" si="2168">BY346*BT346</f>
        <v>0.00513539232</v>
      </c>
      <c r="CD346" s="34">
        <f t="shared" si="2168"/>
        <v>-0.009300029539</v>
      </c>
      <c r="CE346" s="34">
        <f t="shared" si="2168"/>
        <v>-0.04598749558</v>
      </c>
    </row>
    <row r="347" ht="18.0" customHeight="1">
      <c r="B347" s="6">
        <v>0.0</v>
      </c>
      <c r="C347" s="6">
        <v>0.0</v>
      </c>
      <c r="D347" s="6">
        <v>1.0</v>
      </c>
      <c r="E347" s="22" t="str">
        <f t="shared" si="2111"/>
        <v>virginica</v>
      </c>
      <c r="F347" s="22">
        <f t="shared" ref="F347:H347" si="2169">AQ347</f>
        <v>0.2038155372</v>
      </c>
      <c r="G347" s="22">
        <f t="shared" si="2169"/>
        <v>0.4254922067</v>
      </c>
      <c r="H347" s="22">
        <f t="shared" si="2169"/>
        <v>0.3706922561</v>
      </c>
      <c r="I347" s="64" t="str">
        <f t="shared" si="2113"/>
        <v>versicolor</v>
      </c>
      <c r="K347" s="24" t="str">
        <f t="shared" si="2114"/>
        <v>NG</v>
      </c>
      <c r="L347" s="29">
        <f t="shared" si="2115"/>
        <v>0.1102647843</v>
      </c>
      <c r="N347" s="29">
        <v>1.0</v>
      </c>
      <c r="O347" s="27">
        <v>8.3</v>
      </c>
      <c r="P347" s="27">
        <v>5.8</v>
      </c>
      <c r="U347" s="27">
        <v>-0.30955371611129134</v>
      </c>
      <c r="V347" s="27">
        <v>-0.5567505573673066</v>
      </c>
      <c r="W347" s="27">
        <v>1.4310354303358253</v>
      </c>
      <c r="Z347" s="17">
        <f t="shared" ref="Z347:AB347" si="2170">1/(1+EXP(-U347))</f>
        <v>0.4232236754</v>
      </c>
      <c r="AA347" s="17">
        <f t="shared" si="2170"/>
        <v>0.3642996509</v>
      </c>
      <c r="AB347" s="17">
        <f t="shared" si="2170"/>
        <v>0.8070625965</v>
      </c>
      <c r="AE347" s="29">
        <v>1.0</v>
      </c>
      <c r="AF347" s="17">
        <f t="shared" ref="AF347:AH347" si="2171">Z347</f>
        <v>0.4232236754</v>
      </c>
      <c r="AG347" s="17">
        <f t="shared" si="2171"/>
        <v>0.3642996509</v>
      </c>
      <c r="AH347" s="17">
        <f t="shared" si="2171"/>
        <v>0.8070625965</v>
      </c>
      <c r="AM347" s="27">
        <v>0.12261426819108157</v>
      </c>
      <c r="AN347" s="27">
        <v>0.8586455447255243</v>
      </c>
      <c r="AO347" s="27">
        <v>0.7207711326146575</v>
      </c>
      <c r="AQ347" s="17">
        <f t="shared" ref="AQ347:AS347" si="2172">EXP(AM347)/(EXP($AM347)+EXP($AN347)+EXP($AO347))</f>
        <v>0.2038155372</v>
      </c>
      <c r="AR347" s="17">
        <f t="shared" si="2172"/>
        <v>0.4254922067</v>
      </c>
      <c r="AS347" s="17">
        <f t="shared" si="2172"/>
        <v>0.3706922561</v>
      </c>
      <c r="AU347" s="40" t="str">
        <f t="shared" si="2131"/>
        <v>versicolor</v>
      </c>
      <c r="AW347" s="41">
        <v>0.0</v>
      </c>
      <c r="AX347" s="41">
        <v>0.0</v>
      </c>
      <c r="AY347" s="41">
        <v>1.0</v>
      </c>
      <c r="BB347" s="74">
        <f t="shared" ref="BB347:BD347" si="2173">AQ347-AW347</f>
        <v>0.2038155372</v>
      </c>
      <c r="BC347" s="74">
        <f t="shared" si="2173"/>
        <v>0.4254922067</v>
      </c>
      <c r="BD347" s="74">
        <f t="shared" si="2173"/>
        <v>-0.6293077439</v>
      </c>
      <c r="BF347" s="5">
        <v>1.0</v>
      </c>
      <c r="BG347" s="5">
        <v>1.0</v>
      </c>
      <c r="BH347" s="5">
        <v>1.0</v>
      </c>
      <c r="BJ347" s="34">
        <f t="shared" ref="BJ347:BL347" si="2174">BB347*BF347</f>
        <v>0.2038155372</v>
      </c>
      <c r="BK347" s="34">
        <f t="shared" si="2174"/>
        <v>0.4254922067</v>
      </c>
      <c r="BL347" s="34">
        <f t="shared" si="2174"/>
        <v>-0.6293077439</v>
      </c>
      <c r="BT347" s="5">
        <f t="shared" ref="BT347:BV347" si="2175">Z347*(1-Z347)</f>
        <v>0.244105396</v>
      </c>
      <c r="BU347" s="5">
        <f t="shared" si="2175"/>
        <v>0.2315854153</v>
      </c>
      <c r="BV347" s="5">
        <f t="shared" si="2175"/>
        <v>0.1557125618</v>
      </c>
      <c r="BY347" s="17">
        <v>0.050866338744893824</v>
      </c>
      <c r="BZ347" s="17">
        <v>-0.1245087857490331</v>
      </c>
      <c r="CA347" s="17">
        <v>-0.10848546997594138</v>
      </c>
      <c r="CC347" s="34">
        <f t="shared" ref="CC347:CE347" si="2176">BY347*BT347</f>
        <v>0.01241674776</v>
      </c>
      <c r="CD347" s="34">
        <f t="shared" si="2176"/>
        <v>-0.02883441885</v>
      </c>
      <c r="CE347" s="34">
        <f t="shared" si="2176"/>
        <v>-0.01689255045</v>
      </c>
    </row>
    <row r="348" ht="18.0" customHeight="1">
      <c r="B348" s="6">
        <v>0.0</v>
      </c>
      <c r="C348" s="6">
        <v>0.0</v>
      </c>
      <c r="D348" s="6">
        <v>1.0</v>
      </c>
      <c r="E348" s="22" t="str">
        <f t="shared" si="2111"/>
        <v>virginica</v>
      </c>
      <c r="F348" s="22">
        <f t="shared" ref="F348:H348" si="2177">AQ348</f>
        <v>0.1970644666</v>
      </c>
      <c r="G348" s="22">
        <f t="shared" si="2177"/>
        <v>0.4332344993</v>
      </c>
      <c r="H348" s="22">
        <f t="shared" si="2177"/>
        <v>0.3697010341</v>
      </c>
      <c r="I348" s="64" t="str">
        <f t="shared" si="2113"/>
        <v>versicolor</v>
      </c>
      <c r="J348" s="30"/>
      <c r="K348" s="24" t="str">
        <f t="shared" si="2114"/>
        <v>NG</v>
      </c>
      <c r="L348" s="31">
        <f t="shared" si="2115"/>
        <v>0.1105622907</v>
      </c>
      <c r="N348" s="31">
        <v>1.0</v>
      </c>
      <c r="O348" s="27">
        <v>7.7</v>
      </c>
      <c r="P348" s="27">
        <v>5.2</v>
      </c>
      <c r="U348" s="27">
        <v>-0.22784365725820743</v>
      </c>
      <c r="V348" s="27">
        <v>-0.6422088956519745</v>
      </c>
      <c r="W348" s="27">
        <v>1.4890468087109863</v>
      </c>
      <c r="Z348" s="17">
        <f t="shared" ref="Z348:AB348" si="2178">1/(1+EXP(-U348))</f>
        <v>0.4432842295</v>
      </c>
      <c r="AA348" s="17">
        <f t="shared" si="2178"/>
        <v>0.3447473863</v>
      </c>
      <c r="AB348" s="17">
        <f t="shared" si="2178"/>
        <v>0.8159351607</v>
      </c>
      <c r="AE348" s="31">
        <v>1.0</v>
      </c>
      <c r="AF348" s="17">
        <f t="shared" ref="AF348:AH348" si="2179">Z348</f>
        <v>0.4432842295</v>
      </c>
      <c r="AG348" s="17">
        <f t="shared" si="2179"/>
        <v>0.3447473863</v>
      </c>
      <c r="AH348" s="17">
        <f t="shared" si="2179"/>
        <v>0.8159351607</v>
      </c>
      <c r="AM348" s="27">
        <v>0.10486776238671236</v>
      </c>
      <c r="AN348" s="27">
        <v>0.8926159956066835</v>
      </c>
      <c r="AO348" s="27">
        <v>0.7340315083279156</v>
      </c>
      <c r="AQ348" s="17">
        <f t="shared" ref="AQ348:AS348" si="2180">EXP(AM348)/(EXP($AM348)+EXP($AN348)+EXP($AO348))</f>
        <v>0.1970644666</v>
      </c>
      <c r="AR348" s="17">
        <f t="shared" si="2180"/>
        <v>0.4332344993</v>
      </c>
      <c r="AS348" s="17">
        <f t="shared" si="2180"/>
        <v>0.3697010341</v>
      </c>
      <c r="AU348" s="40" t="str">
        <f t="shared" si="2131"/>
        <v>versicolor</v>
      </c>
      <c r="AW348" s="41">
        <v>0.0</v>
      </c>
      <c r="AX348" s="41">
        <v>0.0</v>
      </c>
      <c r="AY348" s="41">
        <v>1.0</v>
      </c>
      <c r="BB348" s="74">
        <f t="shared" ref="BB348:BD348" si="2181">AQ348-AW348</f>
        <v>0.1970644666</v>
      </c>
      <c r="BC348" s="74">
        <f t="shared" si="2181"/>
        <v>0.4332344993</v>
      </c>
      <c r="BD348" s="74">
        <f t="shared" si="2181"/>
        <v>-0.6302989659</v>
      </c>
      <c r="BF348" s="5">
        <v>1.0</v>
      </c>
      <c r="BG348" s="5">
        <v>1.0</v>
      </c>
      <c r="BH348" s="5">
        <v>1.0</v>
      </c>
      <c r="BJ348" s="34">
        <f t="shared" ref="BJ348:BL348" si="2182">BB348*BF348</f>
        <v>0.1970644666</v>
      </c>
      <c r="BK348" s="34">
        <f t="shared" si="2182"/>
        <v>0.4332344993</v>
      </c>
      <c r="BL348" s="34">
        <f t="shared" si="2182"/>
        <v>-0.6302989659</v>
      </c>
      <c r="BT348" s="5">
        <f t="shared" ref="BT348:BV348" si="2183">Z348*(1-Z348)</f>
        <v>0.2467833214</v>
      </c>
      <c r="BU348" s="5">
        <f t="shared" si="2183"/>
        <v>0.225896626</v>
      </c>
      <c r="BV348" s="5">
        <f t="shared" si="2183"/>
        <v>0.1501849742</v>
      </c>
      <c r="BY348" s="17">
        <v>0.05426765790529925</v>
      </c>
      <c r="BZ348" s="17">
        <v>-0.13474226317034638</v>
      </c>
      <c r="CA348" s="17">
        <v>-0.09706226665067785</v>
      </c>
      <c r="CC348" s="34">
        <f t="shared" ref="CC348:CE348" si="2184">BY348*BT348</f>
        <v>0.01339235286</v>
      </c>
      <c r="CD348" s="34">
        <f t="shared" si="2184"/>
        <v>-0.03043782262</v>
      </c>
      <c r="CE348" s="34">
        <f t="shared" si="2184"/>
        <v>-0.01457729402</v>
      </c>
    </row>
    <row r="349" ht="18.0" customHeight="1">
      <c r="K349" s="32" t="s">
        <v>29</v>
      </c>
      <c r="L349" s="31">
        <f>SUM(L340:L348)</f>
        <v>0.7738917235</v>
      </c>
      <c r="R349" s="9"/>
      <c r="AM349" s="7"/>
    </row>
    <row r="350" ht="18.0" customHeight="1">
      <c r="K350" s="2"/>
      <c r="R350" s="9"/>
      <c r="AM350" s="43" t="s">
        <v>388</v>
      </c>
      <c r="AN350" s="27"/>
      <c r="AO350" s="27"/>
    </row>
    <row r="351" ht="18.0" customHeight="1">
      <c r="B351" s="11" t="s">
        <v>11</v>
      </c>
      <c r="C351" s="12"/>
      <c r="D351" s="12"/>
      <c r="E351" s="13"/>
      <c r="G351" s="2"/>
      <c r="H351" s="2"/>
      <c r="I351" s="2"/>
      <c r="J351" s="9"/>
      <c r="K351" s="2"/>
      <c r="L351" s="9"/>
      <c r="Q351" s="7"/>
      <c r="U351" s="43" t="s">
        <v>12</v>
      </c>
      <c r="V351" s="27"/>
      <c r="W351" s="27"/>
      <c r="Z351" s="16" t="s">
        <v>389</v>
      </c>
      <c r="AA351" s="17"/>
      <c r="AF351" s="16" t="s">
        <v>390</v>
      </c>
      <c r="AI351" s="7"/>
      <c r="AM351" s="43" t="s">
        <v>391</v>
      </c>
      <c r="AQ351" s="10" t="s">
        <v>392</v>
      </c>
      <c r="AR351" s="17"/>
      <c r="AW351" s="1" t="s">
        <v>41</v>
      </c>
      <c r="BB351" s="36" t="s">
        <v>93</v>
      </c>
      <c r="BF351" s="4" t="s">
        <v>393</v>
      </c>
      <c r="BH351" s="9" t="s">
        <v>2014</v>
      </c>
      <c r="BJ351" s="33" t="s">
        <v>395</v>
      </c>
      <c r="BN351" s="33" t="s">
        <v>396</v>
      </c>
      <c r="BO351" s="34"/>
      <c r="BP351" s="34"/>
      <c r="BQ351" s="34"/>
      <c r="BT351" s="4" t="s">
        <v>397</v>
      </c>
      <c r="BX351" s="16" t="s">
        <v>398</v>
      </c>
      <c r="BY351" s="17"/>
      <c r="BZ351" s="17"/>
      <c r="CA351" s="17"/>
      <c r="CB351" s="17"/>
      <c r="CC351" s="33" t="s">
        <v>399</v>
      </c>
      <c r="CG351" s="4" t="s">
        <v>138</v>
      </c>
      <c r="CH351" s="5"/>
      <c r="CI351" s="5"/>
      <c r="CJ351" s="5"/>
    </row>
    <row r="352" ht="18.0" customHeight="1">
      <c r="B352" s="18" t="s">
        <v>14</v>
      </c>
      <c r="C352" s="18" t="s">
        <v>15</v>
      </c>
      <c r="D352" s="18" t="s">
        <v>16</v>
      </c>
      <c r="E352" s="19"/>
      <c r="F352" s="6" t="s">
        <v>14</v>
      </c>
      <c r="G352" s="6" t="s">
        <v>15</v>
      </c>
      <c r="H352" s="6" t="s">
        <v>16</v>
      </c>
      <c r="I352" s="19"/>
      <c r="J352" s="20" t="s">
        <v>18</v>
      </c>
      <c r="K352" s="18" t="s">
        <v>19</v>
      </c>
      <c r="L352" s="21" t="s">
        <v>20</v>
      </c>
      <c r="N352" s="1" t="s">
        <v>21</v>
      </c>
      <c r="O352" s="1" t="s">
        <v>22</v>
      </c>
      <c r="P352" s="1" t="s">
        <v>23</v>
      </c>
      <c r="Q352" s="1" t="s">
        <v>2015</v>
      </c>
      <c r="U352" s="1" t="s">
        <v>2016</v>
      </c>
      <c r="AE352" s="1" t="s">
        <v>21</v>
      </c>
      <c r="AF352" s="2" t="s">
        <v>2017</v>
      </c>
      <c r="AI352" s="2" t="s">
        <v>2018</v>
      </c>
      <c r="AK352" s="2"/>
      <c r="AM352" s="2" t="s">
        <v>2019</v>
      </c>
      <c r="AO352" s="2"/>
      <c r="AQ352" s="2" t="s">
        <v>47</v>
      </c>
      <c r="AW352" s="6" t="s">
        <v>14</v>
      </c>
      <c r="AX352" s="6" t="s">
        <v>15</v>
      </c>
      <c r="AY352" s="6" t="s">
        <v>16</v>
      </c>
      <c r="BB352" s="2" t="s">
        <v>101</v>
      </c>
      <c r="BF352" s="1" t="s">
        <v>251</v>
      </c>
      <c r="BJ352" s="57" t="s">
        <v>2020</v>
      </c>
      <c r="BK352" s="58"/>
      <c r="BO352" s="2" t="s">
        <v>104</v>
      </c>
      <c r="BP352" s="2"/>
      <c r="BT352" s="1" t="s">
        <v>145</v>
      </c>
      <c r="BY352" s="2" t="s">
        <v>146</v>
      </c>
      <c r="CC352" s="2" t="s">
        <v>2021</v>
      </c>
      <c r="CH352" s="2" t="s">
        <v>148</v>
      </c>
    </row>
    <row r="353" ht="18.0" customHeight="1">
      <c r="A353" s="1">
        <f>A340+1</f>
        <v>27</v>
      </c>
      <c r="B353" s="6">
        <v>1.0</v>
      </c>
      <c r="C353" s="6">
        <v>0.0</v>
      </c>
      <c r="D353" s="6">
        <v>0.0</v>
      </c>
      <c r="E353" s="22" t="str">
        <f t="shared" ref="E353:E361" si="2195">IF(MAX(B353:D353)=B353,"setosa",IF(MAX(B353:D353)=C353,"versicolor","virginica"))</f>
        <v>setosa</v>
      </c>
      <c r="F353" s="22">
        <f t="shared" ref="F353:H353" si="2185">AQ353</f>
        <v>0.568697087</v>
      </c>
      <c r="G353" s="22">
        <f t="shared" si="2185"/>
        <v>0.162171477</v>
      </c>
      <c r="H353" s="22">
        <f t="shared" si="2185"/>
        <v>0.269131436</v>
      </c>
      <c r="I353" s="64" t="str">
        <f t="shared" ref="I353:I361" si="2197">IF(MAX(F353:H353)=F353,"setosa",IF(MAX(F353:H353)=G353,"versicolor","virginica"))</f>
        <v>setosa</v>
      </c>
      <c r="J353" s="22">
        <f>COUNTIF(K353:K361,"OK")/9</f>
        <v>0.7777777778</v>
      </c>
      <c r="K353" s="24" t="str">
        <f t="shared" ref="K353:K361" si="2198">IF(E353=I353,"OK","NG")</f>
        <v>OK</v>
      </c>
      <c r="L353" s="25">
        <f t="shared" ref="L353:L361" si="2199">-(B353*LN(F353)+C353*LN(G353)+D353*LN(H353))/9</f>
        <v>0.06271192743</v>
      </c>
      <c r="M353" s="9" t="s">
        <v>26</v>
      </c>
      <c r="N353" s="25">
        <v>1.0</v>
      </c>
      <c r="O353" s="27">
        <v>5.1</v>
      </c>
      <c r="P353" s="27">
        <v>7.0</v>
      </c>
      <c r="Q353" s="72">
        <f t="shared" ref="Q353:S353" si="2186">Q340-$C$10*CH340</f>
        <v>0.05503791912</v>
      </c>
      <c r="R353" s="72">
        <f t="shared" si="2186"/>
        <v>-0.1081982245</v>
      </c>
      <c r="S353" s="72">
        <f t="shared" si="2186"/>
        <v>0.2153199231</v>
      </c>
      <c r="T353" s="28" t="s">
        <v>27</v>
      </c>
      <c r="U353" s="27">
        <f t="array" ref="U353:W361">MMULT(N353:P361,Q353:S355)</f>
        <v>-1.290787572</v>
      </c>
      <c r="V353" s="27">
        <v>1.925079232451366</v>
      </c>
      <c r="W353" s="27">
        <v>-1.8617794623470356</v>
      </c>
      <c r="Y353" s="9" t="s">
        <v>2022</v>
      </c>
      <c r="Z353" s="17">
        <f t="shared" ref="Z353:AB353" si="2187">1/(1+EXP(-U353))</f>
        <v>0.2157195359</v>
      </c>
      <c r="AA353" s="17">
        <f t="shared" si="2187"/>
        <v>0.8727037643</v>
      </c>
      <c r="AB353" s="17">
        <f t="shared" si="2187"/>
        <v>0.1344957759</v>
      </c>
      <c r="AD353" s="9" t="s">
        <v>2023</v>
      </c>
      <c r="AE353" s="25">
        <v>1.0</v>
      </c>
      <c r="AF353" s="17">
        <f t="shared" ref="AF353:AH353" si="2188">Z353</f>
        <v>0.2157195359</v>
      </c>
      <c r="AG353" s="17">
        <f t="shared" si="2188"/>
        <v>0.8727037643</v>
      </c>
      <c r="AH353" s="17">
        <f t="shared" si="2188"/>
        <v>0.1344957759</v>
      </c>
      <c r="AI353" s="38">
        <f t="shared" ref="AI353:AK353" si="2189">AI340-$C$10*BO340</f>
        <v>0.1846355618</v>
      </c>
      <c r="AJ353" s="38">
        <f t="shared" si="2189"/>
        <v>-0.1012746681</v>
      </c>
      <c r="AK353" s="38">
        <f t="shared" si="2189"/>
        <v>-0.08336089373</v>
      </c>
      <c r="AL353" s="28" t="s">
        <v>27</v>
      </c>
      <c r="AM353" s="27">
        <f t="array" ref="AM353:AO361">MMULT(AE353:AH361,AI353:AK356)</f>
        <v>1.044153349</v>
      </c>
      <c r="AN353" s="27">
        <v>-0.21054030799687928</v>
      </c>
      <c r="AO353" s="27">
        <v>0.29600528621998295</v>
      </c>
      <c r="AP353" s="9" t="s">
        <v>2024</v>
      </c>
      <c r="AQ353" s="17">
        <f t="shared" ref="AQ353:AS353" si="2190">EXP(AM353)/(EXP($AM353)+EXP($AN353)+EXP($AO353))</f>
        <v>0.568697087</v>
      </c>
      <c r="AR353" s="17">
        <f t="shared" si="2190"/>
        <v>0.162171477</v>
      </c>
      <c r="AS353" s="17">
        <f t="shared" si="2190"/>
        <v>0.269131436</v>
      </c>
      <c r="AT353" s="39" t="s">
        <v>51</v>
      </c>
      <c r="AU353" s="40" t="str">
        <f>IF(MAX(B353:D353)=MAX(AQ353:AS353)=AQ353,"setosa",IF(MAX(AQ353:AS353)=AR353,"versicolor","virginica"))</f>
        <v>virginica</v>
      </c>
      <c r="AW353" s="41">
        <v>1.0</v>
      </c>
      <c r="AX353" s="41">
        <v>0.0</v>
      </c>
      <c r="AY353" s="41">
        <v>0.0</v>
      </c>
      <c r="BA353" s="59" t="s">
        <v>108</v>
      </c>
      <c r="BB353" s="74">
        <f t="shared" ref="BB353:BD353" si="2191">AQ353-AW353</f>
        <v>-0.431302913</v>
      </c>
      <c r="BC353" s="74">
        <f t="shared" si="2191"/>
        <v>0.162171477</v>
      </c>
      <c r="BD353" s="74">
        <f t="shared" si="2191"/>
        <v>0.269131436</v>
      </c>
      <c r="BE353" s="9" t="s">
        <v>2025</v>
      </c>
      <c r="BF353" s="5">
        <v>1.0</v>
      </c>
      <c r="BG353" s="5">
        <v>1.0</v>
      </c>
      <c r="BH353" s="5">
        <v>1.0</v>
      </c>
      <c r="BI353" s="9" t="s">
        <v>2026</v>
      </c>
      <c r="BJ353" s="34">
        <f t="shared" ref="BJ353:BL353" si="2192">BB353*BF353</f>
        <v>-0.431302913</v>
      </c>
      <c r="BK353" s="34">
        <f t="shared" si="2192"/>
        <v>0.162171477</v>
      </c>
      <c r="BL353" s="34">
        <f t="shared" si="2192"/>
        <v>0.269131436</v>
      </c>
      <c r="BN353" s="61" t="s">
        <v>2027</v>
      </c>
      <c r="BO353" s="62">
        <f t="array" ref="BO353:BQ356">MMULT(TRANSPOSE(AE353:AH361),BJ353:BL361)</f>
        <v>-0.1457513517</v>
      </c>
      <c r="BP353" s="62">
        <v>0.13702588594439669</v>
      </c>
      <c r="BQ353" s="62">
        <v>0.00872546574382993</v>
      </c>
      <c r="BS353" s="75" t="s">
        <v>2028</v>
      </c>
      <c r="BT353" s="5">
        <f t="shared" ref="BT353:BV353" si="2193">Z353*(1-Z353)</f>
        <v>0.1691846178</v>
      </c>
      <c r="BU353" s="5">
        <f t="shared" si="2193"/>
        <v>0.1110919041</v>
      </c>
      <c r="BV353" s="5">
        <f t="shared" si="2193"/>
        <v>0.1164066622</v>
      </c>
      <c r="BX353" s="9" t="s">
        <v>2029</v>
      </c>
      <c r="BY353" s="17">
        <f t="array" ref="BY353:CA361">MMULT(BJ353:BL361,TRANSPOSE(AI354:AK356))</f>
        <v>0.1488791423</v>
      </c>
      <c r="BZ353" s="17">
        <v>-0.4636800219976848</v>
      </c>
      <c r="CA353" s="17">
        <v>0.6409586466384651</v>
      </c>
      <c r="CB353" s="9"/>
      <c r="CC353" s="34">
        <f t="shared" ref="CC353:CE353" si="2194">BY353*BT353</f>
        <v>0.02518806078</v>
      </c>
      <c r="CD353" s="34">
        <f t="shared" si="2194"/>
        <v>-0.05151109654</v>
      </c>
      <c r="CE353" s="34">
        <f t="shared" si="2194"/>
        <v>0.07461185665</v>
      </c>
      <c r="CG353" s="61" t="s">
        <v>2030</v>
      </c>
      <c r="CH353" s="65">
        <f t="array" ref="CH353:CJ355">MMULT(TRANSPOSE(N353:P361),CC353:CE361)</f>
        <v>-0.02081977803</v>
      </c>
      <c r="CI353" s="65">
        <v>0.056465384857855176</v>
      </c>
      <c r="CJ353" s="65">
        <v>-0.014955823151608944</v>
      </c>
    </row>
    <row r="354" ht="18.0" customHeight="1">
      <c r="B354" s="6">
        <v>1.0</v>
      </c>
      <c r="C354" s="6">
        <v>0.0</v>
      </c>
      <c r="D354" s="6">
        <v>0.0</v>
      </c>
      <c r="E354" s="22" t="str">
        <f t="shared" si="2195"/>
        <v>setosa</v>
      </c>
      <c r="F354" s="22">
        <f t="shared" ref="F354:H354" si="2196">AQ354</f>
        <v>0.5969348919</v>
      </c>
      <c r="G354" s="22">
        <f t="shared" si="2196"/>
        <v>0.1469840394</v>
      </c>
      <c r="H354" s="22">
        <f t="shared" si="2196"/>
        <v>0.2560810687</v>
      </c>
      <c r="I354" s="64" t="str">
        <f t="shared" si="2197"/>
        <v>setosa</v>
      </c>
      <c r="K354" s="24" t="str">
        <f t="shared" si="2198"/>
        <v>OK</v>
      </c>
      <c r="L354" s="29">
        <f t="shared" si="2199"/>
        <v>0.05732747004</v>
      </c>
      <c r="N354" s="29">
        <v>1.0</v>
      </c>
      <c r="O354" s="27">
        <v>5.4</v>
      </c>
      <c r="P354" s="27">
        <v>7.8</v>
      </c>
      <c r="Q354" s="72">
        <f t="shared" ref="Q354:S354" si="2200">Q341-$C$10*CH341</f>
        <v>0.1799600728</v>
      </c>
      <c r="R354" s="72">
        <f t="shared" si="2200"/>
        <v>-0.5366430135</v>
      </c>
      <c r="S354" s="72">
        <f t="shared" si="2200"/>
        <v>0.7395215198</v>
      </c>
      <c r="U354" s="27">
        <v>-1.4954991914404847</v>
      </c>
      <c r="V354" s="27">
        <v>2.309247108490657</v>
      </c>
      <c r="W354" s="27">
        <v>-2.3083411934335043</v>
      </c>
      <c r="Z354" s="17">
        <f t="shared" ref="Z354:AB354" si="2201">1/(1+EXP(-U354))</f>
        <v>0.1830977632</v>
      </c>
      <c r="AA354" s="17">
        <f t="shared" si="2201"/>
        <v>0.9096399904</v>
      </c>
      <c r="AB354" s="17">
        <f t="shared" si="2201"/>
        <v>0.09043449899</v>
      </c>
      <c r="AE354" s="29">
        <v>1.0</v>
      </c>
      <c r="AF354" s="17">
        <f t="shared" ref="AF354:AH354" si="2202">Z354</f>
        <v>0.1830977632</v>
      </c>
      <c r="AG354" s="17">
        <f t="shared" si="2202"/>
        <v>0.9096399904</v>
      </c>
      <c r="AH354" s="17">
        <f t="shared" si="2202"/>
        <v>0.09043449899</v>
      </c>
      <c r="AI354" s="38">
        <f t="shared" ref="AI354:AK354" si="2203">AI341-$C$10*BO341</f>
        <v>0.3497401947</v>
      </c>
      <c r="AJ354" s="38">
        <f t="shared" si="2203"/>
        <v>0.8469281192</v>
      </c>
      <c r="AK354" s="38">
        <f t="shared" si="2203"/>
        <v>0.6033316861</v>
      </c>
      <c r="AM354" s="27">
        <v>1.102759922947058</v>
      </c>
      <c r="AN354" s="27">
        <v>-0.2987241203449193</v>
      </c>
      <c r="AO354" s="27">
        <v>0.25644594332997217</v>
      </c>
      <c r="AQ354" s="17">
        <f t="shared" ref="AQ354:AS354" si="2204">EXP(AM354)/(EXP($AM354)+EXP($AN354)+EXP($AO354))</f>
        <v>0.5969348919</v>
      </c>
      <c r="AR354" s="17">
        <f t="shared" si="2204"/>
        <v>0.1469840394</v>
      </c>
      <c r="AS354" s="17">
        <f t="shared" si="2204"/>
        <v>0.2560810687</v>
      </c>
      <c r="AU354" s="40" t="str">
        <f t="shared" ref="AU354:AU361" si="2215">IF(MAX(AQ354:AS354)=AQ354,"setosa",IF(MAX(AQ354:AS354)=AR354,"versicolor","virginica"))</f>
        <v>setosa</v>
      </c>
      <c r="AW354" s="41">
        <v>1.0</v>
      </c>
      <c r="AX354" s="41">
        <v>0.0</v>
      </c>
      <c r="AY354" s="41">
        <v>0.0</v>
      </c>
      <c r="BB354" s="74">
        <f t="shared" ref="BB354:BD354" si="2205">AQ354-AW354</f>
        <v>-0.4030651081</v>
      </c>
      <c r="BC354" s="74">
        <f t="shared" si="2205"/>
        <v>0.1469840394</v>
      </c>
      <c r="BD354" s="74">
        <f t="shared" si="2205"/>
        <v>0.2560810687</v>
      </c>
      <c r="BF354" s="5">
        <v>1.0</v>
      </c>
      <c r="BG354" s="5">
        <v>1.0</v>
      </c>
      <c r="BH354" s="5">
        <v>1.0</v>
      </c>
      <c r="BJ354" s="34">
        <f t="shared" ref="BJ354:BL354" si="2206">BB354*BF354</f>
        <v>-0.4030651081</v>
      </c>
      <c r="BK354" s="34">
        <f t="shared" si="2206"/>
        <v>0.1469840394</v>
      </c>
      <c r="BL354" s="34">
        <f t="shared" si="2206"/>
        <v>0.2560810687</v>
      </c>
      <c r="BN354" s="61" t="s">
        <v>2031</v>
      </c>
      <c r="BO354" s="34">
        <v>0.24597520514483273</v>
      </c>
      <c r="BP354" s="34">
        <v>-0.21649159382443295</v>
      </c>
      <c r="BQ354" s="34">
        <v>-0.029483611320399783</v>
      </c>
      <c r="BT354" s="5">
        <f t="shared" ref="BT354:BV354" si="2207">Z354*(1-Z354)</f>
        <v>0.1495729723</v>
      </c>
      <c r="BU354" s="5">
        <f t="shared" si="2207"/>
        <v>0.08219507826</v>
      </c>
      <c r="BV354" s="5">
        <f t="shared" si="2207"/>
        <v>0.08225610039</v>
      </c>
      <c r="BY354" s="17">
        <v>0.13801866959763104</v>
      </c>
      <c r="BZ354" s="17">
        <v>-0.4302369763039801</v>
      </c>
      <c r="CA354" s="17">
        <v>0.5973620130449038</v>
      </c>
      <c r="CC354" s="34">
        <f t="shared" ref="CC354:CE354" si="2208">BY354*BT354</f>
        <v>0.02064386264</v>
      </c>
      <c r="CD354" s="34">
        <f t="shared" si="2208"/>
        <v>-0.03536336194</v>
      </c>
      <c r="CE354" s="34">
        <f t="shared" si="2208"/>
        <v>0.04913666971</v>
      </c>
      <c r="CG354" s="61" t="s">
        <v>2032</v>
      </c>
      <c r="CH354" s="66">
        <v>-0.16691734111555415</v>
      </c>
      <c r="CI354" s="66">
        <v>0.40387672097600524</v>
      </c>
      <c r="CJ354" s="66">
        <v>-0.45457487398253793</v>
      </c>
    </row>
    <row r="355" ht="18.0" customHeight="1">
      <c r="B355" s="6">
        <v>1.0</v>
      </c>
      <c r="C355" s="6">
        <v>0.0</v>
      </c>
      <c r="D355" s="6">
        <v>0.0</v>
      </c>
      <c r="E355" s="22" t="str">
        <f t="shared" si="2195"/>
        <v>setosa</v>
      </c>
      <c r="F355" s="22">
        <f t="shared" ref="F355:H355" si="2209">AQ355</f>
        <v>0.5806665391</v>
      </c>
      <c r="G355" s="22">
        <f t="shared" si="2209"/>
        <v>0.1558763417</v>
      </c>
      <c r="H355" s="22">
        <f t="shared" si="2209"/>
        <v>0.2634571192</v>
      </c>
      <c r="I355" s="64" t="str">
        <f t="shared" si="2197"/>
        <v>setosa</v>
      </c>
      <c r="K355" s="24" t="str">
        <f t="shared" si="2198"/>
        <v>OK</v>
      </c>
      <c r="L355" s="29">
        <f t="shared" si="2199"/>
        <v>0.06039762554</v>
      </c>
      <c r="N355" s="29">
        <v>1.0</v>
      </c>
      <c r="O355" s="27">
        <v>4.6</v>
      </c>
      <c r="P355" s="27">
        <v>6.8</v>
      </c>
      <c r="Q355" s="72">
        <f t="shared" ref="Q355:S355" si="2210">Q342-$C$10*CH342</f>
        <v>-0.3233745517</v>
      </c>
      <c r="R355" s="72">
        <f t="shared" si="2210"/>
        <v>0.6814509751</v>
      </c>
      <c r="S355" s="72">
        <f t="shared" si="2210"/>
        <v>-0.8355227338</v>
      </c>
      <c r="U355" s="27">
        <v>-1.3160926979210004</v>
      </c>
      <c r="V355" s="27">
        <v>2.057110544180085</v>
      </c>
      <c r="W355" s="27">
        <v>-2.064435675500969</v>
      </c>
      <c r="Z355" s="17">
        <f t="shared" ref="Z355:AB355" si="2211">1/(1+EXP(-U355))</f>
        <v>0.2114691013</v>
      </c>
      <c r="AA355" s="17">
        <f t="shared" si="2211"/>
        <v>0.8866641303</v>
      </c>
      <c r="AB355" s="17">
        <f t="shared" si="2211"/>
        <v>0.1126018433</v>
      </c>
      <c r="AE355" s="29">
        <v>1.0</v>
      </c>
      <c r="AF355" s="17">
        <f t="shared" ref="AF355:AH355" si="2212">Z355</f>
        <v>0.2114691013</v>
      </c>
      <c r="AG355" s="17">
        <f t="shared" si="2212"/>
        <v>0.8866641303</v>
      </c>
      <c r="AH355" s="17">
        <f t="shared" si="2212"/>
        <v>0.1126018433</v>
      </c>
      <c r="AI355" s="38">
        <f t="shared" ref="AI355:AK355" si="2213">AI342-$C$10*BO342</f>
        <v>1.012524656</v>
      </c>
      <c r="AJ355" s="38">
        <f t="shared" si="2213"/>
        <v>-0.4838482812</v>
      </c>
      <c r="AK355" s="38">
        <f t="shared" si="2213"/>
        <v>0.1913236253</v>
      </c>
      <c r="AM355" s="27">
        <v>1.073009257310378</v>
      </c>
      <c r="AN355" s="27">
        <v>-0.24210438018728944</v>
      </c>
      <c r="AO355" s="27">
        <v>0.28272322735474953</v>
      </c>
      <c r="AQ355" s="17">
        <f t="shared" ref="AQ355:AS355" si="2214">EXP(AM355)/(EXP($AM355)+EXP($AN355)+EXP($AO355))</f>
        <v>0.5806665391</v>
      </c>
      <c r="AR355" s="17">
        <f t="shared" si="2214"/>
        <v>0.1558763417</v>
      </c>
      <c r="AS355" s="17">
        <f t="shared" si="2214"/>
        <v>0.2634571192</v>
      </c>
      <c r="AU355" s="40" t="str">
        <f t="shared" si="2215"/>
        <v>setosa</v>
      </c>
      <c r="AW355" s="41">
        <v>1.0</v>
      </c>
      <c r="AX355" s="41">
        <v>0.0</v>
      </c>
      <c r="AY355" s="41">
        <v>0.0</v>
      </c>
      <c r="BB355" s="74">
        <f t="shared" ref="BB355:BD355" si="2216">AQ355-AW355</f>
        <v>-0.4193334609</v>
      </c>
      <c r="BC355" s="74">
        <f t="shared" si="2216"/>
        <v>0.1558763417</v>
      </c>
      <c r="BD355" s="74">
        <f t="shared" si="2216"/>
        <v>0.2634571192</v>
      </c>
      <c r="BF355" s="5">
        <v>1.0</v>
      </c>
      <c r="BG355" s="5">
        <v>1.0</v>
      </c>
      <c r="BH355" s="5">
        <v>1.0</v>
      </c>
      <c r="BJ355" s="34">
        <f t="shared" ref="BJ355:BL355" si="2217">BB355*BF355</f>
        <v>-0.4193334609</v>
      </c>
      <c r="BK355" s="34">
        <f t="shared" si="2217"/>
        <v>0.1558763417</v>
      </c>
      <c r="BL355" s="34">
        <f t="shared" si="2217"/>
        <v>0.2634571192</v>
      </c>
      <c r="BO355" s="34">
        <v>-0.7457051352752577</v>
      </c>
      <c r="BP355" s="34">
        <v>0.5181821251130498</v>
      </c>
      <c r="BQ355" s="34">
        <v>0.227523010162208</v>
      </c>
      <c r="BT355" s="5">
        <f t="shared" ref="BT355:BV355" si="2218">Z355*(1-Z355)</f>
        <v>0.1667499205</v>
      </c>
      <c r="BU355" s="5">
        <f t="shared" si="2218"/>
        <v>0.1004908503</v>
      </c>
      <c r="BV355" s="5">
        <f t="shared" si="2218"/>
        <v>0.09992266821</v>
      </c>
      <c r="BY355" s="17">
        <v>0.14431031856544302</v>
      </c>
      <c r="BZ355" s="17">
        <v>-0.4496003970757146</v>
      </c>
      <c r="CA355" s="17">
        <v>0.6225297998493537</v>
      </c>
      <c r="CC355" s="34">
        <f t="shared" ref="CC355:CE355" si="2219">BY355*BT355</f>
        <v>0.02406373414</v>
      </c>
      <c r="CD355" s="34">
        <f t="shared" si="2219"/>
        <v>-0.04518072621</v>
      </c>
      <c r="CE355" s="34">
        <f t="shared" si="2219"/>
        <v>0.06220483864</v>
      </c>
      <c r="CH355" s="66">
        <v>0.2662713900849925</v>
      </c>
      <c r="CI355" s="66">
        <v>-0.45069720051843987</v>
      </c>
      <c r="CJ355" s="66">
        <v>0.44040292082771804</v>
      </c>
    </row>
    <row r="356" ht="18.0" customHeight="1">
      <c r="B356" s="6">
        <v>0.0</v>
      </c>
      <c r="C356" s="6">
        <v>1.0</v>
      </c>
      <c r="D356" s="6">
        <v>0.0</v>
      </c>
      <c r="E356" s="22" t="str">
        <f t="shared" si="2195"/>
        <v>versicolor</v>
      </c>
      <c r="F356" s="22">
        <f t="shared" ref="F356:H356" si="2220">AQ356</f>
        <v>0.1594810939</v>
      </c>
      <c r="G356" s="22">
        <f t="shared" si="2220"/>
        <v>0.4722886277</v>
      </c>
      <c r="H356" s="22">
        <f t="shared" si="2220"/>
        <v>0.3682302785</v>
      </c>
      <c r="I356" s="64" t="str">
        <f t="shared" si="2197"/>
        <v>versicolor</v>
      </c>
      <c r="K356" s="24" t="str">
        <f t="shared" si="2198"/>
        <v>OK</v>
      </c>
      <c r="L356" s="29">
        <f t="shared" si="2199"/>
        <v>0.08335166455</v>
      </c>
      <c r="N356" s="29">
        <v>1.0</v>
      </c>
      <c r="O356" s="27">
        <v>6.4</v>
      </c>
      <c r="P356" s="27">
        <v>3.6</v>
      </c>
      <c r="U356" s="27">
        <v>0.04263399853826799</v>
      </c>
      <c r="V356" s="27">
        <v>-1.0894900004844428</v>
      </c>
      <c r="W356" s="27">
        <v>1.9403758083193887</v>
      </c>
      <c r="Z356" s="17">
        <f t="shared" ref="Z356:AB356" si="2221">1/(1+EXP(-U356))</f>
        <v>0.5106568855</v>
      </c>
      <c r="AA356" s="17">
        <f t="shared" si="2221"/>
        <v>0.2517143268</v>
      </c>
      <c r="AB356" s="17">
        <f t="shared" si="2221"/>
        <v>0.8743934242</v>
      </c>
      <c r="AE356" s="29">
        <v>1.0</v>
      </c>
      <c r="AF356" s="17">
        <f t="shared" ref="AF356:AH356" si="2222">Z356</f>
        <v>0.5106568855</v>
      </c>
      <c r="AG356" s="17">
        <f t="shared" si="2222"/>
        <v>0.2517143268</v>
      </c>
      <c r="AH356" s="17">
        <f t="shared" si="2222"/>
        <v>0.8743934242</v>
      </c>
      <c r="AI356" s="38">
        <f t="shared" ref="AI356:AK356" si="2223">AI343-$C$10*BO343</f>
        <v>-0.7402617947</v>
      </c>
      <c r="AJ356" s="38">
        <f t="shared" si="2223"/>
        <v>0.9687414693</v>
      </c>
      <c r="AK356" s="38">
        <f t="shared" si="2223"/>
        <v>0.6115203253</v>
      </c>
      <c r="AM356" s="27">
        <v>-0.02918028289621044</v>
      </c>
      <c r="AN356" s="27">
        <v>1.0564846335834395</v>
      </c>
      <c r="AO356" s="27">
        <v>0.8076028347387032</v>
      </c>
      <c r="AQ356" s="17">
        <f t="shared" ref="AQ356:AS356" si="2224">EXP(AM356)/(EXP($AM356)+EXP($AN356)+EXP($AO356))</f>
        <v>0.1594810939</v>
      </c>
      <c r="AR356" s="17">
        <f t="shared" si="2224"/>
        <v>0.4722886277</v>
      </c>
      <c r="AS356" s="17">
        <f t="shared" si="2224"/>
        <v>0.3682302785</v>
      </c>
      <c r="AU356" s="40" t="str">
        <f t="shared" si="2215"/>
        <v>versicolor</v>
      </c>
      <c r="AW356" s="41">
        <v>0.0</v>
      </c>
      <c r="AX356" s="41">
        <v>1.0</v>
      </c>
      <c r="AY356" s="41">
        <v>0.0</v>
      </c>
      <c r="BB356" s="74">
        <f t="shared" ref="BB356:BD356" si="2225">AQ356-AW356</f>
        <v>0.1594810939</v>
      </c>
      <c r="BC356" s="74">
        <f t="shared" si="2225"/>
        <v>-0.5277113723</v>
      </c>
      <c r="BD356" s="74">
        <f t="shared" si="2225"/>
        <v>0.3682302785</v>
      </c>
      <c r="BF356" s="5">
        <v>1.0</v>
      </c>
      <c r="BG356" s="5">
        <v>1.0</v>
      </c>
      <c r="BH356" s="5">
        <v>1.0</v>
      </c>
      <c r="BJ356" s="34">
        <f t="shared" ref="BJ356:BL356" si="2226">BB356*BF356</f>
        <v>0.1594810939</v>
      </c>
      <c r="BK356" s="34">
        <f t="shared" si="2226"/>
        <v>-0.5277113723</v>
      </c>
      <c r="BL356" s="34">
        <f t="shared" si="2226"/>
        <v>0.3682302785</v>
      </c>
      <c r="BO356" s="34">
        <v>0.7616712272257548</v>
      </c>
      <c r="BP356" s="34">
        <v>-0.35892269905283347</v>
      </c>
      <c r="BQ356" s="34">
        <v>-0.40274852817292117</v>
      </c>
      <c r="BT356" s="5">
        <f t="shared" ref="BT356:BV356" si="2227">Z356*(1-Z356)</f>
        <v>0.2498864308</v>
      </c>
      <c r="BU356" s="5">
        <f t="shared" si="2227"/>
        <v>0.1883542245</v>
      </c>
      <c r="BV356" s="5">
        <f t="shared" si="2227"/>
        <v>0.1098295639</v>
      </c>
      <c r="BY356" s="17">
        <v>-0.16899165644566067</v>
      </c>
      <c r="BZ356" s="17">
        <v>0.48726193198140455</v>
      </c>
      <c r="CA356" s="17">
        <v>-0.4040933513034869</v>
      </c>
      <c r="CC356" s="34">
        <f t="shared" ref="CC356:CE356" si="2228">BY356*BT356</f>
        <v>-0.04222872186</v>
      </c>
      <c r="CD356" s="34">
        <f t="shared" si="2228"/>
        <v>0.09177784332</v>
      </c>
      <c r="CE356" s="34">
        <f t="shared" si="2228"/>
        <v>-0.04438139657</v>
      </c>
    </row>
    <row r="357" ht="18.0" customHeight="1">
      <c r="B357" s="6">
        <v>0.0</v>
      </c>
      <c r="C357" s="6">
        <v>1.0</v>
      </c>
      <c r="D357" s="6">
        <v>0.0</v>
      </c>
      <c r="E357" s="22" t="str">
        <f t="shared" si="2195"/>
        <v>versicolor</v>
      </c>
      <c r="F357" s="22">
        <f t="shared" ref="F357:H357" si="2229">AQ357</f>
        <v>0.1691532167</v>
      </c>
      <c r="G357" s="22">
        <f t="shared" si="2229"/>
        <v>0.4612311053</v>
      </c>
      <c r="H357" s="22">
        <f t="shared" si="2229"/>
        <v>0.369615678</v>
      </c>
      <c r="I357" s="64" t="str">
        <f t="shared" si="2197"/>
        <v>versicolor</v>
      </c>
      <c r="K357" s="24" t="str">
        <f t="shared" si="2198"/>
        <v>OK</v>
      </c>
      <c r="L357" s="29">
        <f t="shared" si="2199"/>
        <v>0.08598400541</v>
      </c>
      <c r="N357" s="29">
        <v>1.0</v>
      </c>
      <c r="O357" s="27">
        <v>5.9</v>
      </c>
      <c r="P357" s="27">
        <v>3.4</v>
      </c>
      <c r="U357" s="27">
        <v>0.017328872506625626</v>
      </c>
      <c r="V357" s="27">
        <v>-0.957458688755723</v>
      </c>
      <c r="W357" s="27">
        <v>1.737719595165455</v>
      </c>
      <c r="Z357" s="17">
        <f t="shared" ref="Z357:AB357" si="2230">1/(1+EXP(-U357))</f>
        <v>0.5043321097</v>
      </c>
      <c r="AA357" s="17">
        <f t="shared" si="2230"/>
        <v>0.2773872961</v>
      </c>
      <c r="AB357" s="17">
        <f t="shared" si="2230"/>
        <v>0.85039718</v>
      </c>
      <c r="AE357" s="29">
        <v>1.0</v>
      </c>
      <c r="AF357" s="17">
        <f t="shared" ref="AF357:AH357" si="2231">Z357</f>
        <v>0.5043321097</v>
      </c>
      <c r="AG357" s="17">
        <f t="shared" si="2231"/>
        <v>0.2773872961</v>
      </c>
      <c r="AH357" s="17">
        <f t="shared" si="2231"/>
        <v>0.85039718</v>
      </c>
      <c r="AI357" s="2"/>
      <c r="AM357" s="27">
        <v>0.012365706017651634</v>
      </c>
      <c r="AN357" s="27">
        <v>1.0154600242303184</v>
      </c>
      <c r="AO357" s="27">
        <v>0.7940245516411215</v>
      </c>
      <c r="AQ357" s="17">
        <f t="shared" ref="AQ357:AS357" si="2232">EXP(AM357)/(EXP($AM357)+EXP($AN357)+EXP($AO357))</f>
        <v>0.1691532167</v>
      </c>
      <c r="AR357" s="17">
        <f t="shared" si="2232"/>
        <v>0.4612311053</v>
      </c>
      <c r="AS357" s="17">
        <f t="shared" si="2232"/>
        <v>0.369615678</v>
      </c>
      <c r="AU357" s="40" t="str">
        <f t="shared" si="2215"/>
        <v>versicolor</v>
      </c>
      <c r="AW357" s="41">
        <v>0.0</v>
      </c>
      <c r="AX357" s="41">
        <v>1.0</v>
      </c>
      <c r="AY357" s="41">
        <v>0.0</v>
      </c>
      <c r="BB357" s="74">
        <f t="shared" ref="BB357:BD357" si="2233">AQ357-AW357</f>
        <v>0.1691532167</v>
      </c>
      <c r="BC357" s="74">
        <f t="shared" si="2233"/>
        <v>-0.5387688947</v>
      </c>
      <c r="BD357" s="74">
        <f t="shared" si="2233"/>
        <v>0.369615678</v>
      </c>
      <c r="BF357" s="5">
        <v>1.0</v>
      </c>
      <c r="BG357" s="5">
        <v>1.0</v>
      </c>
      <c r="BH357" s="5">
        <v>1.0</v>
      </c>
      <c r="BJ357" s="34">
        <f t="shared" ref="BJ357:BL357" si="2234">BB357*BF357</f>
        <v>0.1691532167</v>
      </c>
      <c r="BK357" s="34">
        <f t="shared" si="2234"/>
        <v>-0.5387688947</v>
      </c>
      <c r="BL357" s="34">
        <f t="shared" si="2234"/>
        <v>0.369615678</v>
      </c>
      <c r="BT357" s="5">
        <f t="shared" ref="BT357:BV357" si="2235">Z357*(1-Z357)</f>
        <v>0.2499812328</v>
      </c>
      <c r="BU357" s="5">
        <f t="shared" si="2235"/>
        <v>0.2004435841</v>
      </c>
      <c r="BV357" s="5">
        <f t="shared" si="2235"/>
        <v>0.1272218163</v>
      </c>
      <c r="BY357" s="17">
        <v>-0.17413799752289275</v>
      </c>
      <c r="BZ357" s="17">
        <v>0.5026704177248948</v>
      </c>
      <c r="CA357" s="17">
        <v>-0.4211179348486882</v>
      </c>
      <c r="CC357" s="34">
        <f t="shared" ref="CC357:CE357" si="2236">BY357*BT357</f>
        <v>-0.0435312313</v>
      </c>
      <c r="CD357" s="34">
        <f t="shared" si="2236"/>
        <v>0.1007570601</v>
      </c>
      <c r="CE357" s="34">
        <f t="shared" si="2236"/>
        <v>-0.05357538853</v>
      </c>
    </row>
    <row r="358" ht="18.0" customHeight="1">
      <c r="B358" s="6">
        <v>0.0</v>
      </c>
      <c r="C358" s="6">
        <v>1.0</v>
      </c>
      <c r="D358" s="6">
        <v>0.0</v>
      </c>
      <c r="E358" s="22" t="str">
        <f t="shared" si="2195"/>
        <v>versicolor</v>
      </c>
      <c r="F358" s="22">
        <f t="shared" ref="F358:H358" si="2237">AQ358</f>
        <v>0.1364875109</v>
      </c>
      <c r="G358" s="22">
        <f t="shared" si="2237"/>
        <v>0.5016752064</v>
      </c>
      <c r="H358" s="22">
        <f t="shared" si="2237"/>
        <v>0.3618372827</v>
      </c>
      <c r="I358" s="64" t="str">
        <f t="shared" si="2197"/>
        <v>versicolor</v>
      </c>
      <c r="K358" s="24" t="str">
        <f t="shared" si="2198"/>
        <v>OK</v>
      </c>
      <c r="L358" s="29">
        <f t="shared" si="2199"/>
        <v>0.07664470753</v>
      </c>
      <c r="N358" s="29">
        <v>1.0</v>
      </c>
      <c r="O358" s="27">
        <v>6.7</v>
      </c>
      <c r="P358" s="27">
        <v>3.2</v>
      </c>
      <c r="U358" s="27">
        <v>0.22597184105204549</v>
      </c>
      <c r="V358" s="27">
        <v>-1.5230632945801923</v>
      </c>
      <c r="W358" s="27">
        <v>2.496441357783795</v>
      </c>
      <c r="Z358" s="17">
        <f t="shared" ref="Z358:AB358" si="2238">1/(1+EXP(-U358))</f>
        <v>0.5562537885</v>
      </c>
      <c r="AA358" s="17">
        <f t="shared" si="2238"/>
        <v>0.1790108766</v>
      </c>
      <c r="AB358" s="17">
        <f t="shared" si="2238"/>
        <v>0.9238919691</v>
      </c>
      <c r="AE358" s="29">
        <v>1.0</v>
      </c>
      <c r="AF358" s="17">
        <f t="shared" ref="AF358:AH358" si="2239">Z358</f>
        <v>0.5562537885</v>
      </c>
      <c r="AG358" s="17">
        <f t="shared" si="2239"/>
        <v>0.1790108766</v>
      </c>
      <c r="AH358" s="17">
        <f t="shared" si="2239"/>
        <v>0.9238919691</v>
      </c>
      <c r="AJ358" s="2"/>
      <c r="AK358" s="2"/>
      <c r="AM358" s="27">
        <v>-0.12348913078116297</v>
      </c>
      <c r="AN358" s="27">
        <v>1.1782306655030206</v>
      </c>
      <c r="AO358" s="27">
        <v>0.8514723697654949</v>
      </c>
      <c r="AQ358" s="17">
        <f t="shared" ref="AQ358:AS358" si="2240">EXP(AM358)/(EXP($AM358)+EXP($AN358)+EXP($AO358))</f>
        <v>0.1364875109</v>
      </c>
      <c r="AR358" s="17">
        <f t="shared" si="2240"/>
        <v>0.5016752064</v>
      </c>
      <c r="AS358" s="17">
        <f t="shared" si="2240"/>
        <v>0.3618372827</v>
      </c>
      <c r="AU358" s="40" t="str">
        <f t="shared" si="2215"/>
        <v>versicolor</v>
      </c>
      <c r="AW358" s="41">
        <v>0.0</v>
      </c>
      <c r="AX358" s="41">
        <v>1.0</v>
      </c>
      <c r="AY358" s="41">
        <v>0.0</v>
      </c>
      <c r="BB358" s="74">
        <f t="shared" ref="BB358:BD358" si="2241">AQ358-AW358</f>
        <v>0.1364875109</v>
      </c>
      <c r="BC358" s="74">
        <f t="shared" si="2241"/>
        <v>-0.4983247936</v>
      </c>
      <c r="BD358" s="74">
        <f t="shared" si="2241"/>
        <v>0.3618372827</v>
      </c>
      <c r="BF358" s="5">
        <v>1.0</v>
      </c>
      <c r="BG358" s="5">
        <v>1.0</v>
      </c>
      <c r="BH358" s="5">
        <v>1.0</v>
      </c>
      <c r="BJ358" s="34">
        <f t="shared" ref="BJ358:BL358" si="2242">BB358*BF358</f>
        <v>0.1364875109</v>
      </c>
      <c r="BK358" s="34">
        <f t="shared" si="2242"/>
        <v>-0.4983247936</v>
      </c>
      <c r="BL358" s="34">
        <f t="shared" si="2242"/>
        <v>0.3618372827</v>
      </c>
      <c r="BT358" s="5">
        <f t="shared" ref="BT358:BV358" si="2243">Z358*(1-Z358)</f>
        <v>0.2468355113</v>
      </c>
      <c r="BU358" s="5">
        <f t="shared" si="2243"/>
        <v>0.1469659826</v>
      </c>
      <c r="BV358" s="5">
        <f t="shared" si="2243"/>
        <v>0.07031559855</v>
      </c>
      <c r="BY358" s="17">
        <v>-0.15600221366474237</v>
      </c>
      <c r="BZ358" s="17">
        <v>0.4485385854892383</v>
      </c>
      <c r="CA358" s="17">
        <v>-0.36251352961610994</v>
      </c>
      <c r="CC358" s="34">
        <f t="shared" ref="CC358:CE358" si="2244">BY358*BT358</f>
        <v>-0.03850688617</v>
      </c>
      <c r="CD358" s="34">
        <f t="shared" si="2244"/>
        <v>0.06591991396</v>
      </c>
      <c r="CE358" s="34">
        <f t="shared" si="2244"/>
        <v>-0.02549035582</v>
      </c>
    </row>
    <row r="359" ht="18.0" customHeight="1">
      <c r="B359" s="6">
        <v>0.0</v>
      </c>
      <c r="C359" s="6">
        <v>0.0</v>
      </c>
      <c r="D359" s="6">
        <v>1.0</v>
      </c>
      <c r="E359" s="22" t="str">
        <f t="shared" si="2195"/>
        <v>virginica</v>
      </c>
      <c r="F359" s="22">
        <f t="shared" ref="F359:H359" si="2245">AQ359</f>
        <v>0.2605868562</v>
      </c>
      <c r="G359" s="22">
        <f t="shared" si="2245"/>
        <v>0.3675303373</v>
      </c>
      <c r="H359" s="22">
        <f t="shared" si="2245"/>
        <v>0.3718828064</v>
      </c>
      <c r="I359" s="64" t="str">
        <f t="shared" si="2197"/>
        <v>virginica</v>
      </c>
      <c r="K359" s="24" t="str">
        <f t="shared" si="2198"/>
        <v>OK</v>
      </c>
      <c r="L359" s="29">
        <f t="shared" si="2199"/>
        <v>0.1099085012</v>
      </c>
      <c r="N359" s="29">
        <v>1.0</v>
      </c>
      <c r="O359" s="27">
        <v>7.9</v>
      </c>
      <c r="P359" s="27">
        <v>6.3</v>
      </c>
      <c r="U359" s="27">
        <v>-0.5605371819803873</v>
      </c>
      <c r="V359" s="27">
        <v>-0.0545368879342778</v>
      </c>
      <c r="W359" s="27">
        <v>0.7937467068171564</v>
      </c>
      <c r="Z359" s="17">
        <f t="shared" ref="Z359:AB359" si="2246">1/(1+EXP(-U359))</f>
        <v>0.3634231753</v>
      </c>
      <c r="AA359" s="17">
        <f t="shared" si="2246"/>
        <v>0.4863691563</v>
      </c>
      <c r="AB359" s="17">
        <f t="shared" si="2246"/>
        <v>0.6886352545</v>
      </c>
      <c r="AE359" s="29">
        <v>1.0</v>
      </c>
      <c r="AF359" s="17">
        <f t="shared" ref="AF359:AH359" si="2247">Z359</f>
        <v>0.3634231753</v>
      </c>
      <c r="AG359" s="17">
        <f t="shared" si="2247"/>
        <v>0.4863691563</v>
      </c>
      <c r="AH359" s="17">
        <f t="shared" si="2247"/>
        <v>0.6886352545</v>
      </c>
      <c r="AM359" s="27">
        <v>0.2944296472325313</v>
      </c>
      <c r="AN359" s="27">
        <v>0.6382992861655319</v>
      </c>
      <c r="AO359" s="27">
        <v>0.6500721884498271</v>
      </c>
      <c r="AQ359" s="17">
        <f t="shared" ref="AQ359:AS359" si="2248">EXP(AM359)/(EXP($AM359)+EXP($AN359)+EXP($AO359))</f>
        <v>0.2605868562</v>
      </c>
      <c r="AR359" s="17">
        <f t="shared" si="2248"/>
        <v>0.3675303373</v>
      </c>
      <c r="AS359" s="17">
        <f t="shared" si="2248"/>
        <v>0.3718828064</v>
      </c>
      <c r="AU359" s="40" t="str">
        <f t="shared" si="2215"/>
        <v>virginica</v>
      </c>
      <c r="AW359" s="41">
        <v>0.0</v>
      </c>
      <c r="AX359" s="41">
        <v>0.0</v>
      </c>
      <c r="AY359" s="41">
        <v>1.0</v>
      </c>
      <c r="BB359" s="74">
        <f t="shared" ref="BB359:BD359" si="2249">AQ359-AW359</f>
        <v>0.2605868562</v>
      </c>
      <c r="BC359" s="74">
        <f t="shared" si="2249"/>
        <v>0.3675303373</v>
      </c>
      <c r="BD359" s="74">
        <f t="shared" si="2249"/>
        <v>-0.6281171936</v>
      </c>
      <c r="BF359" s="5">
        <v>1.0</v>
      </c>
      <c r="BG359" s="5">
        <v>1.0</v>
      </c>
      <c r="BH359" s="5">
        <v>1.0</v>
      </c>
      <c r="BJ359" s="34">
        <f t="shared" ref="BJ359:BL359" si="2250">BB359*BF359</f>
        <v>0.2605868562</v>
      </c>
      <c r="BK359" s="34">
        <f t="shared" si="2250"/>
        <v>0.3675303373</v>
      </c>
      <c r="BL359" s="34">
        <f t="shared" si="2250"/>
        <v>-0.6281171936</v>
      </c>
      <c r="BT359" s="5">
        <f t="shared" ref="BT359:BV359" si="2251">Z359*(1-Z359)</f>
        <v>0.231346771</v>
      </c>
      <c r="BU359" s="5">
        <f t="shared" si="2251"/>
        <v>0.2498142001</v>
      </c>
      <c r="BV359" s="5">
        <f t="shared" si="2251"/>
        <v>0.2144167408</v>
      </c>
      <c r="BY359" s="17">
        <v>0.023446469730417252</v>
      </c>
      <c r="BZ359" s="17">
        <v>-0.03415196361787248</v>
      </c>
      <c r="CA359" s="17">
        <v>-0.2209670454239734</v>
      </c>
      <c r="CC359" s="34">
        <f t="shared" ref="CC359:CE359" si="2252">BY359*BT359</f>
        <v>0.005424265062</v>
      </c>
      <c r="CD359" s="34">
        <f t="shared" si="2252"/>
        <v>-0.008531645473</v>
      </c>
      <c r="CE359" s="34">
        <f t="shared" si="2252"/>
        <v>-0.0473790337</v>
      </c>
    </row>
    <row r="360" ht="18.0" customHeight="1">
      <c r="B360" s="6">
        <v>0.0</v>
      </c>
      <c r="C360" s="6">
        <v>0.0</v>
      </c>
      <c r="D360" s="6">
        <v>1.0</v>
      </c>
      <c r="E360" s="22" t="str">
        <f t="shared" si="2195"/>
        <v>virginica</v>
      </c>
      <c r="F360" s="22">
        <f t="shared" ref="F360:H360" si="2253">AQ360</f>
        <v>0.1945384096</v>
      </c>
      <c r="G360" s="22">
        <f t="shared" si="2253"/>
        <v>0.4306525403</v>
      </c>
      <c r="H360" s="22">
        <f t="shared" si="2253"/>
        <v>0.3748090501</v>
      </c>
      <c r="I360" s="64" t="str">
        <f t="shared" si="2197"/>
        <v>versicolor</v>
      </c>
      <c r="K360" s="24" t="str">
        <f t="shared" si="2198"/>
        <v>NG</v>
      </c>
      <c r="L360" s="29">
        <f t="shared" si="2199"/>
        <v>0.1090376203</v>
      </c>
      <c r="N360" s="29">
        <v>1.0</v>
      </c>
      <c r="O360" s="27">
        <v>8.3</v>
      </c>
      <c r="P360" s="27">
        <v>5.8</v>
      </c>
      <c r="U360" s="27">
        <v>-0.32686587701937575</v>
      </c>
      <c r="V360" s="27">
        <v>-0.6099195808915279</v>
      </c>
      <c r="W360" s="27">
        <v>1.5073166816432852</v>
      </c>
      <c r="Z360" s="17">
        <f t="shared" ref="Z360:AB360" si="2254">1/(1+EXP(-U360))</f>
        <v>0.4190033984</v>
      </c>
      <c r="AA360" s="17">
        <f t="shared" si="2254"/>
        <v>0.3520775428</v>
      </c>
      <c r="AB360" s="17">
        <f t="shared" si="2254"/>
        <v>0.8186631987</v>
      </c>
      <c r="AE360" s="29">
        <v>1.0</v>
      </c>
      <c r="AF360" s="17">
        <f t="shared" ref="AF360:AH360" si="2255">Z360</f>
        <v>0.4190033984</v>
      </c>
      <c r="AG360" s="17">
        <f t="shared" si="2255"/>
        <v>0.3520775428</v>
      </c>
      <c r="AH360" s="17">
        <f t="shared" si="2255"/>
        <v>0.8186631987</v>
      </c>
      <c r="AM360" s="27">
        <v>0.08163999618028017</v>
      </c>
      <c r="AN360" s="27">
        <v>0.876311968087192</v>
      </c>
      <c r="AO360" s="27">
        <v>0.7374270705750082</v>
      </c>
      <c r="AQ360" s="17">
        <f t="shared" ref="AQ360:AS360" si="2256">EXP(AM360)/(EXP($AM360)+EXP($AN360)+EXP($AO360))</f>
        <v>0.1945384096</v>
      </c>
      <c r="AR360" s="17">
        <f t="shared" si="2256"/>
        <v>0.4306525403</v>
      </c>
      <c r="AS360" s="17">
        <f t="shared" si="2256"/>
        <v>0.3748090501</v>
      </c>
      <c r="AU360" s="40" t="str">
        <f t="shared" si="2215"/>
        <v>versicolor</v>
      </c>
      <c r="AW360" s="41">
        <v>0.0</v>
      </c>
      <c r="AX360" s="41">
        <v>0.0</v>
      </c>
      <c r="AY360" s="41">
        <v>1.0</v>
      </c>
      <c r="BB360" s="74">
        <f t="shared" ref="BB360:BD360" si="2257">AQ360-AW360</f>
        <v>0.1945384096</v>
      </c>
      <c r="BC360" s="74">
        <f t="shared" si="2257"/>
        <v>0.4306525403</v>
      </c>
      <c r="BD360" s="74">
        <f t="shared" si="2257"/>
        <v>-0.6251909499</v>
      </c>
      <c r="BF360" s="5">
        <v>1.0</v>
      </c>
      <c r="BG360" s="5">
        <v>1.0</v>
      </c>
      <c r="BH360" s="5">
        <v>1.0</v>
      </c>
      <c r="BJ360" s="34">
        <f t="shared" ref="BJ360:BL360" si="2258">BB360*BF360</f>
        <v>0.1945384096</v>
      </c>
      <c r="BK360" s="34">
        <f t="shared" si="2258"/>
        <v>0.4306525403</v>
      </c>
      <c r="BL360" s="34">
        <f t="shared" si="2258"/>
        <v>-0.6251909499</v>
      </c>
      <c r="BT360" s="5">
        <f t="shared" ref="BT360:BV360" si="2259">Z360*(1-Z360)</f>
        <v>0.2434395505</v>
      </c>
      <c r="BU360" s="5">
        <f t="shared" si="2259"/>
        <v>0.2281189467</v>
      </c>
      <c r="BV360" s="5">
        <f t="shared" si="2259"/>
        <v>0.1484537658</v>
      </c>
      <c r="BY360" s="17">
        <v>0.05557213731773786</v>
      </c>
      <c r="BZ360" s="17">
        <v>-0.13100935422034496</v>
      </c>
      <c r="CA360" s="17">
        <v>-0.1091353506101832</v>
      </c>
      <c r="CC360" s="34">
        <f t="shared" ref="CC360:CE360" si="2260">BY360*BT360</f>
        <v>0.01352845613</v>
      </c>
      <c r="CD360" s="34">
        <f t="shared" si="2260"/>
        <v>-0.02988571589</v>
      </c>
      <c r="CE360" s="34">
        <f t="shared" si="2260"/>
        <v>-0.01620155378</v>
      </c>
    </row>
    <row r="361" ht="18.0" customHeight="1">
      <c r="B361" s="6">
        <v>0.0</v>
      </c>
      <c r="C361" s="6">
        <v>0.0</v>
      </c>
      <c r="D361" s="6">
        <v>1.0</v>
      </c>
      <c r="E361" s="22" t="str">
        <f t="shared" si="2195"/>
        <v>virginica</v>
      </c>
      <c r="F361" s="22">
        <f t="shared" ref="F361:H361" si="2261">AQ361</f>
        <v>0.187703043</v>
      </c>
      <c r="G361" s="22">
        <f t="shared" si="2261"/>
        <v>0.4386162108</v>
      </c>
      <c r="H361" s="22">
        <f t="shared" si="2261"/>
        <v>0.3736807462</v>
      </c>
      <c r="I361" s="64" t="str">
        <f t="shared" si="2197"/>
        <v>versicolor</v>
      </c>
      <c r="J361" s="30"/>
      <c r="K361" s="24" t="str">
        <f t="shared" si="2198"/>
        <v>NG</v>
      </c>
      <c r="L361" s="31">
        <f t="shared" si="2199"/>
        <v>0.1093726073</v>
      </c>
      <c r="N361" s="31">
        <v>1.0</v>
      </c>
      <c r="O361" s="27">
        <v>7.7</v>
      </c>
      <c r="P361" s="27">
        <v>5.2</v>
      </c>
      <c r="U361" s="27">
        <v>-0.24081718963787546</v>
      </c>
      <c r="V361" s="27">
        <v>-0.6968043578575753</v>
      </c>
      <c r="W361" s="27">
        <v>1.5649174100238268</v>
      </c>
      <c r="Z361" s="17">
        <f t="shared" ref="Z361:AB361" si="2262">1/(1+EXP(-U361))</f>
        <v>0.440084977</v>
      </c>
      <c r="AA361" s="17">
        <f t="shared" si="2262"/>
        <v>0.3325211232</v>
      </c>
      <c r="AB361" s="17">
        <f t="shared" si="2262"/>
        <v>0.8270578373</v>
      </c>
      <c r="AE361" s="31">
        <v>1.0</v>
      </c>
      <c r="AF361" s="17">
        <f t="shared" ref="AF361:AH361" si="2263">Z361</f>
        <v>0.440084977</v>
      </c>
      <c r="AG361" s="17">
        <f t="shared" si="2263"/>
        <v>0.3325211232</v>
      </c>
      <c r="AH361" s="17">
        <f t="shared" si="2263"/>
        <v>0.8270578373</v>
      </c>
      <c r="AM361" s="27">
        <v>0.06299748433844754</v>
      </c>
      <c r="AN361" s="27">
        <v>0.9117611243861561</v>
      </c>
      <c r="AO361" s="27">
        <v>0.751538142007955</v>
      </c>
      <c r="AQ361" s="17">
        <f t="shared" ref="AQ361:AS361" si="2264">EXP(AM361)/(EXP($AM361)+EXP($AN361)+EXP($AO361))</f>
        <v>0.187703043</v>
      </c>
      <c r="AR361" s="17">
        <f t="shared" si="2264"/>
        <v>0.4386162108</v>
      </c>
      <c r="AS361" s="17">
        <f t="shared" si="2264"/>
        <v>0.3736807462</v>
      </c>
      <c r="AU361" s="40" t="str">
        <f t="shared" si="2215"/>
        <v>versicolor</v>
      </c>
      <c r="AW361" s="41">
        <v>0.0</v>
      </c>
      <c r="AX361" s="41">
        <v>0.0</v>
      </c>
      <c r="AY361" s="41">
        <v>1.0</v>
      </c>
      <c r="BB361" s="74">
        <f t="shared" ref="BB361:BD361" si="2265">AQ361-AW361</f>
        <v>0.187703043</v>
      </c>
      <c r="BC361" s="74">
        <f t="shared" si="2265"/>
        <v>0.4386162108</v>
      </c>
      <c r="BD361" s="74">
        <f t="shared" si="2265"/>
        <v>-0.6263192538</v>
      </c>
      <c r="BF361" s="5">
        <v>1.0</v>
      </c>
      <c r="BG361" s="5">
        <v>1.0</v>
      </c>
      <c r="BH361" s="5">
        <v>1.0</v>
      </c>
      <c r="BJ361" s="34">
        <f t="shared" ref="BJ361:BL361" si="2266">BB361*BF361</f>
        <v>0.187703043</v>
      </c>
      <c r="BK361" s="34">
        <f t="shared" si="2266"/>
        <v>0.4386162108</v>
      </c>
      <c r="BL361" s="34">
        <f t="shared" si="2266"/>
        <v>-0.6263192538</v>
      </c>
      <c r="BT361" s="5">
        <f t="shared" ref="BT361:BV361" si="2267">Z361*(1-Z361)</f>
        <v>0.24641019</v>
      </c>
      <c r="BU361" s="5">
        <f t="shared" si="2267"/>
        <v>0.2219508258</v>
      </c>
      <c r="BV361" s="5">
        <f t="shared" si="2267"/>
        <v>0.143033171</v>
      </c>
      <c r="BY361" s="17">
        <v>0.059245449836403896</v>
      </c>
      <c r="BZ361" s="17">
        <v>-0.1419994108546926</v>
      </c>
      <c r="CA361" s="17">
        <v>-0.09705063281742715</v>
      </c>
      <c r="CC361" s="34">
        <f t="shared" ref="CC361:CE361" si="2268">BY361*BT361</f>
        <v>0.01459868255</v>
      </c>
      <c r="CD361" s="34">
        <f t="shared" si="2268"/>
        <v>-0.03151688651</v>
      </c>
      <c r="CE361" s="34">
        <f t="shared" si="2268"/>
        <v>-0.01388145976</v>
      </c>
    </row>
    <row r="362" ht="18.0" customHeight="1">
      <c r="K362" s="32" t="s">
        <v>29</v>
      </c>
      <c r="L362" s="31">
        <f>SUM(L353:L361)</f>
        <v>0.7547361293</v>
      </c>
      <c r="R362" s="9"/>
      <c r="AM362" s="7"/>
    </row>
    <row r="363" ht="18.0" customHeight="1">
      <c r="K363" s="2"/>
      <c r="R363" s="9"/>
      <c r="AM363" s="43" t="s">
        <v>388</v>
      </c>
      <c r="AN363" s="27"/>
      <c r="AO363" s="27"/>
    </row>
    <row r="364" ht="18.0" customHeight="1">
      <c r="B364" s="11" t="s">
        <v>11</v>
      </c>
      <c r="C364" s="12"/>
      <c r="D364" s="12"/>
      <c r="E364" s="13"/>
      <c r="G364" s="2"/>
      <c r="H364" s="2"/>
      <c r="I364" s="2"/>
      <c r="J364" s="9"/>
      <c r="K364" s="2"/>
      <c r="L364" s="9"/>
      <c r="Q364" s="7"/>
      <c r="U364" s="43" t="s">
        <v>12</v>
      </c>
      <c r="V364" s="27"/>
      <c r="W364" s="27"/>
      <c r="Z364" s="16" t="s">
        <v>389</v>
      </c>
      <c r="AA364" s="17"/>
      <c r="AF364" s="16" t="s">
        <v>390</v>
      </c>
      <c r="AI364" s="7"/>
      <c r="AM364" s="43" t="s">
        <v>391</v>
      </c>
      <c r="AQ364" s="10" t="s">
        <v>392</v>
      </c>
      <c r="AR364" s="17"/>
      <c r="AW364" s="1" t="s">
        <v>41</v>
      </c>
      <c r="BB364" s="36" t="s">
        <v>93</v>
      </c>
      <c r="BF364" s="4" t="s">
        <v>393</v>
      </c>
      <c r="BH364" s="9" t="s">
        <v>2033</v>
      </c>
      <c r="BJ364" s="33" t="s">
        <v>395</v>
      </c>
      <c r="BN364" s="33" t="s">
        <v>396</v>
      </c>
      <c r="BO364" s="34"/>
      <c r="BP364" s="34"/>
      <c r="BQ364" s="34"/>
      <c r="BT364" s="4" t="s">
        <v>397</v>
      </c>
      <c r="BX364" s="16" t="s">
        <v>398</v>
      </c>
      <c r="BY364" s="17"/>
      <c r="BZ364" s="17"/>
      <c r="CA364" s="17"/>
      <c r="CB364" s="17"/>
      <c r="CC364" s="33" t="s">
        <v>399</v>
      </c>
      <c r="CG364" s="4" t="s">
        <v>138</v>
      </c>
      <c r="CH364" s="5"/>
      <c r="CI364" s="5"/>
      <c r="CJ364" s="5"/>
    </row>
    <row r="365" ht="18.0" customHeight="1">
      <c r="B365" s="18" t="s">
        <v>14</v>
      </c>
      <c r="C365" s="18" t="s">
        <v>15</v>
      </c>
      <c r="D365" s="18" t="s">
        <v>16</v>
      </c>
      <c r="E365" s="19"/>
      <c r="F365" s="6" t="s">
        <v>14</v>
      </c>
      <c r="G365" s="6" t="s">
        <v>15</v>
      </c>
      <c r="H365" s="6" t="s">
        <v>16</v>
      </c>
      <c r="I365" s="19"/>
      <c r="J365" s="20" t="s">
        <v>18</v>
      </c>
      <c r="K365" s="18" t="s">
        <v>19</v>
      </c>
      <c r="L365" s="21" t="s">
        <v>20</v>
      </c>
      <c r="N365" s="1" t="s">
        <v>21</v>
      </c>
      <c r="O365" s="1" t="s">
        <v>22</v>
      </c>
      <c r="P365" s="1" t="s">
        <v>23</v>
      </c>
      <c r="Q365" s="1" t="s">
        <v>2034</v>
      </c>
      <c r="U365" s="1" t="s">
        <v>2035</v>
      </c>
      <c r="AE365" s="1" t="s">
        <v>21</v>
      </c>
      <c r="AF365" s="2" t="s">
        <v>2036</v>
      </c>
      <c r="AI365" s="2" t="s">
        <v>2037</v>
      </c>
      <c r="AK365" s="2"/>
      <c r="AM365" s="2" t="s">
        <v>2038</v>
      </c>
      <c r="AO365" s="2"/>
      <c r="AQ365" s="2" t="s">
        <v>47</v>
      </c>
      <c r="AW365" s="6" t="s">
        <v>14</v>
      </c>
      <c r="AX365" s="6" t="s">
        <v>15</v>
      </c>
      <c r="AY365" s="6" t="s">
        <v>16</v>
      </c>
      <c r="BB365" s="2" t="s">
        <v>101</v>
      </c>
      <c r="BF365" s="1" t="s">
        <v>251</v>
      </c>
      <c r="BJ365" s="57" t="s">
        <v>2039</v>
      </c>
      <c r="BK365" s="58"/>
      <c r="BO365" s="2" t="s">
        <v>104</v>
      </c>
      <c r="BP365" s="2"/>
      <c r="BT365" s="1" t="s">
        <v>145</v>
      </c>
      <c r="BY365" s="2" t="s">
        <v>146</v>
      </c>
      <c r="CC365" s="2" t="s">
        <v>2040</v>
      </c>
      <c r="CH365" s="2" t="s">
        <v>148</v>
      </c>
    </row>
    <row r="366" ht="18.0" customHeight="1">
      <c r="A366" s="1">
        <f>A353+1</f>
        <v>28</v>
      </c>
      <c r="B366" s="6">
        <v>1.0</v>
      </c>
      <c r="C366" s="6">
        <v>0.0</v>
      </c>
      <c r="D366" s="6">
        <v>0.0</v>
      </c>
      <c r="E366" s="22" t="str">
        <f t="shared" ref="E366:E374" si="2279">IF(MAX(B366:D366)=B366,"setosa",IF(MAX(B366:D366)=C366,"versicolor","virginica"))</f>
        <v>setosa</v>
      </c>
      <c r="F366" s="22">
        <f t="shared" ref="F366:H366" si="2269">AQ366</f>
        <v>0.5868309385</v>
      </c>
      <c r="G366" s="22">
        <f t="shared" si="2269"/>
        <v>0.152467093</v>
      </c>
      <c r="H366" s="22">
        <f t="shared" si="2269"/>
        <v>0.2607019684</v>
      </c>
      <c r="I366" s="64" t="str">
        <f t="shared" ref="I366:I374" si="2281">IF(MAX(F366:H366)=F366,"setosa",IF(MAX(F366:H366)=G366,"versicolor","virginica"))</f>
        <v>setosa</v>
      </c>
      <c r="J366" s="22">
        <f>COUNTIF(K366:K374,"OK")/9</f>
        <v>0.7777777778</v>
      </c>
      <c r="K366" s="24" t="str">
        <f t="shared" ref="K366:K374" si="2282">IF(E366=I366,"OK","NG")</f>
        <v>OK</v>
      </c>
      <c r="L366" s="25">
        <f t="shared" ref="L366:L374" si="2283">-(B366*LN(F366)+C366*LN(G366)+D366*LN(H366))/9</f>
        <v>0.05922427888</v>
      </c>
      <c r="M366" s="9" t="s">
        <v>26</v>
      </c>
      <c r="N366" s="25">
        <v>1.0</v>
      </c>
      <c r="O366" s="27">
        <v>5.1</v>
      </c>
      <c r="P366" s="27">
        <v>7.0</v>
      </c>
      <c r="Q366" s="72">
        <f t="shared" ref="Q366:S366" si="2270">Q353-$C$10*CH353</f>
        <v>0.0562871058</v>
      </c>
      <c r="R366" s="72">
        <f t="shared" si="2270"/>
        <v>-0.1115861476</v>
      </c>
      <c r="S366" s="72">
        <f t="shared" si="2270"/>
        <v>0.2162172725</v>
      </c>
      <c r="T366" s="28" t="s">
        <v>27</v>
      </c>
      <c r="U366" s="27">
        <f t="array" ref="U366:W374">MMULT(N366:P374,Q366:S368)</f>
        <v>-1.350295663</v>
      </c>
      <c r="V366" s="27">
        <v>1.9873978569589816</v>
      </c>
      <c r="W366" s="27">
        <v>-1.906751428266924</v>
      </c>
      <c r="Y366" s="9" t="s">
        <v>2041</v>
      </c>
      <c r="Z366" s="17">
        <f t="shared" ref="Z366:AB366" si="2271">1/(1+EXP(-U366))</f>
        <v>0.2058220388</v>
      </c>
      <c r="AA366" s="17">
        <f t="shared" si="2271"/>
        <v>0.8794675713</v>
      </c>
      <c r="AB366" s="17">
        <f t="shared" si="2271"/>
        <v>0.1293462524</v>
      </c>
      <c r="AD366" s="9" t="s">
        <v>2042</v>
      </c>
      <c r="AE366" s="25">
        <v>1.0</v>
      </c>
      <c r="AF366" s="17">
        <f t="shared" ref="AF366:AH366" si="2272">Z366</f>
        <v>0.2058220388</v>
      </c>
      <c r="AG366" s="17">
        <f t="shared" si="2272"/>
        <v>0.8794675713</v>
      </c>
      <c r="AH366" s="17">
        <f t="shared" si="2272"/>
        <v>0.1293462524</v>
      </c>
      <c r="AI366" s="38">
        <f t="shared" ref="AI366:AK366" si="2273">AI353-$C$10*BO353</f>
        <v>0.1933806429</v>
      </c>
      <c r="AJ366" s="38">
        <f t="shared" si="2273"/>
        <v>-0.1094962213</v>
      </c>
      <c r="AK366" s="38">
        <f t="shared" si="2273"/>
        <v>-0.08388442167</v>
      </c>
      <c r="AL366" s="28" t="s">
        <v>27</v>
      </c>
      <c r="AM366" s="27">
        <f t="array" ref="AM366:AO374">MMULT(AE366:AH374,AI366:AK369)</f>
        <v>1.090498017</v>
      </c>
      <c r="AN366" s="27">
        <v>-0.2572899629062385</v>
      </c>
      <c r="AO366" s="27">
        <v>0.2791391192069312</v>
      </c>
      <c r="AP366" s="9" t="s">
        <v>2043</v>
      </c>
      <c r="AQ366" s="17">
        <f t="shared" ref="AQ366:AS366" si="2274">EXP(AM366)/(EXP($AM366)+EXP($AN366)+EXP($AO366))</f>
        <v>0.5868309385</v>
      </c>
      <c r="AR366" s="17">
        <f t="shared" si="2274"/>
        <v>0.152467093</v>
      </c>
      <c r="AS366" s="17">
        <f t="shared" si="2274"/>
        <v>0.2607019684</v>
      </c>
      <c r="AT366" s="39" t="s">
        <v>51</v>
      </c>
      <c r="AU366" s="40" t="str">
        <f>IF(MAX(B366:D366)=MAX(AQ366:AS366)=AQ366,"setosa",IF(MAX(AQ366:AS366)=AR366,"versicolor","virginica"))</f>
        <v>virginica</v>
      </c>
      <c r="AW366" s="41">
        <v>1.0</v>
      </c>
      <c r="AX366" s="41">
        <v>0.0</v>
      </c>
      <c r="AY366" s="41">
        <v>0.0</v>
      </c>
      <c r="BA366" s="59" t="s">
        <v>108</v>
      </c>
      <c r="BB366" s="74">
        <f t="shared" ref="BB366:BD366" si="2275">AQ366-AW366</f>
        <v>-0.4131690615</v>
      </c>
      <c r="BC366" s="74">
        <f t="shared" si="2275"/>
        <v>0.152467093</v>
      </c>
      <c r="BD366" s="74">
        <f t="shared" si="2275"/>
        <v>0.2607019684</v>
      </c>
      <c r="BE366" s="9" t="s">
        <v>2044</v>
      </c>
      <c r="BF366" s="5">
        <v>1.0</v>
      </c>
      <c r="BG366" s="5">
        <v>1.0</v>
      </c>
      <c r="BH366" s="5">
        <v>1.0</v>
      </c>
      <c r="BI366" s="9" t="s">
        <v>2045</v>
      </c>
      <c r="BJ366" s="34">
        <f t="shared" ref="BJ366:BL366" si="2276">BB366*BF366</f>
        <v>-0.4131690615</v>
      </c>
      <c r="BK366" s="34">
        <f t="shared" si="2276"/>
        <v>0.152467093</v>
      </c>
      <c r="BL366" s="34">
        <f t="shared" si="2276"/>
        <v>0.2607019684</v>
      </c>
      <c r="BN366" s="61" t="s">
        <v>2046</v>
      </c>
      <c r="BO366" s="62">
        <f t="array" ref="BO366:BQ369">MMULT(TRANSPOSE(AE366:AH374),BJ366:BL374)</f>
        <v>-0.141396852</v>
      </c>
      <c r="BP366" s="62">
        <v>0.1365532466889693</v>
      </c>
      <c r="BQ366" s="62">
        <v>0.004843605355237646</v>
      </c>
      <c r="BS366" s="75" t="s">
        <v>2047</v>
      </c>
      <c r="BT366" s="5">
        <f t="shared" ref="BT366:BV366" si="2277">Z366*(1-Z366)</f>
        <v>0.1634593271</v>
      </c>
      <c r="BU366" s="5">
        <f t="shared" si="2277"/>
        <v>0.1060043623</v>
      </c>
      <c r="BV366" s="5">
        <f t="shared" si="2277"/>
        <v>0.1126157994</v>
      </c>
      <c r="BX366" s="9" t="s">
        <v>2048</v>
      </c>
      <c r="BY366" s="17">
        <f t="array" ref="BY366:CA374">MMULT(BJ366:BL374,TRANSPOSE(AI367:AK369))</f>
        <v>0.150456016</v>
      </c>
      <c r="BZ366" s="17">
        <v>-0.4690217795674154</v>
      </c>
      <c r="CA366" s="17">
        <v>0.6414442324563098</v>
      </c>
      <c r="CB366" s="9"/>
      <c r="CC366" s="34">
        <f t="shared" ref="CC366:CE366" si="2278">BY366*BT366</f>
        <v>0.02459343913</v>
      </c>
      <c r="CD366" s="34">
        <f t="shared" si="2278"/>
        <v>-0.04971835467</v>
      </c>
      <c r="CE366" s="34">
        <f t="shared" si="2278"/>
        <v>0.07223675498</v>
      </c>
      <c r="CG366" s="61" t="s">
        <v>2049</v>
      </c>
      <c r="CH366" s="65">
        <f t="array" ref="CH366:CJ368">MMULT(TRANSPOSE(N366:P374),CC366:CE374)</f>
        <v>-0.02313900195</v>
      </c>
      <c r="CI366" s="65">
        <v>0.05503949579325773</v>
      </c>
      <c r="CJ366" s="65">
        <v>-0.013325633655433253</v>
      </c>
    </row>
    <row r="367" ht="18.0" customHeight="1">
      <c r="B367" s="6">
        <v>1.0</v>
      </c>
      <c r="C367" s="6">
        <v>0.0</v>
      </c>
      <c r="D367" s="6">
        <v>0.0</v>
      </c>
      <c r="E367" s="22" t="str">
        <f t="shared" si="2279"/>
        <v>setosa</v>
      </c>
      <c r="F367" s="22">
        <f t="shared" ref="F367:H367" si="2280">AQ367</f>
        <v>0.6157122348</v>
      </c>
      <c r="G367" s="22">
        <f t="shared" si="2280"/>
        <v>0.1374581626</v>
      </c>
      <c r="H367" s="22">
        <f t="shared" si="2280"/>
        <v>0.2468296026</v>
      </c>
      <c r="I367" s="64" t="str">
        <f t="shared" si="2281"/>
        <v>setosa</v>
      </c>
      <c r="K367" s="24" t="str">
        <f t="shared" si="2282"/>
        <v>OK</v>
      </c>
      <c r="L367" s="29">
        <f t="shared" si="2283"/>
        <v>0.05388617511</v>
      </c>
      <c r="N367" s="29">
        <v>1.0</v>
      </c>
      <c r="O367" s="27">
        <v>5.4</v>
      </c>
      <c r="P367" s="27">
        <v>7.8</v>
      </c>
      <c r="Q367" s="72">
        <f t="shared" ref="Q367:S367" si="2284">Q354-$C$10*CH354</f>
        <v>0.1899751132</v>
      </c>
      <c r="R367" s="72">
        <f t="shared" si="2284"/>
        <v>-0.5608756168</v>
      </c>
      <c r="S367" s="72">
        <f t="shared" si="2284"/>
        <v>0.7667960123</v>
      </c>
      <c r="U367" s="27">
        <v>-1.5647837967973142</v>
      </c>
      <c r="V367" s="27">
        <v>2.38592941764559</v>
      </c>
      <c r="W367" s="27">
        <v>-2.3662701518214373</v>
      </c>
      <c r="Z367" s="17">
        <f t="shared" ref="Z367:AB367" si="2285">1/(1+EXP(-U367))</f>
        <v>0.1729612746</v>
      </c>
      <c r="AA367" s="17">
        <f t="shared" si="2285"/>
        <v>0.9157480392</v>
      </c>
      <c r="AB367" s="17">
        <f t="shared" si="2285"/>
        <v>0.08578119294</v>
      </c>
      <c r="AE367" s="29">
        <v>1.0</v>
      </c>
      <c r="AF367" s="17">
        <f t="shared" ref="AF367:AH367" si="2286">Z367</f>
        <v>0.1729612746</v>
      </c>
      <c r="AG367" s="17">
        <f t="shared" si="2286"/>
        <v>0.9157480392</v>
      </c>
      <c r="AH367" s="17">
        <f t="shared" si="2286"/>
        <v>0.08578119294</v>
      </c>
      <c r="AI367" s="38">
        <f t="shared" ref="AI367:AK367" si="2287">AI354-$C$10*BO354</f>
        <v>0.3349816824</v>
      </c>
      <c r="AJ367" s="38">
        <f t="shared" si="2287"/>
        <v>0.8599176148</v>
      </c>
      <c r="AK367" s="38">
        <f t="shared" si="2287"/>
        <v>0.6051007028</v>
      </c>
      <c r="AM367" s="27">
        <v>1.152088887088234</v>
      </c>
      <c r="AN367" s="27">
        <v>-0.34737121723987363</v>
      </c>
      <c r="AO367" s="27">
        <v>0.2380074147893967</v>
      </c>
      <c r="AQ367" s="17">
        <f t="shared" ref="AQ367:AS367" si="2288">EXP(AM367)/(EXP($AM367)+EXP($AN367)+EXP($AO367))</f>
        <v>0.6157122348</v>
      </c>
      <c r="AR367" s="17">
        <f t="shared" si="2288"/>
        <v>0.1374581626</v>
      </c>
      <c r="AS367" s="17">
        <f t="shared" si="2288"/>
        <v>0.2468296026</v>
      </c>
      <c r="AU367" s="40" t="str">
        <f t="shared" ref="AU367:AU374" si="2299">IF(MAX(AQ367:AS367)=AQ367,"setosa",IF(MAX(AQ367:AS367)=AR367,"versicolor","virginica"))</f>
        <v>setosa</v>
      </c>
      <c r="AW367" s="41">
        <v>1.0</v>
      </c>
      <c r="AX367" s="41">
        <v>0.0</v>
      </c>
      <c r="AY367" s="41">
        <v>0.0</v>
      </c>
      <c r="BB367" s="74">
        <f t="shared" ref="BB367:BD367" si="2289">AQ367-AW367</f>
        <v>-0.3842877652</v>
      </c>
      <c r="BC367" s="74">
        <f t="shared" si="2289"/>
        <v>0.1374581626</v>
      </c>
      <c r="BD367" s="74">
        <f t="shared" si="2289"/>
        <v>0.2468296026</v>
      </c>
      <c r="BF367" s="5">
        <v>1.0</v>
      </c>
      <c r="BG367" s="5">
        <v>1.0</v>
      </c>
      <c r="BH367" s="5">
        <v>1.0</v>
      </c>
      <c r="BJ367" s="34">
        <f t="shared" ref="BJ367:BL367" si="2290">BB367*BF367</f>
        <v>-0.3842877652</v>
      </c>
      <c r="BK367" s="34">
        <f t="shared" si="2290"/>
        <v>0.1374581626</v>
      </c>
      <c r="BL367" s="34">
        <f t="shared" si="2290"/>
        <v>0.2468296026</v>
      </c>
      <c r="BN367" s="61" t="s">
        <v>2050</v>
      </c>
      <c r="BO367" s="34">
        <v>0.24446756803209793</v>
      </c>
      <c r="BP367" s="34">
        <v>-0.2200340934741863</v>
      </c>
      <c r="BQ367" s="34">
        <v>-0.024433474557911616</v>
      </c>
      <c r="BT367" s="5">
        <f t="shared" ref="BT367:BV367" si="2291">Z367*(1-Z367)</f>
        <v>0.1430456721</v>
      </c>
      <c r="BU367" s="5">
        <f t="shared" si="2291"/>
        <v>0.07715356792</v>
      </c>
      <c r="BV367" s="5">
        <f t="shared" si="2291"/>
        <v>0.07842277988</v>
      </c>
      <c r="BY367" s="17">
        <v>0.13883009920017209</v>
      </c>
      <c r="BZ367" s="17">
        <v>-0.43322258679080444</v>
      </c>
      <c r="CA367" s="17">
        <v>0.5950631749294547</v>
      </c>
      <c r="CC367" s="34">
        <f t="shared" ref="CC367:CE367" si="2292">BY367*BT367</f>
        <v>0.01985904485</v>
      </c>
      <c r="CD367" s="34">
        <f t="shared" si="2292"/>
        <v>-0.03342466827</v>
      </c>
      <c r="CE367" s="34">
        <f t="shared" si="2292"/>
        <v>0.04666650838</v>
      </c>
      <c r="CG367" s="61" t="s">
        <v>2051</v>
      </c>
      <c r="CH367" s="66">
        <v>-0.1739067420193366</v>
      </c>
      <c r="CI367" s="66">
        <v>0.38359683543289574</v>
      </c>
      <c r="CJ367" s="66">
        <v>-0.4341797965458987</v>
      </c>
    </row>
    <row r="368" ht="18.0" customHeight="1">
      <c r="B368" s="6">
        <v>1.0</v>
      </c>
      <c r="C368" s="6">
        <v>0.0</v>
      </c>
      <c r="D368" s="6">
        <v>0.0</v>
      </c>
      <c r="E368" s="22" t="str">
        <f t="shared" si="2279"/>
        <v>setosa</v>
      </c>
      <c r="F368" s="22">
        <f t="shared" ref="F368:H368" si="2293">AQ368</f>
        <v>0.5992582904</v>
      </c>
      <c r="G368" s="22">
        <f t="shared" si="2293"/>
        <v>0.146152589</v>
      </c>
      <c r="H368" s="22">
        <f t="shared" si="2293"/>
        <v>0.2545891206</v>
      </c>
      <c r="I368" s="64" t="str">
        <f t="shared" si="2281"/>
        <v>setosa</v>
      </c>
      <c r="K368" s="24" t="str">
        <f t="shared" si="2282"/>
        <v>OK</v>
      </c>
      <c r="L368" s="29">
        <f t="shared" si="2283"/>
        <v>0.05689584124</v>
      </c>
      <c r="N368" s="29">
        <v>1.0</v>
      </c>
      <c r="O368" s="27">
        <v>4.6</v>
      </c>
      <c r="P368" s="27">
        <v>6.8</v>
      </c>
      <c r="Q368" s="72">
        <f t="shared" ref="Q368:S368" si="2294">Q355-$C$10*CH355</f>
        <v>-0.3393508351</v>
      </c>
      <c r="R368" s="72">
        <f t="shared" si="2294"/>
        <v>0.7084928071</v>
      </c>
      <c r="S368" s="72">
        <f t="shared" si="2294"/>
        <v>-0.861946909</v>
      </c>
      <c r="U368" s="27">
        <v>-1.3774130522462769</v>
      </c>
      <c r="V368" s="27">
        <v>2.12613710391076</v>
      </c>
      <c r="W368" s="27">
        <v>-2.1177600525904</v>
      </c>
      <c r="Z368" s="17">
        <f t="shared" ref="Z368:AB368" si="2295">1/(1+EXP(-U368))</f>
        <v>0.2014247963</v>
      </c>
      <c r="AA368" s="17">
        <f t="shared" si="2295"/>
        <v>0.8934177324</v>
      </c>
      <c r="AB368" s="17">
        <f t="shared" si="2295"/>
        <v>0.1073825842</v>
      </c>
      <c r="AE368" s="29">
        <v>1.0</v>
      </c>
      <c r="AF368" s="17">
        <f t="shared" ref="AF368:AH368" si="2296">Z368</f>
        <v>0.2014247963</v>
      </c>
      <c r="AG368" s="17">
        <f t="shared" si="2296"/>
        <v>0.8934177324</v>
      </c>
      <c r="AH368" s="17">
        <f t="shared" si="2296"/>
        <v>0.1073825842</v>
      </c>
      <c r="AI368" s="38">
        <f t="shared" ref="AI368:AK368" si="2297">AI355-$C$10*BO355</f>
        <v>1.057266964</v>
      </c>
      <c r="AJ368" s="38">
        <f t="shared" si="2297"/>
        <v>-0.5149392087</v>
      </c>
      <c r="AK368" s="38">
        <f t="shared" si="2297"/>
        <v>0.1776722447</v>
      </c>
      <c r="AM368" s="27">
        <v>1.1210366756040526</v>
      </c>
      <c r="AN368" s="27">
        <v>-0.29000482579815545</v>
      </c>
      <c r="AO368" s="27">
        <v>0.26499492152136384</v>
      </c>
      <c r="AQ368" s="17">
        <f t="shared" ref="AQ368:AS368" si="2298">EXP(AM368)/(EXP($AM368)+EXP($AN368)+EXP($AO368))</f>
        <v>0.5992582904</v>
      </c>
      <c r="AR368" s="17">
        <f t="shared" si="2298"/>
        <v>0.146152589</v>
      </c>
      <c r="AS368" s="17">
        <f t="shared" si="2298"/>
        <v>0.2545891206</v>
      </c>
      <c r="AU368" s="40" t="str">
        <f t="shared" si="2299"/>
        <v>setosa</v>
      </c>
      <c r="AW368" s="41">
        <v>1.0</v>
      </c>
      <c r="AX368" s="41">
        <v>0.0</v>
      </c>
      <c r="AY368" s="41">
        <v>0.0</v>
      </c>
      <c r="BB368" s="74">
        <f t="shared" ref="BB368:BD368" si="2300">AQ368-AW368</f>
        <v>-0.4007417096</v>
      </c>
      <c r="BC368" s="74">
        <f t="shared" si="2300"/>
        <v>0.146152589</v>
      </c>
      <c r="BD368" s="74">
        <f t="shared" si="2300"/>
        <v>0.2545891206</v>
      </c>
      <c r="BF368" s="5">
        <v>1.0</v>
      </c>
      <c r="BG368" s="5">
        <v>1.0</v>
      </c>
      <c r="BH368" s="5">
        <v>1.0</v>
      </c>
      <c r="BJ368" s="34">
        <f t="shared" ref="BJ368:BL368" si="2301">BB368*BF368</f>
        <v>-0.4007417096</v>
      </c>
      <c r="BK368" s="34">
        <f t="shared" si="2301"/>
        <v>0.146152589</v>
      </c>
      <c r="BL368" s="34">
        <f t="shared" si="2301"/>
        <v>0.2545891206</v>
      </c>
      <c r="BO368" s="34">
        <v>-0.7300725062066561</v>
      </c>
      <c r="BP368" s="34">
        <v>0.5088995217386031</v>
      </c>
      <c r="BQ368" s="34">
        <v>0.22117298446805295</v>
      </c>
      <c r="BT368" s="5">
        <f t="shared" ref="BT368:BV368" si="2302">Z368*(1-Z368)</f>
        <v>0.1608528477</v>
      </c>
      <c r="BU368" s="5">
        <f t="shared" si="2302"/>
        <v>0.09522248786</v>
      </c>
      <c r="BV368" s="5">
        <f t="shared" si="2302"/>
        <v>0.09585156482</v>
      </c>
      <c r="BY368" s="17">
        <v>0.14549010944125462</v>
      </c>
      <c r="BZ368" s="17">
        <v>-0.4537172487326295</v>
      </c>
      <c r="CA368" s="17">
        <v>0.6215378511648693</v>
      </c>
      <c r="CC368" s="34">
        <f t="shared" ref="CC368:CE368" si="2303">BY368*BT368</f>
        <v>0.02340249842</v>
      </c>
      <c r="CD368" s="34">
        <f t="shared" si="2303"/>
        <v>-0.04320408521</v>
      </c>
      <c r="CE368" s="34">
        <f t="shared" si="2303"/>
        <v>0.05957537563</v>
      </c>
      <c r="CH368" s="66">
        <v>0.2571120693098766</v>
      </c>
      <c r="CI368" s="66">
        <v>-0.43707643270788077</v>
      </c>
      <c r="CJ368" s="66">
        <v>0.417327697986022</v>
      </c>
    </row>
    <row r="369" ht="18.0" customHeight="1">
      <c r="B369" s="6">
        <v>0.0</v>
      </c>
      <c r="C369" s="6">
        <v>1.0</v>
      </c>
      <c r="D369" s="6">
        <v>0.0</v>
      </c>
      <c r="E369" s="22" t="str">
        <f t="shared" si="2279"/>
        <v>versicolor</v>
      </c>
      <c r="F369" s="22">
        <f t="shared" ref="F369:H369" si="2304">AQ369</f>
        <v>0.1503495867</v>
      </c>
      <c r="G369" s="22">
        <f t="shared" si="2304"/>
        <v>0.4779904027</v>
      </c>
      <c r="H369" s="22">
        <f t="shared" si="2304"/>
        <v>0.3716600106</v>
      </c>
      <c r="I369" s="64" t="str">
        <f t="shared" si="2281"/>
        <v>versicolor</v>
      </c>
      <c r="K369" s="24" t="str">
        <f t="shared" si="2282"/>
        <v>OK</v>
      </c>
      <c r="L369" s="29">
        <f t="shared" si="2283"/>
        <v>0.08201829163</v>
      </c>
      <c r="N369" s="29">
        <v>1.0</v>
      </c>
      <c r="O369" s="27">
        <v>6.4</v>
      </c>
      <c r="P369" s="27">
        <v>3.6</v>
      </c>
      <c r="U369" s="27">
        <v>0.050464823949790016</v>
      </c>
      <c r="V369" s="27">
        <v>-1.1506159891187169</v>
      </c>
      <c r="W369" s="27">
        <v>2.0207028784189927</v>
      </c>
      <c r="Z369" s="17">
        <f t="shared" ref="Z369:AB369" si="2305">1/(1+EXP(-U369))</f>
        <v>0.5126135292</v>
      </c>
      <c r="AA369" s="17">
        <f t="shared" si="2305"/>
        <v>0.2403765881</v>
      </c>
      <c r="AB369" s="17">
        <f t="shared" si="2305"/>
        <v>0.8829536687</v>
      </c>
      <c r="AE369" s="29">
        <v>1.0</v>
      </c>
      <c r="AF369" s="17">
        <f t="shared" ref="AF369:AH369" si="2306">Z369</f>
        <v>0.5126135292</v>
      </c>
      <c r="AG369" s="17">
        <f t="shared" si="2306"/>
        <v>0.2403765881</v>
      </c>
      <c r="AH369" s="17">
        <f t="shared" si="2306"/>
        <v>0.8829536687</v>
      </c>
      <c r="AI369" s="38">
        <f t="shared" ref="AI369:AK369" si="2307">AI356-$C$10*BO356</f>
        <v>-0.7859620683</v>
      </c>
      <c r="AJ369" s="38">
        <f t="shared" si="2307"/>
        <v>0.9902768313</v>
      </c>
      <c r="AK369" s="38">
        <f t="shared" si="2307"/>
        <v>0.635685237</v>
      </c>
      <c r="AM369" s="27">
        <v>-0.074729080756612</v>
      </c>
      <c r="AN369" s="27">
        <v>1.0818984132213094</v>
      </c>
      <c r="AO369" s="27">
        <v>0.830287245231198</v>
      </c>
      <c r="AQ369" s="17">
        <f t="shared" ref="AQ369:AS369" si="2308">EXP(AM369)/(EXP($AM369)+EXP($AN369)+EXP($AO369))</f>
        <v>0.1503495867</v>
      </c>
      <c r="AR369" s="17">
        <f t="shared" si="2308"/>
        <v>0.4779904027</v>
      </c>
      <c r="AS369" s="17">
        <f t="shared" si="2308"/>
        <v>0.3716600106</v>
      </c>
      <c r="AU369" s="40" t="str">
        <f t="shared" si="2299"/>
        <v>versicolor</v>
      </c>
      <c r="AW369" s="41">
        <v>0.0</v>
      </c>
      <c r="AX369" s="41">
        <v>1.0</v>
      </c>
      <c r="AY369" s="41">
        <v>0.0</v>
      </c>
      <c r="BB369" s="74">
        <f t="shared" ref="BB369:BD369" si="2309">AQ369-AW369</f>
        <v>0.1503495867</v>
      </c>
      <c r="BC369" s="74">
        <f t="shared" si="2309"/>
        <v>-0.5220095973</v>
      </c>
      <c r="BD369" s="74">
        <f t="shared" si="2309"/>
        <v>0.3716600106</v>
      </c>
      <c r="BF369" s="5">
        <v>1.0</v>
      </c>
      <c r="BG369" s="5">
        <v>1.0</v>
      </c>
      <c r="BH369" s="5">
        <v>1.0</v>
      </c>
      <c r="BJ369" s="34">
        <f t="shared" ref="BJ369:BL369" si="2310">BB369*BF369</f>
        <v>0.1503495867</v>
      </c>
      <c r="BK369" s="34">
        <f t="shared" si="2310"/>
        <v>-0.5220095973</v>
      </c>
      <c r="BL369" s="34">
        <f t="shared" si="2310"/>
        <v>0.3716600106</v>
      </c>
      <c r="BO369" s="34">
        <v>0.7411213587367924</v>
      </c>
      <c r="BP369" s="34">
        <v>-0.33949529233214054</v>
      </c>
      <c r="BQ369" s="34">
        <v>-0.40162606640465204</v>
      </c>
      <c r="BT369" s="5">
        <f t="shared" ref="BT369:BV369" si="2311">Z369*(1-Z369)</f>
        <v>0.2498408989</v>
      </c>
      <c r="BU369" s="5">
        <f t="shared" si="2311"/>
        <v>0.182595684</v>
      </c>
      <c r="BV369" s="5">
        <f t="shared" si="2311"/>
        <v>0.1033464876</v>
      </c>
      <c r="BY369" s="17">
        <v>-0.1736291566973733</v>
      </c>
      <c r="BZ369" s="17">
        <v>0.4937965283302143</v>
      </c>
      <c r="CA369" s="17">
        <v>-0.39884430006023186</v>
      </c>
      <c r="CC369" s="34">
        <f t="shared" ref="CC369:CE369" si="2312">BY369*BT369</f>
        <v>-0.04337966458</v>
      </c>
      <c r="CD369" s="34">
        <f t="shared" si="2312"/>
        <v>0.09016511485</v>
      </c>
      <c r="CE369" s="34">
        <f t="shared" si="2312"/>
        <v>-0.04121915752</v>
      </c>
    </row>
    <row r="370" ht="18.0" customHeight="1">
      <c r="B370" s="6">
        <v>0.0</v>
      </c>
      <c r="C370" s="6">
        <v>1.0</v>
      </c>
      <c r="D370" s="6">
        <v>0.0</v>
      </c>
      <c r="E370" s="22" t="str">
        <f t="shared" si="2279"/>
        <v>versicolor</v>
      </c>
      <c r="F370" s="22">
        <f t="shared" ref="F370:H370" si="2313">AQ370</f>
        <v>0.1600907502</v>
      </c>
      <c r="G370" s="22">
        <f t="shared" si="2313"/>
        <v>0.4666558041</v>
      </c>
      <c r="H370" s="22">
        <f t="shared" si="2313"/>
        <v>0.3732534458</v>
      </c>
      <c r="I370" s="64" t="str">
        <f t="shared" si="2281"/>
        <v>versicolor</v>
      </c>
      <c r="K370" s="24" t="str">
        <f t="shared" si="2282"/>
        <v>OK</v>
      </c>
      <c r="L370" s="29">
        <f t="shared" si="2283"/>
        <v>0.08468481437</v>
      </c>
      <c r="N370" s="29">
        <v>1.0</v>
      </c>
      <c r="O370" s="27">
        <v>5.9</v>
      </c>
      <c r="P370" s="27">
        <v>3.4</v>
      </c>
      <c r="U370" s="27">
        <v>0.023347434365700748</v>
      </c>
      <c r="V370" s="27">
        <v>-1.0118767421669386</v>
      </c>
      <c r="W370" s="27">
        <v>1.8096942540955157</v>
      </c>
      <c r="Z370" s="17">
        <f t="shared" ref="Z370:AB370" si="2314">1/(1+EXP(-U370))</f>
        <v>0.5058365935</v>
      </c>
      <c r="AA370" s="17">
        <f t="shared" si="2314"/>
        <v>0.26661273</v>
      </c>
      <c r="AB370" s="17">
        <f t="shared" si="2314"/>
        <v>0.859324918</v>
      </c>
      <c r="AE370" s="29">
        <v>1.0</v>
      </c>
      <c r="AF370" s="17">
        <f t="shared" ref="AF370:AH370" si="2315">Z370</f>
        <v>0.5058365935</v>
      </c>
      <c r="AG370" s="17">
        <f t="shared" si="2315"/>
        <v>0.26661273</v>
      </c>
      <c r="AH370" s="17">
        <f t="shared" si="2315"/>
        <v>0.859324918</v>
      </c>
      <c r="AI370" s="2"/>
      <c r="AM370" s="27">
        <v>-0.03068932232322341</v>
      </c>
      <c r="AN370" s="27">
        <v>1.0391617843733136</v>
      </c>
      <c r="AO370" s="27">
        <v>0.8158275029146929</v>
      </c>
      <c r="AQ370" s="17">
        <f t="shared" ref="AQ370:AS370" si="2316">EXP(AM370)/(EXP($AM370)+EXP($AN370)+EXP($AO370))</f>
        <v>0.1600907502</v>
      </c>
      <c r="AR370" s="17">
        <f t="shared" si="2316"/>
        <v>0.4666558041</v>
      </c>
      <c r="AS370" s="17">
        <f t="shared" si="2316"/>
        <v>0.3732534458</v>
      </c>
      <c r="AU370" s="40" t="str">
        <f t="shared" si="2299"/>
        <v>versicolor</v>
      </c>
      <c r="AW370" s="41">
        <v>0.0</v>
      </c>
      <c r="AX370" s="41">
        <v>1.0</v>
      </c>
      <c r="AY370" s="41">
        <v>0.0</v>
      </c>
      <c r="BB370" s="74">
        <f t="shared" ref="BB370:BD370" si="2317">AQ370-AW370</f>
        <v>0.1600907502</v>
      </c>
      <c r="BC370" s="74">
        <f t="shared" si="2317"/>
        <v>-0.5333441959</v>
      </c>
      <c r="BD370" s="74">
        <f t="shared" si="2317"/>
        <v>0.3732534458</v>
      </c>
      <c r="BF370" s="5">
        <v>1.0</v>
      </c>
      <c r="BG370" s="5">
        <v>1.0</v>
      </c>
      <c r="BH370" s="5">
        <v>1.0</v>
      </c>
      <c r="BJ370" s="34">
        <f t="shared" ref="BJ370:BL370" si="2318">BB370*BF370</f>
        <v>0.1600907502</v>
      </c>
      <c r="BK370" s="34">
        <f t="shared" si="2318"/>
        <v>-0.5333441959</v>
      </c>
      <c r="BL370" s="34">
        <f t="shared" si="2318"/>
        <v>0.3732534458</v>
      </c>
      <c r="BT370" s="5">
        <f t="shared" ref="BT370:BV370" si="2319">Z370*(1-Z370)</f>
        <v>0.2499659342</v>
      </c>
      <c r="BU370" s="5">
        <f t="shared" si="2319"/>
        <v>0.1955303822</v>
      </c>
      <c r="BV370" s="5">
        <f t="shared" si="2319"/>
        <v>0.1208856033</v>
      </c>
      <c r="BY370" s="17">
        <v>-0.17914867766845213</v>
      </c>
      <c r="BZ370" s="17">
        <v>0.510215277153608</v>
      </c>
      <c r="CA370" s="17">
        <v>-0.4167119522950077</v>
      </c>
      <c r="CC370" s="34">
        <f t="shared" ref="CC370:CE370" si="2320">BY370*BT370</f>
        <v>-0.04478106657</v>
      </c>
      <c r="CD370" s="34">
        <f t="shared" si="2320"/>
        <v>0.09976258814</v>
      </c>
      <c r="CE370" s="34">
        <f t="shared" si="2320"/>
        <v>-0.05037447574</v>
      </c>
    </row>
    <row r="371" ht="18.0" customHeight="1">
      <c r="B371" s="6">
        <v>0.0</v>
      </c>
      <c r="C371" s="6">
        <v>1.0</v>
      </c>
      <c r="D371" s="6">
        <v>0.0</v>
      </c>
      <c r="E371" s="22" t="str">
        <f t="shared" si="2279"/>
        <v>versicolor</v>
      </c>
      <c r="F371" s="22">
        <f t="shared" ref="F371:H371" si="2321">AQ371</f>
        <v>0.127647307</v>
      </c>
      <c r="G371" s="22">
        <f t="shared" si="2321"/>
        <v>0.5077245182</v>
      </c>
      <c r="H371" s="22">
        <f t="shared" si="2321"/>
        <v>0.3646281748</v>
      </c>
      <c r="I371" s="64" t="str">
        <f t="shared" si="2281"/>
        <v>versicolor</v>
      </c>
      <c r="K371" s="24" t="str">
        <f t="shared" si="2282"/>
        <v>OK</v>
      </c>
      <c r="L371" s="29">
        <f t="shared" si="2283"/>
        <v>0.0753129184</v>
      </c>
      <c r="N371" s="29">
        <v>1.0</v>
      </c>
      <c r="O371" s="27">
        <v>6.7</v>
      </c>
      <c r="P371" s="27">
        <v>3.2</v>
      </c>
      <c r="U371" s="27">
        <v>0.2431976919656873</v>
      </c>
      <c r="V371" s="27">
        <v>-1.6022757970044776</v>
      </c>
      <c r="W371" s="27">
        <v>2.59552044571495</v>
      </c>
      <c r="Z371" s="17">
        <f t="shared" ref="Z371:AB371" si="2322">1/(1+EXP(-U371))</f>
        <v>0.5605015191</v>
      </c>
      <c r="AA371" s="17">
        <f t="shared" si="2322"/>
        <v>0.1676637811</v>
      </c>
      <c r="AB371" s="17">
        <f t="shared" si="2322"/>
        <v>0.9305727261</v>
      </c>
      <c r="AE371" s="29">
        <v>1.0</v>
      </c>
      <c r="AF371" s="17">
        <f t="shared" ref="AF371:AH371" si="2323">Z371</f>
        <v>0.5605015191</v>
      </c>
      <c r="AG371" s="17">
        <f t="shared" si="2323"/>
        <v>0.1676637811</v>
      </c>
      <c r="AH371" s="17">
        <f t="shared" si="2323"/>
        <v>0.9305727261</v>
      </c>
      <c r="AJ371" s="2"/>
      <c r="AK371" s="2"/>
      <c r="AM371" s="27">
        <v>-0.172991102888849</v>
      </c>
      <c r="AN371" s="27">
        <v>1.2076768638494895</v>
      </c>
      <c r="AO371" s="27">
        <v>0.8766159857482712</v>
      </c>
      <c r="AQ371" s="17">
        <f t="shared" ref="AQ371:AS371" si="2324">EXP(AM371)/(EXP($AM371)+EXP($AN371)+EXP($AO371))</f>
        <v>0.127647307</v>
      </c>
      <c r="AR371" s="17">
        <f t="shared" si="2324"/>
        <v>0.5077245182</v>
      </c>
      <c r="AS371" s="17">
        <f t="shared" si="2324"/>
        <v>0.3646281748</v>
      </c>
      <c r="AU371" s="40" t="str">
        <f t="shared" si="2299"/>
        <v>versicolor</v>
      </c>
      <c r="AW371" s="41">
        <v>0.0</v>
      </c>
      <c r="AX371" s="41">
        <v>1.0</v>
      </c>
      <c r="AY371" s="41">
        <v>0.0</v>
      </c>
      <c r="BB371" s="74">
        <f t="shared" ref="BB371:BD371" si="2325">AQ371-AW371</f>
        <v>0.127647307</v>
      </c>
      <c r="BC371" s="74">
        <f t="shared" si="2325"/>
        <v>-0.4922754818</v>
      </c>
      <c r="BD371" s="74">
        <f t="shared" si="2325"/>
        <v>0.3646281748</v>
      </c>
      <c r="BF371" s="5">
        <v>1.0</v>
      </c>
      <c r="BG371" s="5">
        <v>1.0</v>
      </c>
      <c r="BH371" s="5">
        <v>1.0</v>
      </c>
      <c r="BJ371" s="34">
        <f t="shared" ref="BJ371:BL371" si="2326">BB371*BF371</f>
        <v>0.127647307</v>
      </c>
      <c r="BK371" s="34">
        <f t="shared" si="2326"/>
        <v>-0.4922754818</v>
      </c>
      <c r="BL371" s="34">
        <f t="shared" si="2326"/>
        <v>0.3646281748</v>
      </c>
      <c r="BT371" s="5">
        <f t="shared" ref="BT371:BV371" si="2327">Z371*(1-Z371)</f>
        <v>0.2463395662</v>
      </c>
      <c r="BU371" s="5">
        <f t="shared" si="2327"/>
        <v>0.1395526376</v>
      </c>
      <c r="BV371" s="5">
        <f t="shared" si="2327"/>
        <v>0.06460712751</v>
      </c>
      <c r="BY371" s="17">
        <v>-0.1599200836744982</v>
      </c>
      <c r="BZ371" s="17">
        <v>0.45323353410355416</v>
      </c>
      <c r="CA371" s="17">
        <v>-0.35602619793236323</v>
      </c>
      <c r="CC371" s="34">
        <f t="shared" ref="CC371:CE371" si="2328">BY371*BT371</f>
        <v>-0.03939464404</v>
      </c>
      <c r="CD371" s="34">
        <f t="shared" si="2328"/>
        <v>0.06324993515</v>
      </c>
      <c r="CE371" s="34">
        <f t="shared" si="2328"/>
        <v>-0.02300182997</v>
      </c>
    </row>
    <row r="372" ht="18.0" customHeight="1">
      <c r="B372" s="6">
        <v>0.0</v>
      </c>
      <c r="C372" s="6">
        <v>0.0</v>
      </c>
      <c r="D372" s="6">
        <v>1.0</v>
      </c>
      <c r="E372" s="22" t="str">
        <f t="shared" si="2279"/>
        <v>virginica</v>
      </c>
      <c r="F372" s="22">
        <f t="shared" ref="F372:H372" si="2329">AQ372</f>
        <v>0.2544513164</v>
      </c>
      <c r="G372" s="22">
        <f t="shared" si="2329"/>
        <v>0.369253561</v>
      </c>
      <c r="H372" s="22">
        <f t="shared" si="2329"/>
        <v>0.3762951226</v>
      </c>
      <c r="I372" s="64" t="str">
        <f t="shared" si="2281"/>
        <v>virginica</v>
      </c>
      <c r="K372" s="24" t="str">
        <f t="shared" si="2282"/>
        <v>OK</v>
      </c>
      <c r="L372" s="29">
        <f t="shared" si="2283"/>
        <v>0.1085979492</v>
      </c>
      <c r="N372" s="29">
        <v>1.0</v>
      </c>
      <c r="O372" s="27">
        <v>7.9</v>
      </c>
      <c r="P372" s="27">
        <v>6.3</v>
      </c>
      <c r="U372" s="27">
        <v>-0.5808197610622343</v>
      </c>
      <c r="V372" s="27">
        <v>-0.07899883497240623</v>
      </c>
      <c r="W372" s="27">
        <v>0.843640242401098</v>
      </c>
      <c r="Z372" s="17">
        <f t="shared" ref="Z372:AB372" si="2330">1/(1+EXP(-U372))</f>
        <v>0.3587439885</v>
      </c>
      <c r="AA372" s="17">
        <f t="shared" si="2330"/>
        <v>0.480260556</v>
      </c>
      <c r="AB372" s="17">
        <f t="shared" si="2330"/>
        <v>0.6992313388</v>
      </c>
      <c r="AE372" s="29">
        <v>1.0</v>
      </c>
      <c r="AF372" s="17">
        <f t="shared" ref="AF372:AH372" si="2331">Z372</f>
        <v>0.3587439885</v>
      </c>
      <c r="AG372" s="17">
        <f t="shared" si="2331"/>
        <v>0.480260556</v>
      </c>
      <c r="AH372" s="17">
        <f t="shared" si="2331"/>
        <v>0.6992313388</v>
      </c>
      <c r="AM372" s="27">
        <v>0.2717476185286605</v>
      </c>
      <c r="AN372" s="27">
        <v>0.6441216574492578</v>
      </c>
      <c r="AO372" s="27">
        <v>0.6630118282108425</v>
      </c>
      <c r="AQ372" s="17">
        <f t="shared" ref="AQ372:AS372" si="2332">EXP(AM372)/(EXP($AM372)+EXP($AN372)+EXP($AO372))</f>
        <v>0.2544513164</v>
      </c>
      <c r="AR372" s="17">
        <f t="shared" si="2332"/>
        <v>0.369253561</v>
      </c>
      <c r="AS372" s="17">
        <f t="shared" si="2332"/>
        <v>0.3762951226</v>
      </c>
      <c r="AU372" s="40" t="str">
        <f t="shared" si="2299"/>
        <v>virginica</v>
      </c>
      <c r="AW372" s="41">
        <v>0.0</v>
      </c>
      <c r="AX372" s="41">
        <v>0.0</v>
      </c>
      <c r="AY372" s="41">
        <v>1.0</v>
      </c>
      <c r="BB372" s="74">
        <f t="shared" ref="BB372:BD372" si="2333">AQ372-AW372</f>
        <v>0.2544513164</v>
      </c>
      <c r="BC372" s="74">
        <f t="shared" si="2333"/>
        <v>0.369253561</v>
      </c>
      <c r="BD372" s="74">
        <f t="shared" si="2333"/>
        <v>-0.6237048774</v>
      </c>
      <c r="BF372" s="5">
        <v>1.0</v>
      </c>
      <c r="BG372" s="5">
        <v>1.0</v>
      </c>
      <c r="BH372" s="5">
        <v>1.0</v>
      </c>
      <c r="BJ372" s="34">
        <f t="shared" ref="BJ372:BL372" si="2334">BB372*BF372</f>
        <v>0.2544513164</v>
      </c>
      <c r="BK372" s="34">
        <f t="shared" si="2334"/>
        <v>0.369253561</v>
      </c>
      <c r="BL372" s="34">
        <f t="shared" si="2334"/>
        <v>-0.6237048774</v>
      </c>
      <c r="BT372" s="5">
        <f t="shared" ref="BT372:BV372" si="2335">Z372*(1-Z372)</f>
        <v>0.2300467392</v>
      </c>
      <c r="BU372" s="5">
        <f t="shared" si="2335"/>
        <v>0.2496103544</v>
      </c>
      <c r="BV372" s="5">
        <f t="shared" si="2335"/>
        <v>0.2103068736</v>
      </c>
      <c r="BY372" s="17">
        <v>0.025359911883669428</v>
      </c>
      <c r="BZ372" s="17">
        <v>-0.031935211342756176</v>
      </c>
      <c r="CA372" s="17">
        <v>-0.23080581936304306</v>
      </c>
      <c r="CC372" s="34">
        <f t="shared" ref="CC372:CE372" si="2336">BY372*BT372</f>
        <v>0.005833965035</v>
      </c>
      <c r="CD372" s="34">
        <f t="shared" si="2336"/>
        <v>-0.00797135942</v>
      </c>
      <c r="CE372" s="34">
        <f t="shared" si="2336"/>
        <v>-0.04854005029</v>
      </c>
    </row>
    <row r="373" ht="18.0" customHeight="1">
      <c r="B373" s="6">
        <v>0.0</v>
      </c>
      <c r="C373" s="6">
        <v>0.0</v>
      </c>
      <c r="D373" s="6">
        <v>1.0</v>
      </c>
      <c r="E373" s="22" t="str">
        <f t="shared" si="2279"/>
        <v>virginica</v>
      </c>
      <c r="F373" s="22">
        <f t="shared" ref="F373:H373" si="2337">AQ373</f>
        <v>0.1855772515</v>
      </c>
      <c r="G373" s="22">
        <f t="shared" si="2337"/>
        <v>0.4353384072</v>
      </c>
      <c r="H373" s="22">
        <f t="shared" si="2337"/>
        <v>0.3790843413</v>
      </c>
      <c r="I373" s="64" t="str">
        <f t="shared" si="2281"/>
        <v>versicolor</v>
      </c>
      <c r="K373" s="24" t="str">
        <f t="shared" si="2282"/>
        <v>NG</v>
      </c>
      <c r="L373" s="29">
        <f t="shared" si="2283"/>
        <v>0.1077773958</v>
      </c>
      <c r="N373" s="29">
        <v>1.0</v>
      </c>
      <c r="O373" s="27">
        <v>8.3</v>
      </c>
      <c r="P373" s="27">
        <v>5.8</v>
      </c>
      <c r="U373" s="27">
        <v>-0.33515429821189957</v>
      </c>
      <c r="V373" s="27">
        <v>-0.6575954852486321</v>
      </c>
      <c r="W373" s="27">
        <v>1.5813321018276403</v>
      </c>
      <c r="Z373" s="17">
        <f t="shared" ref="Z373:AB373" si="2338">1/(1+EXP(-U373))</f>
        <v>0.4169870341</v>
      </c>
      <c r="AA373" s="17">
        <f t="shared" si="2338"/>
        <v>0.3412799591</v>
      </c>
      <c r="AB373" s="17">
        <f t="shared" si="2338"/>
        <v>0.8293930934</v>
      </c>
      <c r="AE373" s="29">
        <v>1.0</v>
      </c>
      <c r="AF373" s="17">
        <f t="shared" ref="AF373:AH373" si="2339">Z373</f>
        <v>0.4169870341</v>
      </c>
      <c r="AG373" s="17">
        <f t="shared" si="2339"/>
        <v>0.3412799591</v>
      </c>
      <c r="AH373" s="17">
        <f t="shared" si="2339"/>
        <v>0.8293930934</v>
      </c>
      <c r="AM373" s="27">
        <v>0.04201617629651677</v>
      </c>
      <c r="AN373" s="27">
        <v>0.8946686067693446</v>
      </c>
      <c r="AO373" s="27">
        <v>0.7563036472063588</v>
      </c>
      <c r="AQ373" s="17">
        <f t="shared" ref="AQ373:AS373" si="2340">EXP(AM373)/(EXP($AM373)+EXP($AN373)+EXP($AO373))</f>
        <v>0.1855772515</v>
      </c>
      <c r="AR373" s="17">
        <f t="shared" si="2340"/>
        <v>0.4353384072</v>
      </c>
      <c r="AS373" s="17">
        <f t="shared" si="2340"/>
        <v>0.3790843413</v>
      </c>
      <c r="AU373" s="40" t="str">
        <f t="shared" si="2299"/>
        <v>versicolor</v>
      </c>
      <c r="AW373" s="41">
        <v>0.0</v>
      </c>
      <c r="AX373" s="41">
        <v>0.0</v>
      </c>
      <c r="AY373" s="41">
        <v>1.0</v>
      </c>
      <c r="BB373" s="74">
        <f t="shared" ref="BB373:BD373" si="2341">AQ373-AW373</f>
        <v>0.1855772515</v>
      </c>
      <c r="BC373" s="74">
        <f t="shared" si="2341"/>
        <v>0.4353384072</v>
      </c>
      <c r="BD373" s="74">
        <f t="shared" si="2341"/>
        <v>-0.6209156587</v>
      </c>
      <c r="BF373" s="5">
        <v>1.0</v>
      </c>
      <c r="BG373" s="5">
        <v>1.0</v>
      </c>
      <c r="BH373" s="5">
        <v>1.0</v>
      </c>
      <c r="BJ373" s="34">
        <f t="shared" ref="BJ373:BL373" si="2342">BB373*BF373</f>
        <v>0.1855772515</v>
      </c>
      <c r="BK373" s="34">
        <f t="shared" si="2342"/>
        <v>0.4353384072</v>
      </c>
      <c r="BL373" s="34">
        <f t="shared" si="2342"/>
        <v>-0.6209156587</v>
      </c>
      <c r="BT373" s="5">
        <f t="shared" ref="BT373:BV373" si="2343">Z373*(1-Z373)</f>
        <v>0.2431088475</v>
      </c>
      <c r="BU373" s="5">
        <f t="shared" si="2343"/>
        <v>0.2248079486</v>
      </c>
      <c r="BV373" s="5">
        <f t="shared" si="2343"/>
        <v>0.14150019</v>
      </c>
      <c r="BY373" s="17">
        <v>0.060803643231902516</v>
      </c>
      <c r="BZ373" s="17">
        <v>-0.13828759640589403</v>
      </c>
      <c r="CA373" s="17">
        <v>-0.10945805975010287</v>
      </c>
      <c r="CC373" s="34">
        <f t="shared" ref="CC373:CE373" si="2344">BY373*BT373</f>
        <v>0.01478190363</v>
      </c>
      <c r="CD373" s="34">
        <f t="shared" si="2344"/>
        <v>-0.03108815087</v>
      </c>
      <c r="CE373" s="34">
        <f t="shared" si="2344"/>
        <v>-0.01548833626</v>
      </c>
    </row>
    <row r="374" ht="18.0" customHeight="1">
      <c r="B374" s="6">
        <v>0.0</v>
      </c>
      <c r="C374" s="6">
        <v>0.0</v>
      </c>
      <c r="D374" s="6">
        <v>1.0</v>
      </c>
      <c r="E374" s="22" t="str">
        <f t="shared" si="2279"/>
        <v>virginica</v>
      </c>
      <c r="F374" s="22">
        <f t="shared" ref="F374:H374" si="2345">AQ374</f>
        <v>0.1786854725</v>
      </c>
      <c r="G374" s="22">
        <f t="shared" si="2345"/>
        <v>0.4435127088</v>
      </c>
      <c r="H374" s="22">
        <f t="shared" si="2345"/>
        <v>0.3778018186</v>
      </c>
      <c r="I374" s="64" t="str">
        <f t="shared" si="2281"/>
        <v>versicolor</v>
      </c>
      <c r="J374" s="30"/>
      <c r="K374" s="24" t="str">
        <f t="shared" si="2282"/>
        <v>NG</v>
      </c>
      <c r="L374" s="31">
        <f t="shared" si="2283"/>
        <v>0.1081539456</v>
      </c>
      <c r="N374" s="31">
        <v>1.0</v>
      </c>
      <c r="O374" s="27">
        <v>7.7</v>
      </c>
      <c r="P374" s="27">
        <v>5.2</v>
      </c>
      <c r="U374" s="27">
        <v>-0.2455288650674996</v>
      </c>
      <c r="V374" s="27">
        <v>-0.7461657994782085</v>
      </c>
      <c r="W374" s="27">
        <v>1.6384226398946078</v>
      </c>
      <c r="Z374" s="17">
        <f t="shared" ref="Z374:AB374" si="2346">1/(1+EXP(-U374))</f>
        <v>0.438924302</v>
      </c>
      <c r="AA374" s="17">
        <f t="shared" si="2346"/>
        <v>0.3216573273</v>
      </c>
      <c r="AB374" s="17">
        <f t="shared" si="2346"/>
        <v>0.8373201915</v>
      </c>
      <c r="AE374" s="31">
        <v>1.0</v>
      </c>
      <c r="AF374" s="17">
        <f t="shared" ref="AF374:AH374" si="2347">Z374</f>
        <v>0.438924302</v>
      </c>
      <c r="AG374" s="17">
        <f t="shared" si="2347"/>
        <v>0.3216573273</v>
      </c>
      <c r="AH374" s="17">
        <f t="shared" si="2347"/>
        <v>0.8373201915</v>
      </c>
      <c r="AM374" s="27">
        <v>0.022388000389440776</v>
      </c>
      <c r="AN374" s="27">
        <v>0.9314873340155684</v>
      </c>
      <c r="AO374" s="27">
        <v>0.7711306456580056</v>
      </c>
      <c r="AQ374" s="17">
        <f t="shared" ref="AQ374:AS374" si="2348">EXP(AM374)/(EXP($AM374)+EXP($AN374)+EXP($AO374))</f>
        <v>0.1786854725</v>
      </c>
      <c r="AR374" s="17">
        <f t="shared" si="2348"/>
        <v>0.4435127088</v>
      </c>
      <c r="AS374" s="17">
        <f t="shared" si="2348"/>
        <v>0.3778018186</v>
      </c>
      <c r="AU374" s="40" t="str">
        <f t="shared" si="2299"/>
        <v>versicolor</v>
      </c>
      <c r="AW374" s="41">
        <v>0.0</v>
      </c>
      <c r="AX374" s="41">
        <v>0.0</v>
      </c>
      <c r="AY374" s="41">
        <v>1.0</v>
      </c>
      <c r="BB374" s="74">
        <f t="shared" ref="BB374:BD374" si="2349">AQ374-AW374</f>
        <v>0.1786854725</v>
      </c>
      <c r="BC374" s="74">
        <f t="shared" si="2349"/>
        <v>0.4435127088</v>
      </c>
      <c r="BD374" s="74">
        <f t="shared" si="2349"/>
        <v>-0.6221981814</v>
      </c>
      <c r="BF374" s="5">
        <v>1.0</v>
      </c>
      <c r="BG374" s="5">
        <v>1.0</v>
      </c>
      <c r="BH374" s="5">
        <v>1.0</v>
      </c>
      <c r="BJ374" s="34">
        <f t="shared" ref="BJ374:BL374" si="2350">BB374*BF374</f>
        <v>0.1786854725</v>
      </c>
      <c r="BK374" s="34">
        <f t="shared" si="2350"/>
        <v>0.4435127088</v>
      </c>
      <c r="BL374" s="34">
        <f t="shared" si="2350"/>
        <v>-0.6221981814</v>
      </c>
      <c r="BT374" s="5">
        <f t="shared" ref="BT374:BV374" si="2351">Z374*(1-Z374)</f>
        <v>0.2462697591</v>
      </c>
      <c r="BU374" s="5">
        <f t="shared" si="2351"/>
        <v>0.2181938911</v>
      </c>
      <c r="BV374" s="5">
        <f t="shared" si="2351"/>
        <v>0.1362150884</v>
      </c>
      <c r="BY374" s="17">
        <v>0.06474819413712307</v>
      </c>
      <c r="BZ374" s="17">
        <v>-0.15001118379447959</v>
      </c>
      <c r="CA374" s="17">
        <v>-0.09676184201595295</v>
      </c>
      <c r="CC374" s="34">
        <f t="shared" ref="CC374:CE374" si="2352">BY374*BT374</f>
        <v>0.01594552217</v>
      </c>
      <c r="CD374" s="34">
        <f t="shared" si="2352"/>
        <v>-0.0327315239</v>
      </c>
      <c r="CE374" s="34">
        <f t="shared" si="2352"/>
        <v>-0.01318042287</v>
      </c>
    </row>
    <row r="375" ht="18.0" customHeight="1">
      <c r="K375" s="32" t="s">
        <v>29</v>
      </c>
      <c r="L375" s="31">
        <f>SUM(L366:L374)</f>
        <v>0.7365516102</v>
      </c>
      <c r="R375" s="9"/>
      <c r="AM375" s="7"/>
    </row>
    <row r="376" ht="18.0" customHeight="1">
      <c r="K376" s="2"/>
      <c r="R376" s="9"/>
      <c r="AM376" s="43" t="s">
        <v>388</v>
      </c>
      <c r="AN376" s="27"/>
      <c r="AO376" s="27"/>
    </row>
    <row r="377" ht="18.0" customHeight="1">
      <c r="B377" s="11" t="s">
        <v>11</v>
      </c>
      <c r="C377" s="12"/>
      <c r="D377" s="12"/>
      <c r="E377" s="13"/>
      <c r="G377" s="2"/>
      <c r="H377" s="2"/>
      <c r="I377" s="2"/>
      <c r="J377" s="9"/>
      <c r="K377" s="2"/>
      <c r="L377" s="9"/>
      <c r="Q377" s="7"/>
      <c r="U377" s="43" t="s">
        <v>12</v>
      </c>
      <c r="V377" s="27"/>
      <c r="W377" s="27"/>
      <c r="Z377" s="16" t="s">
        <v>389</v>
      </c>
      <c r="AA377" s="17"/>
      <c r="AF377" s="16" t="s">
        <v>390</v>
      </c>
      <c r="AI377" s="7"/>
      <c r="AM377" s="43" t="s">
        <v>391</v>
      </c>
      <c r="AQ377" s="10" t="s">
        <v>392</v>
      </c>
      <c r="AR377" s="17"/>
      <c r="AW377" s="1" t="s">
        <v>41</v>
      </c>
      <c r="BB377" s="36" t="s">
        <v>93</v>
      </c>
      <c r="BF377" s="4" t="s">
        <v>393</v>
      </c>
      <c r="BH377" s="9" t="s">
        <v>2052</v>
      </c>
      <c r="BJ377" s="33" t="s">
        <v>395</v>
      </c>
      <c r="BN377" s="33" t="s">
        <v>396</v>
      </c>
      <c r="BO377" s="34"/>
      <c r="BP377" s="34"/>
      <c r="BQ377" s="34"/>
      <c r="BT377" s="4" t="s">
        <v>397</v>
      </c>
      <c r="BX377" s="16" t="s">
        <v>398</v>
      </c>
      <c r="BY377" s="17"/>
      <c r="BZ377" s="17"/>
      <c r="CA377" s="17"/>
      <c r="CB377" s="17"/>
      <c r="CC377" s="33" t="s">
        <v>399</v>
      </c>
      <c r="CG377" s="4" t="s">
        <v>138</v>
      </c>
      <c r="CH377" s="5"/>
      <c r="CI377" s="5"/>
      <c r="CJ377" s="5"/>
    </row>
    <row r="378" ht="18.0" customHeight="1">
      <c r="B378" s="18" t="s">
        <v>14</v>
      </c>
      <c r="C378" s="18" t="s">
        <v>15</v>
      </c>
      <c r="D378" s="18" t="s">
        <v>16</v>
      </c>
      <c r="E378" s="19"/>
      <c r="F378" s="6" t="s">
        <v>14</v>
      </c>
      <c r="G378" s="6" t="s">
        <v>15</v>
      </c>
      <c r="H378" s="6" t="s">
        <v>16</v>
      </c>
      <c r="I378" s="19"/>
      <c r="J378" s="20" t="s">
        <v>18</v>
      </c>
      <c r="K378" s="18" t="s">
        <v>19</v>
      </c>
      <c r="L378" s="21" t="s">
        <v>20</v>
      </c>
      <c r="N378" s="1" t="s">
        <v>21</v>
      </c>
      <c r="O378" s="1" t="s">
        <v>22</v>
      </c>
      <c r="P378" s="1" t="s">
        <v>514</v>
      </c>
      <c r="Q378" s="1" t="s">
        <v>2053</v>
      </c>
      <c r="U378" s="1" t="s">
        <v>2054</v>
      </c>
      <c r="AE378" s="1" t="s">
        <v>21</v>
      </c>
      <c r="AF378" s="2" t="s">
        <v>2055</v>
      </c>
      <c r="AI378" s="2" t="s">
        <v>2056</v>
      </c>
      <c r="AK378" s="2"/>
      <c r="AM378" s="2" t="s">
        <v>2057</v>
      </c>
      <c r="AO378" s="2"/>
      <c r="AQ378" s="2" t="s">
        <v>47</v>
      </c>
      <c r="AW378" s="6" t="s">
        <v>14</v>
      </c>
      <c r="AX378" s="6" t="s">
        <v>15</v>
      </c>
      <c r="AY378" s="6" t="s">
        <v>16</v>
      </c>
      <c r="BB378" s="2" t="s">
        <v>101</v>
      </c>
      <c r="BF378" s="1" t="s">
        <v>251</v>
      </c>
      <c r="BJ378" s="57" t="s">
        <v>2058</v>
      </c>
      <c r="BK378" s="58"/>
      <c r="BO378" s="2" t="s">
        <v>104</v>
      </c>
      <c r="BP378" s="2"/>
      <c r="BT378" s="1" t="s">
        <v>145</v>
      </c>
      <c r="BY378" s="2" t="s">
        <v>146</v>
      </c>
      <c r="CC378" s="2" t="s">
        <v>2059</v>
      </c>
      <c r="CH378" s="2" t="s">
        <v>148</v>
      </c>
    </row>
    <row r="379" ht="18.0" customHeight="1">
      <c r="A379" s="1">
        <f>A366+1</f>
        <v>29</v>
      </c>
      <c r="B379" s="6">
        <v>1.0</v>
      </c>
      <c r="C379" s="6">
        <v>0.0</v>
      </c>
      <c r="D379" s="6">
        <v>0.0</v>
      </c>
      <c r="E379" s="22" t="str">
        <f t="shared" ref="E379:E387" si="2363">IF(MAX(B379:D379)=B379,"setosa",IF(MAX(B379:D379)=C379,"versicolor","virginica"))</f>
        <v>setosa</v>
      </c>
      <c r="F379" s="22">
        <f t="shared" ref="F379:H379" si="2353">AQ379</f>
        <v>0.6044266222</v>
      </c>
      <c r="G379" s="22">
        <f t="shared" si="2353"/>
        <v>0.1432508915</v>
      </c>
      <c r="H379" s="22">
        <f t="shared" si="2353"/>
        <v>0.2523224863</v>
      </c>
      <c r="I379" s="64" t="str">
        <f t="shared" ref="I379:I387" si="2365">IF(MAX(F379:H379)=F379,"setosa",IF(MAX(F379:H379)=G379,"versicolor","virginica"))</f>
        <v>setosa</v>
      </c>
      <c r="J379" s="22">
        <f>COUNTIF(K379:K387,"OK")/9</f>
        <v>0.7777777778</v>
      </c>
      <c r="K379" s="24" t="str">
        <f t="shared" ref="K379:K387" si="2366">IF(E379=I379,"OK","NG")</f>
        <v>OK</v>
      </c>
      <c r="L379" s="25">
        <f t="shared" ref="L379:L387" si="2367">-(B379*LN(F379)+C379*LN(G379)+D379*LN(H379))/9</f>
        <v>0.05594166692</v>
      </c>
      <c r="M379" s="9" t="s">
        <v>26</v>
      </c>
      <c r="N379" s="25">
        <v>1.0</v>
      </c>
      <c r="O379" s="27">
        <v>5.1</v>
      </c>
      <c r="P379" s="27">
        <v>7.0</v>
      </c>
      <c r="Q379" s="72">
        <f t="shared" ref="Q379:S379" si="2354">Q366-$C$10*CH366</f>
        <v>0.05767544592</v>
      </c>
      <c r="R379" s="72">
        <f t="shared" si="2354"/>
        <v>-0.1148885173</v>
      </c>
      <c r="S379" s="72">
        <f t="shared" si="2354"/>
        <v>0.2170168105</v>
      </c>
      <c r="T379" s="28" t="s">
        <v>27</v>
      </c>
      <c r="U379" s="27">
        <f t="array" ref="U379:W387">MMULT(N379:P387,Q379:S381)</f>
        <v>-1.403678929</v>
      </c>
      <c r="V379" s="27">
        <v>2.0502869573062292</v>
      </c>
      <c r="W379" s="27">
        <v>-1.9483705056586809</v>
      </c>
      <c r="Y379" s="9" t="s">
        <v>2060</v>
      </c>
      <c r="Z379" s="17">
        <f t="shared" ref="Z379:AB379" si="2355">1/(1+EXP(-U379))</f>
        <v>0.19723297</v>
      </c>
      <c r="AA379" s="17">
        <f t="shared" si="2355"/>
        <v>0.8859766109</v>
      </c>
      <c r="AB379" s="17">
        <f t="shared" si="2355"/>
        <v>0.1247311467</v>
      </c>
      <c r="AD379" s="9" t="s">
        <v>2061</v>
      </c>
      <c r="AE379" s="25">
        <v>1.0</v>
      </c>
      <c r="AF379" s="17">
        <f t="shared" ref="AF379:AH379" si="2356">Z379</f>
        <v>0.19723297</v>
      </c>
      <c r="AG379" s="17">
        <f t="shared" si="2356"/>
        <v>0.8859766109</v>
      </c>
      <c r="AH379" s="17">
        <f t="shared" si="2356"/>
        <v>0.1247311467</v>
      </c>
      <c r="AI379" s="38">
        <f t="shared" ref="AI379:AK379" si="2357">AI366-$C$10*BO366</f>
        <v>0.201864454</v>
      </c>
      <c r="AJ379" s="38">
        <f t="shared" si="2357"/>
        <v>-0.1176894161</v>
      </c>
      <c r="AK379" s="38">
        <f t="shared" si="2357"/>
        <v>-0.084175038</v>
      </c>
      <c r="AL379" s="28" t="s">
        <v>27</v>
      </c>
      <c r="AM379" s="27">
        <f t="array" ref="AM379:AO387">MMULT(AE379:AH387,AI379:AK382)</f>
        <v>1.136983889</v>
      </c>
      <c r="AN379" s="27">
        <v>-0.3026988087394432</v>
      </c>
      <c r="AO379" s="27">
        <v>0.26341158898951567</v>
      </c>
      <c r="AP379" s="9" t="s">
        <v>2062</v>
      </c>
      <c r="AQ379" s="17">
        <f t="shared" ref="AQ379:AS379" si="2358">EXP(AM379)/(EXP($AM379)+EXP($AN379)+EXP($AO379))</f>
        <v>0.6044266222</v>
      </c>
      <c r="AR379" s="17">
        <f t="shared" si="2358"/>
        <v>0.1432508915</v>
      </c>
      <c r="AS379" s="17">
        <f t="shared" si="2358"/>
        <v>0.2523224863</v>
      </c>
      <c r="AT379" s="39" t="s">
        <v>51</v>
      </c>
      <c r="AU379" s="40" t="str">
        <f>IF(MAX(B379:D379)=MAX(AQ379:AS379)=AQ379,"setosa",IF(MAX(AQ379:AS379)=AR379,"versicolor","virginica"))</f>
        <v>virginica</v>
      </c>
      <c r="AW379" s="41">
        <v>1.0</v>
      </c>
      <c r="AX379" s="41">
        <v>0.0</v>
      </c>
      <c r="AY379" s="41">
        <v>0.0</v>
      </c>
      <c r="BA379" s="59" t="s">
        <v>108</v>
      </c>
      <c r="BB379" s="74">
        <f t="shared" ref="BB379:BD379" si="2359">AQ379-AW379</f>
        <v>-0.3955733778</v>
      </c>
      <c r="BC379" s="74">
        <f t="shared" si="2359"/>
        <v>0.1432508915</v>
      </c>
      <c r="BD379" s="74">
        <f t="shared" si="2359"/>
        <v>0.2523224863</v>
      </c>
      <c r="BE379" s="9" t="s">
        <v>2063</v>
      </c>
      <c r="BF379" s="5">
        <v>1.0</v>
      </c>
      <c r="BG379" s="5">
        <v>1.0</v>
      </c>
      <c r="BH379" s="5">
        <v>1.0</v>
      </c>
      <c r="BI379" s="9" t="s">
        <v>2064</v>
      </c>
      <c r="BJ379" s="34">
        <f t="shared" ref="BJ379:BL379" si="2360">BB379*BF379</f>
        <v>-0.3955733778</v>
      </c>
      <c r="BK379" s="34">
        <f t="shared" si="2360"/>
        <v>0.1432508915</v>
      </c>
      <c r="BL379" s="34">
        <f t="shared" si="2360"/>
        <v>0.2523224863</v>
      </c>
      <c r="BN379" s="61" t="s">
        <v>2065</v>
      </c>
      <c r="BO379" s="62">
        <f t="array" ref="BO379:BQ382">MMULT(TRANSPOSE(AE379:AH387),BJ379:BL387)</f>
        <v>-0.1365068087</v>
      </c>
      <c r="BP379" s="62">
        <v>0.13470794501248912</v>
      </c>
      <c r="BQ379" s="62">
        <v>0.001798863720247068</v>
      </c>
      <c r="BS379" s="75" t="s">
        <v>2066</v>
      </c>
      <c r="BT379" s="5">
        <f t="shared" ref="BT379:BV379" si="2361">Z379*(1-Z379)</f>
        <v>0.1583321255</v>
      </c>
      <c r="BU379" s="5">
        <f t="shared" si="2361"/>
        <v>0.1010220558</v>
      </c>
      <c r="BV379" s="5">
        <f t="shared" si="2361"/>
        <v>0.1091732877</v>
      </c>
      <c r="BX379" s="9" t="s">
        <v>2067</v>
      </c>
      <c r="BY379" s="17">
        <f t="array" ref="BY379:CA387">MMULT(BJ379:BL387,TRANSPOSE(AI380:AK382))</f>
        <v>0.1514180465</v>
      </c>
      <c r="BZ379" s="17">
        <v>-0.47221173093320984</v>
      </c>
      <c r="CA379" s="17">
        <v>0.6397497988574099</v>
      </c>
      <c r="CB379" s="9"/>
      <c r="CC379" s="34">
        <f t="shared" ref="CC379:CE379" si="2362">BY379*BT379</f>
        <v>0.02397434115</v>
      </c>
      <c r="CD379" s="34">
        <f t="shared" si="2362"/>
        <v>-0.04770379983</v>
      </c>
      <c r="CE379" s="34">
        <f t="shared" si="2362"/>
        <v>0.06984358887</v>
      </c>
      <c r="CG379" s="61" t="s">
        <v>2068</v>
      </c>
      <c r="CH379" s="65">
        <f t="array" ref="CH379:CJ381">MMULT(TRANSPOSE(N379:P387),CC379:CE387)</f>
        <v>-0.02514968399</v>
      </c>
      <c r="CI379" s="65">
        <v>0.05372898623452097</v>
      </c>
      <c r="CJ379" s="65">
        <v>-0.01181944402584716</v>
      </c>
    </row>
    <row r="380" ht="18.0" customHeight="1">
      <c r="B380" s="6">
        <v>1.0</v>
      </c>
      <c r="C380" s="6">
        <v>0.0</v>
      </c>
      <c r="D380" s="6">
        <v>0.0</v>
      </c>
      <c r="E380" s="22" t="str">
        <f t="shared" si="2363"/>
        <v>setosa</v>
      </c>
      <c r="F380" s="22">
        <f t="shared" ref="F380:H380" si="2364">AQ380</f>
        <v>0.6337618835</v>
      </c>
      <c r="G380" s="22">
        <f t="shared" si="2364"/>
        <v>0.128499271</v>
      </c>
      <c r="H380" s="22">
        <f t="shared" si="2364"/>
        <v>0.2377388455</v>
      </c>
      <c r="I380" s="64" t="str">
        <f t="shared" si="2365"/>
        <v>setosa</v>
      </c>
      <c r="K380" s="24" t="str">
        <f t="shared" si="2366"/>
        <v>OK</v>
      </c>
      <c r="L380" s="29">
        <f t="shared" si="2367"/>
        <v>0.05067577479</v>
      </c>
      <c r="N380" s="29">
        <v>1.0</v>
      </c>
      <c r="O380" s="27">
        <v>5.4</v>
      </c>
      <c r="P380" s="27">
        <v>7.8</v>
      </c>
      <c r="Q380" s="72">
        <f t="shared" ref="Q380:S380" si="2368">Q367-$C$10*CH367</f>
        <v>0.2004095177</v>
      </c>
      <c r="R380" s="72">
        <f t="shared" si="2368"/>
        <v>-0.5838914269</v>
      </c>
      <c r="S380" s="72">
        <f t="shared" si="2368"/>
        <v>0.7928468001</v>
      </c>
      <c r="U380" s="27">
        <v>-1.62737812070294</v>
      </c>
      <c r="V380" s="27">
        <v>2.462893443725024</v>
      </c>
      <c r="W380" s="27">
        <v>-2.4201057223786986</v>
      </c>
      <c r="Z380" s="17">
        <f t="shared" ref="Z380:AB380" si="2369">1/(1+EXP(-U380))</f>
        <v>0.164189849</v>
      </c>
      <c r="AA380" s="17">
        <f t="shared" si="2369"/>
        <v>0.9214992254</v>
      </c>
      <c r="AB380" s="17">
        <f t="shared" si="2369"/>
        <v>0.08165232749</v>
      </c>
      <c r="AE380" s="29">
        <v>1.0</v>
      </c>
      <c r="AF380" s="17">
        <f t="shared" ref="AF380:AH380" si="2370">Z380</f>
        <v>0.164189849</v>
      </c>
      <c r="AG380" s="17">
        <f t="shared" si="2370"/>
        <v>0.9214992254</v>
      </c>
      <c r="AH380" s="17">
        <f t="shared" si="2370"/>
        <v>0.08165232749</v>
      </c>
      <c r="AI380" s="38">
        <f t="shared" ref="AI380:AK380" si="2371">AI367-$C$10*BO367</f>
        <v>0.3203136283</v>
      </c>
      <c r="AJ380" s="38">
        <f t="shared" si="2371"/>
        <v>0.8731196604</v>
      </c>
      <c r="AK380" s="38">
        <f t="shared" si="2371"/>
        <v>0.6065667112</v>
      </c>
      <c r="AM380" s="27">
        <v>1.2012865744052716</v>
      </c>
      <c r="AN380" s="27">
        <v>-0.39446350065496927</v>
      </c>
      <c r="AO380" s="27">
        <v>0.22078605188638997</v>
      </c>
      <c r="AQ380" s="17">
        <f t="shared" ref="AQ380:AS380" si="2372">EXP(AM380)/(EXP($AM380)+EXP($AN380)+EXP($AO380))</f>
        <v>0.6337618835</v>
      </c>
      <c r="AR380" s="17">
        <f t="shared" si="2372"/>
        <v>0.128499271</v>
      </c>
      <c r="AS380" s="17">
        <f t="shared" si="2372"/>
        <v>0.2377388455</v>
      </c>
      <c r="AU380" s="40" t="str">
        <f t="shared" ref="AU380:AU387" si="2383">IF(MAX(AQ380:AS380)=AQ380,"setosa",IF(MAX(AQ380:AS380)=AR380,"versicolor","virginica"))</f>
        <v>setosa</v>
      </c>
      <c r="AW380" s="41">
        <v>1.0</v>
      </c>
      <c r="AX380" s="41">
        <v>0.0</v>
      </c>
      <c r="AY380" s="41">
        <v>0.0</v>
      </c>
      <c r="BB380" s="74">
        <f t="shared" ref="BB380:BD380" si="2373">AQ380-AW380</f>
        <v>-0.3662381165</v>
      </c>
      <c r="BC380" s="74">
        <f t="shared" si="2373"/>
        <v>0.128499271</v>
      </c>
      <c r="BD380" s="74">
        <f t="shared" si="2373"/>
        <v>0.2377388455</v>
      </c>
      <c r="BF380" s="5">
        <v>1.0</v>
      </c>
      <c r="BG380" s="5">
        <v>1.0</v>
      </c>
      <c r="BH380" s="5">
        <v>1.0</v>
      </c>
      <c r="BJ380" s="34">
        <f t="shared" ref="BJ380:BL380" si="2374">BB380*BF380</f>
        <v>-0.3662381165</v>
      </c>
      <c r="BK380" s="34">
        <f t="shared" si="2374"/>
        <v>0.128499271</v>
      </c>
      <c r="BL380" s="34">
        <f t="shared" si="2374"/>
        <v>0.2377388455</v>
      </c>
      <c r="BN380" s="61" t="s">
        <v>2069</v>
      </c>
      <c r="BO380" s="34">
        <v>0.24260957942640687</v>
      </c>
      <c r="BP380" s="34">
        <v>-0.22330662232441734</v>
      </c>
      <c r="BQ380" s="34">
        <v>-0.019302957101989704</v>
      </c>
      <c r="BT380" s="5">
        <f t="shared" ref="BT380:BV380" si="2375">Z380*(1-Z380)</f>
        <v>0.1372315425</v>
      </c>
      <c r="BU380" s="5">
        <f t="shared" si="2375"/>
        <v>0.07233840302</v>
      </c>
      <c r="BV380" s="5">
        <f t="shared" si="2375"/>
        <v>0.07498522491</v>
      </c>
      <c r="BY380" s="17">
        <v>0.1390886495502185</v>
      </c>
      <c r="BZ380" s="17">
        <v>-0.43426248050760763</v>
      </c>
      <c r="CA380" s="17">
        <v>0.590858227034956</v>
      </c>
      <c r="CC380" s="34">
        <f t="shared" ref="CC380:CE380" si="2376">BY380*BT380</f>
        <v>0.01908734992</v>
      </c>
      <c r="CD380" s="34">
        <f t="shared" si="2376"/>
        <v>-0.03141385433</v>
      </c>
      <c r="CE380" s="34">
        <f t="shared" si="2376"/>
        <v>0.04430563704</v>
      </c>
      <c r="CG380" s="61" t="s">
        <v>2070</v>
      </c>
      <c r="CH380" s="66">
        <v>-0.1782926424718758</v>
      </c>
      <c r="CI380" s="66">
        <v>0.36280216213197375</v>
      </c>
      <c r="CJ380" s="66">
        <v>-0.4144802588193444</v>
      </c>
    </row>
    <row r="381" ht="18.0" customHeight="1">
      <c r="B381" s="6">
        <v>1.0</v>
      </c>
      <c r="C381" s="6">
        <v>0.0</v>
      </c>
      <c r="D381" s="6">
        <v>0.0</v>
      </c>
      <c r="E381" s="22" t="str">
        <f t="shared" si="2363"/>
        <v>setosa</v>
      </c>
      <c r="F381" s="22">
        <f t="shared" ref="F381:H381" si="2377">AQ381</f>
        <v>0.617227254</v>
      </c>
      <c r="G381" s="22">
        <f t="shared" si="2377"/>
        <v>0.1369593018</v>
      </c>
      <c r="H381" s="22">
        <f t="shared" si="2377"/>
        <v>0.2458134442</v>
      </c>
      <c r="I381" s="64" t="str">
        <f t="shared" si="2365"/>
        <v>setosa</v>
      </c>
      <c r="K381" s="24" t="str">
        <f t="shared" si="2366"/>
        <v>OK</v>
      </c>
      <c r="L381" s="29">
        <f t="shared" si="2367"/>
        <v>0.05361311134</v>
      </c>
      <c r="N381" s="29">
        <v>1.0</v>
      </c>
      <c r="O381" s="27">
        <v>4.6</v>
      </c>
      <c r="P381" s="27">
        <v>6.8</v>
      </c>
      <c r="Q381" s="72">
        <f t="shared" ref="Q381:S381" si="2378">Q368-$C$10*CH368</f>
        <v>-0.3547775593</v>
      </c>
      <c r="R381" s="72">
        <f t="shared" si="2378"/>
        <v>0.7347173931</v>
      </c>
      <c r="S381" s="72">
        <f t="shared" si="2378"/>
        <v>-0.8869865709</v>
      </c>
      <c r="U381" s="27">
        <v>-1.4329281756102388</v>
      </c>
      <c r="V381" s="27">
        <v>2.1952891921285</v>
      </c>
      <c r="W381" s="27">
        <v>-2.1673965915027034</v>
      </c>
      <c r="Z381" s="17">
        <f t="shared" ref="Z381:AB381" si="2379">1/(1+EXP(-U381))</f>
        <v>0.1926428505</v>
      </c>
      <c r="AA381" s="17">
        <f t="shared" si="2379"/>
        <v>0.8998256804</v>
      </c>
      <c r="AB381" s="17">
        <f t="shared" si="2379"/>
        <v>0.1027167312</v>
      </c>
      <c r="AE381" s="29">
        <v>1.0</v>
      </c>
      <c r="AF381" s="17">
        <f t="shared" ref="AF381:AH381" si="2380">Z381</f>
        <v>0.1926428505</v>
      </c>
      <c r="AG381" s="17">
        <f t="shared" si="2380"/>
        <v>0.8998256804</v>
      </c>
      <c r="AH381" s="17">
        <f t="shared" si="2380"/>
        <v>0.1027167312</v>
      </c>
      <c r="AI381" s="38">
        <f t="shared" ref="AI381:AK381" si="2381">AI368-$C$10*BO368</f>
        <v>1.101071314</v>
      </c>
      <c r="AJ381" s="38">
        <f t="shared" si="2381"/>
        <v>-0.54547318</v>
      </c>
      <c r="AK381" s="38">
        <f t="shared" si="2381"/>
        <v>0.1644018656</v>
      </c>
      <c r="AM381" s="27">
        <v>1.1690438409146433</v>
      </c>
      <c r="AN381" s="27">
        <v>-0.3365096213364239</v>
      </c>
      <c r="AO381" s="27">
        <v>0.24837945544404327</v>
      </c>
      <c r="AQ381" s="17">
        <f t="shared" ref="AQ381:AS381" si="2382">EXP(AM381)/(EXP($AM381)+EXP($AN381)+EXP($AO381))</f>
        <v>0.617227254</v>
      </c>
      <c r="AR381" s="17">
        <f t="shared" si="2382"/>
        <v>0.1369593018</v>
      </c>
      <c r="AS381" s="17">
        <f t="shared" si="2382"/>
        <v>0.2458134442</v>
      </c>
      <c r="AU381" s="40" t="str">
        <f t="shared" si="2383"/>
        <v>setosa</v>
      </c>
      <c r="AW381" s="41">
        <v>1.0</v>
      </c>
      <c r="AX381" s="41">
        <v>0.0</v>
      </c>
      <c r="AY381" s="41">
        <v>0.0</v>
      </c>
      <c r="BB381" s="74">
        <f t="shared" ref="BB381:BD381" si="2384">AQ381-AW381</f>
        <v>-0.382772746</v>
      </c>
      <c r="BC381" s="74">
        <f t="shared" si="2384"/>
        <v>0.1369593018</v>
      </c>
      <c r="BD381" s="74">
        <f t="shared" si="2384"/>
        <v>0.2458134442</v>
      </c>
      <c r="BF381" s="5">
        <v>1.0</v>
      </c>
      <c r="BG381" s="5">
        <v>1.0</v>
      </c>
      <c r="BH381" s="5">
        <v>1.0</v>
      </c>
      <c r="BJ381" s="34">
        <f t="shared" ref="BJ381:BL381" si="2385">BB381*BF381</f>
        <v>-0.382772746</v>
      </c>
      <c r="BK381" s="34">
        <f t="shared" si="2385"/>
        <v>0.1369593018</v>
      </c>
      <c r="BL381" s="34">
        <f t="shared" si="2385"/>
        <v>0.2458134442</v>
      </c>
      <c r="BO381" s="34">
        <v>-0.7121365429968665</v>
      </c>
      <c r="BP381" s="34">
        <v>0.49886221302329325</v>
      </c>
      <c r="BQ381" s="34">
        <v>0.21327432997357312</v>
      </c>
      <c r="BT381" s="5">
        <f t="shared" ref="BT381:BV381" si="2386">Z381*(1-Z381)</f>
        <v>0.1555315827</v>
      </c>
      <c r="BU381" s="5">
        <f t="shared" si="2386"/>
        <v>0.09013942526</v>
      </c>
      <c r="BV381" s="5">
        <f t="shared" si="2386"/>
        <v>0.09216600429</v>
      </c>
      <c r="BY381" s="17">
        <v>0.14607678442314012</v>
      </c>
      <c r="BZ381" s="17">
        <v>-0.45575552769218924</v>
      </c>
      <c r="CA381" s="17">
        <v>0.6184666511048489</v>
      </c>
      <c r="CC381" s="34">
        <f t="shared" ref="CC381:CE381" si="2387">BY381*BT381</f>
        <v>0.02271955347</v>
      </c>
      <c r="CD381" s="34">
        <f t="shared" si="2387"/>
        <v>-0.04108154133</v>
      </c>
      <c r="CE381" s="34">
        <f t="shared" si="2387"/>
        <v>0.05700160002</v>
      </c>
      <c r="CH381" s="66">
        <v>0.24973683974189603</v>
      </c>
      <c r="CI381" s="66">
        <v>-0.4225982474865908</v>
      </c>
      <c r="CJ381" s="66">
        <v>0.39506231722201135</v>
      </c>
    </row>
    <row r="382" ht="18.0" customHeight="1">
      <c r="B382" s="6">
        <v>0.0</v>
      </c>
      <c r="C382" s="6">
        <v>1.0</v>
      </c>
      <c r="D382" s="6">
        <v>0.0</v>
      </c>
      <c r="E382" s="22" t="str">
        <f t="shared" si="2363"/>
        <v>versicolor</v>
      </c>
      <c r="F382" s="22">
        <f t="shared" ref="F382:H382" si="2388">AQ382</f>
        <v>0.1417395112</v>
      </c>
      <c r="G382" s="22">
        <f t="shared" si="2388"/>
        <v>0.4831329305</v>
      </c>
      <c r="H382" s="22">
        <f t="shared" si="2388"/>
        <v>0.3751275583</v>
      </c>
      <c r="I382" s="64" t="str">
        <f t="shared" si="2365"/>
        <v>versicolor</v>
      </c>
      <c r="K382" s="24" t="str">
        <f t="shared" si="2366"/>
        <v>OK</v>
      </c>
      <c r="L382" s="29">
        <f t="shared" si="2367"/>
        <v>0.08082927164</v>
      </c>
      <c r="N382" s="29">
        <v>1.0</v>
      </c>
      <c r="O382" s="27">
        <v>6.4</v>
      </c>
      <c r="P382" s="27">
        <v>3.6</v>
      </c>
      <c r="U382" s="27">
        <v>0.06309714603141292</v>
      </c>
      <c r="V382" s="27">
        <v>-1.2068110342076421</v>
      </c>
      <c r="W382" s="27">
        <v>2.098084675546963</v>
      </c>
      <c r="Z382" s="17">
        <f t="shared" ref="Z382:AB382" si="2389">1/(1+EXP(-U382))</f>
        <v>0.5157690551</v>
      </c>
      <c r="AA382" s="17">
        <f t="shared" si="2389"/>
        <v>0.230265788</v>
      </c>
      <c r="AB382" s="17">
        <f t="shared" si="2389"/>
        <v>0.89071688</v>
      </c>
      <c r="AE382" s="29">
        <v>1.0</v>
      </c>
      <c r="AF382" s="17">
        <f t="shared" ref="AF382:AH382" si="2390">Z382</f>
        <v>0.5157690551</v>
      </c>
      <c r="AG382" s="17">
        <f t="shared" si="2390"/>
        <v>0.230265788</v>
      </c>
      <c r="AH382" s="17">
        <f t="shared" si="2390"/>
        <v>0.89071688</v>
      </c>
      <c r="AI382" s="38">
        <f t="shared" ref="AI382:AK382" si="2391">AI369-$C$10*BO369</f>
        <v>-0.8304293498</v>
      </c>
      <c r="AJ382" s="38">
        <f t="shared" si="2391"/>
        <v>1.010646549</v>
      </c>
      <c r="AK382" s="38">
        <f t="shared" si="2391"/>
        <v>0.659782801</v>
      </c>
      <c r="AM382" s="27">
        <v>-0.1190660741595887</v>
      </c>
      <c r="AN382" s="27">
        <v>1.107234815317929</v>
      </c>
      <c r="AO382" s="27">
        <v>0.8542091046571604</v>
      </c>
      <c r="AQ382" s="17">
        <f t="shared" ref="AQ382:AS382" si="2392">EXP(AM382)/(EXP($AM382)+EXP($AN382)+EXP($AO382))</f>
        <v>0.1417395112</v>
      </c>
      <c r="AR382" s="17">
        <f t="shared" si="2392"/>
        <v>0.4831329305</v>
      </c>
      <c r="AS382" s="17">
        <f t="shared" si="2392"/>
        <v>0.3751275583</v>
      </c>
      <c r="AU382" s="40" t="str">
        <f t="shared" si="2383"/>
        <v>versicolor</v>
      </c>
      <c r="AW382" s="41">
        <v>0.0</v>
      </c>
      <c r="AX382" s="41">
        <v>1.0</v>
      </c>
      <c r="AY382" s="41">
        <v>0.0</v>
      </c>
      <c r="BB382" s="74">
        <f t="shared" ref="BB382:BD382" si="2393">AQ382-AW382</f>
        <v>0.1417395112</v>
      </c>
      <c r="BC382" s="74">
        <f t="shared" si="2393"/>
        <v>-0.5168670695</v>
      </c>
      <c r="BD382" s="74">
        <f t="shared" si="2393"/>
        <v>0.3751275583</v>
      </c>
      <c r="BF382" s="5">
        <v>1.0</v>
      </c>
      <c r="BG382" s="5">
        <v>1.0</v>
      </c>
      <c r="BH382" s="5">
        <v>1.0</v>
      </c>
      <c r="BJ382" s="34">
        <f t="shared" ref="BJ382:BL382" si="2394">BB382*BF382</f>
        <v>0.1417395112</v>
      </c>
      <c r="BK382" s="34">
        <f t="shared" si="2394"/>
        <v>-0.5168670695</v>
      </c>
      <c r="BL382" s="34">
        <f t="shared" si="2394"/>
        <v>0.3751275583</v>
      </c>
      <c r="BO382" s="34">
        <v>0.7196979675667005</v>
      </c>
      <c r="BP382" s="34">
        <v>-0.3211277394831901</v>
      </c>
      <c r="BQ382" s="34">
        <v>-0.3985702280835104</v>
      </c>
      <c r="BT382" s="5">
        <f t="shared" ref="BT382:BV382" si="2395">Z382*(1-Z382)</f>
        <v>0.2497513369</v>
      </c>
      <c r="BU382" s="5">
        <f t="shared" si="2395"/>
        <v>0.1772434549</v>
      </c>
      <c r="BV382" s="5">
        <f t="shared" si="2395"/>
        <v>0.0973403197</v>
      </c>
      <c r="BY382" s="17">
        <v>-0.17834581375589148</v>
      </c>
      <c r="BZ382" s="17">
        <v>0.4996741043441764</v>
      </c>
      <c r="CA382" s="17">
        <v>-0.3925718589489757</v>
      </c>
      <c r="CC382" s="34">
        <f t="shared" ref="CC382:CE382" si="2396">BY382*BT382</f>
        <v>-0.04454210542</v>
      </c>
      <c r="CD382" s="34">
        <f t="shared" si="2396"/>
        <v>0.08856396457</v>
      </c>
      <c r="CE382" s="34">
        <f t="shared" si="2396"/>
        <v>-0.03821307025</v>
      </c>
    </row>
    <row r="383" ht="18.0" customHeight="1">
      <c r="B383" s="6">
        <v>0.0</v>
      </c>
      <c r="C383" s="6">
        <v>1.0</v>
      </c>
      <c r="D383" s="6">
        <v>0.0</v>
      </c>
      <c r="E383" s="22" t="str">
        <f t="shared" si="2363"/>
        <v>versicolor</v>
      </c>
      <c r="F383" s="22">
        <f t="shared" ref="F383:H383" si="2397">AQ383</f>
        <v>0.1514880367</v>
      </c>
      <c r="G383" s="22">
        <f t="shared" si="2397"/>
        <v>0.4715708741</v>
      </c>
      <c r="H383" s="22">
        <f t="shared" si="2397"/>
        <v>0.3769410892</v>
      </c>
      <c r="I383" s="64" t="str">
        <f t="shared" si="2365"/>
        <v>versicolor</v>
      </c>
      <c r="K383" s="24" t="str">
        <f t="shared" si="2366"/>
        <v>OK</v>
      </c>
      <c r="L383" s="29">
        <f t="shared" si="2367"/>
        <v>0.08352065245</v>
      </c>
      <c r="N383" s="29">
        <v>1.0</v>
      </c>
      <c r="O383" s="27">
        <v>5.9</v>
      </c>
      <c r="P383" s="27">
        <v>3.4</v>
      </c>
      <c r="U383" s="27">
        <v>0.03384789901846208</v>
      </c>
      <c r="V383" s="27">
        <v>-1.0618087993853718</v>
      </c>
      <c r="W383" s="27">
        <v>1.8790585897029413</v>
      </c>
      <c r="Z383" s="17">
        <f t="shared" ref="Z383:AB383" si="2398">1/(1+EXP(-U383))</f>
        <v>0.508461167</v>
      </c>
      <c r="AA383" s="17">
        <f t="shared" si="2398"/>
        <v>0.2569639426</v>
      </c>
      <c r="AB383" s="17">
        <f t="shared" si="2398"/>
        <v>0.8675029567</v>
      </c>
      <c r="AE383" s="29">
        <v>1.0</v>
      </c>
      <c r="AF383" s="17">
        <f t="shared" ref="AF383:AH383" si="2399">Z383</f>
        <v>0.508461167</v>
      </c>
      <c r="AG383" s="17">
        <f t="shared" si="2399"/>
        <v>0.2569639426</v>
      </c>
      <c r="AH383" s="17">
        <f t="shared" si="2399"/>
        <v>0.8675029567</v>
      </c>
      <c r="AI383" s="2"/>
      <c r="AM383" s="27">
        <v>-0.07273279502121155</v>
      </c>
      <c r="AN383" s="27">
        <v>1.0628299557653829</v>
      </c>
      <c r="AO383" s="27">
        <v>0.8388494620427365</v>
      </c>
      <c r="AQ383" s="17">
        <f t="shared" ref="AQ383:AS383" si="2400">EXP(AM383)/(EXP($AM383)+EXP($AN383)+EXP($AO383))</f>
        <v>0.1514880367</v>
      </c>
      <c r="AR383" s="17">
        <f t="shared" si="2400"/>
        <v>0.4715708741</v>
      </c>
      <c r="AS383" s="17">
        <f t="shared" si="2400"/>
        <v>0.3769410892</v>
      </c>
      <c r="AU383" s="40" t="str">
        <f t="shared" si="2383"/>
        <v>versicolor</v>
      </c>
      <c r="AW383" s="41">
        <v>0.0</v>
      </c>
      <c r="AX383" s="41">
        <v>1.0</v>
      </c>
      <c r="AY383" s="41">
        <v>0.0</v>
      </c>
      <c r="BB383" s="74">
        <f t="shared" ref="BB383:BD383" si="2401">AQ383-AW383</f>
        <v>0.1514880367</v>
      </c>
      <c r="BC383" s="74">
        <f t="shared" si="2401"/>
        <v>-0.5284291259</v>
      </c>
      <c r="BD383" s="74">
        <f t="shared" si="2401"/>
        <v>0.3769410892</v>
      </c>
      <c r="BF383" s="5">
        <v>1.0</v>
      </c>
      <c r="BG383" s="5">
        <v>1.0</v>
      </c>
      <c r="BH383" s="5">
        <v>1.0</v>
      </c>
      <c r="BJ383" s="34">
        <f t="shared" ref="BJ383:BL383" si="2402">BB383*BF383</f>
        <v>0.1514880367</v>
      </c>
      <c r="BK383" s="34">
        <f t="shared" si="2402"/>
        <v>-0.5284291259</v>
      </c>
      <c r="BL383" s="34">
        <f t="shared" si="2402"/>
        <v>0.3769410892</v>
      </c>
      <c r="BT383" s="5">
        <f t="shared" ref="BT383:BV383" si="2403">Z383*(1-Z383)</f>
        <v>0.2499284087</v>
      </c>
      <c r="BU383" s="5">
        <f t="shared" si="2403"/>
        <v>0.1909334748</v>
      </c>
      <c r="BV383" s="5">
        <f t="shared" si="2403"/>
        <v>0.1149415768</v>
      </c>
      <c r="BY383" s="17">
        <v>-0.1842182594781594</v>
      </c>
      <c r="BZ383" s="17">
        <v>0.5170128656989654</v>
      </c>
      <c r="CA383" s="17">
        <v>-0.41115593656740745</v>
      </c>
      <c r="CC383" s="34">
        <f t="shared" ref="CC383:CE383" si="2404">BY383*BT383</f>
        <v>-0.04604137644</v>
      </c>
      <c r="CD383" s="34">
        <f t="shared" si="2404"/>
        <v>0.09871506295</v>
      </c>
      <c r="CE383" s="34">
        <f t="shared" si="2404"/>
        <v>-0.04725891166</v>
      </c>
    </row>
    <row r="384" ht="18.0" customHeight="1">
      <c r="B384" s="6">
        <v>0.0</v>
      </c>
      <c r="C384" s="6">
        <v>1.0</v>
      </c>
      <c r="D384" s="6">
        <v>0.0</v>
      </c>
      <c r="E384" s="22" t="str">
        <f t="shared" si="2363"/>
        <v>versicolor</v>
      </c>
      <c r="F384" s="22">
        <f t="shared" ref="F384:H384" si="2405">AQ384</f>
        <v>0.1194272101</v>
      </c>
      <c r="G384" s="22">
        <f t="shared" si="2405"/>
        <v>0.5131373424</v>
      </c>
      <c r="H384" s="22">
        <f t="shared" si="2405"/>
        <v>0.3674354475</v>
      </c>
      <c r="I384" s="64" t="str">
        <f t="shared" si="2365"/>
        <v>versicolor</v>
      </c>
      <c r="K384" s="24" t="str">
        <f t="shared" si="2366"/>
        <v>OK</v>
      </c>
      <c r="L384" s="29">
        <f t="shared" si="2367"/>
        <v>0.07413463841</v>
      </c>
      <c r="N384" s="29">
        <v>1.0</v>
      </c>
      <c r="O384" s="27">
        <v>6.7</v>
      </c>
      <c r="P384" s="27">
        <v>3.2</v>
      </c>
      <c r="U384" s="27">
        <v>0.2651310250670953</v>
      </c>
      <c r="V384" s="27">
        <v>-1.675865419516184</v>
      </c>
      <c r="W384" s="27">
        <v>2.6907333439324104</v>
      </c>
      <c r="Z384" s="17">
        <f t="shared" ref="Z384:AB384" si="2406">1/(1+EXP(-U384))</f>
        <v>0.5658971905</v>
      </c>
      <c r="AA384" s="17">
        <f t="shared" si="2406"/>
        <v>0.157643732</v>
      </c>
      <c r="AB384" s="17">
        <f t="shared" si="2406"/>
        <v>0.9364776203</v>
      </c>
      <c r="AE384" s="29">
        <v>1.0</v>
      </c>
      <c r="AF384" s="17">
        <f t="shared" ref="AF384:AH384" si="2407">Z384</f>
        <v>0.5658971905</v>
      </c>
      <c r="AG384" s="17">
        <f t="shared" si="2407"/>
        <v>0.157643732</v>
      </c>
      <c r="AH384" s="17">
        <f t="shared" si="2407"/>
        <v>0.9364776203</v>
      </c>
      <c r="AJ384" s="2"/>
      <c r="AK384" s="2"/>
      <c r="AM384" s="27">
        <v>-0.22097247371164064</v>
      </c>
      <c r="AN384" s="27">
        <v>1.236863993882757</v>
      </c>
      <c r="AO384" s="27">
        <v>0.9028681107594014</v>
      </c>
      <c r="AQ384" s="17">
        <f t="shared" ref="AQ384:AS384" si="2408">EXP(AM384)/(EXP($AM384)+EXP($AN384)+EXP($AO384))</f>
        <v>0.1194272101</v>
      </c>
      <c r="AR384" s="17">
        <f t="shared" si="2408"/>
        <v>0.5131373424</v>
      </c>
      <c r="AS384" s="17">
        <f t="shared" si="2408"/>
        <v>0.3674354475</v>
      </c>
      <c r="AU384" s="40" t="str">
        <f t="shared" si="2383"/>
        <v>versicolor</v>
      </c>
      <c r="AW384" s="41">
        <v>0.0</v>
      </c>
      <c r="AX384" s="41">
        <v>1.0</v>
      </c>
      <c r="AY384" s="41">
        <v>0.0</v>
      </c>
      <c r="BB384" s="74">
        <f t="shared" ref="BB384:BD384" si="2409">AQ384-AW384</f>
        <v>0.1194272101</v>
      </c>
      <c r="BC384" s="74">
        <f t="shared" si="2409"/>
        <v>-0.4868626576</v>
      </c>
      <c r="BD384" s="74">
        <f t="shared" si="2409"/>
        <v>0.3674354475</v>
      </c>
      <c r="BF384" s="5">
        <v>1.0</v>
      </c>
      <c r="BG384" s="5">
        <v>1.0</v>
      </c>
      <c r="BH384" s="5">
        <v>1.0</v>
      </c>
      <c r="BJ384" s="34">
        <f t="shared" ref="BJ384:BL384" si="2410">BB384*BF384</f>
        <v>0.1194272101</v>
      </c>
      <c r="BK384" s="34">
        <f t="shared" si="2410"/>
        <v>-0.4868626576</v>
      </c>
      <c r="BL384" s="34">
        <f t="shared" si="2410"/>
        <v>0.3674354475</v>
      </c>
      <c r="BT384" s="5">
        <f t="shared" ref="BT384:BV384" si="2411">Z384*(1-Z384)</f>
        <v>0.2456575603</v>
      </c>
      <c r="BU384" s="5">
        <f t="shared" si="2411"/>
        <v>0.1327921858</v>
      </c>
      <c r="BV384" s="5">
        <f t="shared" si="2411"/>
        <v>0.059487287</v>
      </c>
      <c r="BY384" s="17">
        <v>-0.1639610843258999</v>
      </c>
      <c r="BZ384" s="17">
        <v>0.457475470385839</v>
      </c>
      <c r="CA384" s="17">
        <v>-0.3487943364195726</v>
      </c>
      <c r="CC384" s="34">
        <f t="shared" ref="CC384:CE384" si="2412">BY384*BT384</f>
        <v>-0.04027827996</v>
      </c>
      <c r="CD384" s="34">
        <f t="shared" si="2412"/>
        <v>0.06074916765</v>
      </c>
      <c r="CE384" s="34">
        <f t="shared" si="2412"/>
        <v>-0.0207488288</v>
      </c>
    </row>
    <row r="385" ht="18.0" customHeight="1">
      <c r="B385" s="6">
        <v>0.0</v>
      </c>
      <c r="C385" s="6">
        <v>0.0</v>
      </c>
      <c r="D385" s="6">
        <v>1.0</v>
      </c>
      <c r="E385" s="22" t="str">
        <f t="shared" si="2363"/>
        <v>virginica</v>
      </c>
      <c r="F385" s="22">
        <f t="shared" ref="F385:H385" si="2413">AQ385</f>
        <v>0.2483591785</v>
      </c>
      <c r="G385" s="22">
        <f t="shared" si="2413"/>
        <v>0.3707091333</v>
      </c>
      <c r="H385" s="22">
        <f t="shared" si="2413"/>
        <v>0.3809316883</v>
      </c>
      <c r="I385" s="64" t="str">
        <f t="shared" si="2365"/>
        <v>virginica</v>
      </c>
      <c r="K385" s="24" t="str">
        <f t="shared" si="2366"/>
        <v>OK</v>
      </c>
      <c r="L385" s="29">
        <f t="shared" si="2367"/>
        <v>0.1072372462</v>
      </c>
      <c r="N385" s="29">
        <v>1.0</v>
      </c>
      <c r="O385" s="27">
        <v>7.9</v>
      </c>
      <c r="P385" s="27">
        <v>6.3</v>
      </c>
      <c r="U385" s="27">
        <v>-0.5941879874270712</v>
      </c>
      <c r="V385" s="27">
        <v>-0.09891121315161566</v>
      </c>
      <c r="W385" s="27">
        <v>0.8924911341444641</v>
      </c>
      <c r="Z385" s="17">
        <f t="shared" ref="Z385:AB385" si="2414">1/(1+EXP(-U385))</f>
        <v>0.3556745135</v>
      </c>
      <c r="AA385" s="17">
        <f t="shared" si="2414"/>
        <v>0.4752923372</v>
      </c>
      <c r="AB385" s="17">
        <f t="shared" si="2414"/>
        <v>0.7094039876</v>
      </c>
      <c r="AE385" s="29">
        <v>1.0</v>
      </c>
      <c r="AF385" s="17">
        <f t="shared" ref="AF385:AH385" si="2415">Z385</f>
        <v>0.3556745135</v>
      </c>
      <c r="AG385" s="17">
        <f t="shared" si="2415"/>
        <v>0.4752923372</v>
      </c>
      <c r="AH385" s="17">
        <f t="shared" si="2415"/>
        <v>0.7094039876</v>
      </c>
      <c r="AM385" s="27">
        <v>0.25001271431627947</v>
      </c>
      <c r="AN385" s="27">
        <v>0.6505544635385433</v>
      </c>
      <c r="AO385" s="27">
        <v>0.6777567788477948</v>
      </c>
      <c r="AQ385" s="17">
        <f t="shared" ref="AQ385:AS385" si="2416">EXP(AM385)/(EXP($AM385)+EXP($AN385)+EXP($AO385))</f>
        <v>0.2483591785</v>
      </c>
      <c r="AR385" s="17">
        <f t="shared" si="2416"/>
        <v>0.3707091333</v>
      </c>
      <c r="AS385" s="17">
        <f t="shared" si="2416"/>
        <v>0.3809316883</v>
      </c>
      <c r="AU385" s="40" t="str">
        <f t="shared" si="2383"/>
        <v>virginica</v>
      </c>
      <c r="AW385" s="41">
        <v>0.0</v>
      </c>
      <c r="AX385" s="41">
        <v>0.0</v>
      </c>
      <c r="AY385" s="41">
        <v>1.0</v>
      </c>
      <c r="BB385" s="74">
        <f t="shared" ref="BB385:BD385" si="2417">AQ385-AW385</f>
        <v>0.2483591785</v>
      </c>
      <c r="BC385" s="74">
        <f t="shared" si="2417"/>
        <v>0.3707091333</v>
      </c>
      <c r="BD385" s="74">
        <f t="shared" si="2417"/>
        <v>-0.6190683117</v>
      </c>
      <c r="BF385" s="5">
        <v>1.0</v>
      </c>
      <c r="BG385" s="5">
        <v>1.0</v>
      </c>
      <c r="BH385" s="5">
        <v>1.0</v>
      </c>
      <c r="BJ385" s="34">
        <f t="shared" ref="BJ385:BL385" si="2418">BB385*BF385</f>
        <v>0.2483591785</v>
      </c>
      <c r="BK385" s="34">
        <f t="shared" si="2418"/>
        <v>0.3707091333</v>
      </c>
      <c r="BL385" s="34">
        <f t="shared" si="2418"/>
        <v>-0.6190683117</v>
      </c>
      <c r="BT385" s="5">
        <f t="shared" ref="BT385:BV385" si="2419">Z385*(1-Z385)</f>
        <v>0.229170154</v>
      </c>
      <c r="BU385" s="5">
        <f t="shared" si="2419"/>
        <v>0.2493895314</v>
      </c>
      <c r="BV385" s="5">
        <f t="shared" si="2419"/>
        <v>0.20614997</v>
      </c>
      <c r="BY385" s="17">
        <v>0.02772003227196812</v>
      </c>
      <c r="BZ385" s="17">
        <v>-0.030526708104846145</v>
      </c>
      <c r="CA385" s="17">
        <v>-0.24003946965138137</v>
      </c>
      <c r="CC385" s="34">
        <f t="shared" ref="CC385:CE385" si="2420">BY385*BT385</f>
        <v>0.006352604063</v>
      </c>
      <c r="CD385" s="34">
        <f t="shared" si="2420"/>
        <v>-0.007613041429</v>
      </c>
      <c r="CE385" s="34">
        <f t="shared" si="2420"/>
        <v>-0.04948412947</v>
      </c>
    </row>
    <row r="386" ht="18.0" customHeight="1">
      <c r="B386" s="6">
        <v>0.0</v>
      </c>
      <c r="C386" s="6">
        <v>0.0</v>
      </c>
      <c r="D386" s="6">
        <v>1.0</v>
      </c>
      <c r="E386" s="22" t="str">
        <f t="shared" si="2363"/>
        <v>virginica</v>
      </c>
      <c r="F386" s="22">
        <f t="shared" ref="F386:H386" si="2421">AQ386</f>
        <v>0.1769952753</v>
      </c>
      <c r="G386" s="22">
        <f t="shared" si="2421"/>
        <v>0.4395337657</v>
      </c>
      <c r="H386" s="22">
        <f t="shared" si="2421"/>
        <v>0.383470959</v>
      </c>
      <c r="I386" s="64" t="str">
        <f t="shared" si="2365"/>
        <v>versicolor</v>
      </c>
      <c r="K386" s="24" t="str">
        <f t="shared" si="2366"/>
        <v>NG</v>
      </c>
      <c r="L386" s="29">
        <f t="shared" si="2367"/>
        <v>0.106499043</v>
      </c>
      <c r="N386" s="29">
        <v>1.0</v>
      </c>
      <c r="O386" s="27">
        <v>8.3</v>
      </c>
      <c r="P386" s="27">
        <v>5.8</v>
      </c>
      <c r="U386" s="27">
        <v>-0.3366354006889758</v>
      </c>
      <c r="V386" s="27">
        <v>-0.6998264804594676</v>
      </c>
      <c r="W386" s="27">
        <v>1.653123139627687</v>
      </c>
      <c r="Z386" s="17">
        <f t="shared" ref="Z386:AB386" si="2422">1/(1+EXP(-U386))</f>
        <v>0.4166270093</v>
      </c>
      <c r="AA386" s="17">
        <f t="shared" si="2422"/>
        <v>0.3318507005</v>
      </c>
      <c r="AB386" s="17">
        <f t="shared" si="2422"/>
        <v>0.839312705</v>
      </c>
      <c r="AE386" s="29">
        <v>1.0</v>
      </c>
      <c r="AF386" s="17">
        <f t="shared" ref="AF386:AH386" si="2423">Z386</f>
        <v>0.4166270093</v>
      </c>
      <c r="AG386" s="17">
        <f t="shared" si="2423"/>
        <v>0.3318507005</v>
      </c>
      <c r="AH386" s="17">
        <f t="shared" si="2423"/>
        <v>0.839312705</v>
      </c>
      <c r="AM386" s="27">
        <v>0.003717146063166754</v>
      </c>
      <c r="AN386" s="27">
        <v>0.9133086486571161</v>
      </c>
      <c r="AO386" s="27">
        <v>0.7768579985430549</v>
      </c>
      <c r="AQ386" s="17">
        <f t="shared" ref="AQ386:AS386" si="2424">EXP(AM386)/(EXP($AM386)+EXP($AN386)+EXP($AO386))</f>
        <v>0.1769952753</v>
      </c>
      <c r="AR386" s="17">
        <f t="shared" si="2424"/>
        <v>0.4395337657</v>
      </c>
      <c r="AS386" s="17">
        <f t="shared" si="2424"/>
        <v>0.383470959</v>
      </c>
      <c r="AU386" s="40" t="str">
        <f t="shared" si="2383"/>
        <v>versicolor</v>
      </c>
      <c r="AW386" s="41">
        <v>0.0</v>
      </c>
      <c r="AX386" s="41">
        <v>0.0</v>
      </c>
      <c r="AY386" s="41">
        <v>1.0</v>
      </c>
      <c r="BB386" s="74">
        <f t="shared" ref="BB386:BD386" si="2425">AQ386-AW386</f>
        <v>0.1769952753</v>
      </c>
      <c r="BC386" s="74">
        <f t="shared" si="2425"/>
        <v>0.4395337657</v>
      </c>
      <c r="BD386" s="74">
        <f t="shared" si="2425"/>
        <v>-0.616529041</v>
      </c>
      <c r="BF386" s="5">
        <v>1.0</v>
      </c>
      <c r="BG386" s="5">
        <v>1.0</v>
      </c>
      <c r="BH386" s="5">
        <v>1.0</v>
      </c>
      <c r="BJ386" s="34">
        <f t="shared" ref="BJ386:BL386" si="2426">BB386*BF386</f>
        <v>0.1769952753</v>
      </c>
      <c r="BK386" s="34">
        <f t="shared" si="2426"/>
        <v>0.4395337657</v>
      </c>
      <c r="BL386" s="34">
        <f t="shared" si="2426"/>
        <v>-0.616529041</v>
      </c>
      <c r="BT386" s="5">
        <f t="shared" ref="BT386:BV386" si="2427">Z386*(1-Z386)</f>
        <v>0.2430489444</v>
      </c>
      <c r="BU386" s="5">
        <f t="shared" si="2427"/>
        <v>0.2217258131</v>
      </c>
      <c r="BV386" s="5">
        <f t="shared" si="2427"/>
        <v>0.1348668882</v>
      </c>
      <c r="BY386" s="17">
        <v>0.06649357829747643</v>
      </c>
      <c r="BZ386" s="17">
        <v>-0.14622798498938103</v>
      </c>
      <c r="CA386" s="17">
        <v>-0.10954404561040593</v>
      </c>
      <c r="CC386" s="34">
        <f t="shared" ref="CC386:CE386" si="2428">BY386*BT386</f>
        <v>0.01616119402</v>
      </c>
      <c r="CD386" s="34">
        <f t="shared" si="2428"/>
        <v>-0.03242251887</v>
      </c>
      <c r="CE386" s="34">
        <f t="shared" si="2428"/>
        <v>-0.01477386455</v>
      </c>
    </row>
    <row r="387" ht="18.0" customHeight="1">
      <c r="B387" s="6">
        <v>0.0</v>
      </c>
      <c r="C387" s="6">
        <v>0.0</v>
      </c>
      <c r="D387" s="6">
        <v>1.0</v>
      </c>
      <c r="E387" s="22" t="str">
        <f t="shared" si="2363"/>
        <v>virginica</v>
      </c>
      <c r="F387" s="22">
        <f t="shared" ref="F387:H387" si="2429">AQ387</f>
        <v>0.1700682198</v>
      </c>
      <c r="G387" s="22">
        <f t="shared" si="2429"/>
        <v>0.4479144347</v>
      </c>
      <c r="H387" s="22">
        <f t="shared" si="2429"/>
        <v>0.3820173455</v>
      </c>
      <c r="I387" s="64" t="str">
        <f t="shared" si="2365"/>
        <v>versicolor</v>
      </c>
      <c r="J387" s="30"/>
      <c r="K387" s="24" t="str">
        <f t="shared" si="2366"/>
        <v>NG</v>
      </c>
      <c r="L387" s="31">
        <f t="shared" si="2367"/>
        <v>0.1069210294</v>
      </c>
      <c r="N387" s="31">
        <v>1.0</v>
      </c>
      <c r="O387" s="27">
        <v>7.7</v>
      </c>
      <c r="P387" s="27">
        <v>5.2</v>
      </c>
      <c r="U387" s="27">
        <v>-0.2440145757621166</v>
      </c>
      <c r="V387" s="27">
        <v>-0.7903220601909431</v>
      </c>
      <c r="W387" s="27">
        <v>1.7096070021465009</v>
      </c>
      <c r="Z387" s="17">
        <f t="shared" ref="Z387:AB387" si="2430">1/(1+EXP(-U387))</f>
        <v>0.4392972601</v>
      </c>
      <c r="AA387" s="17">
        <f t="shared" si="2430"/>
        <v>0.312099521</v>
      </c>
      <c r="AB387" s="17">
        <f t="shared" si="2430"/>
        <v>0.8467853037</v>
      </c>
      <c r="AE387" s="31">
        <v>1.0</v>
      </c>
      <c r="AF387" s="17">
        <f t="shared" ref="AF387:AH387" si="2431">Z387</f>
        <v>0.4392972601</v>
      </c>
      <c r="AG387" s="17">
        <f t="shared" si="2431"/>
        <v>0.312099521</v>
      </c>
      <c r="AH387" s="17">
        <f t="shared" si="2431"/>
        <v>0.8467853037</v>
      </c>
      <c r="AM387" s="27">
        <v>-0.01697418596328648</v>
      </c>
      <c r="AN387" s="27">
        <v>0.9514283850095626</v>
      </c>
      <c r="AO387" s="27">
        <v>0.7922921793215821</v>
      </c>
      <c r="AQ387" s="17">
        <f t="shared" ref="AQ387:AS387" si="2432">EXP(AM387)/(EXP($AM387)+EXP($AN387)+EXP($AO387))</f>
        <v>0.1700682198</v>
      </c>
      <c r="AR387" s="17">
        <f t="shared" si="2432"/>
        <v>0.4479144347</v>
      </c>
      <c r="AS387" s="17">
        <f t="shared" si="2432"/>
        <v>0.3820173455</v>
      </c>
      <c r="AU387" s="40" t="str">
        <f t="shared" si="2383"/>
        <v>versicolor</v>
      </c>
      <c r="AW387" s="41">
        <v>0.0</v>
      </c>
      <c r="AX387" s="41">
        <v>0.0</v>
      </c>
      <c r="AY387" s="41">
        <v>1.0</v>
      </c>
      <c r="BB387" s="74">
        <f t="shared" ref="BB387:BD387" si="2433">AQ387-AW387</f>
        <v>0.1700682198</v>
      </c>
      <c r="BC387" s="74">
        <f t="shared" si="2433"/>
        <v>0.4479144347</v>
      </c>
      <c r="BD387" s="74">
        <f t="shared" si="2433"/>
        <v>-0.6179826545</v>
      </c>
      <c r="BF387" s="5">
        <v>1.0</v>
      </c>
      <c r="BG387" s="5">
        <v>1.0</v>
      </c>
      <c r="BH387" s="5">
        <v>1.0</v>
      </c>
      <c r="BJ387" s="34">
        <f t="shared" ref="BJ387:BL387" si="2434">BB387*BF387</f>
        <v>0.1700682198</v>
      </c>
      <c r="BK387" s="34">
        <f t="shared" si="2434"/>
        <v>0.4479144347</v>
      </c>
      <c r="BL387" s="34">
        <f t="shared" si="2434"/>
        <v>-0.6179826545</v>
      </c>
      <c r="BT387" s="5">
        <f t="shared" ref="BT387:BV387" si="2435">Z387*(1-Z387)</f>
        <v>0.2463151774</v>
      </c>
      <c r="BU387" s="5">
        <f t="shared" si="2435"/>
        <v>0.21469341</v>
      </c>
      <c r="BV387" s="5">
        <f t="shared" si="2435"/>
        <v>0.1297399532</v>
      </c>
      <c r="BY387" s="17">
        <v>0.07071036135115111</v>
      </c>
      <c r="BZ387" s="17">
        <v>-0.15866557410682636</v>
      </c>
      <c r="CA387" s="17">
        <v>-0.09628079030780867</v>
      </c>
      <c r="CC387" s="34">
        <f t="shared" ref="CC387:CE387" si="2436">BY387*BT387</f>
        <v>0.0174170352</v>
      </c>
      <c r="CD387" s="34">
        <f t="shared" si="2436"/>
        <v>-0.03406445316</v>
      </c>
      <c r="CE387" s="34">
        <f t="shared" si="2436"/>
        <v>-0.01249146523</v>
      </c>
    </row>
    <row r="388" ht="18.0" customHeight="1">
      <c r="K388" s="32" t="s">
        <v>29</v>
      </c>
      <c r="L388" s="31">
        <f>SUM(L379:L387)</f>
        <v>0.7193724342</v>
      </c>
      <c r="R388" s="9"/>
      <c r="AM388" s="7"/>
    </row>
    <row r="389" ht="18.0" customHeight="1">
      <c r="K389" s="2"/>
      <c r="R389" s="9"/>
      <c r="AM389" s="43" t="s">
        <v>388</v>
      </c>
      <c r="AN389" s="27"/>
      <c r="AO389" s="27"/>
    </row>
    <row r="390" ht="18.0" customHeight="1">
      <c r="B390" s="11" t="s">
        <v>11</v>
      </c>
      <c r="C390" s="12"/>
      <c r="D390" s="12"/>
      <c r="E390" s="13"/>
      <c r="G390" s="2"/>
      <c r="H390" s="2"/>
      <c r="I390" s="2"/>
      <c r="J390" s="9"/>
      <c r="K390" s="2"/>
      <c r="L390" s="9"/>
      <c r="Q390" s="7"/>
      <c r="U390" s="43" t="s">
        <v>12</v>
      </c>
      <c r="V390" s="27"/>
      <c r="W390" s="27"/>
      <c r="Z390" s="16" t="s">
        <v>389</v>
      </c>
      <c r="AA390" s="17"/>
      <c r="AF390" s="16" t="s">
        <v>390</v>
      </c>
      <c r="AI390" s="7"/>
      <c r="AM390" s="43" t="s">
        <v>391</v>
      </c>
      <c r="AQ390" s="10" t="s">
        <v>392</v>
      </c>
      <c r="AR390" s="17"/>
      <c r="AW390" s="1" t="s">
        <v>41</v>
      </c>
      <c r="BB390" s="36" t="s">
        <v>93</v>
      </c>
      <c r="BF390" s="4" t="s">
        <v>393</v>
      </c>
      <c r="BH390" s="9" t="s">
        <v>2071</v>
      </c>
      <c r="BJ390" s="33" t="s">
        <v>395</v>
      </c>
      <c r="BN390" s="33" t="s">
        <v>396</v>
      </c>
      <c r="BO390" s="34"/>
      <c r="BP390" s="34"/>
      <c r="BQ390" s="34"/>
      <c r="BT390" s="4" t="s">
        <v>397</v>
      </c>
      <c r="BX390" s="16" t="s">
        <v>398</v>
      </c>
      <c r="BY390" s="17"/>
      <c r="BZ390" s="17"/>
      <c r="CA390" s="17"/>
      <c r="CB390" s="17"/>
      <c r="CC390" s="33" t="s">
        <v>399</v>
      </c>
      <c r="CG390" s="4" t="s">
        <v>138</v>
      </c>
      <c r="CH390" s="5"/>
      <c r="CI390" s="5"/>
      <c r="CJ390" s="5"/>
    </row>
    <row r="391" ht="18.0" customHeight="1">
      <c r="B391" s="18" t="s">
        <v>14</v>
      </c>
      <c r="C391" s="18" t="s">
        <v>15</v>
      </c>
      <c r="D391" s="18" t="s">
        <v>16</v>
      </c>
      <c r="E391" s="19"/>
      <c r="F391" s="6" t="s">
        <v>14</v>
      </c>
      <c r="G391" s="6" t="s">
        <v>15</v>
      </c>
      <c r="H391" s="6" t="s">
        <v>16</v>
      </c>
      <c r="I391" s="19"/>
      <c r="J391" s="20" t="s">
        <v>18</v>
      </c>
      <c r="K391" s="18" t="s">
        <v>19</v>
      </c>
      <c r="L391" s="21" t="s">
        <v>20</v>
      </c>
      <c r="N391" s="1" t="s">
        <v>21</v>
      </c>
      <c r="O391" s="1" t="s">
        <v>22</v>
      </c>
      <c r="P391" s="1" t="s">
        <v>23</v>
      </c>
      <c r="Q391" s="1" t="s">
        <v>2072</v>
      </c>
      <c r="U391" s="1" t="s">
        <v>2073</v>
      </c>
      <c r="AE391" s="1" t="s">
        <v>21</v>
      </c>
      <c r="AF391" s="2" t="s">
        <v>2074</v>
      </c>
      <c r="AI391" s="2" t="s">
        <v>2075</v>
      </c>
      <c r="AK391" s="2"/>
      <c r="AM391" s="2" t="s">
        <v>2076</v>
      </c>
      <c r="AO391" s="2"/>
      <c r="AQ391" s="2" t="s">
        <v>47</v>
      </c>
      <c r="AW391" s="6" t="s">
        <v>14</v>
      </c>
      <c r="AX391" s="6" t="s">
        <v>15</v>
      </c>
      <c r="AY391" s="6" t="s">
        <v>16</v>
      </c>
      <c r="BB391" s="2" t="s">
        <v>101</v>
      </c>
      <c r="BF391" s="1" t="s">
        <v>251</v>
      </c>
      <c r="BJ391" s="57" t="s">
        <v>2077</v>
      </c>
      <c r="BK391" s="58"/>
      <c r="BO391" s="2" t="s">
        <v>104</v>
      </c>
      <c r="BP391" s="2"/>
      <c r="BT391" s="1" t="s">
        <v>145</v>
      </c>
      <c r="BY391" s="2" t="s">
        <v>146</v>
      </c>
      <c r="CC391" s="2" t="s">
        <v>2078</v>
      </c>
      <c r="CH391" s="2" t="s">
        <v>148</v>
      </c>
    </row>
    <row r="392" ht="18.0" customHeight="1">
      <c r="A392" s="1">
        <f>A379+1</f>
        <v>30</v>
      </c>
      <c r="B392" s="6">
        <v>1.0</v>
      </c>
      <c r="C392" s="6">
        <v>0.0</v>
      </c>
      <c r="D392" s="6">
        <v>0.0</v>
      </c>
      <c r="E392" s="22" t="str">
        <f t="shared" ref="E392:E400" si="2447">IF(MAX(B392:D392)=B392,"setosa",IF(MAX(B392:D392)=C392,"versicolor","virginica"))</f>
        <v>setosa</v>
      </c>
      <c r="F392" s="22">
        <f t="shared" ref="F392:H392" si="2437">AQ392</f>
        <v>0.6213863606</v>
      </c>
      <c r="G392" s="22">
        <f t="shared" si="2437"/>
        <v>0.1345478077</v>
      </c>
      <c r="H392" s="22">
        <f t="shared" si="2437"/>
        <v>0.2440658317</v>
      </c>
      <c r="I392" s="64" t="str">
        <f t="shared" ref="I392:I400" si="2449">IF(MAX(F392:H392)=F392,"setosa",IF(MAX(F392:H392)=G392,"versicolor","virginica"))</f>
        <v>setosa</v>
      </c>
      <c r="J392" s="22">
        <f>COUNTIF(K392:K400,"OK")/9</f>
        <v>0.7777777778</v>
      </c>
      <c r="K392" s="24" t="str">
        <f t="shared" ref="K392:K400" si="2450">IF(E392=I392,"OK","NG")</f>
        <v>OK</v>
      </c>
      <c r="L392" s="25">
        <f t="shared" ref="L392:L400" si="2451">-(B392*LN(F392)+C392*LN(G392)+D392*LN(H392))/9</f>
        <v>0.05286691464</v>
      </c>
      <c r="M392" s="9" t="s">
        <v>26</v>
      </c>
      <c r="N392" s="25">
        <v>1.0</v>
      </c>
      <c r="O392" s="27">
        <v>5.1</v>
      </c>
      <c r="P392" s="27">
        <v>7.0</v>
      </c>
      <c r="Q392" s="72">
        <f t="shared" ref="Q392:S392" si="2438">Q379-$C$10*CH379</f>
        <v>0.05918442696</v>
      </c>
      <c r="R392" s="72">
        <f t="shared" si="2438"/>
        <v>-0.1181122565</v>
      </c>
      <c r="S392" s="72">
        <f t="shared" si="2438"/>
        <v>0.2177259771</v>
      </c>
      <c r="T392" s="28" t="s">
        <v>27</v>
      </c>
      <c r="U392" s="27">
        <f t="array" ref="U392:W400">MMULT(N392:P400,Q392:S394)</f>
        <v>-1.452501872</v>
      </c>
      <c r="V392" s="27">
        <v>2.1135370204641424</v>
      </c>
      <c r="W392" s="27">
        <v>-1.9867565530516567</v>
      </c>
      <c r="Y392" s="9" t="s">
        <v>2079</v>
      </c>
      <c r="Z392" s="17">
        <f t="shared" ref="Z392:AB392" si="2439">1/(1+EXP(-U392))</f>
        <v>0.1896168241</v>
      </c>
      <c r="AA392" s="17">
        <f t="shared" si="2439"/>
        <v>0.8922119599</v>
      </c>
      <c r="AB392" s="17">
        <f t="shared" si="2439"/>
        <v>0.1206004263</v>
      </c>
      <c r="AD392" s="9" t="s">
        <v>2080</v>
      </c>
      <c r="AE392" s="25">
        <v>1.0</v>
      </c>
      <c r="AF392" s="17">
        <f t="shared" ref="AF392:AH392" si="2440">Z392</f>
        <v>0.1896168241</v>
      </c>
      <c r="AG392" s="17">
        <f t="shared" si="2440"/>
        <v>0.8922119599</v>
      </c>
      <c r="AH392" s="17">
        <f t="shared" si="2440"/>
        <v>0.1206004263</v>
      </c>
      <c r="AI392" s="38">
        <f t="shared" ref="AI392:AK392" si="2441">AI379-$C$10*BO379</f>
        <v>0.2100548626</v>
      </c>
      <c r="AJ392" s="38">
        <f t="shared" si="2441"/>
        <v>-0.1257718928</v>
      </c>
      <c r="AK392" s="38">
        <f t="shared" si="2441"/>
        <v>-0.08428296982</v>
      </c>
      <c r="AL392" s="28" t="s">
        <v>27</v>
      </c>
      <c r="AM392" s="27">
        <f t="array" ref="AM392:AO400">MMULT(AE392:AH400,AI392:AK395)</f>
        <v>1.183185257</v>
      </c>
      <c r="AN392" s="27">
        <v>-0.3468482059304571</v>
      </c>
      <c r="AO392" s="27">
        <v>0.24867020116527921</v>
      </c>
      <c r="AP392" s="9" t="s">
        <v>2081</v>
      </c>
      <c r="AQ392" s="17">
        <f t="shared" ref="AQ392:AS392" si="2442">EXP(AM392)/(EXP($AM392)+EXP($AN392)+EXP($AO392))</f>
        <v>0.6213863606</v>
      </c>
      <c r="AR392" s="17">
        <f t="shared" si="2442"/>
        <v>0.1345478077</v>
      </c>
      <c r="AS392" s="17">
        <f t="shared" si="2442"/>
        <v>0.2440658317</v>
      </c>
      <c r="AT392" s="39" t="s">
        <v>51</v>
      </c>
      <c r="AU392" s="40" t="str">
        <f>IF(MAX(B392:D392)=MAX(AQ392:AS392)=AQ392,"setosa",IF(MAX(AQ392:AS392)=AR392,"versicolor","virginica"))</f>
        <v>virginica</v>
      </c>
      <c r="AW392" s="41">
        <v>1.0</v>
      </c>
      <c r="AX392" s="41">
        <v>0.0</v>
      </c>
      <c r="AY392" s="41">
        <v>0.0</v>
      </c>
      <c r="BA392" s="59" t="s">
        <v>108</v>
      </c>
      <c r="BB392" s="74">
        <f t="shared" ref="BB392:BD392" si="2443">AQ392-AW392</f>
        <v>-0.3786136394</v>
      </c>
      <c r="BC392" s="74">
        <f t="shared" si="2443"/>
        <v>0.1345478077</v>
      </c>
      <c r="BD392" s="74">
        <f t="shared" si="2443"/>
        <v>0.2440658317</v>
      </c>
      <c r="BE392" s="9" t="s">
        <v>2082</v>
      </c>
      <c r="BF392" s="5">
        <v>1.0</v>
      </c>
      <c r="BG392" s="5">
        <v>1.0</v>
      </c>
      <c r="BH392" s="5">
        <v>1.0</v>
      </c>
      <c r="BI392" s="9" t="s">
        <v>2083</v>
      </c>
      <c r="BJ392" s="34">
        <f t="shared" ref="BJ392:BL392" si="2444">BB392*BF392</f>
        <v>-0.3786136394</v>
      </c>
      <c r="BK392" s="34">
        <f t="shared" si="2444"/>
        <v>0.1345478077</v>
      </c>
      <c r="BL392" s="34">
        <f t="shared" si="2444"/>
        <v>0.2440658317</v>
      </c>
      <c r="BN392" s="61" t="s">
        <v>2084</v>
      </c>
      <c r="BO392" s="62">
        <f t="array" ref="BO392:BQ395">MMULT(TRANSPOSE(AE392:AH400),BJ392:BL400)</f>
        <v>-0.1311880108</v>
      </c>
      <c r="BP392" s="62">
        <v>0.13164345740156314</v>
      </c>
      <c r="BQ392" s="62">
        <v>-4.554465544955866E-4</v>
      </c>
      <c r="BS392" s="75" t="s">
        <v>2085</v>
      </c>
      <c r="BT392" s="5">
        <f t="shared" ref="BT392:BV392" si="2445">Z392*(1-Z392)</f>
        <v>0.1536622841</v>
      </c>
      <c r="BU392" s="5">
        <f t="shared" si="2445"/>
        <v>0.09616977851</v>
      </c>
      <c r="BV392" s="5">
        <f t="shared" si="2445"/>
        <v>0.1060559635</v>
      </c>
      <c r="BX392" s="9" t="s">
        <v>2086</v>
      </c>
      <c r="BY392" s="17">
        <f t="array" ref="BY392:CA400">MMULT(BJ392:BL400,TRANSPOSE(AI393:AK395))</f>
        <v>0.1518401508</v>
      </c>
      <c r="BZ392" s="17">
        <v>-0.47347586427084737</v>
      </c>
      <c r="CA392" s="17">
        <v>0.6362009065217642</v>
      </c>
      <c r="CB392" s="9"/>
      <c r="CC392" s="34">
        <f t="shared" ref="CC392:CE392" si="2446">BY392*BT392</f>
        <v>0.02333210439</v>
      </c>
      <c r="CD392" s="34">
        <f t="shared" si="2446"/>
        <v>-0.045534069</v>
      </c>
      <c r="CE392" s="34">
        <f t="shared" si="2446"/>
        <v>0.0674729001</v>
      </c>
      <c r="CG392" s="61" t="s">
        <v>2087</v>
      </c>
      <c r="CH392" s="65">
        <f t="array" ref="CH392:CJ394">MMULT(TRANSPOSE(N392:P400),CC392:CE400)</f>
        <v>-0.02690544578</v>
      </c>
      <c r="CI392" s="65">
        <v>0.05254605024196254</v>
      </c>
      <c r="CJ392" s="65">
        <v>-0.010438396376109582</v>
      </c>
    </row>
    <row r="393" ht="18.0" customHeight="1">
      <c r="B393" s="6">
        <v>1.0</v>
      </c>
      <c r="C393" s="6">
        <v>0.0</v>
      </c>
      <c r="D393" s="6">
        <v>0.0</v>
      </c>
      <c r="E393" s="22" t="str">
        <f t="shared" si="2447"/>
        <v>setosa</v>
      </c>
      <c r="F393" s="22">
        <f t="shared" ref="F393:H393" si="2448">AQ393</f>
        <v>0.6510001869</v>
      </c>
      <c r="G393" s="22">
        <f t="shared" si="2448"/>
        <v>0.1201177586</v>
      </c>
      <c r="H393" s="22">
        <f t="shared" si="2448"/>
        <v>0.2288820545</v>
      </c>
      <c r="I393" s="64" t="str">
        <f t="shared" si="2449"/>
        <v>setosa</v>
      </c>
      <c r="K393" s="24" t="str">
        <f t="shared" si="2450"/>
        <v>OK</v>
      </c>
      <c r="L393" s="29">
        <f t="shared" si="2451"/>
        <v>0.04769392775</v>
      </c>
      <c r="N393" s="29">
        <v>1.0</v>
      </c>
      <c r="O393" s="27">
        <v>5.4</v>
      </c>
      <c r="P393" s="27">
        <v>7.8</v>
      </c>
      <c r="Q393" s="72">
        <f t="shared" ref="Q393:S393" si="2452">Q380-$C$10*CH380</f>
        <v>0.2111070763</v>
      </c>
      <c r="R393" s="72">
        <f t="shared" si="2452"/>
        <v>-0.6056595566</v>
      </c>
      <c r="S393" s="72">
        <f t="shared" si="2452"/>
        <v>0.8177156156</v>
      </c>
      <c r="U393" s="27">
        <v>-1.6849791645020469</v>
      </c>
      <c r="V393" s="27">
        <v>2.5398977838439176</v>
      </c>
      <c r="W393" s="27">
        <v>-2.4699941163395813</v>
      </c>
      <c r="Z393" s="17">
        <f t="shared" ref="Z393:AB393" si="2453">1/(1+EXP(-U393))</f>
        <v>0.1564372706</v>
      </c>
      <c r="AA393" s="17">
        <f t="shared" si="2453"/>
        <v>0.9268919004</v>
      </c>
      <c r="AB393" s="17">
        <f t="shared" si="2453"/>
        <v>0.0779886582</v>
      </c>
      <c r="AE393" s="29">
        <v>1.0</v>
      </c>
      <c r="AF393" s="17">
        <f t="shared" ref="AF393:AH393" si="2454">Z393</f>
        <v>0.1564372706</v>
      </c>
      <c r="AG393" s="17">
        <f t="shared" si="2454"/>
        <v>0.9268919004</v>
      </c>
      <c r="AH393" s="17">
        <f t="shared" si="2454"/>
        <v>0.0779886582</v>
      </c>
      <c r="AI393" s="38">
        <f t="shared" ref="AI393:AK393" si="2455">AI380-$C$10*BO380</f>
        <v>0.3057570536</v>
      </c>
      <c r="AJ393" s="38">
        <f t="shared" si="2455"/>
        <v>0.8865180578</v>
      </c>
      <c r="AK393" s="38">
        <f t="shared" si="2455"/>
        <v>0.6077248887</v>
      </c>
      <c r="AM393" s="27">
        <v>1.249933392737106</v>
      </c>
      <c r="AN393" s="27">
        <v>-0.4401039530191979</v>
      </c>
      <c r="AO393" s="27">
        <v>0.20463028850207612</v>
      </c>
      <c r="AQ393" s="17">
        <f t="shared" ref="AQ393:AS393" si="2456">EXP(AM393)/(EXP($AM393)+EXP($AN393)+EXP($AO393))</f>
        <v>0.6510001869</v>
      </c>
      <c r="AR393" s="17">
        <f t="shared" si="2456"/>
        <v>0.1201177586</v>
      </c>
      <c r="AS393" s="17">
        <f t="shared" si="2456"/>
        <v>0.2288820545</v>
      </c>
      <c r="AU393" s="40" t="str">
        <f t="shared" ref="AU393:AU400" si="2467">IF(MAX(AQ393:AS393)=AQ393,"setosa",IF(MAX(AQ393:AS393)=AR393,"versicolor","virginica"))</f>
        <v>setosa</v>
      </c>
      <c r="AW393" s="41">
        <v>1.0</v>
      </c>
      <c r="AX393" s="41">
        <v>0.0</v>
      </c>
      <c r="AY393" s="41">
        <v>0.0</v>
      </c>
      <c r="BB393" s="74">
        <f t="shared" ref="BB393:BD393" si="2457">AQ393-AW393</f>
        <v>-0.3489998131</v>
      </c>
      <c r="BC393" s="74">
        <f t="shared" si="2457"/>
        <v>0.1201177586</v>
      </c>
      <c r="BD393" s="74">
        <f t="shared" si="2457"/>
        <v>0.2288820545</v>
      </c>
      <c r="BF393" s="5">
        <v>1.0</v>
      </c>
      <c r="BG393" s="5">
        <v>1.0</v>
      </c>
      <c r="BH393" s="5">
        <v>1.0</v>
      </c>
      <c r="BJ393" s="34">
        <f t="shared" ref="BJ393:BL393" si="2458">BB393*BF393</f>
        <v>-0.3489998131</v>
      </c>
      <c r="BK393" s="34">
        <f t="shared" si="2458"/>
        <v>0.1201177586</v>
      </c>
      <c r="BL393" s="34">
        <f t="shared" si="2458"/>
        <v>0.2288820545</v>
      </c>
      <c r="BN393" s="61" t="s">
        <v>2088</v>
      </c>
      <c r="BO393" s="34">
        <v>0.24046688454278936</v>
      </c>
      <c r="BP393" s="34">
        <v>-0.22648817838310428</v>
      </c>
      <c r="BQ393" s="34">
        <v>-0.013978706159684995</v>
      </c>
      <c r="BT393" s="5">
        <f t="shared" ref="BT393:BV393" si="2459">Z393*(1-Z393)</f>
        <v>0.131964651</v>
      </c>
      <c r="BU393" s="5">
        <f t="shared" si="2459"/>
        <v>0.06776330539</v>
      </c>
      <c r="BV393" s="5">
        <f t="shared" si="2459"/>
        <v>0.07190642739</v>
      </c>
      <c r="BY393" s="17">
        <v>0.13887472861003125</v>
      </c>
      <c r="BZ393" s="17">
        <v>-0.4336024058782505</v>
      </c>
      <c r="CA393" s="17">
        <v>0.5850871195263464</v>
      </c>
      <c r="CC393" s="34">
        <f t="shared" ref="CC393:CE393" si="2460">BY393*BT393</f>
        <v>0.01832655509</v>
      </c>
      <c r="CD393" s="34">
        <f t="shared" si="2460"/>
        <v>-0.02938233225</v>
      </c>
      <c r="CE393" s="34">
        <f t="shared" si="2460"/>
        <v>0.04207152448</v>
      </c>
      <c r="CG393" s="61" t="s">
        <v>2089</v>
      </c>
      <c r="CH393" s="66">
        <v>-0.18048244203995462</v>
      </c>
      <c r="CI393" s="66">
        <v>0.3418673070577946</v>
      </c>
      <c r="CJ393" s="66">
        <v>-0.39566429230343064</v>
      </c>
    </row>
    <row r="394" ht="18.0" customHeight="1">
      <c r="B394" s="6">
        <v>1.0</v>
      </c>
      <c r="C394" s="6">
        <v>0.0</v>
      </c>
      <c r="D394" s="6">
        <v>0.0</v>
      </c>
      <c r="E394" s="22" t="str">
        <f t="shared" si="2447"/>
        <v>setosa</v>
      </c>
      <c r="F394" s="22">
        <f t="shared" ref="F394:H394" si="2461">AQ394</f>
        <v>0.6344779986</v>
      </c>
      <c r="G394" s="22">
        <f t="shared" si="2461"/>
        <v>0.1283160773</v>
      </c>
      <c r="H394" s="22">
        <f t="shared" si="2461"/>
        <v>0.237205924</v>
      </c>
      <c r="I394" s="64" t="str">
        <f t="shared" si="2449"/>
        <v>setosa</v>
      </c>
      <c r="K394" s="24" t="str">
        <f t="shared" si="2450"/>
        <v>OK</v>
      </c>
      <c r="L394" s="29">
        <f t="shared" si="2451"/>
        <v>0.05055029639</v>
      </c>
      <c r="N394" s="29">
        <v>1.0</v>
      </c>
      <c r="O394" s="27">
        <v>4.6</v>
      </c>
      <c r="P394" s="27">
        <v>6.8</v>
      </c>
      <c r="Q394" s="72">
        <f t="shared" ref="Q394:S394" si="2462">Q381-$C$10*CH381</f>
        <v>-0.3697617697</v>
      </c>
      <c r="R394" s="72">
        <f t="shared" si="2462"/>
        <v>0.760073288</v>
      </c>
      <c r="S394" s="72">
        <f t="shared" si="2462"/>
        <v>-0.91069031</v>
      </c>
      <c r="U394" s="27">
        <v>-1.4841030558634816</v>
      </c>
      <c r="V394" s="27">
        <v>2.264352141180533</v>
      </c>
      <c r="W394" s="27">
        <v>-2.2134762988535943</v>
      </c>
      <c r="Z394" s="17">
        <f t="shared" ref="Z394:AB394" si="2463">1/(1+EXP(-U394))</f>
        <v>0.1848084767</v>
      </c>
      <c r="AA394" s="17">
        <f t="shared" si="2463"/>
        <v>0.9058813521</v>
      </c>
      <c r="AB394" s="17">
        <f t="shared" si="2463"/>
        <v>0.09854682369</v>
      </c>
      <c r="AE394" s="29">
        <v>1.0</v>
      </c>
      <c r="AF394" s="17">
        <f t="shared" ref="AF394:AH394" si="2464">Z394</f>
        <v>0.1848084767</v>
      </c>
      <c r="AG394" s="17">
        <f t="shared" si="2464"/>
        <v>0.9058813521</v>
      </c>
      <c r="AH394" s="17">
        <f t="shared" si="2464"/>
        <v>0.09854682369</v>
      </c>
      <c r="AI394" s="38">
        <f t="shared" ref="AI394:AK394" si="2465">AI381-$C$10*BO381</f>
        <v>1.143799507</v>
      </c>
      <c r="AJ394" s="38">
        <f t="shared" si="2465"/>
        <v>-0.5754049128</v>
      </c>
      <c r="AK394" s="38">
        <f t="shared" si="2465"/>
        <v>0.1516054058</v>
      </c>
      <c r="AM394" s="27">
        <v>1.216616390134841</v>
      </c>
      <c r="AN394" s="27">
        <v>-0.3816896469395853</v>
      </c>
      <c r="AO394" s="27">
        <v>0.23274242024580954</v>
      </c>
      <c r="AQ394" s="17">
        <f t="shared" ref="AQ394:AS394" si="2466">EXP(AM394)/(EXP($AM394)+EXP($AN394)+EXP($AO394))</f>
        <v>0.6344779986</v>
      </c>
      <c r="AR394" s="17">
        <f t="shared" si="2466"/>
        <v>0.1283160773</v>
      </c>
      <c r="AS394" s="17">
        <f t="shared" si="2466"/>
        <v>0.237205924</v>
      </c>
      <c r="AU394" s="40" t="str">
        <f t="shared" si="2467"/>
        <v>setosa</v>
      </c>
      <c r="AW394" s="41">
        <v>1.0</v>
      </c>
      <c r="AX394" s="41">
        <v>0.0</v>
      </c>
      <c r="AY394" s="41">
        <v>0.0</v>
      </c>
      <c r="BB394" s="74">
        <f t="shared" ref="BB394:BD394" si="2468">AQ394-AW394</f>
        <v>-0.3655220014</v>
      </c>
      <c r="BC394" s="74">
        <f t="shared" si="2468"/>
        <v>0.1283160773</v>
      </c>
      <c r="BD394" s="74">
        <f t="shared" si="2468"/>
        <v>0.237205924</v>
      </c>
      <c r="BF394" s="5">
        <v>1.0</v>
      </c>
      <c r="BG394" s="5">
        <v>1.0</v>
      </c>
      <c r="BH394" s="5">
        <v>1.0</v>
      </c>
      <c r="BJ394" s="34">
        <f t="shared" ref="BJ394:BL394" si="2469">BB394*BF394</f>
        <v>-0.3655220014</v>
      </c>
      <c r="BK394" s="34">
        <f t="shared" si="2469"/>
        <v>0.1283160773</v>
      </c>
      <c r="BL394" s="34">
        <f t="shared" si="2469"/>
        <v>0.237205924</v>
      </c>
      <c r="BO394" s="34">
        <v>-0.6924706274605222</v>
      </c>
      <c r="BP394" s="34">
        <v>0.4884323714622767</v>
      </c>
      <c r="BQ394" s="34">
        <v>0.20403825599824552</v>
      </c>
      <c r="BT394" s="5">
        <f t="shared" ref="BT394:BV394" si="2470">Z394*(1-Z394)</f>
        <v>0.1506543036</v>
      </c>
      <c r="BU394" s="5">
        <f t="shared" si="2470"/>
        <v>0.08526032804</v>
      </c>
      <c r="BV394" s="5">
        <f t="shared" si="2470"/>
        <v>0.08883534723</v>
      </c>
      <c r="BY394" s="17">
        <v>0.14614953327795005</v>
      </c>
      <c r="BZ394" s="17">
        <v>-0.45595588588320934</v>
      </c>
      <c r="CA394" s="17">
        <v>0.6136556583804338</v>
      </c>
      <c r="CC394" s="34">
        <f t="shared" ref="CC394:CE394" si="2471">BY394*BT394</f>
        <v>0.02201805616</v>
      </c>
      <c r="CD394" s="34">
        <f t="shared" si="2471"/>
        <v>-0.0388749484</v>
      </c>
      <c r="CE394" s="34">
        <f t="shared" si="2471"/>
        <v>0.05451431349</v>
      </c>
      <c r="CH394" s="66">
        <v>0.24388023665738415</v>
      </c>
      <c r="CI394" s="66">
        <v>-0.40779012499279166</v>
      </c>
      <c r="CJ394" s="66">
        <v>0.37380791867013646</v>
      </c>
    </row>
    <row r="395" ht="18.0" customHeight="1">
      <c r="B395" s="6">
        <v>0.0</v>
      </c>
      <c r="C395" s="6">
        <v>1.0</v>
      </c>
      <c r="D395" s="6">
        <v>0.0</v>
      </c>
      <c r="E395" s="22" t="str">
        <f t="shared" si="2447"/>
        <v>versicolor</v>
      </c>
      <c r="F395" s="22">
        <f t="shared" ref="F395:H395" si="2472">AQ395</f>
        <v>0.1336625642</v>
      </c>
      <c r="G395" s="22">
        <f t="shared" si="2472"/>
        <v>0.4877485361</v>
      </c>
      <c r="H395" s="22">
        <f t="shared" si="2472"/>
        <v>0.3785888997</v>
      </c>
      <c r="I395" s="64" t="str">
        <f t="shared" si="2449"/>
        <v>versicolor</v>
      </c>
      <c r="K395" s="24" t="str">
        <f t="shared" si="2450"/>
        <v>OK</v>
      </c>
      <c r="L395" s="29">
        <f t="shared" si="2451"/>
        <v>0.0797728112</v>
      </c>
      <c r="N395" s="29">
        <v>1.0</v>
      </c>
      <c r="O395" s="27">
        <v>6.4</v>
      </c>
      <c r="P395" s="27">
        <v>3.6</v>
      </c>
      <c r="U395" s="27">
        <v>0.07912734439557689</v>
      </c>
      <c r="V395" s="27">
        <v>-1.2580695821832881</v>
      </c>
      <c r="W395" s="27">
        <v>2.1726208010551877</v>
      </c>
      <c r="Z395" s="17">
        <f t="shared" ref="Z395:AB395" si="2473">1/(1+EXP(-U395))</f>
        <v>0.5197715212</v>
      </c>
      <c r="AA395" s="17">
        <f t="shared" si="2473"/>
        <v>0.2213063819</v>
      </c>
      <c r="AB395" s="17">
        <f t="shared" si="2473"/>
        <v>0.897763765</v>
      </c>
      <c r="AE395" s="29">
        <v>1.0</v>
      </c>
      <c r="AF395" s="17">
        <f t="shared" ref="AF395:AH395" si="2474">Z395</f>
        <v>0.5197715212</v>
      </c>
      <c r="AG395" s="17">
        <f t="shared" si="2474"/>
        <v>0.2213063819</v>
      </c>
      <c r="AH395" s="17">
        <f t="shared" si="2474"/>
        <v>0.897763765</v>
      </c>
      <c r="AI395" s="38">
        <f t="shared" ref="AI395:AK395" si="2475">AI382-$C$10*BO382</f>
        <v>-0.8736112279</v>
      </c>
      <c r="AJ395" s="38">
        <f t="shared" si="2475"/>
        <v>1.029914213</v>
      </c>
      <c r="AK395" s="38">
        <f t="shared" si="2475"/>
        <v>0.6836970147</v>
      </c>
      <c r="AM395" s="27">
        <v>-0.16218770318895004</v>
      </c>
      <c r="AN395" s="27">
        <v>1.132293828961393</v>
      </c>
      <c r="AO395" s="27">
        <v>0.8789447698805365</v>
      </c>
      <c r="AQ395" s="17">
        <f t="shared" ref="AQ395:AS395" si="2476">EXP(AM395)/(EXP($AM395)+EXP($AN395)+EXP($AO395))</f>
        <v>0.1336625642</v>
      </c>
      <c r="AR395" s="17">
        <f t="shared" si="2476"/>
        <v>0.4877485361</v>
      </c>
      <c r="AS395" s="17">
        <f t="shared" si="2476"/>
        <v>0.3785888997</v>
      </c>
      <c r="AU395" s="40" t="str">
        <f t="shared" si="2467"/>
        <v>versicolor</v>
      </c>
      <c r="AW395" s="41">
        <v>0.0</v>
      </c>
      <c r="AX395" s="41">
        <v>1.0</v>
      </c>
      <c r="AY395" s="41">
        <v>0.0</v>
      </c>
      <c r="BB395" s="74">
        <f t="shared" ref="BB395:BD395" si="2477">AQ395-AW395</f>
        <v>0.1336625642</v>
      </c>
      <c r="BC395" s="74">
        <f t="shared" si="2477"/>
        <v>-0.5122514639</v>
      </c>
      <c r="BD395" s="74">
        <f t="shared" si="2477"/>
        <v>0.3785888997</v>
      </c>
      <c r="BF395" s="5">
        <v>1.0</v>
      </c>
      <c r="BG395" s="5">
        <v>1.0</v>
      </c>
      <c r="BH395" s="5">
        <v>1.0</v>
      </c>
      <c r="BJ395" s="34">
        <f t="shared" ref="BJ395:BL395" si="2478">BB395*BF395</f>
        <v>0.1336625642</v>
      </c>
      <c r="BK395" s="34">
        <f t="shared" si="2478"/>
        <v>-0.5122514639</v>
      </c>
      <c r="BL395" s="34">
        <f t="shared" si="2478"/>
        <v>0.3785888997</v>
      </c>
      <c r="BO395" s="34">
        <v>0.6979037031299024</v>
      </c>
      <c r="BP395" s="34">
        <v>-0.30400267722145446</v>
      </c>
      <c r="BQ395" s="34">
        <v>-0.3939010259084478</v>
      </c>
      <c r="BT395" s="5">
        <f t="shared" ref="BT395:BV395" si="2479">Z395*(1-Z395)</f>
        <v>0.249609087</v>
      </c>
      <c r="BU395" s="5">
        <f t="shared" si="2479"/>
        <v>0.1723298672</v>
      </c>
      <c r="BV395" s="5">
        <f t="shared" si="2479"/>
        <v>0.09178398724</v>
      </c>
      <c r="BY395" s="17">
        <v>-0.1831740041223242</v>
      </c>
      <c r="BZ395" s="17">
        <v>0.5050313076564115</v>
      </c>
      <c r="CA395" s="17">
        <v>-0.3855040796248379</v>
      </c>
      <c r="CC395" s="34">
        <f t="shared" ref="CC395:CE395" si="2480">BY395*BT395</f>
        <v>-0.04572189592</v>
      </c>
      <c r="CD395" s="34">
        <f t="shared" si="2480"/>
        <v>0.08703197819</v>
      </c>
      <c r="CE395" s="34">
        <f t="shared" si="2480"/>
        <v>-0.03538310153</v>
      </c>
    </row>
    <row r="396" ht="18.0" customHeight="1">
      <c r="B396" s="6">
        <v>0.0</v>
      </c>
      <c r="C396" s="6">
        <v>1.0</v>
      </c>
      <c r="D396" s="6">
        <v>0.0</v>
      </c>
      <c r="E396" s="22" t="str">
        <f t="shared" si="2447"/>
        <v>versicolor</v>
      </c>
      <c r="F396" s="22">
        <f t="shared" ref="F396:H396" si="2481">AQ396</f>
        <v>0.1433664752</v>
      </c>
      <c r="G396" s="22">
        <f t="shared" si="2481"/>
        <v>0.4760002838</v>
      </c>
      <c r="H396" s="22">
        <f t="shared" si="2481"/>
        <v>0.380633241</v>
      </c>
      <c r="I396" s="64" t="str">
        <f t="shared" si="2449"/>
        <v>versicolor</v>
      </c>
      <c r="K396" s="24" t="str">
        <f t="shared" si="2450"/>
        <v>OK</v>
      </c>
      <c r="L396" s="29">
        <f t="shared" si="2451"/>
        <v>0.08248186984</v>
      </c>
      <c r="N396" s="29">
        <v>1.0</v>
      </c>
      <c r="O396" s="27">
        <v>5.9</v>
      </c>
      <c r="P396" s="27">
        <v>3.4</v>
      </c>
      <c r="U396" s="27">
        <v>0.04752616018537226</v>
      </c>
      <c r="V396" s="27">
        <v>-1.1072544614668973</v>
      </c>
      <c r="W396" s="27">
        <v>1.9459010552532492</v>
      </c>
      <c r="Z396" s="17">
        <f t="shared" ref="Z396:AB396" si="2482">1/(1+EXP(-U396))</f>
        <v>0.5118793041</v>
      </c>
      <c r="AA396" s="17">
        <f t="shared" si="2482"/>
        <v>0.2483830961</v>
      </c>
      <c r="AB396" s="17">
        <f t="shared" si="2482"/>
        <v>0.8749990054</v>
      </c>
      <c r="AE396" s="29">
        <v>1.0</v>
      </c>
      <c r="AF396" s="17">
        <f t="shared" ref="AF396:AH396" si="2483">Z396</f>
        <v>0.5118793041</v>
      </c>
      <c r="AG396" s="17">
        <f t="shared" si="2483"/>
        <v>0.2483830961</v>
      </c>
      <c r="AH396" s="17">
        <f t="shared" si="2483"/>
        <v>0.8749990054</v>
      </c>
      <c r="AI396" s="2"/>
      <c r="AM396" s="27">
        <v>-0.11374292227125604</v>
      </c>
      <c r="AN396" s="27">
        <v>1.0862714121565913</v>
      </c>
      <c r="AO396" s="27">
        <v>0.8626892511813384</v>
      </c>
      <c r="AQ396" s="17">
        <f t="shared" ref="AQ396:AS396" si="2484">EXP(AM396)/(EXP($AM396)+EXP($AN396)+EXP($AO396))</f>
        <v>0.1433664752</v>
      </c>
      <c r="AR396" s="17">
        <f t="shared" si="2484"/>
        <v>0.4760002838</v>
      </c>
      <c r="AS396" s="17">
        <f t="shared" si="2484"/>
        <v>0.380633241</v>
      </c>
      <c r="AU396" s="40" t="str">
        <f t="shared" si="2467"/>
        <v>versicolor</v>
      </c>
      <c r="AW396" s="41">
        <v>0.0</v>
      </c>
      <c r="AX396" s="41">
        <v>1.0</v>
      </c>
      <c r="AY396" s="41">
        <v>0.0</v>
      </c>
      <c r="BB396" s="74">
        <f t="shared" ref="BB396:BD396" si="2485">AQ396-AW396</f>
        <v>0.1433664752</v>
      </c>
      <c r="BC396" s="74">
        <f t="shared" si="2485"/>
        <v>-0.5239997162</v>
      </c>
      <c r="BD396" s="74">
        <f t="shared" si="2485"/>
        <v>0.380633241</v>
      </c>
      <c r="BF396" s="5">
        <v>1.0</v>
      </c>
      <c r="BG396" s="5">
        <v>1.0</v>
      </c>
      <c r="BH396" s="5">
        <v>1.0</v>
      </c>
      <c r="BJ396" s="34">
        <f t="shared" ref="BJ396:BL396" si="2486">BB396*BF396</f>
        <v>0.1433664752</v>
      </c>
      <c r="BK396" s="34">
        <f t="shared" si="2486"/>
        <v>-0.5239997162</v>
      </c>
      <c r="BL396" s="34">
        <f t="shared" si="2486"/>
        <v>0.380633241</v>
      </c>
      <c r="BT396" s="5">
        <f t="shared" ref="BT396:BV396" si="2487">Z396*(1-Z396)</f>
        <v>0.2498588821</v>
      </c>
      <c r="BU396" s="5">
        <f t="shared" si="2487"/>
        <v>0.1866889336</v>
      </c>
      <c r="BV396" s="5">
        <f t="shared" si="2487"/>
        <v>0.109375746</v>
      </c>
      <c r="BY396" s="17">
        <v>-0.1893796056496913</v>
      </c>
      <c r="BZ396" s="17">
        <v>0.5232005716826302</v>
      </c>
      <c r="CA396" s="17">
        <v>-0.40468350737387593</v>
      </c>
      <c r="CC396" s="34">
        <f t="shared" ref="CC396:CE396" si="2488">BY396*BT396</f>
        <v>-0.04731817657</v>
      </c>
      <c r="CD396" s="34">
        <f t="shared" si="2488"/>
        <v>0.09767575681</v>
      </c>
      <c r="CE396" s="34">
        <f t="shared" si="2488"/>
        <v>-0.0442625605</v>
      </c>
    </row>
    <row r="397" ht="18.0" customHeight="1">
      <c r="B397" s="6">
        <v>0.0</v>
      </c>
      <c r="C397" s="6">
        <v>1.0</v>
      </c>
      <c r="D397" s="6">
        <v>0.0</v>
      </c>
      <c r="E397" s="22" t="str">
        <f t="shared" si="2447"/>
        <v>versicolor</v>
      </c>
      <c r="F397" s="22">
        <f t="shared" ref="F397:H397" si="2489">AQ397</f>
        <v>0.1118113897</v>
      </c>
      <c r="G397" s="22">
        <f t="shared" si="2489"/>
        <v>0.5179730522</v>
      </c>
      <c r="H397" s="22">
        <f t="shared" si="2489"/>
        <v>0.3702155581</v>
      </c>
      <c r="I397" s="64" t="str">
        <f t="shared" si="2449"/>
        <v>versicolor</v>
      </c>
      <c r="K397" s="24" t="str">
        <f t="shared" si="2450"/>
        <v>OK</v>
      </c>
      <c r="L397" s="29">
        <f t="shared" si="2451"/>
        <v>0.0730924512</v>
      </c>
      <c r="N397" s="29">
        <v>1.0</v>
      </c>
      <c r="O397" s="27">
        <v>6.7</v>
      </c>
      <c r="P397" s="27">
        <v>3.2</v>
      </c>
      <c r="U397" s="27">
        <v>0.2903641751495585</v>
      </c>
      <c r="V397" s="27">
        <v>-1.7437967643498835</v>
      </c>
      <c r="W397" s="27">
        <v>2.782211609712712</v>
      </c>
      <c r="Z397" s="17">
        <f t="shared" ref="Z397:AB397" si="2490">1/(1+EXP(-U397))</f>
        <v>0.5720852867</v>
      </c>
      <c r="AA397" s="17">
        <f t="shared" si="2490"/>
        <v>0.1488313167</v>
      </c>
      <c r="AB397" s="17">
        <f t="shared" si="2490"/>
        <v>0.9417069693</v>
      </c>
      <c r="AE397" s="29">
        <v>1.0</v>
      </c>
      <c r="AF397" s="17">
        <f t="shared" ref="AF397:AH397" si="2491">Z397</f>
        <v>0.5720852867</v>
      </c>
      <c r="AG397" s="17">
        <f t="shared" si="2491"/>
        <v>0.1488313167</v>
      </c>
      <c r="AH397" s="17">
        <f t="shared" si="2491"/>
        <v>0.9417069693</v>
      </c>
      <c r="AJ397" s="2"/>
      <c r="AK397" s="2"/>
      <c r="AM397" s="27">
        <v>-0.2674786208366867</v>
      </c>
      <c r="AN397" s="27">
        <v>1.2656311660231652</v>
      </c>
      <c r="AO397" s="27">
        <v>0.9297933731721839</v>
      </c>
      <c r="AQ397" s="17">
        <f t="shared" ref="AQ397:AS397" si="2492">EXP(AM397)/(EXP($AM397)+EXP($AN397)+EXP($AO397))</f>
        <v>0.1118113897</v>
      </c>
      <c r="AR397" s="17">
        <f t="shared" si="2492"/>
        <v>0.5179730522</v>
      </c>
      <c r="AS397" s="17">
        <f t="shared" si="2492"/>
        <v>0.3702155581</v>
      </c>
      <c r="AU397" s="40" t="str">
        <f t="shared" si="2467"/>
        <v>versicolor</v>
      </c>
      <c r="AW397" s="41">
        <v>0.0</v>
      </c>
      <c r="AX397" s="41">
        <v>1.0</v>
      </c>
      <c r="AY397" s="41">
        <v>0.0</v>
      </c>
      <c r="BB397" s="74">
        <f t="shared" ref="BB397:BD397" si="2493">AQ397-AW397</f>
        <v>0.1118113897</v>
      </c>
      <c r="BC397" s="74">
        <f t="shared" si="2493"/>
        <v>-0.4820269478</v>
      </c>
      <c r="BD397" s="74">
        <f t="shared" si="2493"/>
        <v>0.3702155581</v>
      </c>
      <c r="BF397" s="5">
        <v>1.0</v>
      </c>
      <c r="BG397" s="5">
        <v>1.0</v>
      </c>
      <c r="BH397" s="5">
        <v>1.0</v>
      </c>
      <c r="BJ397" s="34">
        <f t="shared" ref="BJ397:BL397" si="2494">BB397*BF397</f>
        <v>0.1118113897</v>
      </c>
      <c r="BK397" s="34">
        <f t="shared" si="2494"/>
        <v>-0.4820269478</v>
      </c>
      <c r="BL397" s="34">
        <f t="shared" si="2494"/>
        <v>0.3702155581</v>
      </c>
      <c r="BT397" s="5">
        <f t="shared" ref="BT397:BV397" si="2495">Z397*(1-Z397)</f>
        <v>0.2448037114</v>
      </c>
      <c r="BU397" s="5">
        <f t="shared" si="2495"/>
        <v>0.1266805559</v>
      </c>
      <c r="BV397" s="5">
        <f t="shared" si="2495"/>
        <v>0.05489495324</v>
      </c>
      <c r="BY397" s="17">
        <v>-0.1681492636494351</v>
      </c>
      <c r="BZ397" s="17">
        <v>0.46137716618090546</v>
      </c>
      <c r="CA397" s="17">
        <v>-0.34101081826545954</v>
      </c>
      <c r="CC397" s="34">
        <f t="shared" ref="CC397:CE397" si="2496">BY397*BT397</f>
        <v>-0.04116356382</v>
      </c>
      <c r="CD397" s="34">
        <f t="shared" si="2496"/>
        <v>0.05844751589</v>
      </c>
      <c r="CE397" s="34">
        <f t="shared" si="2496"/>
        <v>-0.01871977292</v>
      </c>
    </row>
    <row r="398" ht="18.0" customHeight="1">
      <c r="B398" s="6">
        <v>0.0</v>
      </c>
      <c r="C398" s="6">
        <v>0.0</v>
      </c>
      <c r="D398" s="6">
        <v>1.0</v>
      </c>
      <c r="E398" s="22" t="str">
        <f t="shared" si="2447"/>
        <v>virginica</v>
      </c>
      <c r="F398" s="22">
        <f t="shared" ref="F398:H398" si="2497">AQ398</f>
        <v>0.2423766382</v>
      </c>
      <c r="G398" s="22">
        <f t="shared" si="2497"/>
        <v>0.3718766592</v>
      </c>
      <c r="H398" s="22">
        <f t="shared" si="2497"/>
        <v>0.3857467026</v>
      </c>
      <c r="I398" s="64" t="str">
        <f t="shared" si="2449"/>
        <v>virginica</v>
      </c>
      <c r="K398" s="24" t="str">
        <f t="shared" si="2450"/>
        <v>OK</v>
      </c>
      <c r="L398" s="29">
        <f t="shared" si="2451"/>
        <v>0.1058415929</v>
      </c>
      <c r="N398" s="29">
        <v>1.0</v>
      </c>
      <c r="O398" s="27">
        <v>7.9</v>
      </c>
      <c r="P398" s="27">
        <v>6.3</v>
      </c>
      <c r="U398" s="27">
        <v>-0.6025688192786256</v>
      </c>
      <c r="V398" s="27">
        <v>-0.11436103962631083</v>
      </c>
      <c r="W398" s="27">
        <v>0.9403303875564637</v>
      </c>
      <c r="Z398" s="17">
        <f t="shared" ref="Z398:AB398" si="2498">1/(1+EXP(-U398))</f>
        <v>0.3537562085</v>
      </c>
      <c r="AA398" s="17">
        <f t="shared" si="2498"/>
        <v>0.4714408591</v>
      </c>
      <c r="AB398" s="17">
        <f t="shared" si="2498"/>
        <v>0.7191663893</v>
      </c>
      <c r="AE398" s="29">
        <v>1.0</v>
      </c>
      <c r="AF398" s="17">
        <f t="shared" ref="AF398:AH398" si="2499">Z398</f>
        <v>0.3537562085</v>
      </c>
      <c r="AG398" s="17">
        <f t="shared" si="2499"/>
        <v>0.4714408591</v>
      </c>
      <c r="AH398" s="17">
        <f t="shared" si="2499"/>
        <v>0.7191663893</v>
      </c>
      <c r="AM398" s="27">
        <v>0.22918030834050418</v>
      </c>
      <c r="AN398" s="27">
        <v>0.6572496737808574</v>
      </c>
      <c r="AO398" s="27">
        <v>0.6938683788374984</v>
      </c>
      <c r="AQ398" s="17">
        <f t="shared" ref="AQ398:AS398" si="2500">EXP(AM398)/(EXP($AM398)+EXP($AN398)+EXP($AO398))</f>
        <v>0.2423766382</v>
      </c>
      <c r="AR398" s="17">
        <f t="shared" si="2500"/>
        <v>0.3718766592</v>
      </c>
      <c r="AS398" s="17">
        <f t="shared" si="2500"/>
        <v>0.3857467026</v>
      </c>
      <c r="AU398" s="40" t="str">
        <f t="shared" si="2467"/>
        <v>virginica</v>
      </c>
      <c r="AW398" s="41">
        <v>0.0</v>
      </c>
      <c r="AX398" s="41">
        <v>0.0</v>
      </c>
      <c r="AY398" s="41">
        <v>1.0</v>
      </c>
      <c r="BB398" s="74">
        <f t="shared" ref="BB398:BD398" si="2501">AQ398-AW398</f>
        <v>0.2423766382</v>
      </c>
      <c r="BC398" s="74">
        <f t="shared" si="2501"/>
        <v>0.3718766592</v>
      </c>
      <c r="BD398" s="74">
        <f t="shared" si="2501"/>
        <v>-0.6142532974</v>
      </c>
      <c r="BF398" s="5">
        <v>1.0</v>
      </c>
      <c r="BG398" s="5">
        <v>1.0</v>
      </c>
      <c r="BH398" s="5">
        <v>1.0</v>
      </c>
      <c r="BJ398" s="34">
        <f t="shared" ref="BJ398:BL398" si="2502">BB398*BF398</f>
        <v>0.2423766382</v>
      </c>
      <c r="BK398" s="34">
        <f t="shared" si="2502"/>
        <v>0.3718766592</v>
      </c>
      <c r="BL398" s="34">
        <f t="shared" si="2502"/>
        <v>-0.6142532974</v>
      </c>
      <c r="BT398" s="5">
        <f t="shared" ref="BT398:BV398" si="2503">Z398*(1-Z398)</f>
        <v>0.2286127535</v>
      </c>
      <c r="BU398" s="5">
        <f t="shared" si="2503"/>
        <v>0.2491843755</v>
      </c>
      <c r="BV398" s="5">
        <f t="shared" si="2503"/>
        <v>0.2019660938</v>
      </c>
      <c r="BY398" s="17">
        <v>0.03048672361413368</v>
      </c>
      <c r="BZ398" s="17">
        <v>-0.0298734977637663</v>
      </c>
      <c r="CA398" s="17">
        <v>-0.24870504138491967</v>
      </c>
      <c r="CC398" s="34">
        <f t="shared" ref="CC398:CE398" si="2504">BY398*BT398</f>
        <v>0.006969653829</v>
      </c>
      <c r="CD398" s="34">
        <f t="shared" si="2504"/>
        <v>-0.007444008883</v>
      </c>
      <c r="CE398" s="34">
        <f t="shared" si="2504"/>
        <v>-0.05022998571</v>
      </c>
    </row>
    <row r="399" ht="18.0" customHeight="1">
      <c r="B399" s="6">
        <v>0.0</v>
      </c>
      <c r="C399" s="6">
        <v>0.0</v>
      </c>
      <c r="D399" s="6">
        <v>1.0</v>
      </c>
      <c r="E399" s="22" t="str">
        <f t="shared" si="2447"/>
        <v>virginica</v>
      </c>
      <c r="F399" s="22">
        <f t="shared" ref="F399:H399" si="2505">AQ399</f>
        <v>0.1688391364</v>
      </c>
      <c r="G399" s="22">
        <f t="shared" si="2505"/>
        <v>0.443236905</v>
      </c>
      <c r="H399" s="22">
        <f t="shared" si="2505"/>
        <v>0.3879239586</v>
      </c>
      <c r="I399" s="64" t="str">
        <f t="shared" si="2449"/>
        <v>versicolor</v>
      </c>
      <c r="K399" s="24" t="str">
        <f t="shared" si="2450"/>
        <v>NG</v>
      </c>
      <c r="L399" s="29">
        <f t="shared" si="2451"/>
        <v>0.1052162157</v>
      </c>
      <c r="N399" s="29">
        <v>1.0</v>
      </c>
      <c r="O399" s="27">
        <v>8.3</v>
      </c>
      <c r="P399" s="27">
        <v>5.8</v>
      </c>
      <c r="U399" s="27">
        <v>-0.33324510392894835</v>
      </c>
      <c r="V399" s="27">
        <v>-0.736661506249928</v>
      </c>
      <c r="W399" s="27">
        <v>1.722761788768012</v>
      </c>
      <c r="Z399" s="17">
        <f t="shared" ref="Z399:AB399" si="2506">1/(1+EXP(-U399))</f>
        <v>0.4174512495</v>
      </c>
      <c r="AA399" s="17">
        <f t="shared" si="2506"/>
        <v>0.3237346114</v>
      </c>
      <c r="AB399" s="17">
        <f t="shared" si="2506"/>
        <v>0.8484842303</v>
      </c>
      <c r="AE399" s="29">
        <v>1.0</v>
      </c>
      <c r="AF399" s="17">
        <f t="shared" ref="AF399:AH399" si="2507">Z399</f>
        <v>0.4174512495</v>
      </c>
      <c r="AG399" s="17">
        <f t="shared" si="2507"/>
        <v>0.3237346114</v>
      </c>
      <c r="AH399" s="17">
        <f t="shared" si="2507"/>
        <v>0.8484842303</v>
      </c>
      <c r="AM399" s="27">
        <v>-0.03326433469781154</v>
      </c>
      <c r="AN399" s="27">
        <v>0.9318936607417908</v>
      </c>
      <c r="AO399" s="27">
        <v>0.7985985966800788</v>
      </c>
      <c r="AQ399" s="17">
        <f t="shared" ref="AQ399:AS399" si="2508">EXP(AM399)/(EXP($AM399)+EXP($AN399)+EXP($AO399))</f>
        <v>0.1688391364</v>
      </c>
      <c r="AR399" s="17">
        <f t="shared" si="2508"/>
        <v>0.443236905</v>
      </c>
      <c r="AS399" s="17">
        <f t="shared" si="2508"/>
        <v>0.3879239586</v>
      </c>
      <c r="AU399" s="40" t="str">
        <f t="shared" si="2467"/>
        <v>versicolor</v>
      </c>
      <c r="AW399" s="41">
        <v>0.0</v>
      </c>
      <c r="AX399" s="41">
        <v>0.0</v>
      </c>
      <c r="AY399" s="41">
        <v>1.0</v>
      </c>
      <c r="BB399" s="74">
        <f t="shared" ref="BB399:BD399" si="2509">AQ399-AW399</f>
        <v>0.1688391364</v>
      </c>
      <c r="BC399" s="74">
        <f t="shared" si="2509"/>
        <v>0.443236905</v>
      </c>
      <c r="BD399" s="74">
        <f t="shared" si="2509"/>
        <v>-0.6120760414</v>
      </c>
      <c r="BF399" s="5">
        <v>1.0</v>
      </c>
      <c r="BG399" s="5">
        <v>1.0</v>
      </c>
      <c r="BH399" s="5">
        <v>1.0</v>
      </c>
      <c r="BJ399" s="34">
        <f t="shared" ref="BJ399:BL399" si="2510">BB399*BF399</f>
        <v>0.1688391364</v>
      </c>
      <c r="BK399" s="34">
        <f t="shared" si="2510"/>
        <v>0.443236905</v>
      </c>
      <c r="BL399" s="34">
        <f t="shared" si="2510"/>
        <v>-0.6120760414</v>
      </c>
      <c r="BT399" s="5">
        <f t="shared" ref="BT399:BV399" si="2511">Z399*(1-Z399)</f>
        <v>0.2431857038</v>
      </c>
      <c r="BU399" s="5">
        <f t="shared" si="2511"/>
        <v>0.2189305128</v>
      </c>
      <c r="BV399" s="5">
        <f t="shared" si="2511"/>
        <v>0.1285587413</v>
      </c>
      <c r="BY399" s="17">
        <v>0.07258743291705178</v>
      </c>
      <c r="BZ399" s="17">
        <v>-0.15471660833794504</v>
      </c>
      <c r="CA399" s="17">
        <v>-0.10947833926138067</v>
      </c>
      <c r="CC399" s="34">
        <f t="shared" ref="CC399:CE399" si="2512">BY399*BT399</f>
        <v>0.01765222596</v>
      </c>
      <c r="CD399" s="34">
        <f t="shared" si="2512"/>
        <v>-0.0338721864</v>
      </c>
      <c r="CE399" s="34">
        <f t="shared" si="2512"/>
        <v>-0.01407439749</v>
      </c>
    </row>
    <row r="400" ht="18.0" customHeight="1">
      <c r="B400" s="6">
        <v>0.0</v>
      </c>
      <c r="C400" s="6">
        <v>0.0</v>
      </c>
      <c r="D400" s="6">
        <v>1.0</v>
      </c>
      <c r="E400" s="22" t="str">
        <f t="shared" si="2447"/>
        <v>virginica</v>
      </c>
      <c r="F400" s="22">
        <f t="shared" ref="F400:H400" si="2513">AQ400</f>
        <v>0.1618912393</v>
      </c>
      <c r="G400" s="22">
        <f t="shared" si="2513"/>
        <v>0.4518263773</v>
      </c>
      <c r="H400" s="22">
        <f t="shared" si="2513"/>
        <v>0.3862823833</v>
      </c>
      <c r="I400" s="64" t="str">
        <f t="shared" si="2449"/>
        <v>versicolor</v>
      </c>
      <c r="J400" s="30"/>
      <c r="K400" s="24" t="str">
        <f t="shared" si="2450"/>
        <v>NG</v>
      </c>
      <c r="L400" s="31">
        <f t="shared" si="2451"/>
        <v>0.1056874016</v>
      </c>
      <c r="N400" s="31">
        <v>1.0</v>
      </c>
      <c r="O400" s="27">
        <v>7.7</v>
      </c>
      <c r="P400" s="27">
        <v>5.2</v>
      </c>
      <c r="U400" s="27">
        <v>-0.23805228790036836</v>
      </c>
      <c r="V400" s="27">
        <v>-0.8293097450541698</v>
      </c>
      <c r="W400" s="27">
        <v>1.7785466053893204</v>
      </c>
      <c r="Z400" s="17">
        <f t="shared" ref="Z400:AB400" si="2514">1/(1+EXP(-U400))</f>
        <v>0.4407663894</v>
      </c>
      <c r="AA400" s="17">
        <f t="shared" si="2514"/>
        <v>0.3037910407</v>
      </c>
      <c r="AB400" s="17">
        <f t="shared" si="2514"/>
        <v>0.8555173083</v>
      </c>
      <c r="AE400" s="31">
        <v>1.0</v>
      </c>
      <c r="AF400" s="17">
        <f t="shared" ref="AF400:AH400" si="2515">Z400</f>
        <v>0.4407663894</v>
      </c>
      <c r="AG400" s="17">
        <f t="shared" si="2515"/>
        <v>0.3037910407</v>
      </c>
      <c r="AH400" s="17">
        <f t="shared" si="2515"/>
        <v>0.8555173083</v>
      </c>
      <c r="AM400" s="27">
        <v>-0.055091188457717655</v>
      </c>
      <c r="AN400" s="27">
        <v>0.971282048911694</v>
      </c>
      <c r="AO400" s="27">
        <v>0.8145527288628807</v>
      </c>
      <c r="AQ400" s="17">
        <f t="shared" ref="AQ400:AS400" si="2516">EXP(AM400)/(EXP($AM400)+EXP($AN400)+EXP($AO400))</f>
        <v>0.1618912393</v>
      </c>
      <c r="AR400" s="17">
        <f t="shared" si="2516"/>
        <v>0.4518263773</v>
      </c>
      <c r="AS400" s="17">
        <f t="shared" si="2516"/>
        <v>0.3862823833</v>
      </c>
      <c r="AU400" s="40" t="str">
        <f t="shared" si="2467"/>
        <v>versicolor</v>
      </c>
      <c r="AW400" s="41">
        <v>0.0</v>
      </c>
      <c r="AX400" s="41">
        <v>0.0</v>
      </c>
      <c r="AY400" s="41">
        <v>1.0</v>
      </c>
      <c r="BB400" s="74">
        <f t="shared" ref="BB400:BD400" si="2517">AQ400-AW400</f>
        <v>0.1618912393</v>
      </c>
      <c r="BC400" s="74">
        <f t="shared" si="2517"/>
        <v>0.4518263773</v>
      </c>
      <c r="BD400" s="74">
        <f t="shared" si="2517"/>
        <v>-0.6137176167</v>
      </c>
      <c r="BF400" s="5">
        <v>1.0</v>
      </c>
      <c r="BG400" s="5">
        <v>1.0</v>
      </c>
      <c r="BH400" s="5">
        <v>1.0</v>
      </c>
      <c r="BJ400" s="34">
        <f t="shared" ref="BJ400:BL400" si="2518">BB400*BF400</f>
        <v>0.1618912393</v>
      </c>
      <c r="BK400" s="34">
        <f t="shared" si="2518"/>
        <v>0.4518263773</v>
      </c>
      <c r="BL400" s="34">
        <f t="shared" si="2518"/>
        <v>-0.6137176167</v>
      </c>
      <c r="BT400" s="5">
        <f t="shared" ref="BT400:BV400" si="2519">Z400*(1-Z400)</f>
        <v>0.2464913794</v>
      </c>
      <c r="BU400" s="5">
        <f t="shared" si="2519"/>
        <v>0.2115020443</v>
      </c>
      <c r="BV400" s="5">
        <f t="shared" si="2519"/>
        <v>0.1236074435</v>
      </c>
      <c r="BY400" s="17">
        <v>0.07708016055166622</v>
      </c>
      <c r="BZ400" s="17">
        <v>-0.16785490580193005</v>
      </c>
      <c r="CA400" s="17">
        <v>-0.09568449887785535</v>
      </c>
      <c r="CC400" s="34">
        <f t="shared" ref="CC400:CE400" si="2520">BY400*BT400</f>
        <v>0.0189995951</v>
      </c>
      <c r="CD400" s="34">
        <f t="shared" si="2520"/>
        <v>-0.03550165572</v>
      </c>
      <c r="CE400" s="34">
        <f t="shared" si="2520"/>
        <v>-0.01182731629</v>
      </c>
    </row>
    <row r="401" ht="18.0" customHeight="1">
      <c r="K401" s="32" t="s">
        <v>29</v>
      </c>
      <c r="L401" s="31">
        <f>SUM(L392:L400)</f>
        <v>0.7032034812</v>
      </c>
      <c r="R401" s="9"/>
      <c r="AM401" s="7"/>
    </row>
    <row r="402" ht="18.0" customHeight="1">
      <c r="K402" s="2"/>
      <c r="R402" s="9"/>
      <c r="AM402" s="43" t="s">
        <v>388</v>
      </c>
      <c r="AN402" s="27"/>
      <c r="AO402" s="27"/>
    </row>
    <row r="403" ht="18.0" customHeight="1">
      <c r="B403" s="11" t="s">
        <v>11</v>
      </c>
      <c r="C403" s="12"/>
      <c r="D403" s="12"/>
      <c r="E403" s="13"/>
      <c r="G403" s="2"/>
      <c r="H403" s="2"/>
      <c r="I403" s="2"/>
      <c r="J403" s="9"/>
      <c r="K403" s="2"/>
      <c r="L403" s="9"/>
      <c r="Q403" s="7"/>
      <c r="U403" s="43" t="s">
        <v>12</v>
      </c>
      <c r="V403" s="27"/>
      <c r="W403" s="27"/>
      <c r="Z403" s="16" t="s">
        <v>389</v>
      </c>
      <c r="AA403" s="17"/>
      <c r="AF403" s="16" t="s">
        <v>390</v>
      </c>
      <c r="AI403" s="7"/>
      <c r="AM403" s="43" t="s">
        <v>391</v>
      </c>
      <c r="AQ403" s="10" t="s">
        <v>392</v>
      </c>
      <c r="AR403" s="17"/>
      <c r="AW403" s="1" t="s">
        <v>41</v>
      </c>
      <c r="BB403" s="36" t="s">
        <v>93</v>
      </c>
      <c r="BF403" s="4" t="s">
        <v>393</v>
      </c>
      <c r="BH403" s="9" t="s">
        <v>2090</v>
      </c>
      <c r="BJ403" s="33" t="s">
        <v>395</v>
      </c>
      <c r="BN403" s="33" t="s">
        <v>396</v>
      </c>
      <c r="BO403" s="34"/>
      <c r="BP403" s="34"/>
      <c r="BQ403" s="34"/>
      <c r="BT403" s="4" t="s">
        <v>397</v>
      </c>
      <c r="BX403" s="16" t="s">
        <v>398</v>
      </c>
      <c r="BY403" s="17"/>
      <c r="BZ403" s="17"/>
      <c r="CA403" s="17"/>
      <c r="CB403" s="17"/>
      <c r="CC403" s="33" t="s">
        <v>399</v>
      </c>
      <c r="CG403" s="4" t="s">
        <v>138</v>
      </c>
      <c r="CH403" s="5"/>
      <c r="CI403" s="5"/>
      <c r="CJ403" s="5"/>
    </row>
    <row r="404" ht="18.0" customHeight="1">
      <c r="B404" s="18" t="s">
        <v>14</v>
      </c>
      <c r="C404" s="18" t="s">
        <v>15</v>
      </c>
      <c r="D404" s="18" t="s">
        <v>16</v>
      </c>
      <c r="E404" s="19"/>
      <c r="F404" s="6" t="s">
        <v>14</v>
      </c>
      <c r="G404" s="6" t="s">
        <v>15</v>
      </c>
      <c r="H404" s="6" t="s">
        <v>16</v>
      </c>
      <c r="I404" s="19"/>
      <c r="J404" s="20" t="s">
        <v>18</v>
      </c>
      <c r="K404" s="18" t="s">
        <v>19</v>
      </c>
      <c r="L404" s="21" t="s">
        <v>20</v>
      </c>
      <c r="N404" s="1" t="s">
        <v>21</v>
      </c>
      <c r="O404" s="1" t="s">
        <v>22</v>
      </c>
      <c r="P404" s="1" t="s">
        <v>23</v>
      </c>
      <c r="Q404" s="1" t="s">
        <v>2091</v>
      </c>
      <c r="U404" s="1" t="s">
        <v>2092</v>
      </c>
      <c r="AE404" s="1" t="s">
        <v>21</v>
      </c>
      <c r="AF404" s="2" t="s">
        <v>2093</v>
      </c>
      <c r="AI404" s="2" t="s">
        <v>2094</v>
      </c>
      <c r="AK404" s="2"/>
      <c r="AM404" s="2" t="s">
        <v>2095</v>
      </c>
      <c r="AO404" s="2"/>
      <c r="AQ404" s="2" t="s">
        <v>47</v>
      </c>
      <c r="AW404" s="6" t="s">
        <v>14</v>
      </c>
      <c r="AX404" s="6" t="s">
        <v>15</v>
      </c>
      <c r="AY404" s="6" t="s">
        <v>16</v>
      </c>
      <c r="BB404" s="2" t="s">
        <v>101</v>
      </c>
      <c r="BF404" s="1" t="s">
        <v>251</v>
      </c>
      <c r="BJ404" s="57" t="s">
        <v>2096</v>
      </c>
      <c r="BK404" s="58"/>
      <c r="BO404" s="2" t="s">
        <v>104</v>
      </c>
      <c r="BP404" s="2"/>
      <c r="BT404" s="1" t="s">
        <v>145</v>
      </c>
      <c r="BY404" s="2" t="s">
        <v>146</v>
      </c>
      <c r="CC404" s="2" t="s">
        <v>2097</v>
      </c>
      <c r="CH404" s="2" t="s">
        <v>148</v>
      </c>
    </row>
    <row r="405" ht="18.0" customHeight="1">
      <c r="A405" s="1">
        <f>A392+1</f>
        <v>31</v>
      </c>
      <c r="B405" s="6">
        <v>1.0</v>
      </c>
      <c r="C405" s="6">
        <v>0.0</v>
      </c>
      <c r="D405" s="6">
        <v>0.0</v>
      </c>
      <c r="E405" s="22" t="str">
        <f t="shared" ref="E405:E413" si="2531">IF(MAX(B405:D405)=B405,"setosa",IF(MAX(B405:D405)=C405,"versicolor","virginica"))</f>
        <v>setosa</v>
      </c>
      <c r="F405" s="22">
        <f t="shared" ref="F405:H405" si="2521">AQ405</f>
        <v>0.6376398431</v>
      </c>
      <c r="G405" s="22">
        <f t="shared" si="2521"/>
        <v>0.1263674894</v>
      </c>
      <c r="H405" s="22">
        <f t="shared" si="2521"/>
        <v>0.2359926675</v>
      </c>
      <c r="I405" s="64" t="str">
        <f t="shared" ref="I405:I413" si="2533">IF(MAX(F405:H405)=F405,"setosa",IF(MAX(F405:H405)=G405,"versicolor","virginica"))</f>
        <v>setosa</v>
      </c>
      <c r="J405" s="22">
        <f>COUNTIF(K405:K413,"OK")/9</f>
        <v>0.7777777778</v>
      </c>
      <c r="K405" s="24" t="str">
        <f t="shared" ref="K405:K413" si="2534">IF(E405=I405,"OK","NG")</f>
        <v>OK</v>
      </c>
      <c r="L405" s="25">
        <f t="shared" ref="L405:L413" si="2535">-(B405*LN(F405)+C405*LN(G405)+D405*LN(H405))/9</f>
        <v>0.04999796269</v>
      </c>
      <c r="M405" s="9" t="s">
        <v>26</v>
      </c>
      <c r="N405" s="25">
        <v>1.0</v>
      </c>
      <c r="O405" s="27">
        <v>5.1</v>
      </c>
      <c r="P405" s="27">
        <v>7.0</v>
      </c>
      <c r="Q405" s="72">
        <f t="shared" ref="Q405:S405" si="2522">Q392-$C$10*CH392</f>
        <v>0.06079875371</v>
      </c>
      <c r="R405" s="72">
        <f t="shared" si="2522"/>
        <v>-0.1212650195</v>
      </c>
      <c r="S405" s="72">
        <f t="shared" si="2522"/>
        <v>0.2183522809</v>
      </c>
      <c r="T405" s="28" t="s">
        <v>27</v>
      </c>
      <c r="U405" s="27">
        <f t="array" ref="U405:W413">MMULT(N405:P413,Q405:S407)</f>
        <v>-1.498089617</v>
      </c>
      <c r="V405" s="27">
        <v>2.1770447139869114</v>
      </c>
      <c r="W405" s="27">
        <v>-2.022056301665697</v>
      </c>
      <c r="Y405" s="9" t="s">
        <v>2098</v>
      </c>
      <c r="Z405" s="17">
        <f t="shared" ref="Z405:AB405" si="2523">1/(1+EXP(-U405))</f>
        <v>0.1827106235</v>
      </c>
      <c r="AA405" s="17">
        <f t="shared" si="2523"/>
        <v>0.8981690955</v>
      </c>
      <c r="AB405" s="17">
        <f t="shared" si="2523"/>
        <v>0.1169065322</v>
      </c>
      <c r="AD405" s="9" t="s">
        <v>2099</v>
      </c>
      <c r="AE405" s="25">
        <v>1.0</v>
      </c>
      <c r="AF405" s="17">
        <f t="shared" ref="AF405:AH405" si="2524">Z405</f>
        <v>0.1827106235</v>
      </c>
      <c r="AG405" s="17">
        <f t="shared" si="2524"/>
        <v>0.8981690955</v>
      </c>
      <c r="AH405" s="17">
        <f t="shared" si="2524"/>
        <v>0.1169065322</v>
      </c>
      <c r="AI405" s="38">
        <f t="shared" ref="AI405:AK405" si="2525">AI392-$C$10*BO392</f>
        <v>0.2179261432</v>
      </c>
      <c r="AJ405" s="38">
        <f t="shared" si="2525"/>
        <v>-0.1336705002</v>
      </c>
      <c r="AK405" s="38">
        <f t="shared" si="2525"/>
        <v>-0.08425564303</v>
      </c>
      <c r="AL405" s="28" t="s">
        <v>27</v>
      </c>
      <c r="AM405" s="27">
        <f t="array" ref="AM405:AO413">MMULT(AE405:AH413,AI405:AK408)</f>
        <v>1.228771536</v>
      </c>
      <c r="AN405" s="27">
        <v>-0.3898078339409253</v>
      </c>
      <c r="AO405" s="27">
        <v>0.23479865591016763</v>
      </c>
      <c r="AP405" s="9" t="s">
        <v>2100</v>
      </c>
      <c r="AQ405" s="17">
        <f t="shared" ref="AQ405:AS405" si="2526">EXP(AM405)/(EXP($AM405)+EXP($AN405)+EXP($AO405))</f>
        <v>0.6376398431</v>
      </c>
      <c r="AR405" s="17">
        <f t="shared" si="2526"/>
        <v>0.1263674894</v>
      </c>
      <c r="AS405" s="17">
        <f t="shared" si="2526"/>
        <v>0.2359926675</v>
      </c>
      <c r="AT405" s="39" t="s">
        <v>51</v>
      </c>
      <c r="AU405" s="40" t="str">
        <f>IF(MAX(B405:D405)=MAX(AQ405:AS405)=AQ405,"setosa",IF(MAX(AQ405:AS405)=AR405,"versicolor","virginica"))</f>
        <v>virginica</v>
      </c>
      <c r="AW405" s="41">
        <v>1.0</v>
      </c>
      <c r="AX405" s="41">
        <v>0.0</v>
      </c>
      <c r="AY405" s="41">
        <v>0.0</v>
      </c>
      <c r="BA405" s="59" t="s">
        <v>108</v>
      </c>
      <c r="BB405" s="74">
        <f t="shared" ref="BB405:BD405" si="2527">AQ405-AW405</f>
        <v>-0.3623601569</v>
      </c>
      <c r="BC405" s="74">
        <f t="shared" si="2527"/>
        <v>0.1263674894</v>
      </c>
      <c r="BD405" s="74">
        <f t="shared" si="2527"/>
        <v>0.2359926675</v>
      </c>
      <c r="BE405" s="9" t="s">
        <v>2101</v>
      </c>
      <c r="BF405" s="5">
        <v>1.0</v>
      </c>
      <c r="BG405" s="5">
        <v>1.0</v>
      </c>
      <c r="BH405" s="5">
        <v>1.0</v>
      </c>
      <c r="BI405" s="9" t="s">
        <v>2102</v>
      </c>
      <c r="BJ405" s="34">
        <f t="shared" ref="BJ405:BL405" si="2528">BB405*BF405</f>
        <v>-0.3623601569</v>
      </c>
      <c r="BK405" s="34">
        <f t="shared" si="2528"/>
        <v>0.1263674894</v>
      </c>
      <c r="BL405" s="34">
        <f t="shared" si="2528"/>
        <v>0.2359926675</v>
      </c>
      <c r="BN405" s="61" t="s">
        <v>2103</v>
      </c>
      <c r="BO405" s="62">
        <f t="array" ref="BO405:BQ408">MMULT(TRANSPOSE(AE405:AH413),BJ405:BL413)</f>
        <v>-0.1255336825</v>
      </c>
      <c r="BP405" s="62">
        <v>0.12752435942419826</v>
      </c>
      <c r="BQ405" s="62">
        <v>-0.001990676894624732</v>
      </c>
      <c r="BS405" s="75" t="s">
        <v>2104</v>
      </c>
      <c r="BT405" s="5">
        <f t="shared" ref="BT405:BV405" si="2529">Z405*(1-Z405)</f>
        <v>0.1493274516</v>
      </c>
      <c r="BU405" s="5">
        <f t="shared" si="2529"/>
        <v>0.09146137141</v>
      </c>
      <c r="BV405" s="5">
        <f t="shared" si="2529"/>
        <v>0.103239395</v>
      </c>
      <c r="BX405" s="9" t="s">
        <v>2105</v>
      </c>
      <c r="BY405" s="17">
        <f t="array" ref="BY405:CA413">MMULT(BJ405:BL413,TRANSPOSE(AI406:AK408))</f>
        <v>0.1517948189</v>
      </c>
      <c r="BZ405" s="17">
        <v>-0.47304991509657596</v>
      </c>
      <c r="CA405" s="17">
        <v>0.6311130354961307</v>
      </c>
      <c r="CB405" s="9"/>
      <c r="CC405" s="34">
        <f t="shared" ref="CC405:CE405" si="2530">BY405*BT405</f>
        <v>0.02266713347</v>
      </c>
      <c r="CD405" s="34">
        <f t="shared" si="2530"/>
        <v>-0.04326579398</v>
      </c>
      <c r="CE405" s="34">
        <f t="shared" si="2530"/>
        <v>0.06515572794</v>
      </c>
      <c r="CG405" s="61" t="s">
        <v>2106</v>
      </c>
      <c r="CH405" s="65">
        <f t="array" ref="CH405:CJ407">MMULT(TRANSPOSE(N405:P413),CC405:CE413)</f>
        <v>-0.02845945315</v>
      </c>
      <c r="CI405" s="65">
        <v>0.051498689008042754</v>
      </c>
      <c r="CJ405" s="65">
        <v>-0.00917973845849835</v>
      </c>
    </row>
    <row r="406" ht="18.0" customHeight="1">
      <c r="B406" s="6">
        <v>1.0</v>
      </c>
      <c r="C406" s="6">
        <v>0.0</v>
      </c>
      <c r="D406" s="6">
        <v>0.0</v>
      </c>
      <c r="E406" s="22" t="str">
        <f t="shared" si="2531"/>
        <v>setosa</v>
      </c>
      <c r="F406" s="22">
        <f t="shared" ref="F406:H406" si="2532">AQ406</f>
        <v>0.6673734807</v>
      </c>
      <c r="G406" s="22">
        <f t="shared" si="2532"/>
        <v>0.1123097694</v>
      </c>
      <c r="H406" s="22">
        <f t="shared" si="2532"/>
        <v>0.2203167498</v>
      </c>
      <c r="I406" s="64" t="str">
        <f t="shared" si="2533"/>
        <v>setosa</v>
      </c>
      <c r="K406" s="24" t="str">
        <f t="shared" si="2534"/>
        <v>OK</v>
      </c>
      <c r="L406" s="29">
        <f t="shared" si="2535"/>
        <v>0.04493393874</v>
      </c>
      <c r="N406" s="29">
        <v>1.0</v>
      </c>
      <c r="O406" s="27">
        <v>5.4</v>
      </c>
      <c r="P406" s="27">
        <v>7.8</v>
      </c>
      <c r="Q406" s="72">
        <f t="shared" ref="Q406:S406" si="2536">Q393-$C$10*CH393</f>
        <v>0.2219360228</v>
      </c>
      <c r="R406" s="72">
        <f t="shared" si="2536"/>
        <v>-0.626171595</v>
      </c>
      <c r="S406" s="72">
        <f t="shared" si="2536"/>
        <v>0.8414554731</v>
      </c>
      <c r="U406" s="27">
        <v>-1.7390244772900079</v>
      </c>
      <c r="V406" s="27">
        <v>2.6168257918393008</v>
      </c>
      <c r="W406" s="27">
        <v>-2.5161146877883267</v>
      </c>
      <c r="Z406" s="17">
        <f t="shared" ref="Z406:AB406" si="2537">1/(1+EXP(-U406))</f>
        <v>0.1494368864</v>
      </c>
      <c r="AA406" s="17">
        <f t="shared" si="2537"/>
        <v>0.9319366399</v>
      </c>
      <c r="AB406" s="17">
        <f t="shared" si="2537"/>
        <v>0.07473617361</v>
      </c>
      <c r="AE406" s="29">
        <v>1.0</v>
      </c>
      <c r="AF406" s="17">
        <f t="shared" ref="AF406:AH406" si="2538">Z406</f>
        <v>0.1494368864</v>
      </c>
      <c r="AG406" s="17">
        <f t="shared" si="2538"/>
        <v>0.9319366399</v>
      </c>
      <c r="AH406" s="17">
        <f t="shared" si="2538"/>
        <v>0.07473617361</v>
      </c>
      <c r="AI406" s="38">
        <f t="shared" ref="AI406:AK406" si="2539">AI393-$C$10*BO393</f>
        <v>0.2913290405</v>
      </c>
      <c r="AJ406" s="38">
        <f t="shared" si="2539"/>
        <v>0.9001073485</v>
      </c>
      <c r="AK406" s="38">
        <f t="shared" si="2539"/>
        <v>0.608563611</v>
      </c>
      <c r="AM406" s="27">
        <v>1.2977105626835208</v>
      </c>
      <c r="AN406" s="27">
        <v>-0.48437841571653795</v>
      </c>
      <c r="AO406" s="27">
        <v>0.18942701517902638</v>
      </c>
      <c r="AQ406" s="17">
        <f t="shared" ref="AQ406:AS406" si="2540">EXP(AM406)/(EXP($AM406)+EXP($AN406)+EXP($AO406))</f>
        <v>0.6673734807</v>
      </c>
      <c r="AR406" s="17">
        <f t="shared" si="2540"/>
        <v>0.1123097694</v>
      </c>
      <c r="AS406" s="17">
        <f t="shared" si="2540"/>
        <v>0.2203167498</v>
      </c>
      <c r="AU406" s="40" t="str">
        <f t="shared" ref="AU406:AU413" si="2551">IF(MAX(AQ406:AS406)=AQ406,"setosa",IF(MAX(AQ406:AS406)=AR406,"versicolor","virginica"))</f>
        <v>setosa</v>
      </c>
      <c r="AW406" s="41">
        <v>1.0</v>
      </c>
      <c r="AX406" s="41">
        <v>0.0</v>
      </c>
      <c r="AY406" s="41">
        <v>0.0</v>
      </c>
      <c r="BB406" s="74">
        <f t="shared" ref="BB406:BD406" si="2541">AQ406-AW406</f>
        <v>-0.3326265193</v>
      </c>
      <c r="BC406" s="74">
        <f t="shared" si="2541"/>
        <v>0.1123097694</v>
      </c>
      <c r="BD406" s="74">
        <f t="shared" si="2541"/>
        <v>0.2203167498</v>
      </c>
      <c r="BF406" s="5">
        <v>1.0</v>
      </c>
      <c r="BG406" s="5">
        <v>1.0</v>
      </c>
      <c r="BH406" s="5">
        <v>1.0</v>
      </c>
      <c r="BJ406" s="34">
        <f t="shared" ref="BJ406:BL406" si="2542">BB406*BF406</f>
        <v>-0.3326265193</v>
      </c>
      <c r="BK406" s="34">
        <f t="shared" si="2542"/>
        <v>0.1123097694</v>
      </c>
      <c r="BL406" s="34">
        <f t="shared" si="2542"/>
        <v>0.2203167498</v>
      </c>
      <c r="BN406" s="61" t="s">
        <v>2107</v>
      </c>
      <c r="BO406" s="34">
        <v>0.23808513455794744</v>
      </c>
      <c r="BP406" s="34">
        <v>-0.2297064328042218</v>
      </c>
      <c r="BQ406" s="34">
        <v>-0.008378701753725681</v>
      </c>
      <c r="BT406" s="5">
        <f t="shared" ref="BT406:BV406" si="2543">Z406*(1-Z406)</f>
        <v>0.1271055034</v>
      </c>
      <c r="BU406" s="5">
        <f t="shared" si="2543"/>
        <v>0.06343073912</v>
      </c>
      <c r="BV406" s="5">
        <f t="shared" si="2543"/>
        <v>0.06915067797</v>
      </c>
      <c r="BY406" s="17">
        <v>0.13826384091230437</v>
      </c>
      <c r="BZ406" s="17">
        <v>-0.4314890035790493</v>
      </c>
      <c r="CA406" s="17">
        <v>0.5780695985099374</v>
      </c>
      <c r="CC406" s="34">
        <f t="shared" ref="CC406:CE406" si="2544">BY406*BT406</f>
        <v>0.0175740951</v>
      </c>
      <c r="CD406" s="34">
        <f t="shared" si="2544"/>
        <v>-0.02736966642</v>
      </c>
      <c r="CE406" s="34">
        <f t="shared" si="2544"/>
        <v>0.03997390465</v>
      </c>
      <c r="CG406" s="61" t="s">
        <v>2108</v>
      </c>
      <c r="CH406" s="66">
        <v>-0.18086854426418245</v>
      </c>
      <c r="CI406" s="66">
        <v>0.321090637173599</v>
      </c>
      <c r="CJ406" s="66">
        <v>-0.3778539707487822</v>
      </c>
    </row>
    <row r="407" ht="18.0" customHeight="1">
      <c r="B407" s="6">
        <v>1.0</v>
      </c>
      <c r="C407" s="6">
        <v>0.0</v>
      </c>
      <c r="D407" s="6">
        <v>0.0</v>
      </c>
      <c r="E407" s="22" t="str">
        <f t="shared" si="2531"/>
        <v>setosa</v>
      </c>
      <c r="F407" s="22">
        <f t="shared" ref="F407:H407" si="2545">AQ407</f>
        <v>0.6509447298</v>
      </c>
      <c r="G407" s="22">
        <f t="shared" si="2545"/>
        <v>0.1202270518</v>
      </c>
      <c r="H407" s="22">
        <f t="shared" si="2545"/>
        <v>0.2288282185</v>
      </c>
      <c r="I407" s="64" t="str">
        <f t="shared" si="2533"/>
        <v>setosa</v>
      </c>
      <c r="K407" s="24" t="str">
        <f t="shared" si="2534"/>
        <v>OK</v>
      </c>
      <c r="L407" s="29">
        <f t="shared" si="2535"/>
        <v>0.04770339343</v>
      </c>
      <c r="N407" s="29">
        <v>1.0</v>
      </c>
      <c r="O407" s="27">
        <v>4.6</v>
      </c>
      <c r="P407" s="27">
        <v>6.8</v>
      </c>
      <c r="Q407" s="72">
        <f t="shared" ref="Q407:S407" si="2546">Q394-$C$10*CH394</f>
        <v>-0.3843945839</v>
      </c>
      <c r="R407" s="72">
        <f t="shared" si="2546"/>
        <v>0.7845406955</v>
      </c>
      <c r="S407" s="72">
        <f t="shared" si="2546"/>
        <v>-0.9331187851</v>
      </c>
      <c r="U407" s="27">
        <v>-1.532178711669917</v>
      </c>
      <c r="V407" s="27">
        <v>2.3332223724151224</v>
      </c>
      <c r="W407" s="27">
        <v>-2.256160281212696</v>
      </c>
      <c r="Z407" s="17">
        <f t="shared" ref="Z407:AB407" si="2547">1/(1+EXP(-U407))</f>
        <v>0.1776751379</v>
      </c>
      <c r="AA407" s="17">
        <f t="shared" si="2547"/>
        <v>0.9115913806</v>
      </c>
      <c r="AB407" s="17">
        <f t="shared" si="2547"/>
        <v>0.09481941467</v>
      </c>
      <c r="AE407" s="29">
        <v>1.0</v>
      </c>
      <c r="AF407" s="17">
        <f t="shared" ref="AF407:AH407" si="2548">Z407</f>
        <v>0.1776751379</v>
      </c>
      <c r="AG407" s="17">
        <f t="shared" si="2548"/>
        <v>0.9115913806</v>
      </c>
      <c r="AH407" s="17">
        <f t="shared" si="2548"/>
        <v>0.09481941467</v>
      </c>
      <c r="AI407" s="38">
        <f t="shared" ref="AI407:AK407" si="2549">AI394-$C$10*BO394</f>
        <v>1.185347745</v>
      </c>
      <c r="AJ407" s="38">
        <f t="shared" si="2549"/>
        <v>-0.6047108551</v>
      </c>
      <c r="AK407" s="38">
        <f t="shared" si="2549"/>
        <v>0.1393631104</v>
      </c>
      <c r="AM407" s="27">
        <v>1.2634350631585027</v>
      </c>
      <c r="AN407" s="27">
        <v>-0.42560762197761176</v>
      </c>
      <c r="AO407" s="27">
        <v>0.2179819093340093</v>
      </c>
      <c r="AQ407" s="17">
        <f t="shared" ref="AQ407:AS407" si="2550">EXP(AM407)/(EXP($AM407)+EXP($AN407)+EXP($AO407))</f>
        <v>0.6509447298</v>
      </c>
      <c r="AR407" s="17">
        <f t="shared" si="2550"/>
        <v>0.1202270518</v>
      </c>
      <c r="AS407" s="17">
        <f t="shared" si="2550"/>
        <v>0.2288282185</v>
      </c>
      <c r="AU407" s="40" t="str">
        <f t="shared" si="2551"/>
        <v>setosa</v>
      </c>
      <c r="AW407" s="41">
        <v>1.0</v>
      </c>
      <c r="AX407" s="41">
        <v>0.0</v>
      </c>
      <c r="AY407" s="41">
        <v>0.0</v>
      </c>
      <c r="BB407" s="74">
        <f t="shared" ref="BB407:BD407" si="2552">AQ407-AW407</f>
        <v>-0.3490552702</v>
      </c>
      <c r="BC407" s="74">
        <f t="shared" si="2552"/>
        <v>0.1202270518</v>
      </c>
      <c r="BD407" s="74">
        <f t="shared" si="2552"/>
        <v>0.2288282185</v>
      </c>
      <c r="BF407" s="5">
        <v>1.0</v>
      </c>
      <c r="BG407" s="5">
        <v>1.0</v>
      </c>
      <c r="BH407" s="5">
        <v>1.0</v>
      </c>
      <c r="BJ407" s="34">
        <f t="shared" ref="BJ407:BL407" si="2553">BB407*BF407</f>
        <v>-0.3490552702</v>
      </c>
      <c r="BK407" s="34">
        <f t="shared" si="2553"/>
        <v>0.1202270518</v>
      </c>
      <c r="BL407" s="34">
        <f t="shared" si="2553"/>
        <v>0.2288282185</v>
      </c>
      <c r="BO407" s="34">
        <v>-0.671578374911757</v>
      </c>
      <c r="BP407" s="34">
        <v>0.4779201723894474</v>
      </c>
      <c r="BQ407" s="34">
        <v>0.19365820252230975</v>
      </c>
      <c r="BT407" s="5">
        <f t="shared" ref="BT407:BV407" si="2554">Z407*(1-Z407)</f>
        <v>0.1461066833</v>
      </c>
      <c r="BU407" s="5">
        <f t="shared" si="2554"/>
        <v>0.08059253543</v>
      </c>
      <c r="BV407" s="5">
        <f t="shared" si="2554"/>
        <v>0.08582869327</v>
      </c>
      <c r="BY407" s="17">
        <v>0.1457838427462263</v>
      </c>
      <c r="BZ407" s="17">
        <v>-0.4545642682948743</v>
      </c>
      <c r="CA407" s="17">
        <v>0.6074288413337533</v>
      </c>
      <c r="CC407" s="34">
        <f t="shared" ref="CC407:CE407" si="2555">BY407*BT407</f>
        <v>0.02129999374</v>
      </c>
      <c r="CD407" s="34">
        <f t="shared" si="2555"/>
        <v>-0.0366344869</v>
      </c>
      <c r="CE407" s="34">
        <f t="shared" si="2555"/>
        <v>0.05213482371</v>
      </c>
      <c r="CH407" s="66">
        <v>0.23928109031645128</v>
      </c>
      <c r="CI407" s="66">
        <v>-0.39306775694358065</v>
      </c>
      <c r="CJ407" s="66">
        <v>0.3536873373632171</v>
      </c>
    </row>
    <row r="408" ht="18.0" customHeight="1">
      <c r="B408" s="6">
        <v>0.0</v>
      </c>
      <c r="C408" s="6">
        <v>1.0</v>
      </c>
      <c r="D408" s="6">
        <v>0.0</v>
      </c>
      <c r="E408" s="22" t="str">
        <f t="shared" si="2531"/>
        <v>versicolor</v>
      </c>
      <c r="F408" s="22">
        <f t="shared" ref="F408:H408" si="2556">AQ408</f>
        <v>0.1261170922</v>
      </c>
      <c r="G408" s="22">
        <f t="shared" si="2556"/>
        <v>0.4918803408</v>
      </c>
      <c r="H408" s="22">
        <f t="shared" si="2556"/>
        <v>0.382002567</v>
      </c>
      <c r="I408" s="64" t="str">
        <f t="shared" si="2533"/>
        <v>versicolor</v>
      </c>
      <c r="K408" s="24" t="str">
        <f t="shared" si="2534"/>
        <v>OK</v>
      </c>
      <c r="L408" s="29">
        <f t="shared" si="2535"/>
        <v>0.07883553354</v>
      </c>
      <c r="N408" s="29">
        <v>1.0</v>
      </c>
      <c r="O408" s="27">
        <v>6.4</v>
      </c>
      <c r="P408" s="27">
        <v>3.6</v>
      </c>
      <c r="U408" s="27">
        <v>0.0973687977676736</v>
      </c>
      <c r="V408" s="27">
        <v>-1.3044167241095561</v>
      </c>
      <c r="W408" s="27">
        <v>2.2444396826495225</v>
      </c>
      <c r="Z408" s="17">
        <f t="shared" ref="Z408:AB408" si="2557">1/(1+EXP(-U408))</f>
        <v>0.5243229859</v>
      </c>
      <c r="AA408" s="17">
        <f t="shared" si="2557"/>
        <v>0.213422628</v>
      </c>
      <c r="AB408" s="17">
        <f t="shared" si="2557"/>
        <v>0.9041698332</v>
      </c>
      <c r="AE408" s="29">
        <v>1.0</v>
      </c>
      <c r="AF408" s="17">
        <f t="shared" ref="AF408:AH408" si="2558">Z408</f>
        <v>0.5243229859</v>
      </c>
      <c r="AG408" s="17">
        <f t="shared" si="2558"/>
        <v>0.213422628</v>
      </c>
      <c r="AH408" s="17">
        <f t="shared" si="2558"/>
        <v>0.9041698332</v>
      </c>
      <c r="AI408" s="38">
        <f t="shared" ref="AI408:AK408" si="2559">AI395-$C$10*BO395</f>
        <v>-0.9154854501</v>
      </c>
      <c r="AJ408" s="38">
        <f t="shared" si="2559"/>
        <v>1.048154374</v>
      </c>
      <c r="AK408" s="38">
        <f t="shared" si="2559"/>
        <v>0.7073310763</v>
      </c>
      <c r="AM408" s="27">
        <v>-0.20409764036687839</v>
      </c>
      <c r="AN408" s="27">
        <v>1.156927057928125</v>
      </c>
      <c r="AO408" s="27">
        <v>0.9041189091601649</v>
      </c>
      <c r="AQ408" s="17">
        <f t="shared" ref="AQ408:AS408" si="2560">EXP(AM408)/(EXP($AM408)+EXP($AN408)+EXP($AO408))</f>
        <v>0.1261170922</v>
      </c>
      <c r="AR408" s="17">
        <f t="shared" si="2560"/>
        <v>0.4918803408</v>
      </c>
      <c r="AS408" s="17">
        <f t="shared" si="2560"/>
        <v>0.382002567</v>
      </c>
      <c r="AU408" s="40" t="str">
        <f t="shared" si="2551"/>
        <v>versicolor</v>
      </c>
      <c r="AW408" s="41">
        <v>0.0</v>
      </c>
      <c r="AX408" s="41">
        <v>1.0</v>
      </c>
      <c r="AY408" s="41">
        <v>0.0</v>
      </c>
      <c r="BB408" s="74">
        <f t="shared" ref="BB408:BD408" si="2561">AQ408-AW408</f>
        <v>0.1261170922</v>
      </c>
      <c r="BC408" s="74">
        <f t="shared" si="2561"/>
        <v>-0.5081196592</v>
      </c>
      <c r="BD408" s="74">
        <f t="shared" si="2561"/>
        <v>0.382002567</v>
      </c>
      <c r="BF408" s="5">
        <v>1.0</v>
      </c>
      <c r="BG408" s="5">
        <v>1.0</v>
      </c>
      <c r="BH408" s="5">
        <v>1.0</v>
      </c>
      <c r="BJ408" s="34">
        <f t="shared" ref="BJ408:BL408" si="2562">BB408*BF408</f>
        <v>0.1261170922</v>
      </c>
      <c r="BK408" s="34">
        <f t="shared" si="2562"/>
        <v>-0.5081196592</v>
      </c>
      <c r="BL408" s="34">
        <f t="shared" si="2562"/>
        <v>0.382002567</v>
      </c>
      <c r="BO408" s="34">
        <v>0.6761494624713831</v>
      </c>
      <c r="BP408" s="34">
        <v>-0.2882157652996614</v>
      </c>
      <c r="BQ408" s="34">
        <v>-0.38793369717172177</v>
      </c>
      <c r="BT408" s="5">
        <f t="shared" ref="BT408:BV408" si="2563">Z408*(1-Z408)</f>
        <v>0.2494083924</v>
      </c>
      <c r="BU408" s="5">
        <f t="shared" si="2563"/>
        <v>0.1678734098</v>
      </c>
      <c r="BV408" s="5">
        <f t="shared" si="2563"/>
        <v>0.08664674591</v>
      </c>
      <c r="BY408" s="17">
        <v>-0.18814780609714998</v>
      </c>
      <c r="BZ408" s="17">
        <v>0.5099951503593894</v>
      </c>
      <c r="CA408" s="17">
        <v>-0.3778439193335692</v>
      </c>
      <c r="CC408" s="34">
        <f t="shared" ref="CC408:CE408" si="2564">BY408*BT408</f>
        <v>-0.04692564184</v>
      </c>
      <c r="CD408" s="34">
        <f t="shared" si="2564"/>
        <v>0.08561462489</v>
      </c>
      <c r="CE408" s="34">
        <f t="shared" si="2564"/>
        <v>-0.03273894607</v>
      </c>
    </row>
    <row r="409" ht="18.0" customHeight="1">
      <c r="B409" s="6">
        <v>0.0</v>
      </c>
      <c r="C409" s="6">
        <v>1.0</v>
      </c>
      <c r="D409" s="6">
        <v>0.0</v>
      </c>
      <c r="E409" s="22" t="str">
        <f t="shared" si="2531"/>
        <v>versicolor</v>
      </c>
      <c r="F409" s="22">
        <f t="shared" ref="F409:H409" si="2565">AQ409</f>
        <v>0.1357339145</v>
      </c>
      <c r="G409" s="22">
        <f t="shared" si="2565"/>
        <v>0.479978718</v>
      </c>
      <c r="H409" s="22">
        <f t="shared" si="2565"/>
        <v>0.3842873675</v>
      </c>
      <c r="I409" s="64" t="str">
        <f t="shared" si="2533"/>
        <v>versicolor</v>
      </c>
      <c r="K409" s="24" t="str">
        <f t="shared" si="2534"/>
        <v>OK</v>
      </c>
      <c r="L409" s="29">
        <f t="shared" si="2535"/>
        <v>0.08155705706</v>
      </c>
      <c r="N409" s="29">
        <v>1.0</v>
      </c>
      <c r="O409" s="27">
        <v>5.9</v>
      </c>
      <c r="P409" s="27">
        <v>3.4</v>
      </c>
      <c r="U409" s="27">
        <v>0.06327970313615938</v>
      </c>
      <c r="V409" s="27">
        <v>-1.1482390656813455</v>
      </c>
      <c r="W409" s="27">
        <v>2.0103357031025233</v>
      </c>
      <c r="Z409" s="17">
        <f t="shared" ref="Z409:AB409" si="2566">1/(1+EXP(-U409))</f>
        <v>0.5158146489</v>
      </c>
      <c r="AA409" s="17">
        <f t="shared" si="2566"/>
        <v>0.2408108719</v>
      </c>
      <c r="AB409" s="17">
        <f t="shared" si="2566"/>
        <v>0.8818779966</v>
      </c>
      <c r="AE409" s="29">
        <v>1.0</v>
      </c>
      <c r="AF409" s="17">
        <f t="shared" ref="AF409:AH409" si="2567">Z409</f>
        <v>0.5158146489</v>
      </c>
      <c r="AG409" s="17">
        <f t="shared" si="2567"/>
        <v>0.2408108719</v>
      </c>
      <c r="AH409" s="17">
        <f t="shared" si="2567"/>
        <v>0.8818779966</v>
      </c>
      <c r="AI409" s="2"/>
      <c r="AM409" s="27">
        <v>-0.15370392080726325</v>
      </c>
      <c r="AN409" s="27">
        <v>1.1093413867835258</v>
      </c>
      <c r="AO409" s="27">
        <v>0.8869902469128046</v>
      </c>
      <c r="AQ409" s="17">
        <f t="shared" ref="AQ409:AS409" si="2568">EXP(AM409)/(EXP($AM409)+EXP($AN409)+EXP($AO409))</f>
        <v>0.1357339145</v>
      </c>
      <c r="AR409" s="17">
        <f t="shared" si="2568"/>
        <v>0.479978718</v>
      </c>
      <c r="AS409" s="17">
        <f t="shared" si="2568"/>
        <v>0.3842873675</v>
      </c>
      <c r="AU409" s="40" t="str">
        <f t="shared" si="2551"/>
        <v>versicolor</v>
      </c>
      <c r="AW409" s="41">
        <v>0.0</v>
      </c>
      <c r="AX409" s="41">
        <v>1.0</v>
      </c>
      <c r="AY409" s="41">
        <v>0.0</v>
      </c>
      <c r="BB409" s="74">
        <f t="shared" ref="BB409:BD409" si="2569">AQ409-AW409</f>
        <v>0.1357339145</v>
      </c>
      <c r="BC409" s="74">
        <f t="shared" si="2569"/>
        <v>-0.520021282</v>
      </c>
      <c r="BD409" s="74">
        <f t="shared" si="2569"/>
        <v>0.3842873675</v>
      </c>
      <c r="BF409" s="5">
        <v>1.0</v>
      </c>
      <c r="BG409" s="5">
        <v>1.0</v>
      </c>
      <c r="BH409" s="5">
        <v>1.0</v>
      </c>
      <c r="BJ409" s="34">
        <f t="shared" ref="BJ409:BL409" si="2570">BB409*BF409</f>
        <v>0.1357339145</v>
      </c>
      <c r="BK409" s="34">
        <f t="shared" si="2570"/>
        <v>-0.520021282</v>
      </c>
      <c r="BL409" s="34">
        <f t="shared" si="2570"/>
        <v>0.3842873675</v>
      </c>
      <c r="BT409" s="5">
        <f t="shared" ref="BT409:BV409" si="2571">Z409*(1-Z409)</f>
        <v>0.2497498969</v>
      </c>
      <c r="BU409" s="5">
        <f t="shared" si="2571"/>
        <v>0.1828209959</v>
      </c>
      <c r="BV409" s="5">
        <f t="shared" si="2571"/>
        <v>0.1041691957</v>
      </c>
      <c r="BY409" s="17">
        <v>-0.19466843814716975</v>
      </c>
      <c r="BZ409" s="17">
        <v>0.5289098862799745</v>
      </c>
      <c r="CA409" s="17">
        <v>-0.3975066076798504</v>
      </c>
      <c r="CC409" s="34">
        <f t="shared" ref="CC409:CE409" si="2572">BY409*BT409</f>
        <v>-0.04861842235</v>
      </c>
      <c r="CD409" s="34">
        <f t="shared" si="2572"/>
        <v>0.09669583213</v>
      </c>
      <c r="CE409" s="34">
        <f t="shared" si="2572"/>
        <v>-0.04140794361</v>
      </c>
    </row>
    <row r="410" ht="18.0" customHeight="1">
      <c r="B410" s="6">
        <v>0.0</v>
      </c>
      <c r="C410" s="6">
        <v>1.0</v>
      </c>
      <c r="D410" s="6">
        <v>0.0</v>
      </c>
      <c r="E410" s="22" t="str">
        <f t="shared" si="2531"/>
        <v>versicolor</v>
      </c>
      <c r="F410" s="22">
        <f t="shared" ref="F410:H410" si="2573">AQ410</f>
        <v>0.1047741581</v>
      </c>
      <c r="G410" s="22">
        <f t="shared" si="2573"/>
        <v>0.5222996204</v>
      </c>
      <c r="H410" s="22">
        <f t="shared" si="2573"/>
        <v>0.3729262216</v>
      </c>
      <c r="I410" s="64" t="str">
        <f t="shared" si="2533"/>
        <v>versicolor</v>
      </c>
      <c r="K410" s="24" t="str">
        <f t="shared" si="2534"/>
        <v>OK</v>
      </c>
      <c r="L410" s="29">
        <f t="shared" si="2535"/>
        <v>0.07216820782</v>
      </c>
      <c r="N410" s="29">
        <v>1.0</v>
      </c>
      <c r="O410" s="27">
        <v>6.7</v>
      </c>
      <c r="P410" s="27">
        <v>3.2</v>
      </c>
      <c r="U410" s="27">
        <v>0.3177074381581517</v>
      </c>
      <c r="V410" s="27">
        <v>-1.806084480803019</v>
      </c>
      <c r="W410" s="27">
        <v>2.870123838616591</v>
      </c>
      <c r="Z410" s="17">
        <f t="shared" ref="Z410:AB410" si="2574">1/(1+EXP(-U410))</f>
        <v>0.5787654359</v>
      </c>
      <c r="AA410" s="17">
        <f t="shared" si="2574"/>
        <v>0.1411120178</v>
      </c>
      <c r="AB410" s="17">
        <f t="shared" si="2574"/>
        <v>0.9463496359</v>
      </c>
      <c r="AE410" s="29">
        <v>1.0</v>
      </c>
      <c r="AF410" s="17">
        <f t="shared" ref="AF410:AH410" si="2575">Z410</f>
        <v>0.5787654359</v>
      </c>
      <c r="AG410" s="17">
        <f t="shared" si="2575"/>
        <v>0.1411120178</v>
      </c>
      <c r="AH410" s="17">
        <f t="shared" si="2575"/>
        <v>0.9463496359</v>
      </c>
      <c r="AJ410" s="2"/>
      <c r="AK410" s="2"/>
      <c r="AM410" s="27">
        <v>-0.31256518789729704</v>
      </c>
      <c r="AN410" s="27">
        <v>1.2938690627069636</v>
      </c>
      <c r="AO410" s="27">
        <v>0.9570082567561389</v>
      </c>
      <c r="AQ410" s="17">
        <f t="shared" ref="AQ410:AS410" si="2576">EXP(AM410)/(EXP($AM410)+EXP($AN410)+EXP($AO410))</f>
        <v>0.1047741581</v>
      </c>
      <c r="AR410" s="17">
        <f t="shared" si="2576"/>
        <v>0.5222996204</v>
      </c>
      <c r="AS410" s="17">
        <f t="shared" si="2576"/>
        <v>0.3729262216</v>
      </c>
      <c r="AU410" s="40" t="str">
        <f t="shared" si="2551"/>
        <v>versicolor</v>
      </c>
      <c r="AW410" s="41">
        <v>0.0</v>
      </c>
      <c r="AX410" s="41">
        <v>1.0</v>
      </c>
      <c r="AY410" s="41">
        <v>0.0</v>
      </c>
      <c r="BB410" s="74">
        <f t="shared" ref="BB410:BD410" si="2577">AQ410-AW410</f>
        <v>0.1047741581</v>
      </c>
      <c r="BC410" s="74">
        <f t="shared" si="2577"/>
        <v>-0.4777003796</v>
      </c>
      <c r="BD410" s="74">
        <f t="shared" si="2577"/>
        <v>0.3729262216</v>
      </c>
      <c r="BF410" s="5">
        <v>1.0</v>
      </c>
      <c r="BG410" s="5">
        <v>1.0</v>
      </c>
      <c r="BH410" s="5">
        <v>1.0</v>
      </c>
      <c r="BJ410" s="34">
        <f t="shared" ref="BJ410:BL410" si="2578">BB410*BF410</f>
        <v>0.1047741581</v>
      </c>
      <c r="BK410" s="34">
        <f t="shared" si="2578"/>
        <v>-0.4777003796</v>
      </c>
      <c r="BL410" s="34">
        <f t="shared" si="2578"/>
        <v>0.3729262216</v>
      </c>
      <c r="BT410" s="5">
        <f t="shared" ref="BT410:BV410" si="2579">Z410*(1-Z410)</f>
        <v>0.2437960061</v>
      </c>
      <c r="BU410" s="5">
        <f t="shared" si="2579"/>
        <v>0.1211994163</v>
      </c>
      <c r="BV410" s="5">
        <f t="shared" si="2579"/>
        <v>0.05077200255</v>
      </c>
      <c r="BY410" s="17">
        <v>-0.17250853907941704</v>
      </c>
      <c r="BZ410" s="17">
        <v>0.465036575171491</v>
      </c>
      <c r="CA410" s="17">
        <v>-0.33284065384801037</v>
      </c>
      <c r="CC410" s="34">
        <f t="shared" ref="CC410:CE410" si="2580">BY410*BT410</f>
        <v>-0.04205689285</v>
      </c>
      <c r="CD410" s="34">
        <f t="shared" si="2580"/>
        <v>0.05636216145</v>
      </c>
      <c r="CE410" s="34">
        <f t="shared" si="2580"/>
        <v>-0.01689898653</v>
      </c>
    </row>
    <row r="411" ht="18.0" customHeight="1">
      <c r="B411" s="6">
        <v>0.0</v>
      </c>
      <c r="C411" s="6">
        <v>0.0</v>
      </c>
      <c r="D411" s="6">
        <v>1.0</v>
      </c>
      <c r="E411" s="22" t="str">
        <f t="shared" si="2531"/>
        <v>virginica</v>
      </c>
      <c r="F411" s="22">
        <f t="shared" ref="F411:H411" si="2581">AQ411</f>
        <v>0.236563168</v>
      </c>
      <c r="G411" s="22">
        <f t="shared" si="2581"/>
        <v>0.3727400509</v>
      </c>
      <c r="H411" s="22">
        <f t="shared" si="2581"/>
        <v>0.3906967811</v>
      </c>
      <c r="I411" s="64" t="str">
        <f t="shared" si="2533"/>
        <v>virginica</v>
      </c>
      <c r="K411" s="24" t="str">
        <f t="shared" si="2534"/>
        <v>OK</v>
      </c>
      <c r="L411" s="29">
        <f t="shared" si="2535"/>
        <v>0.1044248351</v>
      </c>
      <c r="N411" s="29">
        <v>1.0</v>
      </c>
      <c r="O411" s="27">
        <v>7.9</v>
      </c>
      <c r="P411" s="27">
        <v>6.3</v>
      </c>
      <c r="U411" s="27">
        <v>-0.6075925444614287</v>
      </c>
      <c r="V411" s="27">
        <v>-0.12541423893894788</v>
      </c>
      <c r="W411" s="27">
        <v>0.9872021726335447</v>
      </c>
      <c r="Z411" s="17">
        <f t="shared" ref="Z411:AB411" si="2582">1/(1+EXP(-U411))</f>
        <v>0.3526085665</v>
      </c>
      <c r="AA411" s="17">
        <f t="shared" si="2582"/>
        <v>0.4686874717</v>
      </c>
      <c r="AB411" s="17">
        <f t="shared" si="2582"/>
        <v>0.728534945</v>
      </c>
      <c r="AE411" s="29">
        <v>1.0</v>
      </c>
      <c r="AF411" s="17">
        <f t="shared" ref="AF411:AH411" si="2583">Z411</f>
        <v>0.3526085665</v>
      </c>
      <c r="AG411" s="17">
        <f t="shared" si="2583"/>
        <v>0.4686874717</v>
      </c>
      <c r="AH411" s="17">
        <f t="shared" si="2583"/>
        <v>0.728534945</v>
      </c>
      <c r="AM411" s="27">
        <v>0.20924575409294377</v>
      </c>
      <c r="AN411" s="27">
        <v>0.6639117489056111</v>
      </c>
      <c r="AO411" s="27">
        <v>0.7109622500709498</v>
      </c>
      <c r="AQ411" s="17">
        <f t="shared" ref="AQ411:AS411" si="2584">EXP(AM411)/(EXP($AM411)+EXP($AN411)+EXP($AO411))</f>
        <v>0.236563168</v>
      </c>
      <c r="AR411" s="17">
        <f t="shared" si="2584"/>
        <v>0.3727400509</v>
      </c>
      <c r="AS411" s="17">
        <f t="shared" si="2584"/>
        <v>0.3906967811</v>
      </c>
      <c r="AU411" s="40" t="str">
        <f t="shared" si="2551"/>
        <v>virginica</v>
      </c>
      <c r="AW411" s="41">
        <v>0.0</v>
      </c>
      <c r="AX411" s="41">
        <v>0.0</v>
      </c>
      <c r="AY411" s="41">
        <v>1.0</v>
      </c>
      <c r="BB411" s="74">
        <f t="shared" ref="BB411:BD411" si="2585">AQ411-AW411</f>
        <v>0.236563168</v>
      </c>
      <c r="BC411" s="74">
        <f t="shared" si="2585"/>
        <v>0.3727400509</v>
      </c>
      <c r="BD411" s="74">
        <f t="shared" si="2585"/>
        <v>-0.6093032189</v>
      </c>
      <c r="BF411" s="5">
        <v>1.0</v>
      </c>
      <c r="BG411" s="5">
        <v>1.0</v>
      </c>
      <c r="BH411" s="5">
        <v>1.0</v>
      </c>
      <c r="BJ411" s="34">
        <f t="shared" ref="BJ411:BL411" si="2586">BB411*BF411</f>
        <v>0.236563168</v>
      </c>
      <c r="BK411" s="34">
        <f t="shared" si="2586"/>
        <v>0.3727400509</v>
      </c>
      <c r="BL411" s="34">
        <f t="shared" si="2586"/>
        <v>-0.6093032189</v>
      </c>
      <c r="BT411" s="5">
        <f t="shared" ref="BT411:BV411" si="2587">Z411*(1-Z411)</f>
        <v>0.2282757653</v>
      </c>
      <c r="BU411" s="5">
        <f t="shared" si="2587"/>
        <v>0.2490195256</v>
      </c>
      <c r="BV411" s="5">
        <f t="shared" si="2587"/>
        <v>0.1977717789</v>
      </c>
      <c r="BY411" s="17">
        <v>0.03362401252490782</v>
      </c>
      <c r="BZ411" s="17">
        <v>-0.029904729024547036</v>
      </c>
      <c r="CA411" s="17">
        <v>-0.2568601252511663</v>
      </c>
      <c r="CC411" s="34">
        <f t="shared" ref="CC411:CE411" si="2588">BY411*BT411</f>
        <v>0.007675547192</v>
      </c>
      <c r="CD411" s="34">
        <f t="shared" si="2588"/>
        <v>-0.007446861434</v>
      </c>
      <c r="CE411" s="34">
        <f t="shared" si="2588"/>
        <v>-0.0507996839</v>
      </c>
    </row>
    <row r="412" ht="18.0" customHeight="1">
      <c r="B412" s="6">
        <v>0.0</v>
      </c>
      <c r="C412" s="6">
        <v>0.0</v>
      </c>
      <c r="D412" s="6">
        <v>1.0</v>
      </c>
      <c r="E412" s="22" t="str">
        <f t="shared" si="2531"/>
        <v>virginica</v>
      </c>
      <c r="F412" s="22">
        <f t="shared" ref="F412:H412" si="2589">AQ412</f>
        <v>0.1611402947</v>
      </c>
      <c r="G412" s="22">
        <f t="shared" si="2589"/>
        <v>0.4464569595</v>
      </c>
      <c r="H412" s="22">
        <f t="shared" si="2589"/>
        <v>0.3924027457</v>
      </c>
      <c r="I412" s="64" t="str">
        <f t="shared" si="2533"/>
        <v>versicolor</v>
      </c>
      <c r="K412" s="24" t="str">
        <f t="shared" si="2534"/>
        <v>NG</v>
      </c>
      <c r="L412" s="29">
        <f t="shared" si="2535"/>
        <v>0.1039407282</v>
      </c>
      <c r="N412" s="29">
        <v>1.0</v>
      </c>
      <c r="O412" s="27">
        <v>8.3</v>
      </c>
      <c r="P412" s="27">
        <v>5.8</v>
      </c>
      <c r="U412" s="27">
        <v>-0.32662084340307174</v>
      </c>
      <c r="V412" s="27">
        <v>-0.7681532246817362</v>
      </c>
      <c r="W412" s="27">
        <v>1.7903437544204799</v>
      </c>
      <c r="Z412" s="17">
        <f t="shared" ref="Z412:AB412" si="2590">1/(1+EXP(-U412))</f>
        <v>0.4190630504</v>
      </c>
      <c r="AA412" s="17">
        <f t="shared" si="2590"/>
        <v>0.3168787362</v>
      </c>
      <c r="AB412" s="17">
        <f t="shared" si="2590"/>
        <v>0.8569694166</v>
      </c>
      <c r="AE412" s="29">
        <v>1.0</v>
      </c>
      <c r="AF412" s="17">
        <f t="shared" ref="AF412:AH412" si="2591">Z412</f>
        <v>0.4190630504</v>
      </c>
      <c r="AG412" s="17">
        <f t="shared" si="2591"/>
        <v>0.3168787362</v>
      </c>
      <c r="AH412" s="17">
        <f t="shared" si="2591"/>
        <v>0.8569694166</v>
      </c>
      <c r="AM412" s="27">
        <v>-0.06892015721368183</v>
      </c>
      <c r="AN412" s="27">
        <v>0.9501474617512518</v>
      </c>
      <c r="AO412" s="27">
        <v>0.8210931862996061</v>
      </c>
      <c r="AQ412" s="17">
        <f t="shared" ref="AQ412:AS412" si="2592">EXP(AM412)/(EXP($AM412)+EXP($AN412)+EXP($AO412))</f>
        <v>0.1611402947</v>
      </c>
      <c r="AR412" s="17">
        <f t="shared" si="2592"/>
        <v>0.4464569595</v>
      </c>
      <c r="AS412" s="17">
        <f t="shared" si="2592"/>
        <v>0.3924027457</v>
      </c>
      <c r="AU412" s="40" t="str">
        <f t="shared" si="2551"/>
        <v>versicolor</v>
      </c>
      <c r="AW412" s="41">
        <v>0.0</v>
      </c>
      <c r="AX412" s="41">
        <v>0.0</v>
      </c>
      <c r="AY412" s="41">
        <v>1.0</v>
      </c>
      <c r="BB412" s="74">
        <f t="shared" ref="BB412:BD412" si="2593">AQ412-AW412</f>
        <v>0.1611402947</v>
      </c>
      <c r="BC412" s="74">
        <f t="shared" si="2593"/>
        <v>0.4464569595</v>
      </c>
      <c r="BD412" s="74">
        <f t="shared" si="2593"/>
        <v>-0.6075972543</v>
      </c>
      <c r="BF412" s="5">
        <v>1.0</v>
      </c>
      <c r="BG412" s="5">
        <v>1.0</v>
      </c>
      <c r="BH412" s="5">
        <v>1.0</v>
      </c>
      <c r="BJ412" s="34">
        <f t="shared" ref="BJ412:BL412" si="2594">BB412*BF412</f>
        <v>0.1611402947</v>
      </c>
      <c r="BK412" s="34">
        <f t="shared" si="2594"/>
        <v>0.4464569595</v>
      </c>
      <c r="BL412" s="34">
        <f t="shared" si="2594"/>
        <v>-0.6075972543</v>
      </c>
      <c r="BT412" s="5">
        <f t="shared" ref="BT412:BV412" si="2595">Z412*(1-Z412)</f>
        <v>0.2434492102</v>
      </c>
      <c r="BU412" s="5">
        <f t="shared" si="2595"/>
        <v>0.2164666027</v>
      </c>
      <c r="BV412" s="5">
        <f t="shared" si="2595"/>
        <v>0.1225728356</v>
      </c>
      <c r="BY412" s="17">
        <v>0.07904245838301333</v>
      </c>
      <c r="BZ412" s="17">
        <v>-0.1636467280412935</v>
      </c>
      <c r="CA412" s="17">
        <v>-0.10933820020135832</v>
      </c>
      <c r="CC412" s="34">
        <f t="shared" ref="CC412:CE412" si="2596">BY412*BT412</f>
        <v>0.01924282407</v>
      </c>
      <c r="CD412" s="34">
        <f t="shared" si="2596"/>
        <v>-0.03542405127</v>
      </c>
      <c r="CE412" s="34">
        <f t="shared" si="2596"/>
        <v>-0.01340189324</v>
      </c>
    </row>
    <row r="413" ht="18.0" customHeight="1">
      <c r="B413" s="6">
        <v>0.0</v>
      </c>
      <c r="C413" s="6">
        <v>0.0</v>
      </c>
      <c r="D413" s="6">
        <v>1.0</v>
      </c>
      <c r="E413" s="22" t="str">
        <f t="shared" si="2531"/>
        <v>virginica</v>
      </c>
      <c r="F413" s="22">
        <f t="shared" ref="F413:H413" si="2597">AQ413</f>
        <v>0.1541796363</v>
      </c>
      <c r="G413" s="22">
        <f t="shared" si="2597"/>
        <v>0.4552643592</v>
      </c>
      <c r="H413" s="22">
        <f t="shared" si="2597"/>
        <v>0.3905560044</v>
      </c>
      <c r="I413" s="64" t="str">
        <f t="shared" si="2533"/>
        <v>versicolor</v>
      </c>
      <c r="J413" s="30"/>
      <c r="K413" s="24" t="str">
        <f t="shared" si="2534"/>
        <v>NG</v>
      </c>
      <c r="L413" s="31">
        <f t="shared" si="2535"/>
        <v>0.1044648781</v>
      </c>
      <c r="N413" s="31">
        <v>1.0</v>
      </c>
      <c r="O413" s="27">
        <v>7.7</v>
      </c>
      <c r="P413" s="27">
        <v>5.2</v>
      </c>
      <c r="U413" s="27">
        <v>-0.22914570676826385</v>
      </c>
      <c r="V413" s="27">
        <v>-0.8631746849316384</v>
      </c>
      <c r="W413" s="27">
        <v>1.8453417415909898</v>
      </c>
      <c r="Z413" s="17">
        <f t="shared" ref="Z413:AB413" si="2598">1/(1+EXP(-U413))</f>
        <v>0.4429629292</v>
      </c>
      <c r="AA413" s="17">
        <f t="shared" si="2598"/>
        <v>0.29667649</v>
      </c>
      <c r="AB413" s="17">
        <f t="shared" si="2598"/>
        <v>0.8635792418</v>
      </c>
      <c r="AE413" s="31">
        <v>1.0</v>
      </c>
      <c r="AF413" s="17">
        <f t="shared" ref="AF413:AH413" si="2599">Z413</f>
        <v>0.4429629292</v>
      </c>
      <c r="AG413" s="17">
        <f t="shared" si="2599"/>
        <v>0.29667649</v>
      </c>
      <c r="AH413" s="17">
        <f t="shared" si="2599"/>
        <v>0.8635792418</v>
      </c>
      <c r="AM413" s="27">
        <v>-0.09195531416095937</v>
      </c>
      <c r="AN413" s="27">
        <v>0.9908045529706965</v>
      </c>
      <c r="AO413" s="27">
        <v>0.8374976697130379</v>
      </c>
      <c r="AQ413" s="17">
        <f t="shared" ref="AQ413:AS413" si="2600">EXP(AM413)/(EXP($AM413)+EXP($AN413)+EXP($AO413))</f>
        <v>0.1541796363</v>
      </c>
      <c r="AR413" s="17">
        <f t="shared" si="2600"/>
        <v>0.4552643592</v>
      </c>
      <c r="AS413" s="17">
        <f t="shared" si="2600"/>
        <v>0.3905560044</v>
      </c>
      <c r="AU413" s="40" t="str">
        <f t="shared" si="2551"/>
        <v>versicolor</v>
      </c>
      <c r="AW413" s="41">
        <v>0.0</v>
      </c>
      <c r="AX413" s="41">
        <v>0.0</v>
      </c>
      <c r="AY413" s="41">
        <v>1.0</v>
      </c>
      <c r="BB413" s="74">
        <f t="shared" ref="BB413:BD413" si="2601">AQ413-AW413</f>
        <v>0.1541796363</v>
      </c>
      <c r="BC413" s="74">
        <f t="shared" si="2601"/>
        <v>0.4552643592</v>
      </c>
      <c r="BD413" s="74">
        <f t="shared" si="2601"/>
        <v>-0.6094439956</v>
      </c>
      <c r="BF413" s="5">
        <v>1.0</v>
      </c>
      <c r="BG413" s="5">
        <v>1.0</v>
      </c>
      <c r="BH413" s="5">
        <v>1.0</v>
      </c>
      <c r="BJ413" s="34">
        <f t="shared" ref="BJ413:BL413" si="2602">BB413*BF413</f>
        <v>0.1541796363</v>
      </c>
      <c r="BK413" s="34">
        <f t="shared" si="2602"/>
        <v>0.4552643592</v>
      </c>
      <c r="BL413" s="34">
        <f t="shared" si="2602"/>
        <v>-0.6094439956</v>
      </c>
      <c r="BT413" s="5">
        <f t="shared" ref="BT413:BV413" si="2603">Z413*(1-Z413)</f>
        <v>0.2467467726</v>
      </c>
      <c r="BU413" s="5">
        <f t="shared" si="2603"/>
        <v>0.2086595503</v>
      </c>
      <c r="BV413" s="5">
        <f t="shared" si="2603"/>
        <v>0.1178101349</v>
      </c>
      <c r="BY413" s="17">
        <v>0.08381836208687865</v>
      </c>
      <c r="BZ413" s="17">
        <v>-0.1774808265923932</v>
      </c>
      <c r="CA413" s="17">
        <v>-0.09504056170816172</v>
      </c>
      <c r="CC413" s="34">
        <f t="shared" ref="CC413:CE413" si="2604">BY413*BT413</f>
        <v>0.02068191033</v>
      </c>
      <c r="CD413" s="34">
        <f t="shared" si="2604"/>
        <v>-0.03703306946</v>
      </c>
      <c r="CE413" s="34">
        <f t="shared" si="2604"/>
        <v>-0.0111967414</v>
      </c>
    </row>
    <row r="414" ht="18.0" customHeight="1">
      <c r="K414" s="32" t="s">
        <v>29</v>
      </c>
      <c r="L414" s="31">
        <f>SUM(L405:L413)</f>
        <v>0.6880265346</v>
      </c>
      <c r="R414" s="9"/>
      <c r="AM414" s="7"/>
    </row>
    <row r="415" ht="18.0" customHeight="1">
      <c r="K415" s="2"/>
      <c r="R415" s="9"/>
      <c r="AM415" s="43" t="s">
        <v>388</v>
      </c>
      <c r="AN415" s="27"/>
      <c r="AO415" s="27"/>
    </row>
    <row r="416" ht="18.0" customHeight="1">
      <c r="B416" s="11" t="s">
        <v>11</v>
      </c>
      <c r="C416" s="12"/>
      <c r="D416" s="12"/>
      <c r="E416" s="13"/>
      <c r="G416" s="2"/>
      <c r="H416" s="2"/>
      <c r="I416" s="2"/>
      <c r="J416" s="9"/>
      <c r="K416" s="2"/>
      <c r="L416" s="9"/>
      <c r="Q416" s="7"/>
      <c r="U416" s="43" t="s">
        <v>12</v>
      </c>
      <c r="V416" s="27"/>
      <c r="W416" s="27"/>
      <c r="Z416" s="16" t="s">
        <v>389</v>
      </c>
      <c r="AA416" s="17"/>
      <c r="AF416" s="16" t="s">
        <v>390</v>
      </c>
      <c r="AI416" s="7"/>
      <c r="AM416" s="43" t="s">
        <v>391</v>
      </c>
      <c r="AQ416" s="10" t="s">
        <v>392</v>
      </c>
      <c r="AR416" s="17"/>
      <c r="AW416" s="1" t="s">
        <v>41</v>
      </c>
      <c r="BB416" s="36" t="s">
        <v>93</v>
      </c>
      <c r="BF416" s="4" t="s">
        <v>393</v>
      </c>
      <c r="BH416" s="9" t="s">
        <v>2109</v>
      </c>
      <c r="BJ416" s="33" t="s">
        <v>395</v>
      </c>
      <c r="BN416" s="33" t="s">
        <v>396</v>
      </c>
      <c r="BO416" s="34"/>
      <c r="BP416" s="34"/>
      <c r="BQ416" s="34"/>
      <c r="BT416" s="4" t="s">
        <v>397</v>
      </c>
      <c r="BX416" s="16" t="s">
        <v>398</v>
      </c>
      <c r="BY416" s="17"/>
      <c r="BZ416" s="17"/>
      <c r="CA416" s="17"/>
      <c r="CB416" s="17"/>
      <c r="CC416" s="33" t="s">
        <v>399</v>
      </c>
      <c r="CG416" s="4" t="s">
        <v>138</v>
      </c>
      <c r="CH416" s="5"/>
      <c r="CI416" s="5"/>
      <c r="CJ416" s="5"/>
    </row>
    <row r="417" ht="18.0" customHeight="1">
      <c r="B417" s="18" t="s">
        <v>14</v>
      </c>
      <c r="C417" s="18" t="s">
        <v>15</v>
      </c>
      <c r="D417" s="18" t="s">
        <v>16</v>
      </c>
      <c r="E417" s="19"/>
      <c r="F417" s="6" t="s">
        <v>14</v>
      </c>
      <c r="G417" s="6" t="s">
        <v>15</v>
      </c>
      <c r="H417" s="6" t="s">
        <v>16</v>
      </c>
      <c r="I417" s="19"/>
      <c r="J417" s="20" t="s">
        <v>18</v>
      </c>
      <c r="K417" s="18" t="s">
        <v>19</v>
      </c>
      <c r="L417" s="21" t="s">
        <v>20</v>
      </c>
      <c r="N417" s="1" t="s">
        <v>21</v>
      </c>
      <c r="O417" s="1" t="s">
        <v>22</v>
      </c>
      <c r="P417" s="1" t="s">
        <v>23</v>
      </c>
      <c r="Q417" s="1" t="s">
        <v>2110</v>
      </c>
      <c r="U417" s="1" t="s">
        <v>2111</v>
      </c>
      <c r="AE417" s="1" t="s">
        <v>21</v>
      </c>
      <c r="AF417" s="2" t="s">
        <v>2112</v>
      </c>
      <c r="AI417" s="2" t="s">
        <v>2113</v>
      </c>
      <c r="AK417" s="2"/>
      <c r="AM417" s="2" t="s">
        <v>2114</v>
      </c>
      <c r="AO417" s="2"/>
      <c r="AQ417" s="2" t="s">
        <v>47</v>
      </c>
      <c r="AW417" s="6" t="s">
        <v>14</v>
      </c>
      <c r="AX417" s="6" t="s">
        <v>15</v>
      </c>
      <c r="AY417" s="6" t="s">
        <v>16</v>
      </c>
      <c r="BB417" s="2" t="s">
        <v>101</v>
      </c>
      <c r="BF417" s="1" t="s">
        <v>251</v>
      </c>
      <c r="BJ417" s="57" t="s">
        <v>2115</v>
      </c>
      <c r="BK417" s="58"/>
      <c r="BO417" s="2" t="s">
        <v>104</v>
      </c>
      <c r="BP417" s="2"/>
      <c r="BT417" s="1" t="s">
        <v>145</v>
      </c>
      <c r="BY417" s="2" t="s">
        <v>146</v>
      </c>
      <c r="CC417" s="2" t="s">
        <v>2116</v>
      </c>
      <c r="CH417" s="2" t="s">
        <v>148</v>
      </c>
    </row>
    <row r="418" ht="18.0" customHeight="1">
      <c r="A418" s="1">
        <f>A405+1</f>
        <v>32</v>
      </c>
      <c r="B418" s="6">
        <v>1.0</v>
      </c>
      <c r="C418" s="6">
        <v>0.0</v>
      </c>
      <c r="D418" s="6">
        <v>0.0</v>
      </c>
      <c r="E418" s="22" t="str">
        <f t="shared" ref="E418:E426" si="2615">IF(MAX(B418:D418)=B418,"setosa",IF(MAX(B418:D418)=C418,"versicolor","virginica"))</f>
        <v>setosa</v>
      </c>
      <c r="F418" s="22">
        <f t="shared" ref="F418:H418" si="2605">AQ418</f>
        <v>0.6531406097</v>
      </c>
      <c r="G418" s="22">
        <f t="shared" si="2605"/>
        <v>0.1187073224</v>
      </c>
      <c r="H418" s="22">
        <f t="shared" si="2605"/>
        <v>0.2281520679</v>
      </c>
      <c r="I418" s="64" t="str">
        <f t="shared" ref="I418:I426" si="2617">IF(MAX(F418:H418)=F418,"setosa",IF(MAX(F418:H418)=G418,"versicolor","virginica"))</f>
        <v>setosa</v>
      </c>
      <c r="J418" s="22">
        <f>COUNTIF(K418:K426,"OK")/9</f>
        <v>0.7777777778</v>
      </c>
      <c r="K418" s="24" t="str">
        <f t="shared" ref="K418:K426" si="2618">IF(E418=I418,"OK","NG")</f>
        <v>OK</v>
      </c>
      <c r="L418" s="25">
        <f t="shared" ref="L418:L426" si="2619">-(B418*LN(F418)+C418*LN(G418)+D418*LN(H418))/9</f>
        <v>0.0473292049</v>
      </c>
      <c r="M418" s="9" t="s">
        <v>26</v>
      </c>
      <c r="N418" s="25">
        <v>1.0</v>
      </c>
      <c r="O418" s="27">
        <v>5.1</v>
      </c>
      <c r="P418" s="27">
        <v>7.0</v>
      </c>
      <c r="Q418" s="72">
        <f t="shared" ref="Q418:S418" si="2606">Q405-$C$10*CH405</f>
        <v>0.0625063209</v>
      </c>
      <c r="R418" s="72">
        <f t="shared" si="2606"/>
        <v>-0.1243549408</v>
      </c>
      <c r="S418" s="72">
        <f t="shared" si="2606"/>
        <v>0.2189030652</v>
      </c>
      <c r="T418" s="28" t="s">
        <v>27</v>
      </c>
      <c r="U418" s="27">
        <f t="array" ref="U418:W426">MMULT(N418:P426,Q418:S420)</f>
        <v>-1.541534333</v>
      </c>
      <c r="V418" s="27">
        <v>2.240789515587612</v>
      </c>
      <c r="W418" s="27">
        <v>-2.0544308840016114</v>
      </c>
      <c r="Y418" s="9" t="s">
        <v>2117</v>
      </c>
      <c r="Z418" s="17">
        <f t="shared" ref="Z418:AB418" si="2607">1/(1+EXP(-U418))</f>
        <v>0.1763123386</v>
      </c>
      <c r="AA418" s="17">
        <f t="shared" si="2607"/>
        <v>0.9038530912</v>
      </c>
      <c r="AB418" s="17">
        <f t="shared" si="2607"/>
        <v>0.1136054302</v>
      </c>
      <c r="AD418" s="9" t="s">
        <v>2118</v>
      </c>
      <c r="AE418" s="25">
        <v>1.0</v>
      </c>
      <c r="AF418" s="17">
        <f t="shared" ref="AF418:AH418" si="2608">Z418</f>
        <v>0.1763123386</v>
      </c>
      <c r="AG418" s="17">
        <f t="shared" si="2608"/>
        <v>0.9038530912</v>
      </c>
      <c r="AH418" s="17">
        <f t="shared" si="2608"/>
        <v>0.1136054302</v>
      </c>
      <c r="AI418" s="38">
        <f t="shared" ref="AI418:AK418" si="2609">AI405-$C$10*BO405</f>
        <v>0.2254581642</v>
      </c>
      <c r="AJ418" s="38">
        <f t="shared" si="2609"/>
        <v>-0.1413219618</v>
      </c>
      <c r="AK418" s="38">
        <f t="shared" si="2609"/>
        <v>-0.08413620241</v>
      </c>
      <c r="AL418" s="28" t="s">
        <v>27</v>
      </c>
      <c r="AM418" s="27">
        <f t="array" ref="AM418:AO426">MMULT(AE418:AH426,AI418:AK421)</f>
        <v>1.273492169</v>
      </c>
      <c r="AN418" s="27">
        <v>-0.43163927756240744</v>
      </c>
      <c r="AO418" s="27">
        <v>0.22171210504290056</v>
      </c>
      <c r="AP418" s="9" t="s">
        <v>2119</v>
      </c>
      <c r="AQ418" s="17">
        <f t="shared" ref="AQ418:AS418" si="2610">EXP(AM418)/(EXP($AM418)+EXP($AN418)+EXP($AO418))</f>
        <v>0.6531406097</v>
      </c>
      <c r="AR418" s="17">
        <f t="shared" si="2610"/>
        <v>0.1187073224</v>
      </c>
      <c r="AS418" s="17">
        <f t="shared" si="2610"/>
        <v>0.2281520679</v>
      </c>
      <c r="AT418" s="39" t="s">
        <v>51</v>
      </c>
      <c r="AU418" s="40" t="str">
        <f>IF(MAX(B418:D418)=MAX(AQ418:AS418)=AQ418,"setosa",IF(MAX(AQ418:AS418)=AR418,"versicolor","virginica"))</f>
        <v>virginica</v>
      </c>
      <c r="AW418" s="41">
        <v>1.0</v>
      </c>
      <c r="AX418" s="41">
        <v>0.0</v>
      </c>
      <c r="AY418" s="41">
        <v>0.0</v>
      </c>
      <c r="BA418" s="59" t="s">
        <v>108</v>
      </c>
      <c r="BB418" s="74">
        <f t="shared" ref="BB418:BD418" si="2611">AQ418-AW418</f>
        <v>-0.3468593903</v>
      </c>
      <c r="BC418" s="74">
        <f t="shared" si="2611"/>
        <v>0.1187073224</v>
      </c>
      <c r="BD418" s="74">
        <f t="shared" si="2611"/>
        <v>0.2281520679</v>
      </c>
      <c r="BE418" s="9" t="s">
        <v>2120</v>
      </c>
      <c r="BF418" s="5">
        <v>1.0</v>
      </c>
      <c r="BG418" s="5">
        <v>1.0</v>
      </c>
      <c r="BH418" s="5">
        <v>1.0</v>
      </c>
      <c r="BI418" s="9" t="s">
        <v>2121</v>
      </c>
      <c r="BJ418" s="34">
        <f t="shared" ref="BJ418:BL418" si="2612">BB418*BF418</f>
        <v>-0.3468593903</v>
      </c>
      <c r="BK418" s="34">
        <f t="shared" si="2612"/>
        <v>0.1187073224</v>
      </c>
      <c r="BL418" s="34">
        <f t="shared" si="2612"/>
        <v>0.2281520679</v>
      </c>
      <c r="BN418" s="61" t="s">
        <v>2122</v>
      </c>
      <c r="BO418" s="62">
        <f t="array" ref="BO418:BQ421">MMULT(TRANSPOSE(AE418:AH426),BJ418:BL426)</f>
        <v>-0.1196237302</v>
      </c>
      <c r="BP418" s="62">
        <v>0.12251462778076322</v>
      </c>
      <c r="BQ418" s="62">
        <v>-0.0028908976071351233</v>
      </c>
      <c r="BS418" s="75" t="s">
        <v>2123</v>
      </c>
      <c r="BT418" s="5">
        <f t="shared" ref="BT418:BV418" si="2613">Z418*(1-Z418)</f>
        <v>0.1452262978</v>
      </c>
      <c r="BU418" s="5">
        <f t="shared" si="2613"/>
        <v>0.08690268074</v>
      </c>
      <c r="BV418" s="5">
        <f t="shared" si="2613"/>
        <v>0.1006992364</v>
      </c>
      <c r="BX418" s="9" t="s">
        <v>2124</v>
      </c>
      <c r="BY418" s="17">
        <f t="array" ref="BY418:CA426">MMULT(BJ418:BL426,TRANSPOSE(AI419:AK421))</f>
        <v>0.1513498573</v>
      </c>
      <c r="BZ418" s="17">
        <v>-0.47116818518993264</v>
      </c>
      <c r="CA418" s="17">
        <v>0.6247823712294425</v>
      </c>
      <c r="CB418" s="9"/>
      <c r="CC418" s="34">
        <f t="shared" ref="CC418:CE418" si="2614">BY418*BT418</f>
        <v>0.02197997945</v>
      </c>
      <c r="CD418" s="34">
        <f t="shared" si="2614"/>
        <v>-0.04094577837</v>
      </c>
      <c r="CE418" s="34">
        <f t="shared" si="2614"/>
        <v>0.0629151077</v>
      </c>
      <c r="CG418" s="61" t="s">
        <v>2125</v>
      </c>
      <c r="CH418" s="65">
        <f t="array" ref="CH418:CJ420">MMULT(TRANSPOSE(N418:P426),CC418:CE426)</f>
        <v>-0.02986138184</v>
      </c>
      <c r="CI418" s="65">
        <v>0.05059165128906775</v>
      </c>
      <c r="CJ418" s="65">
        <v>-0.008037984539816662</v>
      </c>
    </row>
    <row r="419" ht="18.0" customHeight="1">
      <c r="B419" s="6">
        <v>1.0</v>
      </c>
      <c r="C419" s="6">
        <v>0.0</v>
      </c>
      <c r="D419" s="6">
        <v>0.0</v>
      </c>
      <c r="E419" s="22" t="str">
        <f t="shared" si="2615"/>
        <v>setosa</v>
      </c>
      <c r="F419" s="22">
        <f t="shared" ref="F419:H419" si="2616">AQ419</f>
        <v>0.6828532537</v>
      </c>
      <c r="G419" s="22">
        <f t="shared" si="2616"/>
        <v>0.1050605425</v>
      </c>
      <c r="H419" s="22">
        <f t="shared" si="2616"/>
        <v>0.2120862039</v>
      </c>
      <c r="I419" s="64" t="str">
        <f t="shared" si="2617"/>
        <v>setosa</v>
      </c>
      <c r="K419" s="24" t="str">
        <f t="shared" si="2618"/>
        <v>OK</v>
      </c>
      <c r="L419" s="29">
        <f t="shared" si="2619"/>
        <v>0.04238614422</v>
      </c>
      <c r="N419" s="29">
        <v>1.0</v>
      </c>
      <c r="O419" s="27">
        <v>5.4</v>
      </c>
      <c r="P419" s="27">
        <v>7.8</v>
      </c>
      <c r="Q419" s="72">
        <f t="shared" ref="Q419:S419" si="2620">Q406-$C$10*CH406</f>
        <v>0.2327881355</v>
      </c>
      <c r="R419" s="72">
        <f t="shared" si="2620"/>
        <v>-0.6454370333</v>
      </c>
      <c r="S419" s="72">
        <f t="shared" si="2620"/>
        <v>0.8641267114</v>
      </c>
      <c r="U419" s="27">
        <v>-1.790699052027259</v>
      </c>
      <c r="V419" s="27">
        <v>2.6936582143041687</v>
      </c>
      <c r="W419" s="27">
        <v>-2.558664890844197</v>
      </c>
      <c r="Z419" s="17">
        <f t="shared" ref="Z419:AB419" si="2621">1/(1+EXP(-U419))</f>
        <v>0.142987039</v>
      </c>
      <c r="AA419" s="17">
        <f t="shared" si="2621"/>
        <v>0.9366513909</v>
      </c>
      <c r="AB419" s="17">
        <f t="shared" si="2621"/>
        <v>0.07184652261</v>
      </c>
      <c r="AE419" s="29">
        <v>1.0</v>
      </c>
      <c r="AF419" s="17">
        <f t="shared" ref="AF419:AH419" si="2622">Z419</f>
        <v>0.142987039</v>
      </c>
      <c r="AG419" s="17">
        <f t="shared" si="2622"/>
        <v>0.9366513909</v>
      </c>
      <c r="AH419" s="17">
        <f t="shared" si="2622"/>
        <v>0.07184652261</v>
      </c>
      <c r="AI419" s="38">
        <f t="shared" ref="AI419:AK419" si="2623">AI406-$C$10*BO406</f>
        <v>0.2770439324</v>
      </c>
      <c r="AJ419" s="38">
        <f t="shared" si="2623"/>
        <v>0.9138897344</v>
      </c>
      <c r="AK419" s="38">
        <f t="shared" si="2623"/>
        <v>0.6090663331</v>
      </c>
      <c r="AM419" s="27">
        <v>1.3443823732888691</v>
      </c>
      <c r="AN419" s="27">
        <v>-0.5273608288375723</v>
      </c>
      <c r="AO419" s="27">
        <v>0.17509520627068592</v>
      </c>
      <c r="AQ419" s="17">
        <f t="shared" ref="AQ419:AS419" si="2624">EXP(AM419)/(EXP($AM419)+EXP($AN419)+EXP($AO419))</f>
        <v>0.6828532537</v>
      </c>
      <c r="AR419" s="17">
        <f t="shared" si="2624"/>
        <v>0.1050605425</v>
      </c>
      <c r="AS419" s="17">
        <f t="shared" si="2624"/>
        <v>0.2120862039</v>
      </c>
      <c r="AU419" s="40" t="str">
        <f t="shared" ref="AU419:AU426" si="2635">IF(MAX(AQ419:AS419)=AQ419,"setosa",IF(MAX(AQ419:AS419)=AR419,"versicolor","virginica"))</f>
        <v>setosa</v>
      </c>
      <c r="AW419" s="41">
        <v>1.0</v>
      </c>
      <c r="AX419" s="41">
        <v>0.0</v>
      </c>
      <c r="AY419" s="41">
        <v>0.0</v>
      </c>
      <c r="BB419" s="74">
        <f t="shared" ref="BB419:BD419" si="2625">AQ419-AW419</f>
        <v>-0.3171467463</v>
      </c>
      <c r="BC419" s="74">
        <f t="shared" si="2625"/>
        <v>0.1050605425</v>
      </c>
      <c r="BD419" s="74">
        <f t="shared" si="2625"/>
        <v>0.2120862039</v>
      </c>
      <c r="BF419" s="5">
        <v>1.0</v>
      </c>
      <c r="BG419" s="5">
        <v>1.0</v>
      </c>
      <c r="BH419" s="5">
        <v>1.0</v>
      </c>
      <c r="BJ419" s="34">
        <f t="shared" ref="BJ419:BL419" si="2626">BB419*BF419</f>
        <v>-0.3171467463</v>
      </c>
      <c r="BK419" s="34">
        <f t="shared" si="2626"/>
        <v>0.1050605425</v>
      </c>
      <c r="BL419" s="34">
        <f t="shared" si="2626"/>
        <v>0.2120862039</v>
      </c>
      <c r="BN419" s="61" t="s">
        <v>2126</v>
      </c>
      <c r="BO419" s="34">
        <v>0.23550000648266</v>
      </c>
      <c r="BP419" s="34">
        <v>-0.23304948130959557</v>
      </c>
      <c r="BQ419" s="34">
        <v>-0.0024505251730642663</v>
      </c>
      <c r="BT419" s="5">
        <f t="shared" ref="BT419:BV419" si="2627">Z419*(1-Z419)</f>
        <v>0.1225417457</v>
      </c>
      <c r="BU419" s="5">
        <f t="shared" si="2627"/>
        <v>0.05933556282</v>
      </c>
      <c r="BV419" s="5">
        <f t="shared" si="2627"/>
        <v>0.0666845998</v>
      </c>
      <c r="BY419" s="17">
        <v>0.1373247359821565</v>
      </c>
      <c r="BZ419" s="17">
        <v>-0.42815973880563596</v>
      </c>
      <c r="CA419" s="17">
        <v>0.5700977072210707</v>
      </c>
      <c r="CC419" s="34">
        <f t="shared" ref="CC419:CE419" si="2628">BY419*BT419</f>
        <v>0.01682801288</v>
      </c>
      <c r="CD419" s="34">
        <f t="shared" si="2628"/>
        <v>-0.02540509908</v>
      </c>
      <c r="CE419" s="34">
        <f t="shared" si="2628"/>
        <v>0.03801673745</v>
      </c>
      <c r="CG419" s="61" t="s">
        <v>2127</v>
      </c>
      <c r="CH419" s="66">
        <v>-0.17981386164572802</v>
      </c>
      <c r="CI419" s="66">
        <v>0.3007012063853975</v>
      </c>
      <c r="CJ419" s="66">
        <v>-0.3611194397861403</v>
      </c>
    </row>
    <row r="420" ht="18.0" customHeight="1">
      <c r="B420" s="6">
        <v>1.0</v>
      </c>
      <c r="C420" s="6">
        <v>0.0</v>
      </c>
      <c r="D420" s="6">
        <v>0.0</v>
      </c>
      <c r="E420" s="22" t="str">
        <f t="shared" si="2615"/>
        <v>setosa</v>
      </c>
      <c r="F420" s="22">
        <f t="shared" ref="F420:H420" si="2629">AQ420</f>
        <v>0.666587046</v>
      </c>
      <c r="G420" s="22">
        <f t="shared" si="2629"/>
        <v>0.1126842171</v>
      </c>
      <c r="H420" s="22">
        <f t="shared" si="2629"/>
        <v>0.2207287368</v>
      </c>
      <c r="I420" s="64" t="str">
        <f t="shared" si="2617"/>
        <v>setosa</v>
      </c>
      <c r="K420" s="24" t="str">
        <f t="shared" si="2618"/>
        <v>OK</v>
      </c>
      <c r="L420" s="29">
        <f t="shared" si="2619"/>
        <v>0.04506494957</v>
      </c>
      <c r="N420" s="29">
        <v>1.0</v>
      </c>
      <c r="O420" s="27">
        <v>4.6</v>
      </c>
      <c r="P420" s="27">
        <v>6.8</v>
      </c>
      <c r="Q420" s="72">
        <f t="shared" ref="Q420:S420" si="2630">Q407-$C$10*CH407</f>
        <v>-0.3987514493</v>
      </c>
      <c r="R420" s="72">
        <f t="shared" si="2630"/>
        <v>0.8081247609</v>
      </c>
      <c r="S420" s="72">
        <f t="shared" si="2630"/>
        <v>-0.9543400253</v>
      </c>
      <c r="U420" s="27">
        <v>-1.5781781111128619</v>
      </c>
      <c r="V420" s="27">
        <v>2.4018830800477082</v>
      </c>
      <c r="W420" s="27">
        <v>-2.2956262346227154</v>
      </c>
      <c r="Z420" s="17">
        <f t="shared" ref="Z420:AB420" si="2631">1/(1+EXP(-U420))</f>
        <v>0.1710536607</v>
      </c>
      <c r="AA420" s="17">
        <f t="shared" si="2631"/>
        <v>0.9169707851</v>
      </c>
      <c r="AB420" s="17">
        <f t="shared" si="2631"/>
        <v>0.09148584274</v>
      </c>
      <c r="AE420" s="29">
        <v>1.0</v>
      </c>
      <c r="AF420" s="17">
        <f t="shared" ref="AF420:AH420" si="2632">Z420</f>
        <v>0.1710536607</v>
      </c>
      <c r="AG420" s="17">
        <f t="shared" si="2632"/>
        <v>0.9169707851</v>
      </c>
      <c r="AH420" s="17">
        <f t="shared" si="2632"/>
        <v>0.09148584274</v>
      </c>
      <c r="AI420" s="38">
        <f t="shared" ref="AI420:AK420" si="2633">AI407-$C$10*BO407</f>
        <v>1.225642447</v>
      </c>
      <c r="AJ420" s="38">
        <f t="shared" si="2633"/>
        <v>-0.6333860654</v>
      </c>
      <c r="AK420" s="38">
        <f t="shared" si="2633"/>
        <v>0.1277436183</v>
      </c>
      <c r="AM420" s="27">
        <v>1.3092604158868164</v>
      </c>
      <c r="AN420" s="27">
        <v>-0.4683209489566928</v>
      </c>
      <c r="AO420" s="27">
        <v>0.2040241955023009</v>
      </c>
      <c r="AQ420" s="17">
        <f t="shared" ref="AQ420:AS420" si="2634">EXP(AM420)/(EXP($AM420)+EXP($AN420)+EXP($AO420))</f>
        <v>0.666587046</v>
      </c>
      <c r="AR420" s="17">
        <f t="shared" si="2634"/>
        <v>0.1126842171</v>
      </c>
      <c r="AS420" s="17">
        <f t="shared" si="2634"/>
        <v>0.2207287368</v>
      </c>
      <c r="AU420" s="40" t="str">
        <f t="shared" si="2635"/>
        <v>setosa</v>
      </c>
      <c r="AW420" s="41">
        <v>1.0</v>
      </c>
      <c r="AX420" s="41">
        <v>0.0</v>
      </c>
      <c r="AY420" s="41">
        <v>0.0</v>
      </c>
      <c r="BB420" s="74">
        <f t="shared" ref="BB420:BD420" si="2636">AQ420-AW420</f>
        <v>-0.333412954</v>
      </c>
      <c r="BC420" s="74">
        <f t="shared" si="2636"/>
        <v>0.1126842171</v>
      </c>
      <c r="BD420" s="74">
        <f t="shared" si="2636"/>
        <v>0.2207287368</v>
      </c>
      <c r="BF420" s="5">
        <v>1.0</v>
      </c>
      <c r="BG420" s="5">
        <v>1.0</v>
      </c>
      <c r="BH420" s="5">
        <v>1.0</v>
      </c>
      <c r="BJ420" s="34">
        <f t="shared" ref="BJ420:BL420" si="2637">BB420*BF420</f>
        <v>-0.333412954</v>
      </c>
      <c r="BK420" s="34">
        <f t="shared" si="2637"/>
        <v>0.1126842171</v>
      </c>
      <c r="BL420" s="34">
        <f t="shared" si="2637"/>
        <v>0.2207287368</v>
      </c>
      <c r="BO420" s="34">
        <v>-0.6498886110445292</v>
      </c>
      <c r="BP420" s="34">
        <v>0.4675817401068735</v>
      </c>
      <c r="BQ420" s="34">
        <v>0.18230687093765602</v>
      </c>
      <c r="BT420" s="5">
        <f t="shared" ref="BT420:BV420" si="2638">Z420*(1-Z420)</f>
        <v>0.1417943059</v>
      </c>
      <c r="BU420" s="5">
        <f t="shared" si="2638"/>
        <v>0.07613536437</v>
      </c>
      <c r="BV420" s="5">
        <f t="shared" si="2638"/>
        <v>0.08311618332</v>
      </c>
      <c r="BY420" s="17">
        <v>0.14504935573434702</v>
      </c>
      <c r="BZ420" s="17">
        <v>-0.4518209942083828</v>
      </c>
      <c r="CA420" s="17">
        <v>0.6000860065706323</v>
      </c>
      <c r="CC420" s="34">
        <f t="shared" ref="CC420:CE420" si="2639">BY420*BT420</f>
        <v>0.02056717271</v>
      </c>
      <c r="CD420" s="34">
        <f t="shared" si="2639"/>
        <v>-0.03439955602</v>
      </c>
      <c r="CE420" s="34">
        <f t="shared" si="2639"/>
        <v>0.04987685853</v>
      </c>
      <c r="CH420" s="66">
        <v>0.23570291802442514</v>
      </c>
      <c r="CI420" s="66">
        <v>-0.3787480511082028</v>
      </c>
      <c r="CJ420" s="66">
        <v>0.33476348486236773</v>
      </c>
    </row>
    <row r="421" ht="18.0" customHeight="1">
      <c r="B421" s="6">
        <v>0.0</v>
      </c>
      <c r="C421" s="6">
        <v>1.0</v>
      </c>
      <c r="D421" s="6">
        <v>0.0</v>
      </c>
      <c r="E421" s="22" t="str">
        <f t="shared" si="2615"/>
        <v>versicolor</v>
      </c>
      <c r="F421" s="22">
        <f t="shared" ref="F421:H421" si="2640">AQ421</f>
        <v>0.1190912029</v>
      </c>
      <c r="G421" s="22">
        <f t="shared" si="2640"/>
        <v>0.4955778136</v>
      </c>
      <c r="H421" s="22">
        <f t="shared" si="2640"/>
        <v>0.3853309835</v>
      </c>
      <c r="I421" s="64" t="str">
        <f t="shared" si="2617"/>
        <v>versicolor</v>
      </c>
      <c r="K421" s="24" t="str">
        <f t="shared" si="2618"/>
        <v>OK</v>
      </c>
      <c r="L421" s="29">
        <f t="shared" si="2619"/>
        <v>0.078003433</v>
      </c>
      <c r="N421" s="29">
        <v>1.0</v>
      </c>
      <c r="O421" s="27">
        <v>6.4</v>
      </c>
      <c r="P421" s="27">
        <v>3.6</v>
      </c>
      <c r="U421" s="27">
        <v>0.11684517044601916</v>
      </c>
      <c r="V421" s="27">
        <v>-1.3459028146248868</v>
      </c>
      <c r="W421" s="27">
        <v>2.313689926854109</v>
      </c>
      <c r="Z421" s="17">
        <f t="shared" ref="Z421:AB421" si="2641">1/(1+EXP(-U421))</f>
        <v>0.5291781033</v>
      </c>
      <c r="AA421" s="17">
        <f t="shared" si="2641"/>
        <v>0.2065410187</v>
      </c>
      <c r="AB421" s="17">
        <f t="shared" si="2641"/>
        <v>0.9100045042</v>
      </c>
      <c r="AE421" s="29">
        <v>1.0</v>
      </c>
      <c r="AF421" s="17">
        <f t="shared" ref="AF421:AH421" si="2642">Z421</f>
        <v>0.5291781033</v>
      </c>
      <c r="AG421" s="17">
        <f t="shared" si="2642"/>
        <v>0.2065410187</v>
      </c>
      <c r="AH421" s="17">
        <f t="shared" si="2642"/>
        <v>0.9100045042</v>
      </c>
      <c r="AI421" s="38">
        <f t="shared" ref="AI421:AK421" si="2643">AI408-$C$10*BO408</f>
        <v>-0.9560544178</v>
      </c>
      <c r="AJ421" s="38">
        <f t="shared" si="2643"/>
        <v>1.06544732</v>
      </c>
      <c r="AK421" s="38">
        <f t="shared" si="2643"/>
        <v>0.7306070981</v>
      </c>
      <c r="AM421" s="27">
        <v>-0.24480463999016133</v>
      </c>
      <c r="AN421" s="27">
        <v>1.1810301312622506</v>
      </c>
      <c r="AO421" s="27">
        <v>0.9294084116459005</v>
      </c>
      <c r="AQ421" s="17">
        <f t="shared" ref="AQ421:AS421" si="2644">EXP(AM421)/(EXP($AM421)+EXP($AN421)+EXP($AO421))</f>
        <v>0.1190912029</v>
      </c>
      <c r="AR421" s="17">
        <f t="shared" si="2644"/>
        <v>0.4955778136</v>
      </c>
      <c r="AS421" s="17">
        <f t="shared" si="2644"/>
        <v>0.3853309835</v>
      </c>
      <c r="AU421" s="40" t="str">
        <f t="shared" si="2635"/>
        <v>versicolor</v>
      </c>
      <c r="AW421" s="41">
        <v>0.0</v>
      </c>
      <c r="AX421" s="41">
        <v>1.0</v>
      </c>
      <c r="AY421" s="41">
        <v>0.0</v>
      </c>
      <c r="BB421" s="74">
        <f t="shared" ref="BB421:BD421" si="2645">AQ421-AW421</f>
        <v>0.1190912029</v>
      </c>
      <c r="BC421" s="74">
        <f t="shared" si="2645"/>
        <v>-0.5044221864</v>
      </c>
      <c r="BD421" s="74">
        <f t="shared" si="2645"/>
        <v>0.3853309835</v>
      </c>
      <c r="BF421" s="5">
        <v>1.0</v>
      </c>
      <c r="BG421" s="5">
        <v>1.0</v>
      </c>
      <c r="BH421" s="5">
        <v>1.0</v>
      </c>
      <c r="BJ421" s="34">
        <f t="shared" ref="BJ421:BL421" si="2646">BB421*BF421</f>
        <v>0.1190912029</v>
      </c>
      <c r="BK421" s="34">
        <f t="shared" si="2646"/>
        <v>-0.5044221864</v>
      </c>
      <c r="BL421" s="34">
        <f t="shared" si="2646"/>
        <v>0.3853309835</v>
      </c>
      <c r="BO421" s="34">
        <v>0.6547616703231718</v>
      </c>
      <c r="BP421" s="34">
        <v>-0.273796025033036</v>
      </c>
      <c r="BQ421" s="34">
        <v>-0.38096564529013544</v>
      </c>
      <c r="BT421" s="5">
        <f t="shared" ref="BT421:BV421" si="2647">Z421*(1-Z421)</f>
        <v>0.2491486383</v>
      </c>
      <c r="BU421" s="5">
        <f t="shared" si="2647"/>
        <v>0.1638818263</v>
      </c>
      <c r="BV421" s="5">
        <f t="shared" si="2647"/>
        <v>0.08189630653</v>
      </c>
      <c r="BY421" s="17">
        <v>-0.19330063365221062</v>
      </c>
      <c r="BZ421" s="17">
        <v>0.514680791419083</v>
      </c>
      <c r="CA421" s="17">
        <v>-0.36976738556359684</v>
      </c>
      <c r="CC421" s="34">
        <f t="shared" ref="CC421:CE421" si="2648">BY421*BT421</f>
        <v>-0.04816058965</v>
      </c>
      <c r="CD421" s="34">
        <f t="shared" si="2648"/>
        <v>0.08434682807</v>
      </c>
      <c r="CE421" s="34">
        <f t="shared" si="2648"/>
        <v>-0.03028258315</v>
      </c>
    </row>
    <row r="422" ht="18.0" customHeight="1">
      <c r="B422" s="6">
        <v>0.0</v>
      </c>
      <c r="C422" s="6">
        <v>1.0</v>
      </c>
      <c r="D422" s="6">
        <v>0.0</v>
      </c>
      <c r="E422" s="22" t="str">
        <f t="shared" si="2615"/>
        <v>versicolor</v>
      </c>
      <c r="F422" s="22">
        <f t="shared" ref="F422:H422" si="2649">AQ422</f>
        <v>0.1285873315</v>
      </c>
      <c r="G422" s="22">
        <f t="shared" si="2649"/>
        <v>0.4835475463</v>
      </c>
      <c r="H422" s="22">
        <f t="shared" si="2649"/>
        <v>0.3878651223</v>
      </c>
      <c r="I422" s="64" t="str">
        <f t="shared" si="2617"/>
        <v>versicolor</v>
      </c>
      <c r="K422" s="24" t="str">
        <f t="shared" si="2618"/>
        <v>OK</v>
      </c>
      <c r="L422" s="29">
        <f t="shared" si="2619"/>
        <v>0.08073395902</v>
      </c>
      <c r="N422" s="29">
        <v>1.0</v>
      </c>
      <c r="O422" s="27">
        <v>5.9</v>
      </c>
      <c r="P422" s="27">
        <v>3.4</v>
      </c>
      <c r="U422" s="27">
        <v>0.08020139257037684</v>
      </c>
      <c r="V422" s="27">
        <v>-1.184809250164791</v>
      </c>
      <c r="W422" s="27">
        <v>2.0724945762330047</v>
      </c>
      <c r="Z422" s="17">
        <f t="shared" ref="Z422:AB422" si="2650">1/(1+EXP(-U422))</f>
        <v>0.5200396076</v>
      </c>
      <c r="AA422" s="17">
        <f t="shared" si="2650"/>
        <v>0.2341885823</v>
      </c>
      <c r="AB422" s="17">
        <f t="shared" si="2650"/>
        <v>0.888200913</v>
      </c>
      <c r="AE422" s="29">
        <v>1.0</v>
      </c>
      <c r="AF422" s="17">
        <f t="shared" ref="AF422:AH422" si="2651">Z422</f>
        <v>0.5200396076</v>
      </c>
      <c r="AG422" s="17">
        <f t="shared" si="2651"/>
        <v>0.2341885823</v>
      </c>
      <c r="AH422" s="17">
        <f t="shared" si="2651"/>
        <v>0.888200913</v>
      </c>
      <c r="AI422" s="2"/>
      <c r="AM422" s="27">
        <v>-0.1926049575204999</v>
      </c>
      <c r="AN422" s="27">
        <v>1.1319363945261913</v>
      </c>
      <c r="AO422" s="27">
        <v>0.9114444029038076</v>
      </c>
      <c r="AQ422" s="17">
        <f t="shared" ref="AQ422:AS422" si="2652">EXP(AM422)/(EXP($AM422)+EXP($AN422)+EXP($AO422))</f>
        <v>0.1285873315</v>
      </c>
      <c r="AR422" s="17">
        <f t="shared" si="2652"/>
        <v>0.4835475463</v>
      </c>
      <c r="AS422" s="17">
        <f t="shared" si="2652"/>
        <v>0.3878651223</v>
      </c>
      <c r="AU422" s="40" t="str">
        <f t="shared" si="2635"/>
        <v>versicolor</v>
      </c>
      <c r="AW422" s="41">
        <v>0.0</v>
      </c>
      <c r="AX422" s="41">
        <v>1.0</v>
      </c>
      <c r="AY422" s="41">
        <v>0.0</v>
      </c>
      <c r="BB422" s="74">
        <f t="shared" ref="BB422:BD422" si="2653">AQ422-AW422</f>
        <v>0.1285873315</v>
      </c>
      <c r="BC422" s="74">
        <f t="shared" si="2653"/>
        <v>-0.5164524537</v>
      </c>
      <c r="BD422" s="74">
        <f t="shared" si="2653"/>
        <v>0.3878651223</v>
      </c>
      <c r="BF422" s="5">
        <v>1.0</v>
      </c>
      <c r="BG422" s="5">
        <v>1.0</v>
      </c>
      <c r="BH422" s="5">
        <v>1.0</v>
      </c>
      <c r="BJ422" s="34">
        <f t="shared" ref="BJ422:BL422" si="2654">BB422*BF422</f>
        <v>0.1285873315</v>
      </c>
      <c r="BK422" s="34">
        <f t="shared" si="2654"/>
        <v>-0.5164524537</v>
      </c>
      <c r="BL422" s="34">
        <f t="shared" si="2654"/>
        <v>0.3878651223</v>
      </c>
      <c r="BT422" s="5">
        <f t="shared" ref="BT422:BV422" si="2655">Z422*(1-Z422)</f>
        <v>0.2495984141</v>
      </c>
      <c r="BU422" s="5">
        <f t="shared" si="2655"/>
        <v>0.1793442902</v>
      </c>
      <c r="BV422" s="5">
        <f t="shared" si="2655"/>
        <v>0.09930005116</v>
      </c>
      <c r="BY422" s="17">
        <v>-0.20012066803984302</v>
      </c>
      <c r="BZ422" s="17">
        <v>0.5342631733527229</v>
      </c>
      <c r="CA422" s="17">
        <v>-0.3898123574732349</v>
      </c>
      <c r="CC422" s="34">
        <f t="shared" ref="CC422:CE422" si="2656">BY422*BT422</f>
        <v>-0.04994980138</v>
      </c>
      <c r="CD422" s="34">
        <f t="shared" si="2656"/>
        <v>0.09581704963</v>
      </c>
      <c r="CE422" s="34">
        <f t="shared" si="2656"/>
        <v>-0.03870838704</v>
      </c>
    </row>
    <row r="423" ht="18.0" customHeight="1">
      <c r="B423" s="6">
        <v>0.0</v>
      </c>
      <c r="C423" s="6">
        <v>1.0</v>
      </c>
      <c r="D423" s="6">
        <v>0.0</v>
      </c>
      <c r="E423" s="22" t="str">
        <f t="shared" si="2615"/>
        <v>versicolor</v>
      </c>
      <c r="F423" s="22">
        <f t="shared" ref="F423:H423" si="2657">AQ423</f>
        <v>0.09828339452</v>
      </c>
      <c r="G423" s="22">
        <f t="shared" si="2657"/>
        <v>0.5261886812</v>
      </c>
      <c r="H423" s="22">
        <f t="shared" si="2657"/>
        <v>0.3755279242</v>
      </c>
      <c r="I423" s="64" t="str">
        <f t="shared" si="2617"/>
        <v>versicolor</v>
      </c>
      <c r="K423" s="24" t="str">
        <f t="shared" si="2618"/>
        <v>OK</v>
      </c>
      <c r="L423" s="29">
        <f t="shared" si="2619"/>
        <v>0.07134393566</v>
      </c>
      <c r="N423" s="29">
        <v>1.0</v>
      </c>
      <c r="O423" s="27">
        <v>6.7</v>
      </c>
      <c r="P423" s="27">
        <v>3.2</v>
      </c>
      <c r="U423" s="27">
        <v>0.34618219080084733</v>
      </c>
      <c r="V423" s="27">
        <v>-1.8627838289541208</v>
      </c>
      <c r="W423" s="27">
        <v>2.9546639503913736</v>
      </c>
      <c r="Z423" s="17">
        <f t="shared" ref="Z423:AB423" si="2658">1/(1+EXP(-U423))</f>
        <v>0.585691465</v>
      </c>
      <c r="AA423" s="17">
        <f t="shared" si="2658"/>
        <v>0.1343789039</v>
      </c>
      <c r="AB423" s="17">
        <f t="shared" si="2658"/>
        <v>0.9504834574</v>
      </c>
      <c r="AE423" s="29">
        <v>1.0</v>
      </c>
      <c r="AF423" s="17">
        <f t="shared" ref="AF423:AH423" si="2659">Z423</f>
        <v>0.585691465</v>
      </c>
      <c r="AG423" s="17">
        <f t="shared" si="2659"/>
        <v>0.1343789039</v>
      </c>
      <c r="AH423" s="17">
        <f t="shared" si="2659"/>
        <v>0.9504834574</v>
      </c>
      <c r="AJ423" s="2"/>
      <c r="AK423" s="2"/>
      <c r="AM423" s="27">
        <v>-0.35629298911430973</v>
      </c>
      <c r="AN423" s="27">
        <v>1.3215117826057539</v>
      </c>
      <c r="AO423" s="27">
        <v>0.9841847585288737</v>
      </c>
      <c r="AQ423" s="17">
        <f t="shared" ref="AQ423:AS423" si="2660">EXP(AM423)/(EXP($AM423)+EXP($AN423)+EXP($AO423))</f>
        <v>0.09828339452</v>
      </c>
      <c r="AR423" s="17">
        <f t="shared" si="2660"/>
        <v>0.5261886812</v>
      </c>
      <c r="AS423" s="17">
        <f t="shared" si="2660"/>
        <v>0.3755279242</v>
      </c>
      <c r="AU423" s="40" t="str">
        <f t="shared" si="2635"/>
        <v>versicolor</v>
      </c>
      <c r="AW423" s="41">
        <v>0.0</v>
      </c>
      <c r="AX423" s="41">
        <v>1.0</v>
      </c>
      <c r="AY423" s="41">
        <v>0.0</v>
      </c>
      <c r="BB423" s="74">
        <f t="shared" ref="BB423:BD423" si="2661">AQ423-AW423</f>
        <v>0.09828339452</v>
      </c>
      <c r="BC423" s="74">
        <f t="shared" si="2661"/>
        <v>-0.4738113188</v>
      </c>
      <c r="BD423" s="74">
        <f t="shared" si="2661"/>
        <v>0.3755279242</v>
      </c>
      <c r="BF423" s="5">
        <v>1.0</v>
      </c>
      <c r="BG423" s="5">
        <v>1.0</v>
      </c>
      <c r="BH423" s="5">
        <v>1.0</v>
      </c>
      <c r="BJ423" s="34">
        <f t="shared" ref="BJ423:BL423" si="2662">BB423*BF423</f>
        <v>0.09828339452</v>
      </c>
      <c r="BK423" s="34">
        <f t="shared" si="2662"/>
        <v>-0.4738113188</v>
      </c>
      <c r="BL423" s="34">
        <f t="shared" si="2662"/>
        <v>0.3755279242</v>
      </c>
      <c r="BT423" s="5">
        <f t="shared" ref="BT423:BV423" si="2663">Z423*(1-Z423)</f>
        <v>0.2426569728</v>
      </c>
      <c r="BU423" s="5">
        <f t="shared" si="2663"/>
        <v>0.1163212141</v>
      </c>
      <c r="BV423" s="5">
        <f t="shared" si="2663"/>
        <v>0.04706465459</v>
      </c>
      <c r="BY423" s="17">
        <v>-0.17706106635227667</v>
      </c>
      <c r="BZ423" s="17">
        <v>0.4685370829110634</v>
      </c>
      <c r="CA423" s="17">
        <v>-0.3244219061735723</v>
      </c>
      <c r="CC423" s="34">
        <f t="shared" ref="CC423:CE423" si="2664">BY423*BT423</f>
        <v>-0.04296510237</v>
      </c>
      <c r="CD423" s="34">
        <f t="shared" si="2664"/>
        <v>0.05450080232</v>
      </c>
      <c r="CE423" s="34">
        <f t="shared" si="2664"/>
        <v>-0.01526880496</v>
      </c>
    </row>
    <row r="424" ht="18.0" customHeight="1">
      <c r="B424" s="6">
        <v>0.0</v>
      </c>
      <c r="C424" s="6">
        <v>0.0</v>
      </c>
      <c r="D424" s="6">
        <v>1.0</v>
      </c>
      <c r="E424" s="22" t="str">
        <f t="shared" si="2615"/>
        <v>virginica</v>
      </c>
      <c r="F424" s="22">
        <f t="shared" ref="F424:H424" si="2665">AQ424</f>
        <v>0.2309705817</v>
      </c>
      <c r="G424" s="22">
        <f t="shared" si="2665"/>
        <v>0.3732865231</v>
      </c>
      <c r="H424" s="22">
        <f t="shared" si="2665"/>
        <v>0.3957428952</v>
      </c>
      <c r="I424" s="64" t="str">
        <f t="shared" si="2617"/>
        <v>virginica</v>
      </c>
      <c r="K424" s="24" t="str">
        <f t="shared" si="2618"/>
        <v>OK</v>
      </c>
      <c r="L424" s="29">
        <f t="shared" si="2619"/>
        <v>0.1029989481</v>
      </c>
      <c r="N424" s="29">
        <v>1.0</v>
      </c>
      <c r="O424" s="27">
        <v>7.9</v>
      </c>
      <c r="P424" s="27">
        <v>6.3</v>
      </c>
      <c r="U424" s="27">
        <v>-0.6106015394305722</v>
      </c>
      <c r="V424" s="27">
        <v>-0.13212151017504237</v>
      </c>
      <c r="W424" s="27">
        <v>1.0331619255526814</v>
      </c>
      <c r="Z424" s="17">
        <f t="shared" ref="Z424:AB424" si="2666">1/(1+EXP(-U424))</f>
        <v>0.3519219909</v>
      </c>
      <c r="AA424" s="17">
        <f t="shared" si="2666"/>
        <v>0.4670175872</v>
      </c>
      <c r="AB424" s="17">
        <f t="shared" si="2666"/>
        <v>0.7375284417</v>
      </c>
      <c r="AE424" s="29">
        <v>1.0</v>
      </c>
      <c r="AF424" s="17">
        <f t="shared" ref="AF424:AH424" si="2667">Z424</f>
        <v>0.3519219909</v>
      </c>
      <c r="AG424" s="17">
        <f t="shared" si="2667"/>
        <v>0.4670175872</v>
      </c>
      <c r="AH424" s="17">
        <f t="shared" si="2667"/>
        <v>0.7375284417</v>
      </c>
      <c r="AM424" s="27">
        <v>0.19023526990249007</v>
      </c>
      <c r="AN424" s="27">
        <v>0.6702912023942283</v>
      </c>
      <c r="AO424" s="27">
        <v>0.7287096650246743</v>
      </c>
      <c r="AQ424" s="17">
        <f t="shared" ref="AQ424:AS424" si="2668">EXP(AM424)/(EXP($AM424)+EXP($AN424)+EXP($AO424))</f>
        <v>0.2309705817</v>
      </c>
      <c r="AR424" s="17">
        <f t="shared" si="2668"/>
        <v>0.3732865231</v>
      </c>
      <c r="AS424" s="17">
        <f t="shared" si="2668"/>
        <v>0.3957428952</v>
      </c>
      <c r="AU424" s="40" t="str">
        <f t="shared" si="2635"/>
        <v>virginica</v>
      </c>
      <c r="AW424" s="41">
        <v>0.0</v>
      </c>
      <c r="AX424" s="41">
        <v>0.0</v>
      </c>
      <c r="AY424" s="41">
        <v>1.0</v>
      </c>
      <c r="BB424" s="74">
        <f t="shared" ref="BB424:BD424" si="2669">AQ424-AW424</f>
        <v>0.2309705817</v>
      </c>
      <c r="BC424" s="74">
        <f t="shared" si="2669"/>
        <v>0.3732865231</v>
      </c>
      <c r="BD424" s="74">
        <f t="shared" si="2669"/>
        <v>-0.6042571048</v>
      </c>
      <c r="BF424" s="5">
        <v>1.0</v>
      </c>
      <c r="BG424" s="5">
        <v>1.0</v>
      </c>
      <c r="BH424" s="5">
        <v>1.0</v>
      </c>
      <c r="BJ424" s="34">
        <f t="shared" ref="BJ424:BL424" si="2670">BB424*BF424</f>
        <v>0.2309705817</v>
      </c>
      <c r="BK424" s="34">
        <f t="shared" si="2670"/>
        <v>0.3732865231</v>
      </c>
      <c r="BL424" s="34">
        <f t="shared" si="2670"/>
        <v>-0.6042571048</v>
      </c>
      <c r="BT424" s="5">
        <f t="shared" ref="BT424:BV424" si="2671">Z424*(1-Z424)</f>
        <v>0.2280729032</v>
      </c>
      <c r="BU424" s="5">
        <f t="shared" si="2671"/>
        <v>0.2489121604</v>
      </c>
      <c r="BV424" s="5">
        <f t="shared" si="2671"/>
        <v>0.1935802394</v>
      </c>
      <c r="BY424" s="17">
        <v>0.03709906057846146</v>
      </c>
      <c r="BZ424" s="17">
        <v>-0.0305371220379219</v>
      </c>
      <c r="CA424" s="17">
        <v>-0.26457784940979534</v>
      </c>
      <c r="CC424" s="34">
        <f t="shared" ref="CC424:CE424" si="2672">BY424*BT424</f>
        <v>0.008461290452</v>
      </c>
      <c r="CD424" s="34">
        <f t="shared" si="2672"/>
        <v>-0.00760106102</v>
      </c>
      <c r="CE424" s="34">
        <f t="shared" si="2672"/>
        <v>-0.05121704343</v>
      </c>
    </row>
    <row r="425" ht="18.0" customHeight="1">
      <c r="B425" s="6">
        <v>0.0</v>
      </c>
      <c r="C425" s="6">
        <v>0.0</v>
      </c>
      <c r="D425" s="6">
        <v>1.0</v>
      </c>
      <c r="E425" s="22" t="str">
        <f t="shared" si="2615"/>
        <v>virginica</v>
      </c>
      <c r="F425" s="22">
        <f t="shared" ref="F425:H425" si="2673">AQ425</f>
        <v>0.1539170096</v>
      </c>
      <c r="G425" s="22">
        <f t="shared" si="2673"/>
        <v>0.4492105001</v>
      </c>
      <c r="H425" s="22">
        <f t="shared" si="2673"/>
        <v>0.3968724903</v>
      </c>
      <c r="I425" s="64" t="str">
        <f t="shared" si="2617"/>
        <v>versicolor</v>
      </c>
      <c r="K425" s="24" t="str">
        <f t="shared" si="2618"/>
        <v>NG</v>
      </c>
      <c r="L425" s="29">
        <f t="shared" si="2619"/>
        <v>0.1026822481</v>
      </c>
      <c r="N425" s="29">
        <v>1.0</v>
      </c>
      <c r="O425" s="27">
        <v>8.3</v>
      </c>
      <c r="P425" s="27">
        <v>5.8</v>
      </c>
      <c r="U425" s="27">
        <v>-0.3181105606003807</v>
      </c>
      <c r="V425" s="27">
        <v>-0.7943587039183049</v>
      </c>
      <c r="W425" s="27">
        <v>1.855982622758484</v>
      </c>
      <c r="Z425" s="17">
        <f t="shared" ref="Z425:AB425" si="2674">1/(1+EXP(-U425))</f>
        <v>0.4211362876</v>
      </c>
      <c r="AA425" s="17">
        <f t="shared" si="2674"/>
        <v>0.3112335382</v>
      </c>
      <c r="AB425" s="17">
        <f t="shared" si="2674"/>
        <v>0.8648280025</v>
      </c>
      <c r="AE425" s="29">
        <v>1.0</v>
      </c>
      <c r="AF425" s="17">
        <f t="shared" ref="AF425:AH425" si="2675">Z425</f>
        <v>0.4211362876</v>
      </c>
      <c r="AG425" s="17">
        <f t="shared" si="2675"/>
        <v>0.3112335382</v>
      </c>
      <c r="AH425" s="17">
        <f t="shared" si="2675"/>
        <v>0.8648280025</v>
      </c>
      <c r="AM425" s="27">
        <v>-0.10323017959075131</v>
      </c>
      <c r="AN425" s="27">
        <v>0.9678478593184977</v>
      </c>
      <c r="AO425" s="27">
        <v>0.8439713075552804</v>
      </c>
      <c r="AQ425" s="17">
        <f t="shared" ref="AQ425:AS425" si="2676">EXP(AM425)/(EXP($AM425)+EXP($AN425)+EXP($AO425))</f>
        <v>0.1539170096</v>
      </c>
      <c r="AR425" s="17">
        <f t="shared" si="2676"/>
        <v>0.4492105001</v>
      </c>
      <c r="AS425" s="17">
        <f t="shared" si="2676"/>
        <v>0.3968724903</v>
      </c>
      <c r="AU425" s="40" t="str">
        <f t="shared" si="2635"/>
        <v>versicolor</v>
      </c>
      <c r="AW425" s="41">
        <v>0.0</v>
      </c>
      <c r="AX425" s="41">
        <v>0.0</v>
      </c>
      <c r="AY425" s="41">
        <v>1.0</v>
      </c>
      <c r="BB425" s="74">
        <f t="shared" ref="BB425:BD425" si="2677">AQ425-AW425</f>
        <v>0.1539170096</v>
      </c>
      <c r="BC425" s="74">
        <f t="shared" si="2677"/>
        <v>0.4492105001</v>
      </c>
      <c r="BD425" s="74">
        <f t="shared" si="2677"/>
        <v>-0.6031275097</v>
      </c>
      <c r="BF425" s="5">
        <v>1.0</v>
      </c>
      <c r="BG425" s="5">
        <v>1.0</v>
      </c>
      <c r="BH425" s="5">
        <v>1.0</v>
      </c>
      <c r="BJ425" s="34">
        <f t="shared" ref="BJ425:BL425" si="2678">BB425*BF425</f>
        <v>0.1539170096</v>
      </c>
      <c r="BK425" s="34">
        <f t="shared" si="2678"/>
        <v>0.4492105001</v>
      </c>
      <c r="BL425" s="34">
        <f t="shared" si="2678"/>
        <v>-0.6031275097</v>
      </c>
      <c r="BT425" s="5">
        <f t="shared" ref="BT425:BV425" si="2679">Z425*(1-Z425)</f>
        <v>0.2437805149</v>
      </c>
      <c r="BU425" s="5">
        <f t="shared" si="2679"/>
        <v>0.2143672229</v>
      </c>
      <c r="BV425" s="5">
        <f t="shared" si="2679"/>
        <v>0.1169005286</v>
      </c>
      <c r="BY425" s="17">
        <v>0.08582597747983245</v>
      </c>
      <c r="BZ425" s="17">
        <v>-0.17292214120647015</v>
      </c>
      <c r="CA425" s="17">
        <v>-0.10919215339855176</v>
      </c>
      <c r="CC425" s="34">
        <f t="shared" ref="CC425:CE425" si="2680">BY425*BT425</f>
        <v>0.02092270098</v>
      </c>
      <c r="CD425" s="34">
        <f t="shared" si="2680"/>
        <v>-0.03706883919</v>
      </c>
      <c r="CE425" s="34">
        <f t="shared" si="2680"/>
        <v>-0.01276462045</v>
      </c>
    </row>
    <row r="426" ht="18.0" customHeight="1">
      <c r="B426" s="6">
        <v>0.0</v>
      </c>
      <c r="C426" s="6">
        <v>0.0</v>
      </c>
      <c r="D426" s="6">
        <v>1.0</v>
      </c>
      <c r="E426" s="22" t="str">
        <f t="shared" si="2615"/>
        <v>virginica</v>
      </c>
      <c r="F426" s="22">
        <f t="shared" ref="F426:H426" si="2681">AQ426</f>
        <v>0.1469458401</v>
      </c>
      <c r="G426" s="22">
        <f t="shared" si="2681"/>
        <v>0.4582514815</v>
      </c>
      <c r="H426" s="22">
        <f t="shared" si="2681"/>
        <v>0.3948026784</v>
      </c>
      <c r="I426" s="64" t="str">
        <f t="shared" si="2617"/>
        <v>versicolor</v>
      </c>
      <c r="J426" s="30"/>
      <c r="K426" s="24" t="str">
        <f t="shared" si="2618"/>
        <v>NG</v>
      </c>
      <c r="L426" s="31">
        <f t="shared" si="2619"/>
        <v>0.103263243</v>
      </c>
      <c r="N426" s="31">
        <v>1.0</v>
      </c>
      <c r="O426" s="27">
        <v>7.7</v>
      </c>
      <c r="P426" s="27">
        <v>5.2</v>
      </c>
      <c r="U426" s="27">
        <v>-0.2185325723076914</v>
      </c>
      <c r="V426" s="27">
        <v>-0.8919713404799259</v>
      </c>
      <c r="W426" s="27">
        <v>1.910110611127113</v>
      </c>
      <c r="Z426" s="17">
        <f t="shared" ref="Z426:AB426" si="2682">1/(1+EXP(-U426))</f>
        <v>0.4455832475</v>
      </c>
      <c r="AA426" s="17">
        <f t="shared" si="2682"/>
        <v>0.2907031795</v>
      </c>
      <c r="AB426" s="17">
        <f t="shared" si="2682"/>
        <v>0.8710315739</v>
      </c>
      <c r="AE426" s="31">
        <v>1.0</v>
      </c>
      <c r="AF426" s="17">
        <f t="shared" ref="AF426:AH426" si="2683">Z426</f>
        <v>0.4455832475</v>
      </c>
      <c r="AG426" s="17">
        <f t="shared" si="2683"/>
        <v>0.2907031795</v>
      </c>
      <c r="AH426" s="17">
        <f t="shared" si="2683"/>
        <v>0.8710315739</v>
      </c>
      <c r="AM426" s="27">
        <v>-0.12755112865702645</v>
      </c>
      <c r="AN426" s="27">
        <v>1.0098029066938226</v>
      </c>
      <c r="AO426" s="27">
        <v>0.8607708788078146</v>
      </c>
      <c r="AQ426" s="17">
        <f t="shared" ref="AQ426:AS426" si="2684">EXP(AM426)/(EXP($AM426)+EXP($AN426)+EXP($AO426))</f>
        <v>0.1469458401</v>
      </c>
      <c r="AR426" s="17">
        <f t="shared" si="2684"/>
        <v>0.4582514815</v>
      </c>
      <c r="AS426" s="17">
        <f t="shared" si="2684"/>
        <v>0.3948026784</v>
      </c>
      <c r="AU426" s="40" t="str">
        <f t="shared" si="2635"/>
        <v>versicolor</v>
      </c>
      <c r="AW426" s="41">
        <v>0.0</v>
      </c>
      <c r="AX426" s="41">
        <v>0.0</v>
      </c>
      <c r="AY426" s="41">
        <v>1.0</v>
      </c>
      <c r="BB426" s="74">
        <f t="shared" ref="BB426:BD426" si="2685">AQ426-AW426</f>
        <v>0.1469458401</v>
      </c>
      <c r="BC426" s="74">
        <f t="shared" si="2685"/>
        <v>0.4582514815</v>
      </c>
      <c r="BD426" s="74">
        <f t="shared" si="2685"/>
        <v>-0.6051973216</v>
      </c>
      <c r="BF426" s="5">
        <v>1.0</v>
      </c>
      <c r="BG426" s="5">
        <v>1.0</v>
      </c>
      <c r="BH426" s="5">
        <v>1.0</v>
      </c>
      <c r="BJ426" s="34">
        <f t="shared" ref="BJ426:BL426" si="2686">BB426*BF426</f>
        <v>0.1469458401</v>
      </c>
      <c r="BK426" s="34">
        <f t="shared" si="2686"/>
        <v>0.4582514815</v>
      </c>
      <c r="BL426" s="34">
        <f t="shared" si="2686"/>
        <v>-0.6051973216</v>
      </c>
      <c r="BT426" s="5">
        <f t="shared" ref="BT426:BV426" si="2687">Z426*(1-Z426)</f>
        <v>0.247038817</v>
      </c>
      <c r="BU426" s="5">
        <f t="shared" si="2687"/>
        <v>0.2061948409</v>
      </c>
      <c r="BV426" s="5">
        <f t="shared" si="2687"/>
        <v>0.1123355711</v>
      </c>
      <c r="BY426" s="17">
        <v>0.09089646462583417</v>
      </c>
      <c r="BZ426" s="17">
        <v>-0.18745713938742786</v>
      </c>
      <c r="CA426" s="17">
        <v>-0.09440686580841723</v>
      </c>
      <c r="CC426" s="34">
        <f t="shared" ref="CC426:CE426" si="2688">BY426*BT426</f>
        <v>0.02245495509</v>
      </c>
      <c r="CD426" s="34">
        <f t="shared" si="2688"/>
        <v>-0.03865269504</v>
      </c>
      <c r="CE426" s="34">
        <f t="shared" si="2688"/>
        <v>-0.01060524919</v>
      </c>
    </row>
    <row r="427" ht="18.0" customHeight="1">
      <c r="K427" s="32" t="s">
        <v>29</v>
      </c>
      <c r="L427" s="31">
        <f>SUM(L418:L426)</f>
        <v>0.6738060657</v>
      </c>
      <c r="R427" s="9"/>
      <c r="AM427" s="7"/>
    </row>
    <row r="428" ht="18.0" customHeight="1">
      <c r="K428" s="2"/>
      <c r="R428" s="9"/>
      <c r="AM428" s="43" t="s">
        <v>388</v>
      </c>
      <c r="AN428" s="27"/>
      <c r="AO428" s="27"/>
    </row>
    <row r="429" ht="18.0" customHeight="1">
      <c r="B429" s="11" t="s">
        <v>11</v>
      </c>
      <c r="C429" s="12"/>
      <c r="D429" s="12"/>
      <c r="E429" s="13"/>
      <c r="G429" s="2"/>
      <c r="H429" s="2"/>
      <c r="I429" s="2"/>
      <c r="J429" s="9"/>
      <c r="K429" s="2"/>
      <c r="L429" s="9"/>
      <c r="Q429" s="7"/>
      <c r="U429" s="43" t="s">
        <v>12</v>
      </c>
      <c r="V429" s="27"/>
      <c r="W429" s="27"/>
      <c r="Z429" s="16" t="s">
        <v>389</v>
      </c>
      <c r="AA429" s="17"/>
      <c r="AF429" s="16" t="s">
        <v>390</v>
      </c>
      <c r="AI429" s="7"/>
      <c r="AM429" s="43" t="s">
        <v>391</v>
      </c>
      <c r="AQ429" s="10" t="s">
        <v>392</v>
      </c>
      <c r="AR429" s="17"/>
      <c r="AW429" s="1" t="s">
        <v>41</v>
      </c>
      <c r="BB429" s="36" t="s">
        <v>93</v>
      </c>
      <c r="BF429" s="4" t="s">
        <v>393</v>
      </c>
      <c r="BH429" s="9" t="s">
        <v>2128</v>
      </c>
      <c r="BJ429" s="33" t="s">
        <v>395</v>
      </c>
      <c r="BN429" s="33" t="s">
        <v>396</v>
      </c>
      <c r="BO429" s="34"/>
      <c r="BP429" s="34"/>
      <c r="BQ429" s="34"/>
      <c r="BT429" s="4" t="s">
        <v>397</v>
      </c>
      <c r="BX429" s="16" t="s">
        <v>398</v>
      </c>
      <c r="BY429" s="17"/>
      <c r="BZ429" s="17"/>
      <c r="CA429" s="17"/>
      <c r="CB429" s="17"/>
      <c r="CC429" s="33" t="s">
        <v>399</v>
      </c>
      <c r="CG429" s="4" t="s">
        <v>138</v>
      </c>
      <c r="CH429" s="5"/>
      <c r="CI429" s="5"/>
      <c r="CJ429" s="5"/>
    </row>
    <row r="430" ht="18.0" customHeight="1">
      <c r="B430" s="18" t="s">
        <v>14</v>
      </c>
      <c r="C430" s="18" t="s">
        <v>15</v>
      </c>
      <c r="D430" s="18" t="s">
        <v>16</v>
      </c>
      <c r="E430" s="19"/>
      <c r="F430" s="6" t="s">
        <v>14</v>
      </c>
      <c r="G430" s="6" t="s">
        <v>15</v>
      </c>
      <c r="H430" s="6" t="s">
        <v>16</v>
      </c>
      <c r="I430" s="19"/>
      <c r="J430" s="20" t="s">
        <v>18</v>
      </c>
      <c r="K430" s="18" t="s">
        <v>19</v>
      </c>
      <c r="L430" s="21" t="s">
        <v>20</v>
      </c>
      <c r="N430" s="1" t="s">
        <v>21</v>
      </c>
      <c r="O430" s="1" t="s">
        <v>22</v>
      </c>
      <c r="P430" s="1" t="s">
        <v>23</v>
      </c>
      <c r="Q430" s="1" t="s">
        <v>2129</v>
      </c>
      <c r="U430" s="1" t="s">
        <v>2130</v>
      </c>
      <c r="AE430" s="1" t="s">
        <v>21</v>
      </c>
      <c r="AF430" s="2" t="s">
        <v>2131</v>
      </c>
      <c r="AI430" s="2" t="s">
        <v>2132</v>
      </c>
      <c r="AK430" s="2"/>
      <c r="AM430" s="2" t="s">
        <v>2133</v>
      </c>
      <c r="AO430" s="2"/>
      <c r="AQ430" s="2" t="s">
        <v>47</v>
      </c>
      <c r="AW430" s="6" t="s">
        <v>14</v>
      </c>
      <c r="AX430" s="6" t="s">
        <v>15</v>
      </c>
      <c r="AY430" s="6" t="s">
        <v>16</v>
      </c>
      <c r="BB430" s="2" t="s">
        <v>101</v>
      </c>
      <c r="BF430" s="1" t="s">
        <v>251</v>
      </c>
      <c r="BJ430" s="57" t="s">
        <v>2134</v>
      </c>
      <c r="BK430" s="58"/>
      <c r="BO430" s="2" t="s">
        <v>104</v>
      </c>
      <c r="BP430" s="2"/>
      <c r="BT430" s="1" t="s">
        <v>145</v>
      </c>
      <c r="BY430" s="2" t="s">
        <v>146</v>
      </c>
      <c r="CC430" s="2" t="s">
        <v>2135</v>
      </c>
      <c r="CH430" s="2" t="s">
        <v>148</v>
      </c>
    </row>
    <row r="431" ht="18.0" customHeight="1">
      <c r="A431" s="1">
        <f>A418+1</f>
        <v>33</v>
      </c>
      <c r="B431" s="6">
        <v>1.0</v>
      </c>
      <c r="C431" s="6">
        <v>0.0</v>
      </c>
      <c r="D431" s="6">
        <v>0.0</v>
      </c>
      <c r="E431" s="22" t="str">
        <f t="shared" ref="E431:E439" si="2699">IF(MAX(B431:D431)=B431,"setosa",IF(MAX(B431:D431)=C431,"versicolor","virginica"))</f>
        <v>setosa</v>
      </c>
      <c r="F431" s="22">
        <f t="shared" ref="F431:H431" si="2689">AQ431</f>
        <v>0.6678620875</v>
      </c>
      <c r="G431" s="22">
        <f t="shared" si="2689"/>
        <v>0.1115553789</v>
      </c>
      <c r="H431" s="22">
        <f t="shared" si="2689"/>
        <v>0.2205825336</v>
      </c>
      <c r="I431" s="64" t="str">
        <f t="shared" ref="I431:I439" si="2701">IF(MAX(F431:H431)=F431,"setosa",IF(MAX(F431:H431)=G431,"versicolor","virginica"))</f>
        <v>setosa</v>
      </c>
      <c r="J431" s="22">
        <f>COUNTIF(K431:K439,"OK")/9</f>
        <v>0.7777777778</v>
      </c>
      <c r="K431" s="24" t="str">
        <f t="shared" ref="K431:K439" si="2702">IF(E431=I431,"OK","NG")</f>
        <v>OK</v>
      </c>
      <c r="L431" s="25">
        <f t="shared" ref="L431:L439" si="2703">-(B431*LN(F431)+C431*LN(G431)+D431*LN(H431))/9</f>
        <v>0.04485262029</v>
      </c>
      <c r="M431" s="9" t="s">
        <v>26</v>
      </c>
      <c r="N431" s="25">
        <v>1.0</v>
      </c>
      <c r="O431" s="27">
        <v>5.1</v>
      </c>
      <c r="P431" s="27">
        <v>7.0</v>
      </c>
      <c r="Q431" s="72">
        <f t="shared" ref="Q431:S431" si="2690">Q418-$C$10*CH418</f>
        <v>0.06429800381</v>
      </c>
      <c r="R431" s="72">
        <f t="shared" si="2690"/>
        <v>-0.1273904399</v>
      </c>
      <c r="S431" s="72">
        <f t="shared" si="2690"/>
        <v>0.2193853443</v>
      </c>
      <c r="T431" s="28" t="s">
        <v>27</v>
      </c>
      <c r="U431" s="27">
        <f t="array" ref="U431:W439">MMULT(N431:P439,Q431:S433)</f>
        <v>-1.583714834</v>
      </c>
      <c r="V431" s="27">
        <v>2.304813628821781</v>
      </c>
      <c r="W431" s="27">
        <v>-2.0840467199968584</v>
      </c>
      <c r="Y431" s="9" t="s">
        <v>2136</v>
      </c>
      <c r="Z431" s="17">
        <f t="shared" ref="Z431:AB431" si="2691">1/(1+EXP(-U431))</f>
        <v>0.1702700141</v>
      </c>
      <c r="AA431" s="17">
        <f t="shared" si="2691"/>
        <v>0.9092749178</v>
      </c>
      <c r="AB431" s="17">
        <f t="shared" si="2691"/>
        <v>0.1106570926</v>
      </c>
      <c r="AD431" s="9" t="s">
        <v>2137</v>
      </c>
      <c r="AE431" s="25">
        <v>1.0</v>
      </c>
      <c r="AF431" s="17">
        <f t="shared" ref="AF431:AH431" si="2692">Z431</f>
        <v>0.1702700141</v>
      </c>
      <c r="AG431" s="17">
        <f t="shared" si="2692"/>
        <v>0.9092749178</v>
      </c>
      <c r="AH431" s="17">
        <f t="shared" si="2692"/>
        <v>0.1106570926</v>
      </c>
      <c r="AI431" s="38">
        <f t="shared" ref="AI431:AK431" si="2693">AI418-$C$10*BO418</f>
        <v>0.232635588</v>
      </c>
      <c r="AJ431" s="38">
        <f t="shared" si="2693"/>
        <v>-0.1486728394</v>
      </c>
      <c r="AK431" s="38">
        <f t="shared" si="2693"/>
        <v>-0.08396274856</v>
      </c>
      <c r="AL431" s="28" t="s">
        <v>27</v>
      </c>
      <c r="AM431" s="27">
        <f t="array" ref="AM431:AO439">MMULT(AE431:AH439,AI431:AK434)</f>
        <v>1.317162083</v>
      </c>
      <c r="AN431" s="27">
        <v>-0.4723984735427704</v>
      </c>
      <c r="AO431" s="27">
        <v>0.20935231408911528</v>
      </c>
      <c r="AP431" s="9" t="s">
        <v>2138</v>
      </c>
      <c r="AQ431" s="17">
        <f t="shared" ref="AQ431:AS431" si="2694">EXP(AM431)/(EXP($AM431)+EXP($AN431)+EXP($AO431))</f>
        <v>0.6678620875</v>
      </c>
      <c r="AR431" s="17">
        <f t="shared" si="2694"/>
        <v>0.1115553789</v>
      </c>
      <c r="AS431" s="17">
        <f t="shared" si="2694"/>
        <v>0.2205825336</v>
      </c>
      <c r="AT431" s="39" t="s">
        <v>51</v>
      </c>
      <c r="AU431" s="40" t="str">
        <f>IF(MAX(B431:D431)=MAX(AQ431:AS431)=AQ431,"setosa",IF(MAX(AQ431:AS431)=AR431,"versicolor","virginica"))</f>
        <v>virginica</v>
      </c>
      <c r="AW431" s="41">
        <v>1.0</v>
      </c>
      <c r="AX431" s="41">
        <v>0.0</v>
      </c>
      <c r="AY431" s="41">
        <v>0.0</v>
      </c>
      <c r="BA431" s="59" t="s">
        <v>108</v>
      </c>
      <c r="BB431" s="74">
        <f t="shared" ref="BB431:BD431" si="2695">AQ431-AW431</f>
        <v>-0.3321379125</v>
      </c>
      <c r="BC431" s="74">
        <f t="shared" si="2695"/>
        <v>0.1115553789</v>
      </c>
      <c r="BD431" s="74">
        <f t="shared" si="2695"/>
        <v>0.2205825336</v>
      </c>
      <c r="BE431" s="9" t="s">
        <v>2139</v>
      </c>
      <c r="BF431" s="5">
        <v>1.0</v>
      </c>
      <c r="BG431" s="5">
        <v>1.0</v>
      </c>
      <c r="BH431" s="5">
        <v>1.0</v>
      </c>
      <c r="BI431" s="9" t="s">
        <v>2140</v>
      </c>
      <c r="BJ431" s="34">
        <f t="shared" ref="BJ431:BL431" si="2696">BB431*BF431</f>
        <v>-0.3321379125</v>
      </c>
      <c r="BK431" s="34">
        <f t="shared" si="2696"/>
        <v>0.1115553789</v>
      </c>
      <c r="BL431" s="34">
        <f t="shared" si="2696"/>
        <v>0.2205825336</v>
      </c>
      <c r="BN431" s="61" t="s">
        <v>2141</v>
      </c>
      <c r="BO431" s="62">
        <f t="array" ref="BO431:BQ434">MMULT(TRANSPOSE(AE431:AH439),BJ431:BL439)</f>
        <v>-0.1135257796</v>
      </c>
      <c r="BP431" s="62">
        <v>0.11676898126236945</v>
      </c>
      <c r="BQ431" s="62">
        <v>-0.0032432016745821413</v>
      </c>
      <c r="BS431" s="75" t="s">
        <v>2142</v>
      </c>
      <c r="BT431" s="5">
        <f t="shared" ref="BT431:BV431" si="2697">Z431*(1-Z431)</f>
        <v>0.1412781364</v>
      </c>
      <c r="BU431" s="5">
        <f t="shared" si="2697"/>
        <v>0.08249404168</v>
      </c>
      <c r="BV431" s="5">
        <f t="shared" si="2697"/>
        <v>0.09841210045</v>
      </c>
      <c r="BX431" s="9" t="s">
        <v>2143</v>
      </c>
      <c r="BY431" s="17">
        <f t="array" ref="BY431:CA439">MMULT(BJ431:BL439,TRANSPOSE(AI432:AK434))</f>
        <v>0.1505673339</v>
      </c>
      <c r="BZ431" s="17">
        <v>-0.468055592414663</v>
      </c>
      <c r="CA431" s="17">
        <v>0.6174804004756382</v>
      </c>
      <c r="CB431" s="9"/>
      <c r="CC431" s="34">
        <f t="shared" ref="CC431:CE431" si="2698">BY431*BT431</f>
        <v>0.02127187234</v>
      </c>
      <c r="CD431" s="34">
        <f t="shared" si="2698"/>
        <v>-0.03861179755</v>
      </c>
      <c r="CE431" s="34">
        <f t="shared" si="2698"/>
        <v>0.0607675432</v>
      </c>
      <c r="CG431" s="61" t="s">
        <v>2144</v>
      </c>
      <c r="CH431" s="65">
        <f t="array" ref="CH431:CJ433">MMULT(TRANSPOSE(N431:P439),CC431:CE439)</f>
        <v>-0.03115586744</v>
      </c>
      <c r="CI431" s="65">
        <v>0.04982738901779711</v>
      </c>
      <c r="CJ431" s="65">
        <v>-0.007005823614737082</v>
      </c>
    </row>
    <row r="432" ht="18.0" customHeight="1">
      <c r="B432" s="6">
        <v>1.0</v>
      </c>
      <c r="C432" s="6">
        <v>0.0</v>
      </c>
      <c r="D432" s="6">
        <v>0.0</v>
      </c>
      <c r="E432" s="22" t="str">
        <f t="shared" si="2699"/>
        <v>setosa</v>
      </c>
      <c r="F432" s="22">
        <f t="shared" ref="F432:H432" si="2700">AQ432</f>
        <v>0.6974312295</v>
      </c>
      <c r="G432" s="22">
        <f t="shared" si="2700"/>
        <v>0.09834749999</v>
      </c>
      <c r="H432" s="22">
        <f t="shared" si="2700"/>
        <v>0.2042212706</v>
      </c>
      <c r="I432" s="64" t="str">
        <f t="shared" si="2701"/>
        <v>setosa</v>
      </c>
      <c r="K432" s="24" t="str">
        <f t="shared" si="2702"/>
        <v>OK</v>
      </c>
      <c r="L432" s="29">
        <f t="shared" si="2703"/>
        <v>0.04003904066</v>
      </c>
      <c r="N432" s="29">
        <v>1.0</v>
      </c>
      <c r="O432" s="27">
        <v>5.4</v>
      </c>
      <c r="P432" s="27">
        <v>7.8</v>
      </c>
      <c r="Q432" s="72">
        <f t="shared" ref="Q432:S432" si="2704">Q419-$C$10*CH419</f>
        <v>0.2435769672</v>
      </c>
      <c r="R432" s="72">
        <f t="shared" si="2704"/>
        <v>-0.6634791057</v>
      </c>
      <c r="S432" s="72">
        <f t="shared" si="2704"/>
        <v>0.8857938778</v>
      </c>
      <c r="U432" s="27">
        <v>-1.840956643579357</v>
      </c>
      <c r="V432" s="27">
        <v>2.770449612276594</v>
      </c>
      <c r="W432" s="27">
        <v>-2.597849224196687</v>
      </c>
      <c r="Z432" s="17">
        <f t="shared" ref="Z432:AB432" si="2705">1/(1+EXP(-U432))</f>
        <v>0.1369381913</v>
      </c>
      <c r="AA432" s="17">
        <f t="shared" si="2705"/>
        <v>0.9410579305</v>
      </c>
      <c r="AB432" s="17">
        <f t="shared" si="2705"/>
        <v>0.06927696895</v>
      </c>
      <c r="AE432" s="29">
        <v>1.0</v>
      </c>
      <c r="AF432" s="17">
        <f t="shared" ref="AF432:AH432" si="2706">Z432</f>
        <v>0.1369381913</v>
      </c>
      <c r="AG432" s="17">
        <f t="shared" si="2706"/>
        <v>0.9410579305</v>
      </c>
      <c r="AH432" s="17">
        <f t="shared" si="2706"/>
        <v>0.06927696895</v>
      </c>
      <c r="AI432" s="38">
        <f t="shared" ref="AI432:AK432" si="2707">AI419-$C$10*BO419</f>
        <v>0.262913932</v>
      </c>
      <c r="AJ432" s="38">
        <f t="shared" si="2707"/>
        <v>0.9278727033</v>
      </c>
      <c r="AK432" s="38">
        <f t="shared" si="2707"/>
        <v>0.6092133646</v>
      </c>
      <c r="AM432" s="27">
        <v>1.3897799146148613</v>
      </c>
      <c r="AN432" s="27">
        <v>-0.5691168734934478</v>
      </c>
      <c r="AO432" s="27">
        <v>0.1615800671325458</v>
      </c>
      <c r="AQ432" s="17">
        <f t="shared" ref="AQ432:AS432" si="2708">EXP(AM432)/(EXP($AM432)+EXP($AN432)+EXP($AO432))</f>
        <v>0.6974312295</v>
      </c>
      <c r="AR432" s="17">
        <f t="shared" si="2708"/>
        <v>0.09834749999</v>
      </c>
      <c r="AS432" s="17">
        <f t="shared" si="2708"/>
        <v>0.2042212706</v>
      </c>
      <c r="AU432" s="40" t="str">
        <f t="shared" ref="AU432:AU439" si="2719">IF(MAX(AQ432:AS432)=AQ432,"setosa",IF(MAX(AQ432:AS432)=AR432,"versicolor","virginica"))</f>
        <v>setosa</v>
      </c>
      <c r="AW432" s="41">
        <v>1.0</v>
      </c>
      <c r="AX432" s="41">
        <v>0.0</v>
      </c>
      <c r="AY432" s="41">
        <v>0.0</v>
      </c>
      <c r="BB432" s="74">
        <f t="shared" ref="BB432:BD432" si="2709">AQ432-AW432</f>
        <v>-0.3025687705</v>
      </c>
      <c r="BC432" s="74">
        <f t="shared" si="2709"/>
        <v>0.09834749999</v>
      </c>
      <c r="BD432" s="74">
        <f t="shared" si="2709"/>
        <v>0.2042212706</v>
      </c>
      <c r="BF432" s="5">
        <v>1.0</v>
      </c>
      <c r="BG432" s="5">
        <v>1.0</v>
      </c>
      <c r="BH432" s="5">
        <v>1.0</v>
      </c>
      <c r="BJ432" s="34">
        <f t="shared" ref="BJ432:BL432" si="2710">BB432*BF432</f>
        <v>-0.3025687705</v>
      </c>
      <c r="BK432" s="34">
        <f t="shared" si="2710"/>
        <v>0.09834749999</v>
      </c>
      <c r="BL432" s="34">
        <f t="shared" si="2710"/>
        <v>0.2042212706</v>
      </c>
      <c r="BN432" s="61" t="s">
        <v>2145</v>
      </c>
      <c r="BO432" s="34">
        <v>0.2327428169407263</v>
      </c>
      <c r="BP432" s="34">
        <v>-0.23657527384390187</v>
      </c>
      <c r="BQ432" s="34">
        <v>0.003832456903175574</v>
      </c>
      <c r="BT432" s="5">
        <f t="shared" ref="BT432:BV432" si="2711">Z432*(1-Z432)</f>
        <v>0.1181861231</v>
      </c>
      <c r="BU432" s="5">
        <f t="shared" si="2711"/>
        <v>0.05546790192</v>
      </c>
      <c r="BV432" s="5">
        <f t="shared" si="2711"/>
        <v>0.06447767053</v>
      </c>
      <c r="BY432" s="17">
        <v>0.1361187428685846</v>
      </c>
      <c r="BZ432" s="17">
        <v>-0.4238362464271886</v>
      </c>
      <c r="CA432" s="17">
        <v>0.5614321324553389</v>
      </c>
      <c r="CC432" s="34">
        <f t="shared" ref="CC432:CE432" si="2712">BY432*BT432</f>
        <v>0.0160873465</v>
      </c>
      <c r="CD432" s="34">
        <f t="shared" si="2712"/>
        <v>-0.02350930735</v>
      </c>
      <c r="CE432" s="34">
        <f t="shared" si="2712"/>
        <v>0.03619983606</v>
      </c>
      <c r="CG432" s="61" t="s">
        <v>2146</v>
      </c>
      <c r="CH432" s="66">
        <v>-0.17764496734362237</v>
      </c>
      <c r="CI432" s="66">
        <v>0.28086914648388944</v>
      </c>
      <c r="CJ432" s="66">
        <v>-0.3454909766458161</v>
      </c>
    </row>
    <row r="433" ht="18.0" customHeight="1">
      <c r="B433" s="6">
        <v>1.0</v>
      </c>
      <c r="C433" s="6">
        <v>0.0</v>
      </c>
      <c r="D433" s="6">
        <v>0.0</v>
      </c>
      <c r="E433" s="22" t="str">
        <f t="shared" si="2699"/>
        <v>setosa</v>
      </c>
      <c r="F433" s="22">
        <f t="shared" ref="F433:H433" si="2713">AQ433</f>
        <v>0.6813854282</v>
      </c>
      <c r="G433" s="22">
        <f t="shared" si="2713"/>
        <v>0.1056705637</v>
      </c>
      <c r="H433" s="22">
        <f t="shared" si="2713"/>
        <v>0.2129440081</v>
      </c>
      <c r="I433" s="64" t="str">
        <f t="shared" si="2701"/>
        <v>setosa</v>
      </c>
      <c r="K433" s="24" t="str">
        <f t="shared" si="2702"/>
        <v>OK</v>
      </c>
      <c r="L433" s="29">
        <f t="shared" si="2703"/>
        <v>0.04262523989</v>
      </c>
      <c r="N433" s="29">
        <v>1.0</v>
      </c>
      <c r="O433" s="27">
        <v>4.6</v>
      </c>
      <c r="P433" s="27">
        <v>6.8</v>
      </c>
      <c r="Q433" s="72">
        <f t="shared" ref="Q433:S433" si="2714">Q420-$C$10*CH420</f>
        <v>-0.4128936244</v>
      </c>
      <c r="R433" s="72">
        <f t="shared" si="2714"/>
        <v>0.8308496439</v>
      </c>
      <c r="S433" s="72">
        <f t="shared" si="2714"/>
        <v>-0.9744258344</v>
      </c>
      <c r="U433" s="27">
        <v>-1.6229245929424894</v>
      </c>
      <c r="V433" s="27">
        <v>2.470383252860141</v>
      </c>
      <c r="W433" s="27">
        <v>-2.3320584919931973</v>
      </c>
      <c r="Z433" s="17">
        <f t="shared" ref="Z433:AB433" si="2715">1/(1+EXP(-U433))</f>
        <v>0.1648019279</v>
      </c>
      <c r="AA433" s="17">
        <f t="shared" si="2715"/>
        <v>0.9220393186</v>
      </c>
      <c r="AB433" s="17">
        <f t="shared" si="2715"/>
        <v>0.08850246444</v>
      </c>
      <c r="AE433" s="29">
        <v>1.0</v>
      </c>
      <c r="AF433" s="17">
        <f t="shared" ref="AF433:AH433" si="2716">Z433</f>
        <v>0.1648019279</v>
      </c>
      <c r="AG433" s="17">
        <f t="shared" si="2716"/>
        <v>0.9220393186</v>
      </c>
      <c r="AH433" s="17">
        <f t="shared" si="2716"/>
        <v>0.08850246444</v>
      </c>
      <c r="AI433" s="38">
        <f t="shared" ref="AI433:AK433" si="2717">AI420-$C$10*BO420</f>
        <v>1.264635764</v>
      </c>
      <c r="AJ433" s="38">
        <f t="shared" si="2717"/>
        <v>-0.6614409698</v>
      </c>
      <c r="AK433" s="38">
        <f t="shared" si="2717"/>
        <v>0.116805206</v>
      </c>
      <c r="AM433" s="27">
        <v>1.3539181554199837</v>
      </c>
      <c r="AN433" s="27">
        <v>-0.5098835992925428</v>
      </c>
      <c r="AO433" s="27">
        <v>0.19081929364006261</v>
      </c>
      <c r="AQ433" s="17">
        <f t="shared" ref="AQ433:AS433" si="2718">EXP(AM433)/(EXP($AM433)+EXP($AN433)+EXP($AO433))</f>
        <v>0.6813854282</v>
      </c>
      <c r="AR433" s="17">
        <f t="shared" si="2718"/>
        <v>0.1056705637</v>
      </c>
      <c r="AS433" s="17">
        <f t="shared" si="2718"/>
        <v>0.2129440081</v>
      </c>
      <c r="AU433" s="40" t="str">
        <f t="shared" si="2719"/>
        <v>setosa</v>
      </c>
      <c r="AW433" s="41">
        <v>1.0</v>
      </c>
      <c r="AX433" s="41">
        <v>0.0</v>
      </c>
      <c r="AY433" s="41">
        <v>0.0</v>
      </c>
      <c r="BB433" s="74">
        <f t="shared" ref="BB433:BD433" si="2720">AQ433-AW433</f>
        <v>-0.3186145718</v>
      </c>
      <c r="BC433" s="74">
        <f t="shared" si="2720"/>
        <v>0.1056705637</v>
      </c>
      <c r="BD433" s="74">
        <f t="shared" si="2720"/>
        <v>0.2129440081</v>
      </c>
      <c r="BF433" s="5">
        <v>1.0</v>
      </c>
      <c r="BG433" s="5">
        <v>1.0</v>
      </c>
      <c r="BH433" s="5">
        <v>1.0</v>
      </c>
      <c r="BJ433" s="34">
        <f t="shared" ref="BJ433:BL433" si="2721">BB433*BF433</f>
        <v>-0.3186145718</v>
      </c>
      <c r="BK433" s="34">
        <f t="shared" si="2721"/>
        <v>0.1056705637</v>
      </c>
      <c r="BL433" s="34">
        <f t="shared" si="2721"/>
        <v>0.2129440081</v>
      </c>
      <c r="BO433" s="34">
        <v>-0.6277566676583194</v>
      </c>
      <c r="BP433" s="34">
        <v>0.4576215516316222</v>
      </c>
      <c r="BQ433" s="34">
        <v>0.17013511602669673</v>
      </c>
      <c r="BT433" s="5">
        <f t="shared" ref="BT433:BV433" si="2722">Z433*(1-Z433)</f>
        <v>0.1376422525</v>
      </c>
      <c r="BU433" s="5">
        <f t="shared" si="2722"/>
        <v>0.07188281354</v>
      </c>
      <c r="BV433" s="5">
        <f t="shared" si="2722"/>
        <v>0.08066977823</v>
      </c>
      <c r="BY433" s="17">
        <v>0.14400895738152786</v>
      </c>
      <c r="BZ433" s="17">
        <v>-0.4479532537640259</v>
      </c>
      <c r="CA433" s="17">
        <v>0.5918980800638992</v>
      </c>
      <c r="CC433" s="34">
        <f t="shared" ref="CC433:CE433" si="2723">BY433*BT433</f>
        <v>0.01982171727</v>
      </c>
      <c r="CD433" s="34">
        <f t="shared" si="2723"/>
        <v>-0.03220014021</v>
      </c>
      <c r="CE433" s="34">
        <f t="shared" si="2723"/>
        <v>0.04774828685</v>
      </c>
      <c r="CH433" s="66">
        <v>0.23294284065698423</v>
      </c>
      <c r="CI433" s="66">
        <v>-0.36506417127865953</v>
      </c>
      <c r="CJ433" s="66">
        <v>0.31705542822948796</v>
      </c>
    </row>
    <row r="434" ht="18.0" customHeight="1">
      <c r="B434" s="6">
        <v>0.0</v>
      </c>
      <c r="C434" s="6">
        <v>1.0</v>
      </c>
      <c r="D434" s="6">
        <v>0.0</v>
      </c>
      <c r="E434" s="22" t="str">
        <f t="shared" si="2699"/>
        <v>versicolor</v>
      </c>
      <c r="F434" s="22">
        <f t="shared" ref="F434:H434" si="2724">AQ434</f>
        <v>0.1125655705</v>
      </c>
      <c r="G434" s="22">
        <f t="shared" si="2724"/>
        <v>0.4988931372</v>
      </c>
      <c r="H434" s="22">
        <f t="shared" si="2724"/>
        <v>0.3885412923</v>
      </c>
      <c r="I434" s="64" t="str">
        <f t="shared" si="2701"/>
        <v>versicolor</v>
      </c>
      <c r="K434" s="24" t="str">
        <f t="shared" si="2702"/>
        <v>OK</v>
      </c>
      <c r="L434" s="29">
        <f t="shared" si="2703"/>
        <v>0.07726259556</v>
      </c>
      <c r="N434" s="29">
        <v>1.0</v>
      </c>
      <c r="O434" s="27">
        <v>6.4</v>
      </c>
      <c r="P434" s="27">
        <v>3.6</v>
      </c>
      <c r="U434" s="27">
        <v>0.13677354593482005</v>
      </c>
      <c r="V434" s="27">
        <v>-1.3825979979148526</v>
      </c>
      <c r="W434" s="27">
        <v>2.3805331580741043</v>
      </c>
      <c r="Z434" s="17">
        <f t="shared" ref="Z434:AB434" si="2725">1/(1+EXP(-U434))</f>
        <v>0.5341401814</v>
      </c>
      <c r="AA434" s="17">
        <f t="shared" si="2725"/>
        <v>0.200592074</v>
      </c>
      <c r="AB434" s="17">
        <f t="shared" si="2725"/>
        <v>0.9153307634</v>
      </c>
      <c r="AE434" s="29">
        <v>1.0</v>
      </c>
      <c r="AF434" s="17">
        <f t="shared" ref="AF434:AH434" si="2726">Z434</f>
        <v>0.5341401814</v>
      </c>
      <c r="AG434" s="17">
        <f t="shared" si="2726"/>
        <v>0.200592074</v>
      </c>
      <c r="AH434" s="17">
        <f t="shared" si="2726"/>
        <v>0.9153307634</v>
      </c>
      <c r="AI434" s="38">
        <f t="shared" ref="AI434:AK434" si="2727">AI421-$C$10*BO421</f>
        <v>-0.995340118</v>
      </c>
      <c r="AJ434" s="38">
        <f t="shared" si="2727"/>
        <v>1.081875081</v>
      </c>
      <c r="AK434" s="38">
        <f t="shared" si="2727"/>
        <v>0.7534650368</v>
      </c>
      <c r="AM434" s="27">
        <v>-0.2843210360088829</v>
      </c>
      <c r="AN434" s="27">
        <v>1.2045349826059635</v>
      </c>
      <c r="AO434" s="27">
        <v>0.9545425143578997</v>
      </c>
      <c r="AQ434" s="17">
        <f t="shared" ref="AQ434:AS434" si="2728">EXP(AM434)/(EXP($AM434)+EXP($AN434)+EXP($AO434))</f>
        <v>0.1125655705</v>
      </c>
      <c r="AR434" s="17">
        <f t="shared" si="2728"/>
        <v>0.4988931372</v>
      </c>
      <c r="AS434" s="17">
        <f t="shared" si="2728"/>
        <v>0.3885412923</v>
      </c>
      <c r="AU434" s="40" t="str">
        <f t="shared" si="2719"/>
        <v>versicolor</v>
      </c>
      <c r="AW434" s="41">
        <v>0.0</v>
      </c>
      <c r="AX434" s="41">
        <v>1.0</v>
      </c>
      <c r="AY434" s="41">
        <v>0.0</v>
      </c>
      <c r="BB434" s="74">
        <f t="shared" ref="BB434:BD434" si="2729">AQ434-AW434</f>
        <v>0.1125655705</v>
      </c>
      <c r="BC434" s="74">
        <f t="shared" si="2729"/>
        <v>-0.5011068628</v>
      </c>
      <c r="BD434" s="74">
        <f t="shared" si="2729"/>
        <v>0.3885412923</v>
      </c>
      <c r="BF434" s="5">
        <v>1.0</v>
      </c>
      <c r="BG434" s="5">
        <v>1.0</v>
      </c>
      <c r="BH434" s="5">
        <v>1.0</v>
      </c>
      <c r="BJ434" s="34">
        <f t="shared" ref="BJ434:BL434" si="2730">BB434*BF434</f>
        <v>0.1125655705</v>
      </c>
      <c r="BK434" s="34">
        <f t="shared" si="2730"/>
        <v>-0.5011068628</v>
      </c>
      <c r="BL434" s="34">
        <f t="shared" si="2730"/>
        <v>0.3885412923</v>
      </c>
      <c r="BO434" s="34">
        <v>0.6339922095131956</v>
      </c>
      <c r="BP434" s="34">
        <v>-0.2607247703697175</v>
      </c>
      <c r="BQ434" s="34">
        <v>-0.3732674391434785</v>
      </c>
      <c r="BT434" s="5">
        <f t="shared" ref="BT434:BV434" si="2731">Z434*(1-Z434)</f>
        <v>0.248834448</v>
      </c>
      <c r="BU434" s="5">
        <f t="shared" si="2731"/>
        <v>0.1603548938</v>
      </c>
      <c r="BV434" s="5">
        <f t="shared" si="2731"/>
        <v>0.07750035701</v>
      </c>
      <c r="BY434" s="17">
        <v>-0.19866377467201907</v>
      </c>
      <c r="BZ434" s="17">
        <v>0.5191907011681467</v>
      </c>
      <c r="CA434" s="17">
        <v>-0.3614237769391394</v>
      </c>
      <c r="CC434" s="34">
        <f t="shared" ref="CC434:CE434" si="2732">BY434*BT434</f>
        <v>-0.04943439071</v>
      </c>
      <c r="CD434" s="34">
        <f t="shared" si="2732"/>
        <v>0.08325476977</v>
      </c>
      <c r="CE434" s="34">
        <f t="shared" si="2732"/>
        <v>-0.02801047174</v>
      </c>
    </row>
    <row r="435" ht="18.0" customHeight="1">
      <c r="B435" s="6">
        <v>0.0</v>
      </c>
      <c r="C435" s="6">
        <v>1.0</v>
      </c>
      <c r="D435" s="6">
        <v>0.0</v>
      </c>
      <c r="E435" s="22" t="str">
        <f t="shared" si="2699"/>
        <v>versicolor</v>
      </c>
      <c r="F435" s="22">
        <f t="shared" ref="F435:H435" si="2733">AQ435</f>
        <v>0.1219153783</v>
      </c>
      <c r="G435" s="22">
        <f t="shared" si="2733"/>
        <v>0.486751454</v>
      </c>
      <c r="H435" s="22">
        <f t="shared" si="2733"/>
        <v>0.3913331676</v>
      </c>
      <c r="I435" s="64" t="str">
        <f t="shared" si="2701"/>
        <v>versicolor</v>
      </c>
      <c r="K435" s="24" t="str">
        <f t="shared" si="2702"/>
        <v>OK</v>
      </c>
      <c r="L435" s="29">
        <f t="shared" si="2703"/>
        <v>0.08000018306</v>
      </c>
      <c r="N435" s="29">
        <v>1.0</v>
      </c>
      <c r="O435" s="27">
        <v>5.9</v>
      </c>
      <c r="P435" s="27">
        <v>3.4</v>
      </c>
      <c r="U435" s="27">
        <v>0.09756378722609882</v>
      </c>
      <c r="V435" s="27">
        <v>-1.2170283738764924</v>
      </c>
      <c r="W435" s="27">
        <v>2.132521386077765</v>
      </c>
      <c r="Z435" s="17">
        <f t="shared" ref="Z435:AB435" si="2734">1/(1+EXP(-U435))</f>
        <v>0.5243716177</v>
      </c>
      <c r="AA435" s="17">
        <f t="shared" si="2734"/>
        <v>0.2284598243</v>
      </c>
      <c r="AB435" s="17">
        <f t="shared" si="2734"/>
        <v>0.8940241344</v>
      </c>
      <c r="AE435" s="29">
        <v>1.0</v>
      </c>
      <c r="AF435" s="17">
        <f t="shared" ref="AF435:AH435" si="2735">Z435</f>
        <v>0.5243716177</v>
      </c>
      <c r="AG435" s="17">
        <f t="shared" si="2735"/>
        <v>0.2284598243</v>
      </c>
      <c r="AH435" s="17">
        <f t="shared" si="2735"/>
        <v>0.8940241344</v>
      </c>
      <c r="AI435" s="2"/>
      <c r="AM435" s="27">
        <v>-0.2304394312290341</v>
      </c>
      <c r="AN435" s="27">
        <v>1.1539870163492012</v>
      </c>
      <c r="AO435" s="27">
        <v>0.9357926732042137</v>
      </c>
      <c r="AQ435" s="17">
        <f t="shared" ref="AQ435:AS435" si="2736">EXP(AM435)/(EXP($AM435)+EXP($AN435)+EXP($AO435))</f>
        <v>0.1219153783</v>
      </c>
      <c r="AR435" s="17">
        <f t="shared" si="2736"/>
        <v>0.486751454</v>
      </c>
      <c r="AS435" s="17">
        <f t="shared" si="2736"/>
        <v>0.3913331676</v>
      </c>
      <c r="AU435" s="40" t="str">
        <f t="shared" si="2719"/>
        <v>versicolor</v>
      </c>
      <c r="AW435" s="41">
        <v>0.0</v>
      </c>
      <c r="AX435" s="41">
        <v>1.0</v>
      </c>
      <c r="AY435" s="41">
        <v>0.0</v>
      </c>
      <c r="BB435" s="74">
        <f t="shared" ref="BB435:BD435" si="2737">AQ435-AW435</f>
        <v>0.1219153783</v>
      </c>
      <c r="BC435" s="74">
        <f t="shared" si="2737"/>
        <v>-0.513248546</v>
      </c>
      <c r="BD435" s="74">
        <f t="shared" si="2737"/>
        <v>0.3913331676</v>
      </c>
      <c r="BF435" s="5">
        <v>1.0</v>
      </c>
      <c r="BG435" s="5">
        <v>1.0</v>
      </c>
      <c r="BH435" s="5">
        <v>1.0</v>
      </c>
      <c r="BJ435" s="34">
        <f t="shared" ref="BJ435:BL435" si="2738">BB435*BF435</f>
        <v>0.1219153783</v>
      </c>
      <c r="BK435" s="34">
        <f t="shared" si="2738"/>
        <v>-0.513248546</v>
      </c>
      <c r="BL435" s="34">
        <f t="shared" si="2738"/>
        <v>0.3913331676</v>
      </c>
      <c r="BT435" s="5">
        <f t="shared" ref="BT435:BV435" si="2739">Z435*(1-Z435)</f>
        <v>0.2494060243</v>
      </c>
      <c r="BU435" s="5">
        <f t="shared" si="2739"/>
        <v>0.176265933</v>
      </c>
      <c r="BV435" s="5">
        <f t="shared" si="2739"/>
        <v>0.09474498148</v>
      </c>
      <c r="BY435" s="17">
        <v>-0.20577066857497603</v>
      </c>
      <c r="BZ435" s="17">
        <v>0.5393719148824813</v>
      </c>
      <c r="CA435" s="17">
        <v>-0.3817622198792524</v>
      </c>
      <c r="CC435" s="34">
        <f t="shared" ref="CC435:CE435" si="2740">BY435*BT435</f>
        <v>-0.05132044436</v>
      </c>
      <c r="CD435" s="34">
        <f t="shared" si="2740"/>
        <v>0.09507289381</v>
      </c>
      <c r="CE435" s="34">
        <f t="shared" si="2740"/>
        <v>-0.03617005445</v>
      </c>
    </row>
    <row r="436" ht="18.0" customHeight="1">
      <c r="B436" s="6">
        <v>0.0</v>
      </c>
      <c r="C436" s="6">
        <v>1.0</v>
      </c>
      <c r="D436" s="6">
        <v>0.0</v>
      </c>
      <c r="E436" s="22" t="str">
        <f t="shared" si="2699"/>
        <v>versicolor</v>
      </c>
      <c r="F436" s="22">
        <f t="shared" ref="F436:H436" si="2741">AQ436</f>
        <v>0.0923032809</v>
      </c>
      <c r="G436" s="22">
        <f t="shared" si="2741"/>
        <v>0.5297117859</v>
      </c>
      <c r="H436" s="22">
        <f t="shared" si="2741"/>
        <v>0.3779849332</v>
      </c>
      <c r="I436" s="64" t="str">
        <f t="shared" si="2701"/>
        <v>versicolor</v>
      </c>
      <c r="K436" s="24" t="str">
        <f t="shared" si="2702"/>
        <v>OK</v>
      </c>
      <c r="L436" s="29">
        <f t="shared" si="2703"/>
        <v>0.07060246894</v>
      </c>
      <c r="N436" s="29">
        <v>1.0</v>
      </c>
      <c r="O436" s="27">
        <v>6.7</v>
      </c>
      <c r="P436" s="27">
        <v>3.2</v>
      </c>
      <c r="U436" s="27">
        <v>0.3750040858318575</v>
      </c>
      <c r="V436" s="27">
        <v>-1.9139815871856198</v>
      </c>
      <c r="W436" s="27">
        <v>3.0360416551642166</v>
      </c>
      <c r="Z436" s="17">
        <f t="shared" ref="Z436:AB436" si="2742">1/(1+EXP(-U436))</f>
        <v>0.5926675863</v>
      </c>
      <c r="AA436" s="17">
        <f t="shared" si="2742"/>
        <v>0.128534202</v>
      </c>
      <c r="AB436" s="17">
        <f t="shared" si="2742"/>
        <v>0.954176065</v>
      </c>
      <c r="AE436" s="29">
        <v>1.0</v>
      </c>
      <c r="AF436" s="17">
        <f t="shared" ref="AF436:AH436" si="2743">Z436</f>
        <v>0.5926675863</v>
      </c>
      <c r="AG436" s="17">
        <f t="shared" si="2743"/>
        <v>0.128534202</v>
      </c>
      <c r="AH436" s="17">
        <f t="shared" si="2743"/>
        <v>0.954176065</v>
      </c>
      <c r="AJ436" s="2"/>
      <c r="AK436" s="2"/>
      <c r="AM436" s="27">
        <v>-0.39872461495124123</v>
      </c>
      <c r="AN436" s="27">
        <v>1.3485287566491646</v>
      </c>
      <c r="AO436" s="27">
        <v>1.0110500336705428</v>
      </c>
      <c r="AQ436" s="17">
        <f t="shared" ref="AQ436:AS436" si="2744">EXP(AM436)/(EXP($AM436)+EXP($AN436)+EXP($AO436))</f>
        <v>0.0923032809</v>
      </c>
      <c r="AR436" s="17">
        <f t="shared" si="2744"/>
        <v>0.5297117859</v>
      </c>
      <c r="AS436" s="17">
        <f t="shared" si="2744"/>
        <v>0.3779849332</v>
      </c>
      <c r="AU436" s="40" t="str">
        <f t="shared" si="2719"/>
        <v>versicolor</v>
      </c>
      <c r="AW436" s="41">
        <v>0.0</v>
      </c>
      <c r="AX436" s="41">
        <v>1.0</v>
      </c>
      <c r="AY436" s="41">
        <v>0.0</v>
      </c>
      <c r="BB436" s="74">
        <f t="shared" ref="BB436:BD436" si="2745">AQ436-AW436</f>
        <v>0.0923032809</v>
      </c>
      <c r="BC436" s="74">
        <f t="shared" si="2745"/>
        <v>-0.4702882141</v>
      </c>
      <c r="BD436" s="74">
        <f t="shared" si="2745"/>
        <v>0.3779849332</v>
      </c>
      <c r="BF436" s="5">
        <v>1.0</v>
      </c>
      <c r="BG436" s="5">
        <v>1.0</v>
      </c>
      <c r="BH436" s="5">
        <v>1.0</v>
      </c>
      <c r="BJ436" s="34">
        <f t="shared" ref="BJ436:BL436" si="2746">BB436*BF436</f>
        <v>0.0923032809</v>
      </c>
      <c r="BK436" s="34">
        <f t="shared" si="2746"/>
        <v>-0.4702882141</v>
      </c>
      <c r="BL436" s="34">
        <f t="shared" si="2746"/>
        <v>0.3779849332</v>
      </c>
      <c r="BT436" s="5">
        <f t="shared" ref="BT436:BV436" si="2747">Z436*(1-Z436)</f>
        <v>0.2414127184</v>
      </c>
      <c r="BU436" s="5">
        <f t="shared" si="2747"/>
        <v>0.1120131609</v>
      </c>
      <c r="BV436" s="5">
        <f t="shared" si="2747"/>
        <v>0.04372410202</v>
      </c>
      <c r="BY436" s="17">
        <v>-0.1818263050810999</v>
      </c>
      <c r="BZ436" s="17">
        <v>0.47194853054647307</v>
      </c>
      <c r="CA436" s="17">
        <v>-0.31586782672240726</v>
      </c>
      <c r="CC436" s="34">
        <f t="shared" ref="CC436:CE436" si="2748">BY436*BT436</f>
        <v>-0.04389518259</v>
      </c>
      <c r="CD436" s="34">
        <f t="shared" si="2748"/>
        <v>0.05286444668</v>
      </c>
      <c r="CE436" s="34">
        <f t="shared" si="2748"/>
        <v>-0.01381103708</v>
      </c>
    </row>
    <row r="437" ht="18.0" customHeight="1">
      <c r="B437" s="6">
        <v>0.0</v>
      </c>
      <c r="C437" s="6">
        <v>0.0</v>
      </c>
      <c r="D437" s="6">
        <v>1.0</v>
      </c>
      <c r="E437" s="22" t="str">
        <f t="shared" si="2699"/>
        <v>virginica</v>
      </c>
      <c r="F437" s="22">
        <f t="shared" ref="F437:H437" si="2749">AQ437</f>
        <v>0.2256427166</v>
      </c>
      <c r="G437" s="22">
        <f t="shared" si="2749"/>
        <v>0.3735056651</v>
      </c>
      <c r="H437" s="22">
        <f t="shared" si="2749"/>
        <v>0.4008516183</v>
      </c>
      <c r="I437" s="64" t="str">
        <f t="shared" si="2701"/>
        <v>virginica</v>
      </c>
      <c r="K437" s="24" t="str">
        <f t="shared" si="2702"/>
        <v>OK</v>
      </c>
      <c r="L437" s="29">
        <f t="shared" si="2703"/>
        <v>0.1015737721</v>
      </c>
      <c r="N437" s="29">
        <v>1.0</v>
      </c>
      <c r="O437" s="27">
        <v>7.9</v>
      </c>
      <c r="P437" s="27">
        <v>6.3</v>
      </c>
      <c r="U437" s="27">
        <v>-0.6126737891136125</v>
      </c>
      <c r="V437" s="27">
        <v>-0.13452261776016528</v>
      </c>
      <c r="W437" s="27">
        <v>1.0782742218057253</v>
      </c>
      <c r="Z437" s="17">
        <f t="shared" ref="Z437:AB437" si="2750">1/(1+EXP(-U437))</f>
        <v>0.351449512</v>
      </c>
      <c r="AA437" s="17">
        <f t="shared" si="2750"/>
        <v>0.4664199699</v>
      </c>
      <c r="AB437" s="17">
        <f t="shared" si="2750"/>
        <v>0.7461672569</v>
      </c>
      <c r="AE437" s="29">
        <v>1.0</v>
      </c>
      <c r="AF437" s="17">
        <f t="shared" ref="AF437:AH437" si="2751">Z437</f>
        <v>0.351449512</v>
      </c>
      <c r="AG437" s="17">
        <f t="shared" si="2751"/>
        <v>0.4664199699</v>
      </c>
      <c r="AH437" s="17">
        <f t="shared" si="2751"/>
        <v>0.7461672569</v>
      </c>
      <c r="AM437" s="27">
        <v>0.17219773042064834</v>
      </c>
      <c r="AN437" s="27">
        <v>0.6761780538138082</v>
      </c>
      <c r="AO437" s="27">
        <v>0.7468362115391046</v>
      </c>
      <c r="AQ437" s="17">
        <f t="shared" ref="AQ437:AS437" si="2752">EXP(AM437)/(EXP($AM437)+EXP($AN437)+EXP($AO437))</f>
        <v>0.2256427166</v>
      </c>
      <c r="AR437" s="17">
        <f t="shared" si="2752"/>
        <v>0.3735056651</v>
      </c>
      <c r="AS437" s="17">
        <f t="shared" si="2752"/>
        <v>0.4008516183</v>
      </c>
      <c r="AU437" s="40" t="str">
        <f t="shared" si="2719"/>
        <v>virginica</v>
      </c>
      <c r="AW437" s="41">
        <v>0.0</v>
      </c>
      <c r="AX437" s="41">
        <v>0.0</v>
      </c>
      <c r="AY437" s="41">
        <v>1.0</v>
      </c>
      <c r="BB437" s="74">
        <f t="shared" ref="BB437:BD437" si="2753">AQ437-AW437</f>
        <v>0.2256427166</v>
      </c>
      <c r="BC437" s="74">
        <f t="shared" si="2753"/>
        <v>0.3735056651</v>
      </c>
      <c r="BD437" s="74">
        <f t="shared" si="2753"/>
        <v>-0.5991483817</v>
      </c>
      <c r="BF437" s="5">
        <v>1.0</v>
      </c>
      <c r="BG437" s="5">
        <v>1.0</v>
      </c>
      <c r="BH437" s="5">
        <v>1.0</v>
      </c>
      <c r="BJ437" s="34">
        <f t="shared" ref="BJ437:BL437" si="2754">BB437*BF437</f>
        <v>0.2256427166</v>
      </c>
      <c r="BK437" s="34">
        <f t="shared" si="2754"/>
        <v>0.3735056651</v>
      </c>
      <c r="BL437" s="34">
        <f t="shared" si="2754"/>
        <v>-0.5991483817</v>
      </c>
      <c r="BT437" s="5">
        <f t="shared" ref="BT437:BV437" si="2755">Z437*(1-Z437)</f>
        <v>0.2279327525</v>
      </c>
      <c r="BU437" s="5">
        <f t="shared" si="2755"/>
        <v>0.2488723816</v>
      </c>
      <c r="BV437" s="5">
        <f t="shared" si="2755"/>
        <v>0.1894016816</v>
      </c>
      <c r="BY437" s="17">
        <v>0.04088112346513606</v>
      </c>
      <c r="BZ437" s="17">
        <v>-0.03167975017332848</v>
      </c>
      <c r="CA437" s="17">
        <v>-0.27194213396820577</v>
      </c>
      <c r="CC437" s="34">
        <f t="shared" ref="CC437:CE437" si="2756">BY437*BT437</f>
        <v>0.009318146997</v>
      </c>
      <c r="CD437" s="34">
        <f t="shared" si="2756"/>
        <v>-0.007884214873</v>
      </c>
      <c r="CE437" s="34">
        <f t="shared" si="2756"/>
        <v>-0.05150629748</v>
      </c>
    </row>
    <row r="438" ht="18.0" customHeight="1">
      <c r="B438" s="6">
        <v>0.0</v>
      </c>
      <c r="C438" s="6">
        <v>0.0</v>
      </c>
      <c r="D438" s="6">
        <v>1.0</v>
      </c>
      <c r="E438" s="22" t="str">
        <f t="shared" si="2699"/>
        <v>virginica</v>
      </c>
      <c r="F438" s="22">
        <f t="shared" ref="F438:H438" si="2757">AQ438</f>
        <v>0.1471765893</v>
      </c>
      <c r="G438" s="22">
        <f t="shared" si="2757"/>
        <v>0.4515184939</v>
      </c>
      <c r="H438" s="22">
        <f t="shared" si="2757"/>
        <v>0.4013049168</v>
      </c>
      <c r="I438" s="64" t="str">
        <f t="shared" si="2701"/>
        <v>versicolor</v>
      </c>
      <c r="K438" s="24" t="str">
        <f t="shared" si="2702"/>
        <v>NG</v>
      </c>
      <c r="L438" s="29">
        <f t="shared" si="2703"/>
        <v>0.1014481944</v>
      </c>
      <c r="N438" s="29">
        <v>1.0</v>
      </c>
      <c r="O438" s="27">
        <v>8.3</v>
      </c>
      <c r="P438" s="27">
        <v>5.8</v>
      </c>
      <c r="U438" s="27">
        <v>-0.3087961900631906</v>
      </c>
      <c r="V438" s="27">
        <v>-0.8153390819899222</v>
      </c>
      <c r="W438" s="27">
        <v>1.919804690112266</v>
      </c>
      <c r="Z438" s="17">
        <f t="shared" ref="Z438:AB438" si="2758">1/(1+EXP(-U438))</f>
        <v>0.4234086024</v>
      </c>
      <c r="AA438" s="17">
        <f t="shared" si="2758"/>
        <v>0.3067539381</v>
      </c>
      <c r="AB438" s="17">
        <f t="shared" si="2758"/>
        <v>0.8721166525</v>
      </c>
      <c r="AE438" s="29">
        <v>1.0</v>
      </c>
      <c r="AF438" s="17">
        <f t="shared" ref="AF438:AH438" si="2759">Z438</f>
        <v>0.4234086024</v>
      </c>
      <c r="AG438" s="17">
        <f t="shared" si="2759"/>
        <v>0.3067539381</v>
      </c>
      <c r="AH438" s="17">
        <f t="shared" si="2759"/>
        <v>0.8721166525</v>
      </c>
      <c r="AM438" s="27">
        <v>-0.13616508248912307</v>
      </c>
      <c r="AN438" s="27">
        <v>0.9848180970038175</v>
      </c>
      <c r="AO438" s="27">
        <v>0.866923293342747</v>
      </c>
      <c r="AQ438" s="17">
        <f t="shared" ref="AQ438:AS438" si="2760">EXP(AM438)/(EXP($AM438)+EXP($AN438)+EXP($AO438))</f>
        <v>0.1471765893</v>
      </c>
      <c r="AR438" s="17">
        <f t="shared" si="2760"/>
        <v>0.4515184939</v>
      </c>
      <c r="AS438" s="17">
        <f t="shared" si="2760"/>
        <v>0.4013049168</v>
      </c>
      <c r="AU438" s="40" t="str">
        <f t="shared" si="2719"/>
        <v>versicolor</v>
      </c>
      <c r="AW438" s="41">
        <v>0.0</v>
      </c>
      <c r="AX438" s="41">
        <v>0.0</v>
      </c>
      <c r="AY438" s="41">
        <v>1.0</v>
      </c>
      <c r="BB438" s="74">
        <f t="shared" ref="BB438:BD438" si="2761">AQ438-AW438</f>
        <v>0.1471765893</v>
      </c>
      <c r="BC438" s="74">
        <f t="shared" si="2761"/>
        <v>0.4515184939</v>
      </c>
      <c r="BD438" s="74">
        <f t="shared" si="2761"/>
        <v>-0.5986950832</v>
      </c>
      <c r="BF438" s="5">
        <v>1.0</v>
      </c>
      <c r="BG438" s="5">
        <v>1.0</v>
      </c>
      <c r="BH438" s="5">
        <v>1.0</v>
      </c>
      <c r="BJ438" s="34">
        <f t="shared" ref="BJ438:BL438" si="2762">BB438*BF438</f>
        <v>0.1471765893</v>
      </c>
      <c r="BK438" s="34">
        <f t="shared" si="2762"/>
        <v>0.4515184939</v>
      </c>
      <c r="BL438" s="34">
        <f t="shared" si="2762"/>
        <v>-0.5986950832</v>
      </c>
      <c r="BT438" s="5">
        <f t="shared" ref="BT438:BV438" si="2763">Z438*(1-Z438)</f>
        <v>0.2441337578</v>
      </c>
      <c r="BU438" s="5">
        <f t="shared" si="2763"/>
        <v>0.2126559596</v>
      </c>
      <c r="BV438" s="5">
        <f t="shared" si="2763"/>
        <v>0.1115291969</v>
      </c>
      <c r="BY438" s="17">
        <v>0.0929134152938953</v>
      </c>
      <c r="BZ438" s="17">
        <v>-0.1824587546154412</v>
      </c>
      <c r="CA438" s="17">
        <v>-0.10909996939046335</v>
      </c>
      <c r="CC438" s="34">
        <f t="shared" ref="CC438:CE438" si="2764">BY438*BT438</f>
        <v>0.02268330123</v>
      </c>
      <c r="CD438" s="34">
        <f t="shared" si="2764"/>
        <v>-0.03880094155</v>
      </c>
      <c r="CE438" s="34">
        <f t="shared" si="2764"/>
        <v>-0.01216783197</v>
      </c>
    </row>
    <row r="439" ht="18.0" customHeight="1">
      <c r="B439" s="6">
        <v>0.0</v>
      </c>
      <c r="C439" s="6">
        <v>0.0</v>
      </c>
      <c r="D439" s="6">
        <v>1.0</v>
      </c>
      <c r="E439" s="22" t="str">
        <f t="shared" si="2699"/>
        <v>virginica</v>
      </c>
      <c r="F439" s="22">
        <f t="shared" ref="F439:H439" si="2765">AQ439</f>
        <v>0.1401919396</v>
      </c>
      <c r="G439" s="22">
        <f t="shared" si="2765"/>
        <v>0.4608150025</v>
      </c>
      <c r="H439" s="22">
        <f t="shared" si="2765"/>
        <v>0.3989930579</v>
      </c>
      <c r="I439" s="64" t="str">
        <f t="shared" si="2701"/>
        <v>versicolor</v>
      </c>
      <c r="J439" s="30"/>
      <c r="K439" s="24" t="str">
        <f t="shared" si="2702"/>
        <v>NG</v>
      </c>
      <c r="L439" s="31">
        <f t="shared" si="2703"/>
        <v>0.1020901401</v>
      </c>
      <c r="N439" s="31">
        <v>1.0</v>
      </c>
      <c r="O439" s="27">
        <v>7.7</v>
      </c>
      <c r="P439" s="27">
        <v>5.2</v>
      </c>
      <c r="U439" s="27">
        <v>-0.2072061957408684</v>
      </c>
      <c r="V439" s="27">
        <v>-0.9157614049615646</v>
      </c>
      <c r="W439" s="27">
        <v>1.9729838641036395</v>
      </c>
      <c r="Z439" s="17">
        <f t="shared" ref="Z439:AB439" si="2766">1/(1+EXP(-U439))</f>
        <v>0.4483829978</v>
      </c>
      <c r="AA439" s="17">
        <f t="shared" si="2766"/>
        <v>0.2858223239</v>
      </c>
      <c r="AB439" s="17">
        <f t="shared" si="2766"/>
        <v>0.8779312486</v>
      </c>
      <c r="AE439" s="31">
        <v>1.0</v>
      </c>
      <c r="AF439" s="17">
        <f t="shared" ref="AF439:AH439" si="2767">Z439</f>
        <v>0.4483829978</v>
      </c>
      <c r="AG439" s="17">
        <f t="shared" si="2767"/>
        <v>0.2858223239</v>
      </c>
      <c r="AH439" s="17">
        <f t="shared" si="2767"/>
        <v>0.8779312486</v>
      </c>
      <c r="AM439" s="27">
        <v>-0.1618573347661455</v>
      </c>
      <c r="AN439" s="27">
        <v>1.0281268507088657</v>
      </c>
      <c r="AO439" s="27">
        <v>0.8840742021784042</v>
      </c>
      <c r="AQ439" s="17">
        <f t="shared" ref="AQ439:AS439" si="2768">EXP(AM439)/(EXP($AM439)+EXP($AN439)+EXP($AO439))</f>
        <v>0.1401919396</v>
      </c>
      <c r="AR439" s="17">
        <f t="shared" si="2768"/>
        <v>0.4608150025</v>
      </c>
      <c r="AS439" s="17">
        <f t="shared" si="2768"/>
        <v>0.3989930579</v>
      </c>
      <c r="AU439" s="40" t="str">
        <f t="shared" si="2719"/>
        <v>versicolor</v>
      </c>
      <c r="AW439" s="41">
        <v>0.0</v>
      </c>
      <c r="AX439" s="41">
        <v>0.0</v>
      </c>
      <c r="AY439" s="41">
        <v>1.0</v>
      </c>
      <c r="BB439" s="74">
        <f t="shared" ref="BB439:BD439" si="2769">AQ439-AW439</f>
        <v>0.1401919396</v>
      </c>
      <c r="BC439" s="74">
        <f t="shared" si="2769"/>
        <v>0.4608150025</v>
      </c>
      <c r="BD439" s="74">
        <f t="shared" si="2769"/>
        <v>-0.6010069421</v>
      </c>
      <c r="BF439" s="5">
        <v>1.0</v>
      </c>
      <c r="BG439" s="5">
        <v>1.0</v>
      </c>
      <c r="BH439" s="5">
        <v>1.0</v>
      </c>
      <c r="BJ439" s="34">
        <f t="shared" ref="BJ439:BL439" si="2770">BB439*BF439</f>
        <v>0.1401919396</v>
      </c>
      <c r="BK439" s="34">
        <f t="shared" si="2770"/>
        <v>0.4608150025</v>
      </c>
      <c r="BL439" s="34">
        <f t="shared" si="2770"/>
        <v>-0.6010069421</v>
      </c>
      <c r="BT439" s="5">
        <f t="shared" ref="BT439:BV439" si="2771">Z439*(1-Z439)</f>
        <v>0.2473356851</v>
      </c>
      <c r="BU439" s="5">
        <f t="shared" si="2771"/>
        <v>0.204127923</v>
      </c>
      <c r="BV439" s="5">
        <f t="shared" si="2771"/>
        <v>0.1071679713</v>
      </c>
      <c r="BY439" s="17">
        <v>0.0982946148035137</v>
      </c>
      <c r="BZ439" s="17">
        <v>-0.19771092123436174</v>
      </c>
      <c r="CA439" s="17">
        <v>-0.09383211122024115</v>
      </c>
      <c r="CC439" s="34">
        <f t="shared" ref="CC439:CE439" si="2772">BY439*BT439</f>
        <v>0.02431176589</v>
      </c>
      <c r="CD439" s="34">
        <f t="shared" si="2772"/>
        <v>-0.04035831972</v>
      </c>
      <c r="CE439" s="34">
        <f t="shared" si="2772"/>
        <v>-0.010055797</v>
      </c>
    </row>
    <row r="440" ht="18.0" customHeight="1">
      <c r="K440" s="32" t="s">
        <v>29</v>
      </c>
      <c r="L440" s="31">
        <f>SUM(L431:L439)</f>
        <v>0.6604942551</v>
      </c>
      <c r="R440" s="9"/>
      <c r="AM440" s="7"/>
    </row>
    <row r="441" ht="18.0" customHeight="1">
      <c r="K441" s="2"/>
      <c r="R441" s="9"/>
      <c r="AM441" s="43" t="s">
        <v>388</v>
      </c>
      <c r="AN441" s="27"/>
      <c r="AO441" s="27"/>
    </row>
    <row r="442" ht="18.0" customHeight="1">
      <c r="B442" s="11" t="s">
        <v>11</v>
      </c>
      <c r="C442" s="12"/>
      <c r="D442" s="12"/>
      <c r="E442" s="13"/>
      <c r="G442" s="2"/>
      <c r="H442" s="2"/>
      <c r="I442" s="2"/>
      <c r="J442" s="9"/>
      <c r="K442" s="2"/>
      <c r="L442" s="9"/>
      <c r="Q442" s="7"/>
      <c r="U442" s="43" t="s">
        <v>12</v>
      </c>
      <c r="V442" s="27"/>
      <c r="W442" s="27"/>
      <c r="Z442" s="16" t="s">
        <v>389</v>
      </c>
      <c r="AA442" s="17"/>
      <c r="AF442" s="16" t="s">
        <v>390</v>
      </c>
      <c r="AI442" s="7"/>
      <c r="AM442" s="43" t="s">
        <v>391</v>
      </c>
      <c r="AQ442" s="10" t="s">
        <v>392</v>
      </c>
      <c r="AR442" s="17"/>
      <c r="AW442" s="1" t="s">
        <v>41</v>
      </c>
      <c r="BB442" s="36" t="s">
        <v>93</v>
      </c>
      <c r="BF442" s="4" t="s">
        <v>393</v>
      </c>
      <c r="BH442" s="9" t="s">
        <v>2147</v>
      </c>
      <c r="BJ442" s="33" t="s">
        <v>395</v>
      </c>
      <c r="BN442" s="33" t="s">
        <v>396</v>
      </c>
      <c r="BO442" s="34"/>
      <c r="BP442" s="34"/>
      <c r="BQ442" s="34"/>
      <c r="BT442" s="4" t="s">
        <v>397</v>
      </c>
      <c r="BX442" s="16" t="s">
        <v>398</v>
      </c>
      <c r="BY442" s="17"/>
      <c r="BZ442" s="17"/>
      <c r="CA442" s="17"/>
      <c r="CB442" s="17"/>
      <c r="CC442" s="33" t="s">
        <v>399</v>
      </c>
      <c r="CG442" s="4" t="s">
        <v>138</v>
      </c>
      <c r="CH442" s="5"/>
      <c r="CI442" s="5"/>
      <c r="CJ442" s="5"/>
    </row>
    <row r="443" ht="18.0" customHeight="1">
      <c r="B443" s="18" t="s">
        <v>14</v>
      </c>
      <c r="C443" s="18" t="s">
        <v>15</v>
      </c>
      <c r="D443" s="18" t="s">
        <v>16</v>
      </c>
      <c r="E443" s="19"/>
      <c r="F443" s="6" t="s">
        <v>14</v>
      </c>
      <c r="G443" s="6" t="s">
        <v>15</v>
      </c>
      <c r="H443" s="6" t="s">
        <v>16</v>
      </c>
      <c r="I443" s="19"/>
      <c r="J443" s="20" t="s">
        <v>18</v>
      </c>
      <c r="K443" s="18" t="s">
        <v>19</v>
      </c>
      <c r="L443" s="21" t="s">
        <v>20</v>
      </c>
      <c r="N443" s="1" t="s">
        <v>21</v>
      </c>
      <c r="O443" s="1" t="s">
        <v>22</v>
      </c>
      <c r="P443" s="1" t="s">
        <v>23</v>
      </c>
      <c r="Q443" s="1" t="s">
        <v>2148</v>
      </c>
      <c r="U443" s="1" t="s">
        <v>2149</v>
      </c>
      <c r="AE443" s="1" t="s">
        <v>21</v>
      </c>
      <c r="AF443" s="2" t="s">
        <v>2150</v>
      </c>
      <c r="AI443" s="2" t="s">
        <v>2151</v>
      </c>
      <c r="AK443" s="2"/>
      <c r="AM443" s="2" t="s">
        <v>2152</v>
      </c>
      <c r="AO443" s="2"/>
      <c r="AQ443" s="2" t="s">
        <v>47</v>
      </c>
      <c r="AW443" s="6" t="s">
        <v>14</v>
      </c>
      <c r="AX443" s="6" t="s">
        <v>15</v>
      </c>
      <c r="AY443" s="6" t="s">
        <v>16</v>
      </c>
      <c r="BB443" s="2" t="s">
        <v>101</v>
      </c>
      <c r="BF443" s="1" t="s">
        <v>251</v>
      </c>
      <c r="BJ443" s="57" t="s">
        <v>2153</v>
      </c>
      <c r="BK443" s="58"/>
      <c r="BO443" s="2" t="s">
        <v>104</v>
      </c>
      <c r="BP443" s="2"/>
      <c r="BT443" s="1" t="s">
        <v>145</v>
      </c>
      <c r="BY443" s="2" t="s">
        <v>146</v>
      </c>
      <c r="CC443" s="2" t="s">
        <v>2154</v>
      </c>
      <c r="CH443" s="2" t="s">
        <v>148</v>
      </c>
    </row>
    <row r="444" ht="18.0" customHeight="1">
      <c r="A444" s="1">
        <f>A431+1</f>
        <v>34</v>
      </c>
      <c r="B444" s="6">
        <v>1.0</v>
      </c>
      <c r="C444" s="6">
        <v>0.0</v>
      </c>
      <c r="D444" s="6">
        <v>0.0</v>
      </c>
      <c r="E444" s="22" t="str">
        <f t="shared" ref="E444:E452" si="2783">IF(MAX(B444:D444)=B444,"setosa",IF(MAX(B444:D444)=C444,"versicolor","virginica"))</f>
        <v>setosa</v>
      </c>
      <c r="F444" s="22">
        <f t="shared" ref="F444:H444" si="2773">AQ444</f>
        <v>0.6817936953</v>
      </c>
      <c r="G444" s="22">
        <f t="shared" si="2773"/>
        <v>0.1048930679</v>
      </c>
      <c r="H444" s="22">
        <f t="shared" si="2773"/>
        <v>0.2133132368</v>
      </c>
      <c r="I444" s="64" t="str">
        <f t="shared" ref="I444:I452" si="2785">IF(MAX(F444:H444)=F444,"setosa",IF(MAX(F444:H444)=G444,"versicolor","virginica"))</f>
        <v>setosa</v>
      </c>
      <c r="J444" s="22">
        <f>COUNTIF(K444:K452,"OK")/9</f>
        <v>0.7777777778</v>
      </c>
      <c r="K444" s="24" t="str">
        <f t="shared" ref="K444:K452" si="2786">IF(E444=I444,"OK","NG")</f>
        <v>OK</v>
      </c>
      <c r="L444" s="25">
        <f t="shared" ref="L444:L452" si="2787">-(B444*LN(F444)+C444*LN(G444)+D444*LN(H444))/9</f>
        <v>0.04255868516</v>
      </c>
      <c r="M444" s="9" t="s">
        <v>26</v>
      </c>
      <c r="N444" s="25">
        <v>1.0</v>
      </c>
      <c r="O444" s="27">
        <v>5.1</v>
      </c>
      <c r="P444" s="27">
        <v>7.0</v>
      </c>
      <c r="Q444" s="72">
        <f t="shared" ref="Q444:S444" si="2774">Q431-$C$10*CH431</f>
        <v>0.06616735585</v>
      </c>
      <c r="R444" s="72">
        <f t="shared" si="2774"/>
        <v>-0.1303800833</v>
      </c>
      <c r="S444" s="72">
        <f t="shared" si="2774"/>
        <v>0.2198056937</v>
      </c>
      <c r="T444" s="28" t="s">
        <v>27</v>
      </c>
      <c r="U444" s="27">
        <f t="array" ref="U444:W452">MMULT(N444:P452,Q444:S446)</f>
        <v>-1.625322115</v>
      </c>
      <c r="V444" s="27">
        <v>2.3692049785936806</v>
      </c>
      <c r="W444" s="27">
        <v>-2.11106941158274</v>
      </c>
      <c r="Y444" s="9" t="s">
        <v>2155</v>
      </c>
      <c r="Z444" s="17">
        <f t="shared" ref="Z444:AB444" si="2775">1/(1+EXP(-U444))</f>
        <v>0.1644721927</v>
      </c>
      <c r="AA444" s="17">
        <f t="shared" si="2775"/>
        <v>0.9144486847</v>
      </c>
      <c r="AB444" s="17">
        <f t="shared" si="2775"/>
        <v>0.1080255793</v>
      </c>
      <c r="AD444" s="9" t="s">
        <v>2156</v>
      </c>
      <c r="AE444" s="25">
        <v>1.0</v>
      </c>
      <c r="AF444" s="17">
        <f t="shared" ref="AF444:AH444" si="2776">Z444</f>
        <v>0.1644721927</v>
      </c>
      <c r="AG444" s="17">
        <f t="shared" si="2776"/>
        <v>0.9144486847</v>
      </c>
      <c r="AH444" s="17">
        <f t="shared" si="2776"/>
        <v>0.1080255793</v>
      </c>
      <c r="AI444" s="38">
        <f t="shared" ref="AI444:AK444" si="2777">AI431-$C$10*BO431</f>
        <v>0.2394471348</v>
      </c>
      <c r="AJ444" s="38">
        <f t="shared" si="2777"/>
        <v>-0.1556789783</v>
      </c>
      <c r="AK444" s="38">
        <f t="shared" si="2777"/>
        <v>-0.08376815646</v>
      </c>
      <c r="AL444" s="28" t="s">
        <v>27</v>
      </c>
      <c r="AM444" s="27">
        <f t="array" ref="AM444:AO452">MMULT(AE444:AH452,AI444:AK447)</f>
        <v>1.359648533</v>
      </c>
      <c r="AN444" s="27">
        <v>-0.5121371484302399</v>
      </c>
      <c r="AO444" s="27">
        <v>0.19768310145985812</v>
      </c>
      <c r="AP444" s="9" t="s">
        <v>2157</v>
      </c>
      <c r="AQ444" s="17">
        <f t="shared" ref="AQ444:AS444" si="2778">EXP(AM444)/(EXP($AM444)+EXP($AN444)+EXP($AO444))</f>
        <v>0.6817936953</v>
      </c>
      <c r="AR444" s="17">
        <f t="shared" si="2778"/>
        <v>0.1048930679</v>
      </c>
      <c r="AS444" s="17">
        <f t="shared" si="2778"/>
        <v>0.2133132368</v>
      </c>
      <c r="AT444" s="39" t="s">
        <v>51</v>
      </c>
      <c r="AU444" s="40" t="str">
        <f>IF(MAX(B444:D444)=MAX(AQ444:AS444)=AQ444,"setosa",IF(MAX(AQ444:AS444)=AR444,"versicolor","virginica"))</f>
        <v>virginica</v>
      </c>
      <c r="AW444" s="41">
        <v>1.0</v>
      </c>
      <c r="AX444" s="41">
        <v>0.0</v>
      </c>
      <c r="AY444" s="41">
        <v>0.0</v>
      </c>
      <c r="BA444" s="59" t="s">
        <v>108</v>
      </c>
      <c r="BB444" s="74">
        <f t="shared" ref="BB444:BD444" si="2779">AQ444-AW444</f>
        <v>-0.3182063047</v>
      </c>
      <c r="BC444" s="74">
        <f t="shared" si="2779"/>
        <v>0.1048930679</v>
      </c>
      <c r="BD444" s="74">
        <f t="shared" si="2779"/>
        <v>0.2133132368</v>
      </c>
      <c r="BE444" s="9" t="s">
        <v>2158</v>
      </c>
      <c r="BF444" s="5">
        <v>1.0</v>
      </c>
      <c r="BG444" s="5">
        <v>1.0</v>
      </c>
      <c r="BH444" s="5">
        <v>1.0</v>
      </c>
      <c r="BI444" s="9" t="s">
        <v>2159</v>
      </c>
      <c r="BJ444" s="34">
        <f t="shared" ref="BJ444:BL444" si="2780">BB444*BF444</f>
        <v>-0.3182063047</v>
      </c>
      <c r="BK444" s="34">
        <f t="shared" si="2780"/>
        <v>0.1048930679</v>
      </c>
      <c r="BL444" s="34">
        <f t="shared" si="2780"/>
        <v>0.2133132368</v>
      </c>
      <c r="BN444" s="61" t="s">
        <v>2160</v>
      </c>
      <c r="BO444" s="62">
        <f t="array" ref="BO444:BQ447">MMULT(TRANSPOSE(AE444:AH452),BJ444:BL452)</f>
        <v>-0.1072966659</v>
      </c>
      <c r="BP444" s="62">
        <v>0.11042712976061186</v>
      </c>
      <c r="BQ444" s="62">
        <v>-0.003130463824315033</v>
      </c>
      <c r="BS444" s="75" t="s">
        <v>2161</v>
      </c>
      <c r="BT444" s="5">
        <f t="shared" ref="BT444:BV444" si="2781">Z444*(1-Z444)</f>
        <v>0.1374210905</v>
      </c>
      <c r="BU444" s="5">
        <f t="shared" si="2781"/>
        <v>0.07823228774</v>
      </c>
      <c r="BV444" s="5">
        <f t="shared" si="2781"/>
        <v>0.0963560535</v>
      </c>
      <c r="BX444" s="9" t="s">
        <v>2162</v>
      </c>
      <c r="BY444" s="17">
        <f t="array" ref="BY444:CA452">MMULT(BJ444:BL452,TRANSPOSE(AI445:AK447))</f>
        <v>0.1495032879</v>
      </c>
      <c r="BZ444" s="17">
        <v>-0.4639225210388791</v>
      </c>
      <c r="CA444" s="17">
        <v>0.6094514485722985</v>
      </c>
      <c r="CB444" s="9"/>
      <c r="CC444" s="34">
        <f t="shared" ref="CC444:CE444" si="2782">BY444*BT444</f>
        <v>0.02054490486</v>
      </c>
      <c r="CD444" s="34">
        <f t="shared" si="2782"/>
        <v>-0.03629372016</v>
      </c>
      <c r="CE444" s="34">
        <f t="shared" si="2782"/>
        <v>0.05872433638</v>
      </c>
      <c r="CG444" s="61" t="s">
        <v>2163</v>
      </c>
      <c r="CH444" s="65">
        <f t="array" ref="CH444:CJ446">MMULT(TRANSPOSE(N444:P452),CC444:CE452)</f>
        <v>-0.03238190581</v>
      </c>
      <c r="CI444" s="65">
        <v>0.049206930084179465</v>
      </c>
      <c r="CJ444" s="65">
        <v>-0.006074807911893337</v>
      </c>
    </row>
    <row r="445" ht="18.0" customHeight="1">
      <c r="B445" s="6">
        <v>1.0</v>
      </c>
      <c r="C445" s="6">
        <v>0.0</v>
      </c>
      <c r="D445" s="6">
        <v>0.0</v>
      </c>
      <c r="E445" s="22" t="str">
        <f t="shared" si="2783"/>
        <v>setosa</v>
      </c>
      <c r="F445" s="22">
        <f t="shared" ref="F445:H445" si="2784">AQ445</f>
        <v>0.7111147744</v>
      </c>
      <c r="G445" s="22">
        <f t="shared" si="2784"/>
        <v>0.09214290484</v>
      </c>
      <c r="H445" s="22">
        <f t="shared" si="2784"/>
        <v>0.1967423208</v>
      </c>
      <c r="I445" s="64" t="str">
        <f t="shared" si="2785"/>
        <v>setosa</v>
      </c>
      <c r="K445" s="24" t="str">
        <f t="shared" si="2786"/>
        <v>OK</v>
      </c>
      <c r="L445" s="29">
        <f t="shared" si="2787"/>
        <v>0.0378801595</v>
      </c>
      <c r="N445" s="29">
        <v>1.0</v>
      </c>
      <c r="O445" s="27">
        <v>5.4</v>
      </c>
      <c r="P445" s="27">
        <v>7.8</v>
      </c>
      <c r="Q445" s="72">
        <f t="shared" ref="Q445:S445" si="2788">Q432-$C$10*CH432</f>
        <v>0.2542356652</v>
      </c>
      <c r="R445" s="72">
        <f t="shared" si="2788"/>
        <v>-0.6803312544</v>
      </c>
      <c r="S445" s="72">
        <f t="shared" si="2788"/>
        <v>0.9065233364</v>
      </c>
      <c r="U445" s="27">
        <v>-1.8905475715411781</v>
      </c>
      <c r="V445" s="27">
        <v>2.8473083976331584</v>
      </c>
      <c r="W445" s="27">
        <v>-2.6338717387579598</v>
      </c>
      <c r="Z445" s="17">
        <f t="shared" ref="Z445:AB445" si="2789">1/(1+EXP(-U445))</f>
        <v>0.1311820483</v>
      </c>
      <c r="AA445" s="17">
        <f t="shared" si="2789"/>
        <v>0.9451793836</v>
      </c>
      <c r="AB445" s="17">
        <f t="shared" si="2789"/>
        <v>0.0669900516</v>
      </c>
      <c r="AE445" s="29">
        <v>1.0</v>
      </c>
      <c r="AF445" s="17">
        <f t="shared" ref="AF445:AH445" si="2790">Z445</f>
        <v>0.1311820483</v>
      </c>
      <c r="AG445" s="17">
        <f t="shared" si="2790"/>
        <v>0.9451793836</v>
      </c>
      <c r="AH445" s="17">
        <f t="shared" si="2790"/>
        <v>0.0669900516</v>
      </c>
      <c r="AI445" s="38">
        <f t="shared" ref="AI445:AK445" si="2791">AI432-$C$10*BO432</f>
        <v>0.248949363</v>
      </c>
      <c r="AJ445" s="38">
        <f t="shared" si="2791"/>
        <v>0.9420672197</v>
      </c>
      <c r="AK445" s="38">
        <f t="shared" si="2791"/>
        <v>0.6089834172</v>
      </c>
      <c r="AM445" s="27">
        <v>1.433786877266226</v>
      </c>
      <c r="AN445" s="27">
        <v>-0.6097062808057985</v>
      </c>
      <c r="AO445" s="27">
        <v>0.1488478899645331</v>
      </c>
      <c r="AQ445" s="17">
        <f t="shared" ref="AQ445:AS445" si="2792">EXP(AM445)/(EXP($AM445)+EXP($AN445)+EXP($AO445))</f>
        <v>0.7111147744</v>
      </c>
      <c r="AR445" s="17">
        <f t="shared" si="2792"/>
        <v>0.09214290484</v>
      </c>
      <c r="AS445" s="17">
        <f t="shared" si="2792"/>
        <v>0.1967423208</v>
      </c>
      <c r="AU445" s="40" t="str">
        <f t="shared" ref="AU445:AU452" si="2803">IF(MAX(AQ445:AS445)=AQ445,"setosa",IF(MAX(AQ445:AS445)=AR445,"versicolor","virginica"))</f>
        <v>setosa</v>
      </c>
      <c r="AW445" s="41">
        <v>1.0</v>
      </c>
      <c r="AX445" s="41">
        <v>0.0</v>
      </c>
      <c r="AY445" s="41">
        <v>0.0</v>
      </c>
      <c r="BB445" s="74">
        <f t="shared" ref="BB445:BD445" si="2793">AQ445-AW445</f>
        <v>-0.2888852256</v>
      </c>
      <c r="BC445" s="74">
        <f t="shared" si="2793"/>
        <v>0.09214290484</v>
      </c>
      <c r="BD445" s="74">
        <f t="shared" si="2793"/>
        <v>0.1967423208</v>
      </c>
      <c r="BF445" s="5">
        <v>1.0</v>
      </c>
      <c r="BG445" s="5">
        <v>1.0</v>
      </c>
      <c r="BH445" s="5">
        <v>1.0</v>
      </c>
      <c r="BJ445" s="34">
        <f t="shared" ref="BJ445:BL445" si="2794">BB445*BF445</f>
        <v>-0.2888852256</v>
      </c>
      <c r="BK445" s="34">
        <f t="shared" si="2794"/>
        <v>0.09214290484</v>
      </c>
      <c r="BL445" s="34">
        <f t="shared" si="2794"/>
        <v>0.1967423208</v>
      </c>
      <c r="BN445" s="61" t="s">
        <v>2164</v>
      </c>
      <c r="BO445" s="34">
        <v>0.22984326357434093</v>
      </c>
      <c r="BP445" s="34">
        <v>-0.2403189970395929</v>
      </c>
      <c r="BQ445" s="34">
        <v>0.010475733465251824</v>
      </c>
      <c r="BT445" s="5">
        <f t="shared" ref="BT445:BV445" si="2795">Z445*(1-Z445)</f>
        <v>0.1139733185</v>
      </c>
      <c r="BU445" s="5">
        <f t="shared" si="2795"/>
        <v>0.05181531646</v>
      </c>
      <c r="BV445" s="5">
        <f t="shared" si="2795"/>
        <v>0.06250238459</v>
      </c>
      <c r="BY445" s="17">
        <v>0.13469982809954878</v>
      </c>
      <c r="BZ445" s="17">
        <v>-0.4187204919744181</v>
      </c>
      <c r="CA445" s="17">
        <v>0.5523013725366397</v>
      </c>
      <c r="CC445" s="34">
        <f t="shared" ref="CC445:CE445" si="2796">BY445*BT445</f>
        <v>0.01535218641</v>
      </c>
      <c r="CD445" s="34">
        <f t="shared" si="2796"/>
        <v>-0.0216961348</v>
      </c>
      <c r="CE445" s="34">
        <f t="shared" si="2796"/>
        <v>0.0345201528</v>
      </c>
      <c r="CG445" s="61" t="s">
        <v>2165</v>
      </c>
      <c r="CH445" s="66">
        <v>-0.17465013943108448</v>
      </c>
      <c r="CI445" s="66">
        <v>0.26171725476095553</v>
      </c>
      <c r="CJ445" s="66">
        <v>-0.33096887251603296</v>
      </c>
    </row>
    <row r="446" ht="18.0" customHeight="1">
      <c r="B446" s="6">
        <v>1.0</v>
      </c>
      <c r="C446" s="6">
        <v>0.0</v>
      </c>
      <c r="D446" s="6">
        <v>0.0</v>
      </c>
      <c r="E446" s="22" t="str">
        <f t="shared" si="2783"/>
        <v>setosa</v>
      </c>
      <c r="F446" s="22">
        <f t="shared" ref="F446:H446" si="2797">AQ446</f>
        <v>0.695336894</v>
      </c>
      <c r="G446" s="22">
        <f t="shared" si="2797"/>
        <v>0.09916284469</v>
      </c>
      <c r="H446" s="22">
        <f t="shared" si="2797"/>
        <v>0.2055002613</v>
      </c>
      <c r="I446" s="64" t="str">
        <f t="shared" si="2785"/>
        <v>setosa</v>
      </c>
      <c r="K446" s="24" t="str">
        <f t="shared" si="2786"/>
        <v>OK</v>
      </c>
      <c r="L446" s="29">
        <f t="shared" si="2787"/>
        <v>0.04037320125</v>
      </c>
      <c r="N446" s="29">
        <v>1.0</v>
      </c>
      <c r="O446" s="27">
        <v>4.6</v>
      </c>
      <c r="P446" s="27">
        <v>6.8</v>
      </c>
      <c r="Q446" s="72">
        <f t="shared" ref="Q446:S446" si="2798">Q433-$C$10*CH433</f>
        <v>-0.4268701948</v>
      </c>
      <c r="R446" s="72">
        <f t="shared" si="2798"/>
        <v>0.8527534942</v>
      </c>
      <c r="S446" s="72">
        <f t="shared" si="2798"/>
        <v>-0.9934491601</v>
      </c>
      <c r="U446" s="27">
        <v>-1.6670659088973854</v>
      </c>
      <c r="V446" s="27">
        <v>2.5388199069712125</v>
      </c>
      <c r="W446" s="27">
        <v>-2.3656412477397</v>
      </c>
      <c r="Z446" s="17">
        <f t="shared" ref="Z446:AB446" si="2799">1/(1+EXP(-U446))</f>
        <v>0.1588157615</v>
      </c>
      <c r="AA446" s="17">
        <f t="shared" si="2799"/>
        <v>0.9268188263</v>
      </c>
      <c r="AB446" s="17">
        <f t="shared" si="2799"/>
        <v>0.0858305262</v>
      </c>
      <c r="AE446" s="29">
        <v>1.0</v>
      </c>
      <c r="AF446" s="17">
        <f t="shared" ref="AF446:AH446" si="2800">Z446</f>
        <v>0.1588157615</v>
      </c>
      <c r="AG446" s="17">
        <f t="shared" si="2800"/>
        <v>0.9268188263</v>
      </c>
      <c r="AH446" s="17">
        <f t="shared" si="2800"/>
        <v>0.0858305262</v>
      </c>
      <c r="AI446" s="38">
        <f t="shared" ref="AI446:AK446" si="2801">AI433-$C$10*BO433</f>
        <v>1.302301164</v>
      </c>
      <c r="AJ446" s="38">
        <f t="shared" si="2801"/>
        <v>-0.6888982629</v>
      </c>
      <c r="AK446" s="38">
        <f t="shared" si="2801"/>
        <v>0.1065970991</v>
      </c>
      <c r="AM446" s="27">
        <v>1.3972859343819801</v>
      </c>
      <c r="AN446" s="27">
        <v>-0.550347138691169</v>
      </c>
      <c r="AO446" s="27">
        <v>0.17833677196353717</v>
      </c>
      <c r="AQ446" s="17">
        <f t="shared" ref="AQ446:AS446" si="2802">EXP(AM446)/(EXP($AM446)+EXP($AN446)+EXP($AO446))</f>
        <v>0.695336894</v>
      </c>
      <c r="AR446" s="17">
        <f t="shared" si="2802"/>
        <v>0.09916284469</v>
      </c>
      <c r="AS446" s="17">
        <f t="shared" si="2802"/>
        <v>0.2055002613</v>
      </c>
      <c r="AU446" s="40" t="str">
        <f t="shared" si="2803"/>
        <v>setosa</v>
      </c>
      <c r="AW446" s="41">
        <v>1.0</v>
      </c>
      <c r="AX446" s="41">
        <v>0.0</v>
      </c>
      <c r="AY446" s="41">
        <v>0.0</v>
      </c>
      <c r="BB446" s="74">
        <f t="shared" ref="BB446:BD446" si="2804">AQ446-AW446</f>
        <v>-0.304663106</v>
      </c>
      <c r="BC446" s="74">
        <f t="shared" si="2804"/>
        <v>0.09916284469</v>
      </c>
      <c r="BD446" s="74">
        <f t="shared" si="2804"/>
        <v>0.2055002613</v>
      </c>
      <c r="BF446" s="5">
        <v>1.0</v>
      </c>
      <c r="BG446" s="5">
        <v>1.0</v>
      </c>
      <c r="BH446" s="5">
        <v>1.0</v>
      </c>
      <c r="BJ446" s="34">
        <f t="shared" ref="BJ446:BL446" si="2805">BB446*BF446</f>
        <v>-0.304663106</v>
      </c>
      <c r="BK446" s="34">
        <f t="shared" si="2805"/>
        <v>0.09916284469</v>
      </c>
      <c r="BL446" s="34">
        <f t="shared" si="2805"/>
        <v>0.2055002613</v>
      </c>
      <c r="BO446" s="34">
        <v>-0.6054697252033081</v>
      </c>
      <c r="BP446" s="34">
        <v>0.4481973823206138</v>
      </c>
      <c r="BQ446" s="34">
        <v>0.1572723428826944</v>
      </c>
      <c r="BT446" s="5">
        <f t="shared" ref="BT446:BV446" si="2806">Z446*(1-Z446)</f>
        <v>0.1335933154</v>
      </c>
      <c r="BU446" s="5">
        <f t="shared" si="2806"/>
        <v>0.06782568955</v>
      </c>
      <c r="BV446" s="5">
        <f t="shared" si="2806"/>
        <v>0.07846364697</v>
      </c>
      <c r="BY446" s="17">
        <v>0.14271863058618003</v>
      </c>
      <c r="BZ446" s="17">
        <v>-0.4431704972303789</v>
      </c>
      <c r="CA446" s="17">
        <v>0.5831053725420605</v>
      </c>
      <c r="CC446" s="34">
        <f t="shared" ref="CC446:CE446" si="2807">BY446*BT446</f>
        <v>0.01906625503</v>
      </c>
      <c r="CD446" s="34">
        <f t="shared" si="2807"/>
        <v>-0.03005834456</v>
      </c>
      <c r="CE446" s="34">
        <f t="shared" si="2807"/>
        <v>0.0457525741</v>
      </c>
      <c r="CH446" s="66">
        <v>0.2308333809661673</v>
      </c>
      <c r="CI446" s="66">
        <v>-0.35218043581383085</v>
      </c>
      <c r="CJ446" s="66">
        <v>0.3005516709058963</v>
      </c>
    </row>
    <row r="447" ht="18.0" customHeight="1">
      <c r="B447" s="6">
        <v>0.0</v>
      </c>
      <c r="C447" s="6">
        <v>1.0</v>
      </c>
      <c r="D447" s="6">
        <v>0.0</v>
      </c>
      <c r="E447" s="22" t="str">
        <f t="shared" si="2783"/>
        <v>versicolor</v>
      </c>
      <c r="F447" s="22">
        <f t="shared" ref="F447:H447" si="2808">AQ447</f>
        <v>0.1065158196</v>
      </c>
      <c r="G447" s="22">
        <f t="shared" si="2808"/>
        <v>0.5018784469</v>
      </c>
      <c r="H447" s="22">
        <f t="shared" si="2808"/>
        <v>0.3916057336</v>
      </c>
      <c r="I447" s="64" t="str">
        <f t="shared" si="2785"/>
        <v>versicolor</v>
      </c>
      <c r="K447" s="24" t="str">
        <f t="shared" si="2786"/>
        <v>OK</v>
      </c>
      <c r="L447" s="29">
        <f t="shared" si="2787"/>
        <v>0.07659970293</v>
      </c>
      <c r="N447" s="29">
        <v>1.0</v>
      </c>
      <c r="O447" s="27">
        <v>6.4</v>
      </c>
      <c r="P447" s="27">
        <v>3.6</v>
      </c>
      <c r="U447" s="27">
        <v>0.15654291185917613</v>
      </c>
      <c r="V447" s="27">
        <v>-1.4145875325095436</v>
      </c>
      <c r="W447" s="27">
        <v>2.4451380700254126</v>
      </c>
      <c r="Z447" s="17">
        <f t="shared" ref="Z447:AB447" si="2809">1/(1+EXP(-U447))</f>
        <v>0.5390560027</v>
      </c>
      <c r="AA447" s="17">
        <f t="shared" si="2809"/>
        <v>0.1955114902</v>
      </c>
      <c r="AB447" s="17">
        <f t="shared" si="2809"/>
        <v>0.9202051795</v>
      </c>
      <c r="AE447" s="29">
        <v>1.0</v>
      </c>
      <c r="AF447" s="17">
        <f t="shared" ref="AF447:AH447" si="2810">Z447</f>
        <v>0.5390560027</v>
      </c>
      <c r="AG447" s="17">
        <f t="shared" si="2810"/>
        <v>0.1955114902</v>
      </c>
      <c r="AH447" s="17">
        <f t="shared" si="2810"/>
        <v>0.9202051795</v>
      </c>
      <c r="AI447" s="38">
        <f t="shared" ref="AI447:AK447" si="2811">AI434-$C$10*BO434</f>
        <v>-1.033379651</v>
      </c>
      <c r="AJ447" s="38">
        <f t="shared" si="2811"/>
        <v>1.097518567</v>
      </c>
      <c r="AK447" s="38">
        <f t="shared" si="2811"/>
        <v>0.7758610832</v>
      </c>
      <c r="AM447" s="27">
        <v>-0.3226616823153944</v>
      </c>
      <c r="AN447" s="27">
        <v>1.2274027557863634</v>
      </c>
      <c r="AO447" s="27">
        <v>0.9793003551206594</v>
      </c>
      <c r="AQ447" s="17">
        <f t="shared" ref="AQ447:AS447" si="2812">EXP(AM447)/(EXP($AM447)+EXP($AN447)+EXP($AO447))</f>
        <v>0.1065158196</v>
      </c>
      <c r="AR447" s="17">
        <f t="shared" si="2812"/>
        <v>0.5018784469</v>
      </c>
      <c r="AS447" s="17">
        <f t="shared" si="2812"/>
        <v>0.3916057336</v>
      </c>
      <c r="AU447" s="40" t="str">
        <f t="shared" si="2803"/>
        <v>versicolor</v>
      </c>
      <c r="AW447" s="41">
        <v>0.0</v>
      </c>
      <c r="AX447" s="41">
        <v>1.0</v>
      </c>
      <c r="AY447" s="41">
        <v>0.0</v>
      </c>
      <c r="BB447" s="74">
        <f t="shared" ref="BB447:BD447" si="2813">AQ447-AW447</f>
        <v>0.1065158196</v>
      </c>
      <c r="BC447" s="74">
        <f t="shared" si="2813"/>
        <v>-0.4981215531</v>
      </c>
      <c r="BD447" s="74">
        <f t="shared" si="2813"/>
        <v>0.3916057336</v>
      </c>
      <c r="BF447" s="5">
        <v>1.0</v>
      </c>
      <c r="BG447" s="5">
        <v>1.0</v>
      </c>
      <c r="BH447" s="5">
        <v>1.0</v>
      </c>
      <c r="BJ447" s="34">
        <f t="shared" ref="BJ447:BL447" si="2814">BB447*BF447</f>
        <v>0.1065158196</v>
      </c>
      <c r="BK447" s="34">
        <f t="shared" si="2814"/>
        <v>-0.4981215531</v>
      </c>
      <c r="BL447" s="34">
        <f t="shared" si="2814"/>
        <v>0.3916057336</v>
      </c>
      <c r="BO447" s="34">
        <v>0.6140292620960958</v>
      </c>
      <c r="BP447" s="34">
        <v>-0.24895186759971083</v>
      </c>
      <c r="BQ447" s="34">
        <v>-0.365077394496385</v>
      </c>
      <c r="BT447" s="5">
        <f t="shared" ref="BT447:BV447" si="2815">Z447*(1-Z447)</f>
        <v>0.2484746287</v>
      </c>
      <c r="BU447" s="5">
        <f t="shared" si="2815"/>
        <v>0.1572867474</v>
      </c>
      <c r="BV447" s="5">
        <f t="shared" si="2815"/>
        <v>0.07342760712</v>
      </c>
      <c r="BY447" s="17">
        <v>-0.20426554338278302</v>
      </c>
      <c r="BZ447" s="17">
        <v>0.5236147836327301</v>
      </c>
      <c r="CA447" s="17">
        <v>-0.3529372851907778</v>
      </c>
      <c r="CC447" s="34">
        <f t="shared" ref="CC447:CE447" si="2816">BY447*BT447</f>
        <v>-0.05075480504</v>
      </c>
      <c r="CD447" s="34">
        <f t="shared" si="2816"/>
        <v>0.08235766622</v>
      </c>
      <c r="CE447" s="34">
        <f t="shared" si="2816"/>
        <v>-0.02591534032</v>
      </c>
    </row>
    <row r="448" ht="18.0" customHeight="1">
      <c r="B448" s="6">
        <v>0.0</v>
      </c>
      <c r="C448" s="6">
        <v>1.0</v>
      </c>
      <c r="D448" s="6">
        <v>0.0</v>
      </c>
      <c r="E448" s="22" t="str">
        <f t="shared" si="2783"/>
        <v>versicolor</v>
      </c>
      <c r="F448" s="22">
        <f t="shared" ref="F448:H448" si="2817">AQ448</f>
        <v>0.1157006438</v>
      </c>
      <c r="G448" s="22">
        <f t="shared" si="2817"/>
        <v>0.489635823</v>
      </c>
      <c r="H448" s="22">
        <f t="shared" si="2817"/>
        <v>0.3946635331</v>
      </c>
      <c r="I448" s="64" t="str">
        <f t="shared" si="2785"/>
        <v>versicolor</v>
      </c>
      <c r="K448" s="24" t="str">
        <f t="shared" si="2786"/>
        <v>OK</v>
      </c>
      <c r="L448" s="29">
        <f t="shared" si="2787"/>
        <v>0.07934370917</v>
      </c>
      <c r="N448" s="29">
        <v>1.0</v>
      </c>
      <c r="O448" s="27">
        <v>5.9</v>
      </c>
      <c r="P448" s="27">
        <v>3.4</v>
      </c>
      <c r="U448" s="27">
        <v>0.11479911821803035</v>
      </c>
      <c r="V448" s="27">
        <v>-1.2449726041320113</v>
      </c>
      <c r="W448" s="27">
        <v>2.190566233868452</v>
      </c>
      <c r="Z448" s="17">
        <f t="shared" ref="Z448:AB448" si="2818">1/(1+EXP(-U448))</f>
        <v>0.5286683019</v>
      </c>
      <c r="AA448" s="17">
        <f t="shared" si="2818"/>
        <v>0.2235716182</v>
      </c>
      <c r="AB448" s="17">
        <f t="shared" si="2818"/>
        <v>0.899399151</v>
      </c>
      <c r="AE448" s="29">
        <v>1.0</v>
      </c>
      <c r="AF448" s="17">
        <f t="shared" ref="AF448:AH448" si="2819">Z448</f>
        <v>0.5286683019</v>
      </c>
      <c r="AG448" s="17">
        <f t="shared" si="2819"/>
        <v>0.2235716182</v>
      </c>
      <c r="AH448" s="17">
        <f t="shared" si="2819"/>
        <v>0.899399151</v>
      </c>
      <c r="AI448" s="2"/>
      <c r="AM448" s="27">
        <v>-0.26720443009773953</v>
      </c>
      <c r="AN448" s="27">
        <v>1.1754512674300672</v>
      </c>
      <c r="AO448" s="27">
        <v>0.9598229580617645</v>
      </c>
      <c r="AQ448" s="17">
        <f t="shared" ref="AQ448:AS448" si="2820">EXP(AM448)/(EXP($AM448)+EXP($AN448)+EXP($AO448))</f>
        <v>0.1157006438</v>
      </c>
      <c r="AR448" s="17">
        <f t="shared" si="2820"/>
        <v>0.489635823</v>
      </c>
      <c r="AS448" s="17">
        <f t="shared" si="2820"/>
        <v>0.3946635331</v>
      </c>
      <c r="AU448" s="40" t="str">
        <f t="shared" si="2803"/>
        <v>versicolor</v>
      </c>
      <c r="AW448" s="41">
        <v>0.0</v>
      </c>
      <c r="AX448" s="41">
        <v>1.0</v>
      </c>
      <c r="AY448" s="41">
        <v>0.0</v>
      </c>
      <c r="BB448" s="74">
        <f t="shared" ref="BB448:BD448" si="2821">AQ448-AW448</f>
        <v>0.1157006438</v>
      </c>
      <c r="BC448" s="74">
        <f t="shared" si="2821"/>
        <v>-0.510364177</v>
      </c>
      <c r="BD448" s="74">
        <f t="shared" si="2821"/>
        <v>0.3946635331</v>
      </c>
      <c r="BF448" s="5">
        <v>1.0</v>
      </c>
      <c r="BG448" s="5">
        <v>1.0</v>
      </c>
      <c r="BH448" s="5">
        <v>1.0</v>
      </c>
      <c r="BJ448" s="34">
        <f t="shared" ref="BJ448:BL448" si="2822">BB448*BF448</f>
        <v>0.1157006438</v>
      </c>
      <c r="BK448" s="34">
        <f t="shared" si="2822"/>
        <v>-0.510364177</v>
      </c>
      <c r="BL448" s="34">
        <f t="shared" si="2822"/>
        <v>0.3946635331</v>
      </c>
      <c r="BT448" s="5">
        <f t="shared" ref="BT448:BV448" si="2823">Z448*(1-Z448)</f>
        <v>0.2491781285</v>
      </c>
      <c r="BU448" s="5">
        <f t="shared" si="2823"/>
        <v>0.1735873497</v>
      </c>
      <c r="BV448" s="5">
        <f t="shared" si="2823"/>
        <v>0.09048031815</v>
      </c>
      <c r="BY448" s="17">
        <v>-0.2116502126102287</v>
      </c>
      <c r="BZ448" s="17">
        <v>0.5443360658516725</v>
      </c>
      <c r="CA448" s="17">
        <v>-0.3734927750061047</v>
      </c>
      <c r="CC448" s="34">
        <f t="shared" ref="CC448:CE448" si="2824">BY448*BT448</f>
        <v>-0.05273860387</v>
      </c>
      <c r="CD448" s="34">
        <f t="shared" si="2824"/>
        <v>0.09448985504</v>
      </c>
      <c r="CE448" s="34">
        <f t="shared" si="2824"/>
        <v>-0.03379374511</v>
      </c>
    </row>
    <row r="449" ht="18.0" customHeight="1">
      <c r="B449" s="6">
        <v>0.0</v>
      </c>
      <c r="C449" s="6">
        <v>1.0</v>
      </c>
      <c r="D449" s="6">
        <v>0.0</v>
      </c>
      <c r="E449" s="22" t="str">
        <f t="shared" si="2783"/>
        <v>versicolor</v>
      </c>
      <c r="F449" s="22">
        <f t="shared" ref="F449:H449" si="2825">AQ449</f>
        <v>0.08679638234</v>
      </c>
      <c r="G449" s="22">
        <f t="shared" si="2825"/>
        <v>0.5329377755</v>
      </c>
      <c r="H449" s="22">
        <f t="shared" si="2825"/>
        <v>0.3802658421</v>
      </c>
      <c r="I449" s="64" t="str">
        <f t="shared" si="2785"/>
        <v>versicolor</v>
      </c>
      <c r="K449" s="24" t="str">
        <f t="shared" si="2786"/>
        <v>OK</v>
      </c>
      <c r="L449" s="29">
        <f t="shared" si="2787"/>
        <v>0.06992784505</v>
      </c>
      <c r="N449" s="29">
        <v>1.0</v>
      </c>
      <c r="O449" s="27">
        <v>6.7</v>
      </c>
      <c r="P449" s="27">
        <v>3.2</v>
      </c>
      <c r="U449" s="27">
        <v>0.4035616893441665</v>
      </c>
      <c r="V449" s="27">
        <v>-1.959788306527709</v>
      </c>
      <c r="W449" s="27">
        <v>3.1144747349726574</v>
      </c>
      <c r="Z449" s="17">
        <f t="shared" ref="Z449:AB449" si="2826">1/(1+EXP(-U449))</f>
        <v>0.5995430927</v>
      </c>
      <c r="AA449" s="17">
        <f t="shared" si="2826"/>
        <v>0.1234899595</v>
      </c>
      <c r="AB449" s="17">
        <f t="shared" si="2826"/>
        <v>0.9574858807</v>
      </c>
      <c r="AE449" s="29">
        <v>1.0</v>
      </c>
      <c r="AF449" s="17">
        <f t="shared" ref="AF449:AH449" si="2827">Z449</f>
        <v>0.5995430927</v>
      </c>
      <c r="AG449" s="17">
        <f t="shared" si="2827"/>
        <v>0.1234899595</v>
      </c>
      <c r="AH449" s="17">
        <f t="shared" si="2827"/>
        <v>0.9574858807</v>
      </c>
      <c r="AJ449" s="2"/>
      <c r="AK449" s="2"/>
      <c r="AM449" s="27">
        <v>-0.43992230110155595</v>
      </c>
      <c r="AN449" s="27">
        <v>1.3749174296727276</v>
      </c>
      <c r="AO449" s="27">
        <v>1.0373833488283322</v>
      </c>
      <c r="AQ449" s="17">
        <f t="shared" ref="AQ449:AS449" si="2828">EXP(AM449)/(EXP($AM449)+EXP($AN449)+EXP($AO449))</f>
        <v>0.08679638234</v>
      </c>
      <c r="AR449" s="17">
        <f t="shared" si="2828"/>
        <v>0.5329377755</v>
      </c>
      <c r="AS449" s="17">
        <f t="shared" si="2828"/>
        <v>0.3802658421</v>
      </c>
      <c r="AU449" s="40" t="str">
        <f t="shared" si="2803"/>
        <v>versicolor</v>
      </c>
      <c r="AW449" s="41">
        <v>0.0</v>
      </c>
      <c r="AX449" s="41">
        <v>1.0</v>
      </c>
      <c r="AY449" s="41">
        <v>0.0</v>
      </c>
      <c r="BB449" s="74">
        <f t="shared" ref="BB449:BD449" si="2829">AQ449-AW449</f>
        <v>0.08679638234</v>
      </c>
      <c r="BC449" s="74">
        <f t="shared" si="2829"/>
        <v>-0.4670622245</v>
      </c>
      <c r="BD449" s="74">
        <f t="shared" si="2829"/>
        <v>0.3802658421</v>
      </c>
      <c r="BF449" s="5">
        <v>1.0</v>
      </c>
      <c r="BG449" s="5">
        <v>1.0</v>
      </c>
      <c r="BH449" s="5">
        <v>1.0</v>
      </c>
      <c r="BJ449" s="34">
        <f t="shared" ref="BJ449:BL449" si="2830">BB449*BF449</f>
        <v>0.08679638234</v>
      </c>
      <c r="BK449" s="34">
        <f t="shared" si="2830"/>
        <v>-0.4670622245</v>
      </c>
      <c r="BL449" s="34">
        <f t="shared" si="2830"/>
        <v>0.3802658421</v>
      </c>
      <c r="BT449" s="5">
        <f t="shared" ref="BT449:BV449" si="2831">Z449*(1-Z449)</f>
        <v>0.2400911727</v>
      </c>
      <c r="BU449" s="5">
        <f t="shared" si="2831"/>
        <v>0.1082401894</v>
      </c>
      <c r="BV449" s="5">
        <f t="shared" si="2831"/>
        <v>0.04070666897</v>
      </c>
      <c r="BY449" s="17">
        <v>-0.18682051515992787</v>
      </c>
      <c r="BZ449" s="17">
        <v>0.47532862049993074</v>
      </c>
      <c r="CA449" s="17">
        <v>-0.307269610617041</v>
      </c>
      <c r="CC449" s="34">
        <f t="shared" ref="CC449:CE449" si="2832">BY449*BT449</f>
        <v>-0.04485395657</v>
      </c>
      <c r="CD449" s="34">
        <f t="shared" si="2832"/>
        <v>0.0514496599</v>
      </c>
      <c r="CE449" s="34">
        <f t="shared" si="2832"/>
        <v>-0.01250792233</v>
      </c>
    </row>
    <row r="450" ht="18.0" customHeight="1">
      <c r="B450" s="6">
        <v>0.0</v>
      </c>
      <c r="C450" s="6">
        <v>0.0</v>
      </c>
      <c r="D450" s="6">
        <v>1.0</v>
      </c>
      <c r="E450" s="22" t="str">
        <f t="shared" si="2783"/>
        <v>virginica</v>
      </c>
      <c r="F450" s="22">
        <f t="shared" ref="F450:H450" si="2833">AQ450</f>
        <v>0.2206155573</v>
      </c>
      <c r="G450" s="22">
        <f t="shared" si="2833"/>
        <v>0.3733886738</v>
      </c>
      <c r="H450" s="22">
        <f t="shared" si="2833"/>
        <v>0.405995769</v>
      </c>
      <c r="I450" s="64" t="str">
        <f t="shared" si="2785"/>
        <v>virginica</v>
      </c>
      <c r="K450" s="24" t="str">
        <f t="shared" si="2786"/>
        <v>OK</v>
      </c>
      <c r="L450" s="29">
        <f t="shared" si="2787"/>
        <v>0.100156949</v>
      </c>
      <c r="N450" s="29">
        <v>1.0</v>
      </c>
      <c r="O450" s="27">
        <v>7.9</v>
      </c>
      <c r="P450" s="27">
        <v>6.3</v>
      </c>
      <c r="U450" s="27">
        <v>-0.6146531163147619</v>
      </c>
      <c r="V450" s="27">
        <v>-0.13264997979126392</v>
      </c>
      <c r="W450" s="27">
        <v>1.1226103422819795</v>
      </c>
      <c r="Z450" s="17">
        <f t="shared" ref="Z450:AB450" si="2834">1/(1+EXP(-U450))</f>
        <v>0.3509984913</v>
      </c>
      <c r="AA450" s="17">
        <f t="shared" si="2834"/>
        <v>0.466886047</v>
      </c>
      <c r="AB450" s="17">
        <f t="shared" si="2834"/>
        <v>0.7544725871</v>
      </c>
      <c r="AE450" s="29">
        <v>1.0</v>
      </c>
      <c r="AF450" s="17">
        <f t="shared" ref="AF450:AH450" si="2835">Z450</f>
        <v>0.3509984913</v>
      </c>
      <c r="AG450" s="17">
        <f t="shared" si="2835"/>
        <v>0.466886047</v>
      </c>
      <c r="AH450" s="17">
        <f t="shared" si="2835"/>
        <v>0.7544725871</v>
      </c>
      <c r="AM450" s="27">
        <v>0.15519760952278405</v>
      </c>
      <c r="AN450" s="27">
        <v>0.681395880702671</v>
      </c>
      <c r="AO450" s="27">
        <v>0.765118721002892</v>
      </c>
      <c r="AQ450" s="17">
        <f t="shared" ref="AQ450:AS450" si="2836">EXP(AM450)/(EXP($AM450)+EXP($AN450)+EXP($AO450))</f>
        <v>0.2206155573</v>
      </c>
      <c r="AR450" s="17">
        <f t="shared" si="2836"/>
        <v>0.3733886738</v>
      </c>
      <c r="AS450" s="17">
        <f t="shared" si="2836"/>
        <v>0.405995769</v>
      </c>
      <c r="AU450" s="40" t="str">
        <f t="shared" si="2803"/>
        <v>virginica</v>
      </c>
      <c r="AW450" s="41">
        <v>0.0</v>
      </c>
      <c r="AX450" s="41">
        <v>0.0</v>
      </c>
      <c r="AY450" s="41">
        <v>1.0</v>
      </c>
      <c r="BB450" s="74">
        <f t="shared" ref="BB450:BD450" si="2837">AQ450-AW450</f>
        <v>0.2206155573</v>
      </c>
      <c r="BC450" s="74">
        <f t="shared" si="2837"/>
        <v>0.3733886738</v>
      </c>
      <c r="BD450" s="74">
        <f t="shared" si="2837"/>
        <v>-0.594004231</v>
      </c>
      <c r="BF450" s="5">
        <v>1.0</v>
      </c>
      <c r="BG450" s="5">
        <v>1.0</v>
      </c>
      <c r="BH450" s="5">
        <v>1.0</v>
      </c>
      <c r="BJ450" s="34">
        <f t="shared" ref="BJ450:BL450" si="2838">BB450*BF450</f>
        <v>0.2206155573</v>
      </c>
      <c r="BK450" s="34">
        <f t="shared" si="2838"/>
        <v>0.3733886738</v>
      </c>
      <c r="BL450" s="34">
        <f t="shared" si="2838"/>
        <v>-0.594004231</v>
      </c>
      <c r="BT450" s="5">
        <f t="shared" ref="BT450:BV450" si="2839">Z450*(1-Z450)</f>
        <v>0.2277985504</v>
      </c>
      <c r="BU450" s="5">
        <f t="shared" si="2839"/>
        <v>0.2489034661</v>
      </c>
      <c r="BV450" s="5">
        <f t="shared" si="2839"/>
        <v>0.1852437024</v>
      </c>
      <c r="BY450" s="17">
        <v>0.044940605775500075</v>
      </c>
      <c r="BZ450" s="17">
        <v>-0.03323803963829752</v>
      </c>
      <c r="CA450" s="17">
        <v>-0.27904339121066957</v>
      </c>
      <c r="CC450" s="34">
        <f t="shared" ref="CC450:CE450" si="2840">BY450*BT450</f>
        <v>0.01023740485</v>
      </c>
      <c r="CD450" s="34">
        <f t="shared" si="2840"/>
        <v>-0.008273063273</v>
      </c>
      <c r="CE450" s="34">
        <f t="shared" si="2840"/>
        <v>-0.05169103093</v>
      </c>
    </row>
    <row r="451" ht="18.0" customHeight="1">
      <c r="B451" s="6">
        <v>0.0</v>
      </c>
      <c r="C451" s="6">
        <v>0.0</v>
      </c>
      <c r="D451" s="6">
        <v>1.0</v>
      </c>
      <c r="E451" s="22" t="str">
        <f t="shared" si="2783"/>
        <v>virginica</v>
      </c>
      <c r="F451" s="22">
        <f t="shared" ref="F451:H451" si="2841">AQ451</f>
        <v>0.1409176282</v>
      </c>
      <c r="G451" s="22">
        <f t="shared" si="2841"/>
        <v>0.4534037959</v>
      </c>
      <c r="H451" s="22">
        <f t="shared" si="2841"/>
        <v>0.405678576</v>
      </c>
      <c r="I451" s="64" t="str">
        <f t="shared" si="2785"/>
        <v>versicolor</v>
      </c>
      <c r="K451" s="24" t="str">
        <f t="shared" si="2786"/>
        <v>NG</v>
      </c>
      <c r="L451" s="29">
        <f t="shared" si="2787"/>
        <v>0.1002437909</v>
      </c>
      <c r="N451" s="29">
        <v>1.0</v>
      </c>
      <c r="O451" s="27">
        <v>8.3</v>
      </c>
      <c r="P451" s="27">
        <v>5.8</v>
      </c>
      <c r="U451" s="27">
        <v>-0.2995237528283843</v>
      </c>
      <c r="V451" s="27">
        <v>-0.8311592286749949</v>
      </c>
      <c r="W451" s="27">
        <v>1.9819442568749048</v>
      </c>
      <c r="Z451" s="17">
        <f t="shared" ref="Z451:AB451" si="2842">1/(1+EXP(-U451))</f>
        <v>0.4256739099</v>
      </c>
      <c r="AA451" s="17">
        <f t="shared" si="2842"/>
        <v>0.3034000132</v>
      </c>
      <c r="AB451" s="17">
        <f t="shared" si="2842"/>
        <v>0.8788882685</v>
      </c>
      <c r="AE451" s="29">
        <v>1.0</v>
      </c>
      <c r="AF451" s="17">
        <f t="shared" ref="AF451:AH451" si="2843">Z451</f>
        <v>0.4256739099</v>
      </c>
      <c r="AG451" s="17">
        <f t="shared" si="2843"/>
        <v>0.3034000132</v>
      </c>
      <c r="AH451" s="17">
        <f t="shared" si="2843"/>
        <v>0.8788882685</v>
      </c>
      <c r="AM451" s="27">
        <v>-0.16768867803068777</v>
      </c>
      <c r="AN451" s="27">
        <v>1.000918909818609</v>
      </c>
      <c r="AO451" s="27">
        <v>0.8896969610181205</v>
      </c>
      <c r="AQ451" s="17">
        <f t="shared" ref="AQ451:AS451" si="2844">EXP(AM451)/(EXP($AM451)+EXP($AN451)+EXP($AO451))</f>
        <v>0.1409176282</v>
      </c>
      <c r="AR451" s="17">
        <f t="shared" si="2844"/>
        <v>0.4534037959</v>
      </c>
      <c r="AS451" s="17">
        <f t="shared" si="2844"/>
        <v>0.405678576</v>
      </c>
      <c r="AU451" s="40" t="str">
        <f t="shared" si="2803"/>
        <v>versicolor</v>
      </c>
      <c r="AW451" s="41">
        <v>0.0</v>
      </c>
      <c r="AX451" s="41">
        <v>0.0</v>
      </c>
      <c r="AY451" s="41">
        <v>1.0</v>
      </c>
      <c r="BB451" s="74">
        <f t="shared" ref="BB451:BD451" si="2845">AQ451-AW451</f>
        <v>0.1409176282</v>
      </c>
      <c r="BC451" s="74">
        <f t="shared" si="2845"/>
        <v>0.4534037959</v>
      </c>
      <c r="BD451" s="74">
        <f t="shared" si="2845"/>
        <v>-0.594321424</v>
      </c>
      <c r="BF451" s="5">
        <v>1.0</v>
      </c>
      <c r="BG451" s="5">
        <v>1.0</v>
      </c>
      <c r="BH451" s="5">
        <v>1.0</v>
      </c>
      <c r="BJ451" s="34">
        <f t="shared" ref="BJ451:BL451" si="2846">BB451*BF451</f>
        <v>0.1409176282</v>
      </c>
      <c r="BK451" s="34">
        <f t="shared" si="2846"/>
        <v>0.4534037959</v>
      </c>
      <c r="BL451" s="34">
        <f t="shared" si="2846"/>
        <v>-0.594321424</v>
      </c>
      <c r="BT451" s="5">
        <f t="shared" ref="BT451:BV451" si="2847">Z451*(1-Z451)</f>
        <v>0.2444756323</v>
      </c>
      <c r="BU451" s="5">
        <f t="shared" si="2847"/>
        <v>0.2113484452</v>
      </c>
      <c r="BV451" s="5">
        <f t="shared" si="2847"/>
        <v>0.10644368</v>
      </c>
      <c r="BY451" s="17">
        <v>0.10028631542508626</v>
      </c>
      <c r="BZ451" s="17">
        <v>-0.19218483592908153</v>
      </c>
      <c r="CA451" s="17">
        <v>-0.10911318861211361</v>
      </c>
      <c r="CC451" s="34">
        <f t="shared" ref="CC451:CE451" si="2848">BY451*BT451</f>
        <v>0.02451756038</v>
      </c>
      <c r="CD451" s="34">
        <f t="shared" si="2848"/>
        <v>-0.04061796626</v>
      </c>
      <c r="CE451" s="34">
        <f t="shared" si="2848"/>
        <v>-0.01161440933</v>
      </c>
    </row>
    <row r="452" ht="18.0" customHeight="1">
      <c r="B452" s="6">
        <v>0.0</v>
      </c>
      <c r="C452" s="6">
        <v>0.0</v>
      </c>
      <c r="D452" s="6">
        <v>1.0</v>
      </c>
      <c r="E452" s="22" t="str">
        <f t="shared" si="2783"/>
        <v>virginica</v>
      </c>
      <c r="F452" s="22">
        <f t="shared" ref="F452:H452" si="2849">AQ452</f>
        <v>0.1339119392</v>
      </c>
      <c r="G452" s="22">
        <f t="shared" si="2849"/>
        <v>0.4629837972</v>
      </c>
      <c r="H452" s="22">
        <f t="shared" si="2849"/>
        <v>0.4031042636</v>
      </c>
      <c r="I452" s="64" t="str">
        <f t="shared" si="2785"/>
        <v>versicolor</v>
      </c>
      <c r="J452" s="30"/>
      <c r="K452" s="24" t="str">
        <f t="shared" si="2786"/>
        <v>NG</v>
      </c>
      <c r="L452" s="31">
        <f t="shared" si="2787"/>
        <v>0.1009511147</v>
      </c>
      <c r="N452" s="31">
        <v>1.0</v>
      </c>
      <c r="O452" s="27">
        <v>7.7</v>
      </c>
      <c r="P452" s="27">
        <v>5.2</v>
      </c>
      <c r="U452" s="27">
        <v>-0.19594303506678035</v>
      </c>
      <c r="V452" s="27">
        <v>-0.9346125725392476</v>
      </c>
      <c r="W452" s="27">
        <v>2.03409975112329</v>
      </c>
      <c r="Z452" s="17">
        <f t="shared" ref="Z452:AB452" si="2850">1/(1+EXP(-U452))</f>
        <v>0.4511703704</v>
      </c>
      <c r="AA452" s="17">
        <f t="shared" si="2850"/>
        <v>0.2819898612</v>
      </c>
      <c r="AB452" s="17">
        <f t="shared" si="2850"/>
        <v>0.8843311011</v>
      </c>
      <c r="AE452" s="31">
        <v>1.0</v>
      </c>
      <c r="AF452" s="17">
        <f t="shared" ref="AF452:AH452" si="2851">Z452</f>
        <v>0.4511703704</v>
      </c>
      <c r="AG452" s="17">
        <f t="shared" si="2851"/>
        <v>0.2819898612</v>
      </c>
      <c r="AH452" s="17">
        <f t="shared" si="2851"/>
        <v>0.8843311011</v>
      </c>
      <c r="AM452" s="27">
        <v>-0.19484832867052315</v>
      </c>
      <c r="AN452" s="27">
        <v>1.0456613158334864</v>
      </c>
      <c r="AO452" s="27">
        <v>0.9071645045992731</v>
      </c>
      <c r="AQ452" s="17">
        <f t="shared" ref="AQ452:AS452" si="2852">EXP(AM452)/(EXP($AM452)+EXP($AN452)+EXP($AO452))</f>
        <v>0.1339119392</v>
      </c>
      <c r="AR452" s="17">
        <f t="shared" si="2852"/>
        <v>0.4629837972</v>
      </c>
      <c r="AS452" s="17">
        <f t="shared" si="2852"/>
        <v>0.4031042636</v>
      </c>
      <c r="AU452" s="40" t="str">
        <f t="shared" si="2803"/>
        <v>versicolor</v>
      </c>
      <c r="AW452" s="41">
        <v>0.0</v>
      </c>
      <c r="AX452" s="41">
        <v>0.0</v>
      </c>
      <c r="AY452" s="41">
        <v>1.0</v>
      </c>
      <c r="BB452" s="74">
        <f t="shared" ref="BB452:BD452" si="2853">AQ452-AW452</f>
        <v>0.1339119392</v>
      </c>
      <c r="BC452" s="74">
        <f t="shared" si="2853"/>
        <v>0.4629837972</v>
      </c>
      <c r="BD452" s="74">
        <f t="shared" si="2853"/>
        <v>-0.5968957364</v>
      </c>
      <c r="BF452" s="5">
        <v>1.0</v>
      </c>
      <c r="BG452" s="5">
        <v>1.0</v>
      </c>
      <c r="BH452" s="5">
        <v>1.0</v>
      </c>
      <c r="BJ452" s="34">
        <f t="shared" ref="BJ452:BL452" si="2854">BB452*BF452</f>
        <v>0.1339119392</v>
      </c>
      <c r="BK452" s="34">
        <f t="shared" si="2854"/>
        <v>0.4629837972</v>
      </c>
      <c r="BL452" s="34">
        <f t="shared" si="2854"/>
        <v>-0.5968957364</v>
      </c>
      <c r="BT452" s="5">
        <f t="shared" ref="BT452:BV452" si="2855">Z452*(1-Z452)</f>
        <v>0.2476156673</v>
      </c>
      <c r="BU452" s="5">
        <f t="shared" si="2855"/>
        <v>0.2024715794</v>
      </c>
      <c r="BV452" s="5">
        <f t="shared" si="2855"/>
        <v>0.1022896047</v>
      </c>
      <c r="BY452" s="17">
        <v>0.1059995453010133</v>
      </c>
      <c r="BZ452" s="17">
        <v>-0.20818241333485316</v>
      </c>
      <c r="CA452" s="17">
        <v>-0.093356731647734</v>
      </c>
      <c r="CC452" s="34">
        <f t="shared" ref="CC452:CE452" si="2856">BY452*BT452</f>
        <v>0.02624714814</v>
      </c>
      <c r="CD452" s="34">
        <f t="shared" si="2856"/>
        <v>-0.04215102203</v>
      </c>
      <c r="CE452" s="34">
        <f t="shared" si="2856"/>
        <v>-0.00954942318</v>
      </c>
    </row>
    <row r="453" ht="18.0" customHeight="1">
      <c r="K453" s="32" t="s">
        <v>29</v>
      </c>
      <c r="L453" s="31">
        <f>SUM(L444:L452)</f>
        <v>0.6480351576</v>
      </c>
      <c r="R453" s="9"/>
      <c r="AM453" s="7"/>
    </row>
    <row r="454" ht="18.0" customHeight="1">
      <c r="K454" s="2"/>
      <c r="R454" s="9"/>
      <c r="AM454" s="43" t="s">
        <v>388</v>
      </c>
      <c r="AN454" s="27"/>
      <c r="AO454" s="27"/>
    </row>
    <row r="455" ht="18.0" customHeight="1">
      <c r="B455" s="11" t="s">
        <v>11</v>
      </c>
      <c r="C455" s="12"/>
      <c r="D455" s="12"/>
      <c r="E455" s="13"/>
      <c r="G455" s="2"/>
      <c r="H455" s="2"/>
      <c r="I455" s="2"/>
      <c r="J455" s="9"/>
      <c r="K455" s="2"/>
      <c r="L455" s="9"/>
      <c r="Q455" s="7"/>
      <c r="U455" s="43" t="s">
        <v>12</v>
      </c>
      <c r="V455" s="27"/>
      <c r="W455" s="27"/>
      <c r="Z455" s="16" t="s">
        <v>389</v>
      </c>
      <c r="AA455" s="17"/>
      <c r="AF455" s="16" t="s">
        <v>390</v>
      </c>
      <c r="AI455" s="7"/>
      <c r="AM455" s="43" t="s">
        <v>391</v>
      </c>
      <c r="AQ455" s="10" t="s">
        <v>392</v>
      </c>
      <c r="AR455" s="17"/>
      <c r="AW455" s="1" t="s">
        <v>41</v>
      </c>
      <c r="BB455" s="36" t="s">
        <v>93</v>
      </c>
      <c r="BF455" s="4" t="s">
        <v>393</v>
      </c>
      <c r="BH455" s="9" t="s">
        <v>2166</v>
      </c>
      <c r="BJ455" s="33" t="s">
        <v>395</v>
      </c>
      <c r="BN455" s="33" t="s">
        <v>396</v>
      </c>
      <c r="BO455" s="34"/>
      <c r="BP455" s="34"/>
      <c r="BQ455" s="34"/>
      <c r="BT455" s="4" t="s">
        <v>397</v>
      </c>
      <c r="BX455" s="16" t="s">
        <v>398</v>
      </c>
      <c r="BY455" s="17"/>
      <c r="BZ455" s="17"/>
      <c r="CA455" s="17"/>
      <c r="CB455" s="17"/>
      <c r="CC455" s="33" t="s">
        <v>399</v>
      </c>
      <c r="CG455" s="4" t="s">
        <v>138</v>
      </c>
      <c r="CH455" s="5"/>
      <c r="CI455" s="5"/>
      <c r="CJ455" s="5"/>
    </row>
    <row r="456" ht="18.0" customHeight="1">
      <c r="B456" s="18" t="s">
        <v>14</v>
      </c>
      <c r="C456" s="18" t="s">
        <v>15</v>
      </c>
      <c r="D456" s="18" t="s">
        <v>16</v>
      </c>
      <c r="E456" s="19"/>
      <c r="F456" s="6" t="s">
        <v>14</v>
      </c>
      <c r="G456" s="6" t="s">
        <v>15</v>
      </c>
      <c r="H456" s="6" t="s">
        <v>16</v>
      </c>
      <c r="I456" s="19"/>
      <c r="J456" s="20" t="s">
        <v>18</v>
      </c>
      <c r="K456" s="18" t="s">
        <v>19</v>
      </c>
      <c r="L456" s="21" t="s">
        <v>20</v>
      </c>
      <c r="N456" s="1" t="s">
        <v>21</v>
      </c>
      <c r="O456" s="1" t="s">
        <v>22</v>
      </c>
      <c r="P456" s="1" t="s">
        <v>23</v>
      </c>
      <c r="Q456" s="1" t="s">
        <v>2167</v>
      </c>
      <c r="U456" s="1" t="s">
        <v>2168</v>
      </c>
      <c r="AE456" s="1" t="s">
        <v>21</v>
      </c>
      <c r="AF456" s="2" t="s">
        <v>2169</v>
      </c>
      <c r="AI456" s="2" t="s">
        <v>2170</v>
      </c>
      <c r="AK456" s="2"/>
      <c r="AM456" s="2" t="s">
        <v>2171</v>
      </c>
      <c r="AO456" s="2"/>
      <c r="AQ456" s="2" t="s">
        <v>47</v>
      </c>
      <c r="AW456" s="6" t="s">
        <v>14</v>
      </c>
      <c r="AX456" s="6" t="s">
        <v>15</v>
      </c>
      <c r="AY456" s="6" t="s">
        <v>16</v>
      </c>
      <c r="BB456" s="2" t="s">
        <v>101</v>
      </c>
      <c r="BF456" s="1" t="s">
        <v>251</v>
      </c>
      <c r="BJ456" s="57" t="s">
        <v>2172</v>
      </c>
      <c r="BK456" s="58"/>
      <c r="BO456" s="2" t="s">
        <v>104</v>
      </c>
      <c r="BP456" s="2"/>
      <c r="BT456" s="1" t="s">
        <v>145</v>
      </c>
      <c r="BY456" s="2" t="s">
        <v>146</v>
      </c>
      <c r="CC456" s="2" t="s">
        <v>2173</v>
      </c>
      <c r="CH456" s="2" t="s">
        <v>148</v>
      </c>
    </row>
    <row r="457" ht="18.0" customHeight="1">
      <c r="A457" s="1">
        <f>A444+1</f>
        <v>35</v>
      </c>
      <c r="B457" s="6">
        <v>1.0</v>
      </c>
      <c r="C457" s="6">
        <v>0.0</v>
      </c>
      <c r="D457" s="6">
        <v>0.0</v>
      </c>
      <c r="E457" s="22" t="str">
        <f t="shared" ref="E457:E465" si="2867">IF(MAX(B457:D457)=B457,"setosa",IF(MAX(B457:D457)=C457,"versicolor","virginica"))</f>
        <v>setosa</v>
      </c>
      <c r="F457" s="22">
        <f t="shared" ref="F457:H457" si="2857">AQ457</f>
        <v>0.6949372812</v>
      </c>
      <c r="G457" s="22">
        <f t="shared" si="2857"/>
        <v>0.09869737995</v>
      </c>
      <c r="H457" s="22">
        <f t="shared" si="2857"/>
        <v>0.2063653389</v>
      </c>
      <c r="I457" s="64" t="str">
        <f t="shared" ref="I457:I465" si="2869">IF(MAX(F457:H457)=F457,"setosa",IF(MAX(F457:H457)=G457,"versicolor","virginica"))</f>
        <v>setosa</v>
      </c>
      <c r="J457" s="22">
        <f>COUNTIF(K457:K465,"OK")/9</f>
        <v>0.7777777778</v>
      </c>
      <c r="K457" s="24" t="str">
        <f t="shared" ref="K457:K465" si="2870">IF(E457=I457,"OK","NG")</f>
        <v>OK</v>
      </c>
      <c r="L457" s="25">
        <f t="shared" ref="L457:L465" si="2871">-(B457*LN(F457)+C457*LN(G457)+D457*LN(H457))/9</f>
        <v>0.0404370756</v>
      </c>
      <c r="M457" s="9" t="s">
        <v>26</v>
      </c>
      <c r="N457" s="25">
        <v>1.0</v>
      </c>
      <c r="O457" s="27">
        <v>5.1</v>
      </c>
      <c r="P457" s="27">
        <v>7.0</v>
      </c>
      <c r="Q457" s="72">
        <f t="shared" ref="Q457:S457" si="2858">Q444-$C$10*CH444</f>
        <v>0.0681102702</v>
      </c>
      <c r="R457" s="72">
        <f t="shared" si="2858"/>
        <v>-0.1333324991</v>
      </c>
      <c r="S457" s="72">
        <f t="shared" si="2858"/>
        <v>0.2201701822</v>
      </c>
      <c r="T457" s="28" t="s">
        <v>27</v>
      </c>
      <c r="U457" s="27">
        <f t="array" ref="U457:W465">MMULT(N457:P465,Q457:S459)</f>
        <v>-1.666886278</v>
      </c>
      <c r="V457" s="27">
        <v>2.4340828658735867</v>
      </c>
      <c r="W457" s="27">
        <v>-2.1356601498985954</v>
      </c>
      <c r="Y457" s="9" t="s">
        <v>2174</v>
      </c>
      <c r="Z457" s="17">
        <f t="shared" ref="Z457:AB457" si="2859">1/(1+EXP(-U457))</f>
        <v>0.1588397604</v>
      </c>
      <c r="AA457" s="17">
        <f t="shared" si="2859"/>
        <v>0.9193896421</v>
      </c>
      <c r="AB457" s="17">
        <f t="shared" si="2859"/>
        <v>0.105678851</v>
      </c>
      <c r="AD457" s="9" t="s">
        <v>2175</v>
      </c>
      <c r="AE457" s="25">
        <v>1.0</v>
      </c>
      <c r="AF457" s="17">
        <f t="shared" ref="AF457:AH457" si="2860">Z457</f>
        <v>0.1588397604</v>
      </c>
      <c r="AG457" s="17">
        <f t="shared" si="2860"/>
        <v>0.9193896421</v>
      </c>
      <c r="AH457" s="17">
        <f t="shared" si="2860"/>
        <v>0.105678851</v>
      </c>
      <c r="AI457" s="38">
        <f t="shared" ref="AI457:AK457" si="2861">AI444-$C$10*BO444</f>
        <v>0.2458849347</v>
      </c>
      <c r="AJ457" s="38">
        <f t="shared" si="2861"/>
        <v>-0.1623046061</v>
      </c>
      <c r="AK457" s="38">
        <f t="shared" si="2861"/>
        <v>-0.08358032863</v>
      </c>
      <c r="AL457" s="28" t="s">
        <v>27</v>
      </c>
      <c r="AM457" s="27">
        <f t="array" ref="AM457:AO465">MMULT(AE457:AH465,AI457:AK460)</f>
        <v>1.400859685</v>
      </c>
      <c r="AN457" s="27">
        <v>-0.5509035130844394</v>
      </c>
      <c r="AO457" s="27">
        <v>0.18668617405857368</v>
      </c>
      <c r="AP457" s="9" t="s">
        <v>2176</v>
      </c>
      <c r="AQ457" s="17">
        <f t="shared" ref="AQ457:AS457" si="2862">EXP(AM457)/(EXP($AM457)+EXP($AN457)+EXP($AO457))</f>
        <v>0.6949372812</v>
      </c>
      <c r="AR457" s="17">
        <f t="shared" si="2862"/>
        <v>0.09869737995</v>
      </c>
      <c r="AS457" s="17">
        <f t="shared" si="2862"/>
        <v>0.2063653389</v>
      </c>
      <c r="AT457" s="39" t="s">
        <v>51</v>
      </c>
      <c r="AU457" s="40" t="str">
        <f>IF(MAX(B457:D457)=MAX(AQ457:AS457)=AQ457,"setosa",IF(MAX(AQ457:AS457)=AR457,"versicolor","virginica"))</f>
        <v>virginica</v>
      </c>
      <c r="AW457" s="41">
        <v>1.0</v>
      </c>
      <c r="AX457" s="41">
        <v>0.0</v>
      </c>
      <c r="AY457" s="41">
        <v>0.0</v>
      </c>
      <c r="BA457" s="59" t="s">
        <v>108</v>
      </c>
      <c r="BB457" s="74">
        <f t="shared" ref="BB457:BD457" si="2863">AQ457-AW457</f>
        <v>-0.3050627188</v>
      </c>
      <c r="BC457" s="74">
        <f t="shared" si="2863"/>
        <v>0.09869737995</v>
      </c>
      <c r="BD457" s="74">
        <f t="shared" si="2863"/>
        <v>0.2063653389</v>
      </c>
      <c r="BE457" s="9" t="s">
        <v>2177</v>
      </c>
      <c r="BF457" s="5">
        <v>1.0</v>
      </c>
      <c r="BG457" s="5">
        <v>1.0</v>
      </c>
      <c r="BH457" s="5">
        <v>1.0</v>
      </c>
      <c r="BI457" s="9" t="s">
        <v>2178</v>
      </c>
      <c r="BJ457" s="34">
        <f t="shared" ref="BJ457:BL457" si="2864">BB457*BF457</f>
        <v>-0.3050627188</v>
      </c>
      <c r="BK457" s="34">
        <f t="shared" si="2864"/>
        <v>0.09869737995</v>
      </c>
      <c r="BL457" s="34">
        <f t="shared" si="2864"/>
        <v>0.2063653389</v>
      </c>
      <c r="BN457" s="61" t="s">
        <v>2179</v>
      </c>
      <c r="BO457" s="62">
        <f t="array" ref="BO457:BQ460">MMULT(TRANSPOSE(AE457:AH465),BJ457:BL465)</f>
        <v>-0.1009841038</v>
      </c>
      <c r="BP457" s="62">
        <v>0.10361062160626822</v>
      </c>
      <c r="BQ457" s="62">
        <v>-0.002626517760093483</v>
      </c>
      <c r="BS457" s="75" t="s">
        <v>2180</v>
      </c>
      <c r="BT457" s="5">
        <f t="shared" ref="BT457:BV457" si="2865">Z457*(1-Z457)</f>
        <v>0.1336096909</v>
      </c>
      <c r="BU457" s="5">
        <f t="shared" si="2865"/>
        <v>0.07411232812</v>
      </c>
      <c r="BV457" s="5">
        <f t="shared" si="2865"/>
        <v>0.09451083146</v>
      </c>
      <c r="BX457" s="9" t="s">
        <v>2181</v>
      </c>
      <c r="BY457" s="17">
        <f t="array" ref="BY457:CA465">MMULT(BJ457:BL465,TRANSPOSE(AI458:AK460))</f>
        <v>0.1482078843</v>
      </c>
      <c r="BZ457" s="17">
        <v>-0.4589619034003006</v>
      </c>
      <c r="CA457" s="17">
        <v>0.6009123073921431</v>
      </c>
      <c r="CB457" s="9"/>
      <c r="CC457" s="34">
        <f t="shared" ref="CC457:CE457" si="2866">BY457*BT457</f>
        <v>0.01980200962</v>
      </c>
      <c r="CD457" s="34">
        <f t="shared" si="2866"/>
        <v>-0.03401473518</v>
      </c>
      <c r="CE457" s="34">
        <f t="shared" si="2866"/>
        <v>0.05679272181</v>
      </c>
      <c r="CG457" s="61" t="s">
        <v>2182</v>
      </c>
      <c r="CH457" s="65">
        <f t="array" ref="CH457:CJ459">MMULT(TRANSPOSE(N457:P465),CC457:CE465)</f>
        <v>-0.03357284444</v>
      </c>
      <c r="CI457" s="65">
        <v>0.0487306071759373</v>
      </c>
      <c r="CJ457" s="65">
        <v>-0.005235858722076698</v>
      </c>
    </row>
    <row r="458" ht="18.0" customHeight="1">
      <c r="B458" s="6">
        <v>1.0</v>
      </c>
      <c r="C458" s="6">
        <v>0.0</v>
      </c>
      <c r="D458" s="6">
        <v>0.0</v>
      </c>
      <c r="E458" s="22" t="str">
        <f t="shared" si="2867"/>
        <v>setosa</v>
      </c>
      <c r="F458" s="22">
        <f t="shared" ref="F458:H458" si="2868">AQ458</f>
        <v>0.7239228638</v>
      </c>
      <c r="G458" s="22">
        <f t="shared" si="2868"/>
        <v>0.08641602212</v>
      </c>
      <c r="H458" s="22">
        <f t="shared" si="2868"/>
        <v>0.1896611141</v>
      </c>
      <c r="I458" s="64" t="str">
        <f t="shared" si="2869"/>
        <v>setosa</v>
      </c>
      <c r="K458" s="24" t="str">
        <f t="shared" si="2870"/>
        <v>OK</v>
      </c>
      <c r="L458" s="29">
        <f t="shared" si="2871"/>
        <v>0.03589671489</v>
      </c>
      <c r="N458" s="29">
        <v>1.0</v>
      </c>
      <c r="O458" s="27">
        <v>5.4</v>
      </c>
      <c r="P458" s="27">
        <v>7.8</v>
      </c>
      <c r="Q458" s="72">
        <f t="shared" ref="Q458:S458" si="2872">Q445-$C$10*CH445</f>
        <v>0.2647146736</v>
      </c>
      <c r="R458" s="72">
        <f t="shared" si="2872"/>
        <v>-0.6960342897</v>
      </c>
      <c r="S458" s="72">
        <f t="shared" si="2872"/>
        <v>0.9263814687</v>
      </c>
      <c r="U458" s="27">
        <v>-1.9400480343090316</v>
      </c>
      <c r="V458" s="27">
        <v>2.9243800352464313</v>
      </c>
      <c r="W458" s="27">
        <v>-2.666931517572009</v>
      </c>
      <c r="Z458" s="17">
        <f t="shared" ref="Z458:AB458" si="2873">1/(1+EXP(-U458))</f>
        <v>0.1256425795</v>
      </c>
      <c r="AA458" s="17">
        <f t="shared" si="2873"/>
        <v>0.9490385539</v>
      </c>
      <c r="AB458" s="17">
        <f t="shared" si="2873"/>
        <v>0.06495308177</v>
      </c>
      <c r="AE458" s="29">
        <v>1.0</v>
      </c>
      <c r="AF458" s="17">
        <f t="shared" ref="AF458:AH458" si="2874">Z458</f>
        <v>0.1256425795</v>
      </c>
      <c r="AG458" s="17">
        <f t="shared" si="2874"/>
        <v>0.9490385539</v>
      </c>
      <c r="AH458" s="17">
        <f t="shared" si="2874"/>
        <v>0.06495308177</v>
      </c>
      <c r="AI458" s="38">
        <f t="shared" ref="AI458:AK458" si="2875">AI445-$C$10*BO445</f>
        <v>0.2351587672</v>
      </c>
      <c r="AJ458" s="38">
        <f t="shared" si="2875"/>
        <v>0.9564863596</v>
      </c>
      <c r="AK458" s="38">
        <f t="shared" si="2875"/>
        <v>0.6083548732</v>
      </c>
      <c r="AM458" s="27">
        <v>1.4763275703308303</v>
      </c>
      <c r="AN458" s="27">
        <v>-0.6491841748136826</v>
      </c>
      <c r="AO458" s="27">
        <v>0.13688159513739462</v>
      </c>
      <c r="AQ458" s="17">
        <f t="shared" ref="AQ458:AS458" si="2876">EXP(AM458)/(EXP($AM458)+EXP($AN458)+EXP($AO458))</f>
        <v>0.7239228638</v>
      </c>
      <c r="AR458" s="17">
        <f t="shared" si="2876"/>
        <v>0.08641602212</v>
      </c>
      <c r="AS458" s="17">
        <f t="shared" si="2876"/>
        <v>0.1896611141</v>
      </c>
      <c r="AU458" s="40" t="str">
        <f t="shared" ref="AU458:AU465" si="2887">IF(MAX(AQ458:AS458)=AQ458,"setosa",IF(MAX(AQ458:AS458)=AR458,"versicolor","virginica"))</f>
        <v>setosa</v>
      </c>
      <c r="AW458" s="41">
        <v>1.0</v>
      </c>
      <c r="AX458" s="41">
        <v>0.0</v>
      </c>
      <c r="AY458" s="41">
        <v>0.0</v>
      </c>
      <c r="BB458" s="74">
        <f t="shared" ref="BB458:BD458" si="2877">AQ458-AW458</f>
        <v>-0.2760771362</v>
      </c>
      <c r="BC458" s="74">
        <f t="shared" si="2877"/>
        <v>0.08641602212</v>
      </c>
      <c r="BD458" s="74">
        <f t="shared" si="2877"/>
        <v>0.1896611141</v>
      </c>
      <c r="BF458" s="5">
        <v>1.0</v>
      </c>
      <c r="BG458" s="5">
        <v>1.0</v>
      </c>
      <c r="BH458" s="5">
        <v>1.0</v>
      </c>
      <c r="BJ458" s="34">
        <f t="shared" ref="BJ458:BL458" si="2878">BB458*BF458</f>
        <v>-0.2760771362</v>
      </c>
      <c r="BK458" s="34">
        <f t="shared" si="2878"/>
        <v>0.08641602212</v>
      </c>
      <c r="BL458" s="34">
        <f t="shared" si="2878"/>
        <v>0.1896611141</v>
      </c>
      <c r="BN458" s="61" t="s">
        <v>2183</v>
      </c>
      <c r="BO458" s="34">
        <v>0.2268304554172051</v>
      </c>
      <c r="BP458" s="34">
        <v>-0.244298739174218</v>
      </c>
      <c r="BQ458" s="34">
        <v>0.017468283757012926</v>
      </c>
      <c r="BT458" s="5">
        <f t="shared" ref="BT458:BV458" si="2879">Z458*(1-Z458)</f>
        <v>0.1098565217</v>
      </c>
      <c r="BU458" s="5">
        <f t="shared" si="2879"/>
        <v>0.04836437713</v>
      </c>
      <c r="BV458" s="5">
        <f t="shared" si="2879"/>
        <v>0.06073417894</v>
      </c>
      <c r="BY458" s="17">
        <v>0.1331150504284932</v>
      </c>
      <c r="BZ458" s="17">
        <v>-0.412993072626927</v>
      </c>
      <c r="CA458" s="17">
        <v>0.5429027921661819</v>
      </c>
      <c r="CC458" s="34">
        <f t="shared" ref="CC458:CE458" si="2880">BY458*BT458</f>
        <v>0.01462355643</v>
      </c>
      <c r="CD458" s="34">
        <f t="shared" si="2880"/>
        <v>-0.01997415271</v>
      </c>
      <c r="CE458" s="34">
        <f t="shared" si="2880"/>
        <v>0.03297275533</v>
      </c>
      <c r="CG458" s="61" t="s">
        <v>2184</v>
      </c>
      <c r="CH458" s="66">
        <v>-0.1710804543957423</v>
      </c>
      <c r="CI458" s="66">
        <v>0.24333224842188672</v>
      </c>
      <c r="CJ458" s="66">
        <v>-0.31753122807321205</v>
      </c>
    </row>
    <row r="459" ht="18.0" customHeight="1">
      <c r="B459" s="6">
        <v>1.0</v>
      </c>
      <c r="C459" s="6">
        <v>0.0</v>
      </c>
      <c r="D459" s="6">
        <v>0.0</v>
      </c>
      <c r="E459" s="22" t="str">
        <f t="shared" si="2867"/>
        <v>setosa</v>
      </c>
      <c r="F459" s="22">
        <f t="shared" ref="F459:H459" si="2881">AQ459</f>
        <v>0.7084510861</v>
      </c>
      <c r="G459" s="22">
        <f t="shared" si="2881"/>
        <v>0.09313387295</v>
      </c>
      <c r="H459" s="22">
        <f t="shared" si="2881"/>
        <v>0.1984150409</v>
      </c>
      <c r="I459" s="64" t="str">
        <f t="shared" si="2869"/>
        <v>setosa</v>
      </c>
      <c r="K459" s="24" t="str">
        <f t="shared" si="2870"/>
        <v>OK</v>
      </c>
      <c r="L459" s="29">
        <f t="shared" si="2871"/>
        <v>0.0382971401</v>
      </c>
      <c r="N459" s="29">
        <v>1.0</v>
      </c>
      <c r="O459" s="27">
        <v>4.6</v>
      </c>
      <c r="P459" s="27">
        <v>6.8</v>
      </c>
      <c r="Q459" s="72">
        <f t="shared" ref="Q459:S459" si="2882">Q446-$C$10*CH446</f>
        <v>-0.4407201977</v>
      </c>
      <c r="R459" s="72">
        <f t="shared" si="2882"/>
        <v>0.8738843204</v>
      </c>
      <c r="S459" s="72">
        <f t="shared" si="2882"/>
        <v>-1.01148226</v>
      </c>
      <c r="U459" s="27">
        <v>-1.711099575499961</v>
      </c>
      <c r="V459" s="27">
        <v>2.6073231466641813</v>
      </c>
      <c r="W459" s="27">
        <v>-2.3965544321801664</v>
      </c>
      <c r="Z459" s="17">
        <f t="shared" ref="Z459:AB459" si="2883">1/(1+EXP(-U459))</f>
        <v>0.1530211502</v>
      </c>
      <c r="AA459" s="17">
        <f t="shared" si="2883"/>
        <v>0.9313314004</v>
      </c>
      <c r="AB459" s="17">
        <f t="shared" si="2883"/>
        <v>0.0834358159</v>
      </c>
      <c r="AE459" s="29">
        <v>1.0</v>
      </c>
      <c r="AF459" s="17">
        <f t="shared" ref="AF459:AH459" si="2884">Z459</f>
        <v>0.1530211502</v>
      </c>
      <c r="AG459" s="17">
        <f t="shared" si="2884"/>
        <v>0.9313314004</v>
      </c>
      <c r="AH459" s="17">
        <f t="shared" si="2884"/>
        <v>0.0834358159</v>
      </c>
      <c r="AI459" s="38">
        <f t="shared" ref="AI459:AK459" si="2885">AI446-$C$10*BO446</f>
        <v>1.338629347</v>
      </c>
      <c r="AJ459" s="38">
        <f t="shared" si="2885"/>
        <v>-0.7157901059</v>
      </c>
      <c r="AK459" s="38">
        <f t="shared" si="2885"/>
        <v>0.09716075848</v>
      </c>
      <c r="AM459" s="27">
        <v>1.4392819482427914</v>
      </c>
      <c r="AN459" s="27">
        <v>-0.5897611176629731</v>
      </c>
      <c r="AO459" s="27">
        <v>0.16656193335757968</v>
      </c>
      <c r="AQ459" s="17">
        <f t="shared" ref="AQ459:AS459" si="2886">EXP(AM459)/(EXP($AM459)+EXP($AN459)+EXP($AO459))</f>
        <v>0.7084510861</v>
      </c>
      <c r="AR459" s="17">
        <f t="shared" si="2886"/>
        <v>0.09313387295</v>
      </c>
      <c r="AS459" s="17">
        <f t="shared" si="2886"/>
        <v>0.1984150409</v>
      </c>
      <c r="AU459" s="40" t="str">
        <f t="shared" si="2887"/>
        <v>setosa</v>
      </c>
      <c r="AW459" s="41">
        <v>1.0</v>
      </c>
      <c r="AX459" s="41">
        <v>0.0</v>
      </c>
      <c r="AY459" s="41">
        <v>0.0</v>
      </c>
      <c r="BB459" s="74">
        <f t="shared" ref="BB459:BD459" si="2888">AQ459-AW459</f>
        <v>-0.2915489139</v>
      </c>
      <c r="BC459" s="74">
        <f t="shared" si="2888"/>
        <v>0.09313387295</v>
      </c>
      <c r="BD459" s="74">
        <f t="shared" si="2888"/>
        <v>0.1984150409</v>
      </c>
      <c r="BF459" s="5">
        <v>1.0</v>
      </c>
      <c r="BG459" s="5">
        <v>1.0</v>
      </c>
      <c r="BH459" s="5">
        <v>1.0</v>
      </c>
      <c r="BJ459" s="34">
        <f t="shared" ref="BJ459:BL459" si="2889">BB459*BF459</f>
        <v>-0.2915489139</v>
      </c>
      <c r="BK459" s="34">
        <f t="shared" si="2889"/>
        <v>0.09313387295</v>
      </c>
      <c r="BL459" s="34">
        <f t="shared" si="2889"/>
        <v>0.1984150409</v>
      </c>
      <c r="BO459" s="34">
        <v>-0.5832543604303461</v>
      </c>
      <c r="BP459" s="34">
        <v>0.43942634775767586</v>
      </c>
      <c r="BQ459" s="34">
        <v>0.14382801267267034</v>
      </c>
      <c r="BT459" s="5">
        <f t="shared" ref="BT459:BV459" si="2890">Z459*(1-Z459)</f>
        <v>0.1296056778</v>
      </c>
      <c r="BU459" s="5">
        <f t="shared" si="2890"/>
        <v>0.06395322302</v>
      </c>
      <c r="BV459" s="5">
        <f t="shared" si="2890"/>
        <v>0.07647428052</v>
      </c>
      <c r="BY459" s="17">
        <v>0.14122775299877838</v>
      </c>
      <c r="BZ459" s="17">
        <v>-0.4376620812436774</v>
      </c>
      <c r="CA459" s="17">
        <v>0.5739179139171673</v>
      </c>
      <c r="CC459" s="34">
        <f t="shared" ref="CC459:CE459" si="2891">BY459*BT459</f>
        <v>0.01830391865</v>
      </c>
      <c r="CD459" s="34">
        <f t="shared" si="2891"/>
        <v>-0.02798990069</v>
      </c>
      <c r="CE459" s="34">
        <f t="shared" si="2891"/>
        <v>0.04388995955</v>
      </c>
      <c r="CH459" s="66">
        <v>0.2292401263024796</v>
      </c>
      <c r="CI459" s="66">
        <v>-0.34020584724532116</v>
      </c>
      <c r="CJ459" s="66">
        <v>0.2852206464172609</v>
      </c>
    </row>
    <row r="460" ht="18.0" customHeight="1">
      <c r="B460" s="6">
        <v>0.0</v>
      </c>
      <c r="C460" s="6">
        <v>1.0</v>
      </c>
      <c r="D460" s="6">
        <v>0.0</v>
      </c>
      <c r="E460" s="22" t="str">
        <f t="shared" si="2867"/>
        <v>versicolor</v>
      </c>
      <c r="F460" s="22">
        <f t="shared" ref="F460:H460" si="2892">AQ460</f>
        <v>0.100914455</v>
      </c>
      <c r="G460" s="22">
        <f t="shared" si="2892"/>
        <v>0.5045838968</v>
      </c>
      <c r="H460" s="22">
        <f t="shared" si="2892"/>
        <v>0.3945016482</v>
      </c>
      <c r="I460" s="64" t="str">
        <f t="shared" si="2869"/>
        <v>versicolor</v>
      </c>
      <c r="K460" s="24" t="str">
        <f t="shared" si="2870"/>
        <v>OK</v>
      </c>
      <c r="L460" s="29">
        <f t="shared" si="2871"/>
        <v>0.07600235067</v>
      </c>
      <c r="N460" s="29">
        <v>1.0</v>
      </c>
      <c r="O460" s="27">
        <v>6.4</v>
      </c>
      <c r="P460" s="27">
        <v>3.6</v>
      </c>
      <c r="U460" s="27">
        <v>0.17569146946066216</v>
      </c>
      <c r="V460" s="27">
        <v>-1.4419684000070134</v>
      </c>
      <c r="W460" s="27">
        <v>2.507675444630609</v>
      </c>
      <c r="Z460" s="17">
        <f t="shared" ref="Z460:AB460" si="2893">1/(1+EXP(-U460))</f>
        <v>0.5438102326</v>
      </c>
      <c r="AA460" s="17">
        <f t="shared" si="2893"/>
        <v>0.1912407156</v>
      </c>
      <c r="AB460" s="17">
        <f t="shared" si="2893"/>
        <v>0.9246781485</v>
      </c>
      <c r="AE460" s="29">
        <v>1.0</v>
      </c>
      <c r="AF460" s="17">
        <f t="shared" ref="AF460:AH460" si="2894">Z460</f>
        <v>0.5438102326</v>
      </c>
      <c r="AG460" s="17">
        <f t="shared" si="2894"/>
        <v>0.1912407156</v>
      </c>
      <c r="AH460" s="17">
        <f t="shared" si="2894"/>
        <v>0.9246781485</v>
      </c>
      <c r="AI460" s="38">
        <f t="shared" ref="AI460:AK460" si="2895">AI447-$C$10*BO447</f>
        <v>-1.070221406</v>
      </c>
      <c r="AJ460" s="38">
        <f t="shared" si="2895"/>
        <v>1.11245568</v>
      </c>
      <c r="AK460" s="38">
        <f t="shared" si="2895"/>
        <v>0.7977657268</v>
      </c>
      <c r="AM460" s="27">
        <v>-0.35984323559106024</v>
      </c>
      <c r="AN460" s="27">
        <v>1.2496177096022412</v>
      </c>
      <c r="AO460" s="27">
        <v>1.0035069047273724</v>
      </c>
      <c r="AQ460" s="17">
        <f t="shared" ref="AQ460:AS460" si="2896">EXP(AM460)/(EXP($AM460)+EXP($AN460)+EXP($AO460))</f>
        <v>0.100914455</v>
      </c>
      <c r="AR460" s="17">
        <f t="shared" si="2896"/>
        <v>0.5045838968</v>
      </c>
      <c r="AS460" s="17">
        <f t="shared" si="2896"/>
        <v>0.3945016482</v>
      </c>
      <c r="AU460" s="40" t="str">
        <f t="shared" si="2887"/>
        <v>versicolor</v>
      </c>
      <c r="AW460" s="41">
        <v>0.0</v>
      </c>
      <c r="AX460" s="41">
        <v>1.0</v>
      </c>
      <c r="AY460" s="41">
        <v>0.0</v>
      </c>
      <c r="BB460" s="74">
        <f t="shared" ref="BB460:BD460" si="2897">AQ460-AW460</f>
        <v>0.100914455</v>
      </c>
      <c r="BC460" s="74">
        <f t="shared" si="2897"/>
        <v>-0.4954161032</v>
      </c>
      <c r="BD460" s="74">
        <f t="shared" si="2897"/>
        <v>0.3945016482</v>
      </c>
      <c r="BF460" s="5">
        <v>1.0</v>
      </c>
      <c r="BG460" s="5">
        <v>1.0</v>
      </c>
      <c r="BH460" s="5">
        <v>1.0</v>
      </c>
      <c r="BJ460" s="34">
        <f t="shared" ref="BJ460:BL460" si="2898">BB460*BF460</f>
        <v>0.100914455</v>
      </c>
      <c r="BK460" s="34">
        <f t="shared" si="2898"/>
        <v>-0.4954161032</v>
      </c>
      <c r="BL460" s="34">
        <f t="shared" si="2898"/>
        <v>0.3945016482</v>
      </c>
      <c r="BO460" s="34">
        <v>0.595007915294255</v>
      </c>
      <c r="BP460" s="34">
        <v>-0.2384087560375721</v>
      </c>
      <c r="BQ460" s="34">
        <v>-0.35659915925668273</v>
      </c>
      <c r="BT460" s="5">
        <f t="shared" ref="BT460:BV460" si="2899">Z460*(1-Z460)</f>
        <v>0.2480806635</v>
      </c>
      <c r="BU460" s="5">
        <f t="shared" si="2899"/>
        <v>0.1546677043</v>
      </c>
      <c r="BV460" s="5">
        <f t="shared" si="2899"/>
        <v>0.06964847016</v>
      </c>
      <c r="BY460" s="17">
        <v>-0.21013082599612315</v>
      </c>
      <c r="BZ460" s="17">
        <v>0.5280310753244918</v>
      </c>
      <c r="CA460" s="17">
        <v>-0.34440937356176093</v>
      </c>
      <c r="CC460" s="34">
        <f t="shared" ref="CC460:CE460" si="2900">BY460*BT460</f>
        <v>-0.05212939474</v>
      </c>
      <c r="CD460" s="34">
        <f t="shared" si="2900"/>
        <v>0.08166935422</v>
      </c>
      <c r="CE460" s="34">
        <f t="shared" si="2900"/>
        <v>-0.02398758598</v>
      </c>
    </row>
    <row r="461" ht="18.0" customHeight="1">
      <c r="B461" s="6">
        <v>0.0</v>
      </c>
      <c r="C461" s="6">
        <v>1.0</v>
      </c>
      <c r="D461" s="6">
        <v>0.0</v>
      </c>
      <c r="E461" s="22" t="str">
        <f t="shared" si="2867"/>
        <v>versicolor</v>
      </c>
      <c r="F461" s="22">
        <f t="shared" ref="F461:H461" si="2901">AQ461</f>
        <v>0.1099215602</v>
      </c>
      <c r="G461" s="22">
        <f t="shared" si="2901"/>
        <v>0.4922448479</v>
      </c>
      <c r="H461" s="22">
        <f t="shared" si="2901"/>
        <v>0.3978335919</v>
      </c>
      <c r="I461" s="64" t="str">
        <f t="shared" si="2869"/>
        <v>versicolor</v>
      </c>
      <c r="K461" s="24" t="str">
        <f t="shared" si="2870"/>
        <v>OK</v>
      </c>
      <c r="L461" s="29">
        <f t="shared" si="2871"/>
        <v>0.07875322533</v>
      </c>
      <c r="N461" s="29">
        <v>1.0</v>
      </c>
      <c r="O461" s="27">
        <v>5.9</v>
      </c>
      <c r="P461" s="27">
        <v>3.4</v>
      </c>
      <c r="U461" s="27">
        <v>0.1314781722081777</v>
      </c>
      <c r="V461" s="27">
        <v>-1.268728119216418</v>
      </c>
      <c r="W461" s="27">
        <v>2.2467811623490386</v>
      </c>
      <c r="Z461" s="17">
        <f t="shared" ref="Z461:AB461" si="2902">1/(1+EXP(-U461))</f>
        <v>0.5328222748</v>
      </c>
      <c r="AA461" s="17">
        <f t="shared" si="2902"/>
        <v>0.2194750548</v>
      </c>
      <c r="AB461" s="17">
        <f t="shared" si="2902"/>
        <v>0.9043725229</v>
      </c>
      <c r="AE461" s="29">
        <v>1.0</v>
      </c>
      <c r="AF461" s="17">
        <f t="shared" ref="AF461:AH461" si="2903">Z461</f>
        <v>0.5328222748</v>
      </c>
      <c r="AG461" s="17">
        <f t="shared" si="2903"/>
        <v>0.2194750548</v>
      </c>
      <c r="AH461" s="17">
        <f t="shared" si="2903"/>
        <v>0.9043725229</v>
      </c>
      <c r="AI461" s="2"/>
      <c r="AM461" s="27">
        <v>-0.30290031988669086</v>
      </c>
      <c r="AN461" s="27">
        <v>1.196308908579814</v>
      </c>
      <c r="AO461" s="27">
        <v>0.9833664646575999</v>
      </c>
      <c r="AQ461" s="17">
        <f t="shared" ref="AQ461:AS461" si="2904">EXP(AM461)/(EXP($AM461)+EXP($AN461)+EXP($AO461))</f>
        <v>0.1099215602</v>
      </c>
      <c r="AR461" s="17">
        <f t="shared" si="2904"/>
        <v>0.4922448479</v>
      </c>
      <c r="AS461" s="17">
        <f t="shared" si="2904"/>
        <v>0.3978335919</v>
      </c>
      <c r="AU461" s="40" t="str">
        <f t="shared" si="2887"/>
        <v>versicolor</v>
      </c>
      <c r="AW461" s="41">
        <v>0.0</v>
      </c>
      <c r="AX461" s="41">
        <v>1.0</v>
      </c>
      <c r="AY461" s="41">
        <v>0.0</v>
      </c>
      <c r="BB461" s="74">
        <f t="shared" ref="BB461:BD461" si="2905">AQ461-AW461</f>
        <v>0.1099215602</v>
      </c>
      <c r="BC461" s="74">
        <f t="shared" si="2905"/>
        <v>-0.5077551521</v>
      </c>
      <c r="BD461" s="74">
        <f t="shared" si="2905"/>
        <v>0.3978335919</v>
      </c>
      <c r="BF461" s="5">
        <v>1.0</v>
      </c>
      <c r="BG461" s="5">
        <v>1.0</v>
      </c>
      <c r="BH461" s="5">
        <v>1.0</v>
      </c>
      <c r="BJ461" s="34">
        <f t="shared" ref="BJ461:BL461" si="2906">BB461*BF461</f>
        <v>0.1099215602</v>
      </c>
      <c r="BK461" s="34">
        <f t="shared" si="2906"/>
        <v>-0.5077551521</v>
      </c>
      <c r="BL461" s="34">
        <f t="shared" si="2906"/>
        <v>0.3978335919</v>
      </c>
      <c r="BT461" s="5">
        <f t="shared" ref="BT461:BV461" si="2907">Z461*(1-Z461)</f>
        <v>0.2489226983</v>
      </c>
      <c r="BU461" s="5">
        <f t="shared" si="2907"/>
        <v>0.1713057551</v>
      </c>
      <c r="BV461" s="5">
        <f t="shared" si="2907"/>
        <v>0.08648286272</v>
      </c>
      <c r="BY461" s="17">
        <v>-0.217787854046905</v>
      </c>
      <c r="BZ461" s="17">
        <v>0.5492441540520665</v>
      </c>
      <c r="CA461" s="17">
        <v>-0.36511750494976153</v>
      </c>
      <c r="CC461" s="34">
        <f t="shared" ref="CC461:CE461" si="2908">BY461*BT461</f>
        <v>-0.05421234028</v>
      </c>
      <c r="CD461" s="34">
        <f t="shared" si="2908"/>
        <v>0.09408868457</v>
      </c>
      <c r="CE461" s="34">
        <f t="shared" si="2908"/>
        <v>-0.03157640706</v>
      </c>
    </row>
    <row r="462" ht="18.0" customHeight="1">
      <c r="B462" s="6">
        <v>0.0</v>
      </c>
      <c r="C462" s="6">
        <v>1.0</v>
      </c>
      <c r="D462" s="6">
        <v>0.0</v>
      </c>
      <c r="E462" s="22" t="str">
        <f t="shared" si="2867"/>
        <v>versicolor</v>
      </c>
      <c r="F462" s="22">
        <f t="shared" ref="F462:H462" si="2909">AQ462</f>
        <v>0.08172515879</v>
      </c>
      <c r="G462" s="22">
        <f t="shared" si="2909"/>
        <v>0.5359311193</v>
      </c>
      <c r="H462" s="22">
        <f t="shared" si="2909"/>
        <v>0.382343722</v>
      </c>
      <c r="I462" s="64" t="str">
        <f t="shared" si="2869"/>
        <v>versicolor</v>
      </c>
      <c r="K462" s="24" t="str">
        <f t="shared" si="2870"/>
        <v>OK</v>
      </c>
      <c r="L462" s="29">
        <f t="shared" si="2871"/>
        <v>0.069305515</v>
      </c>
      <c r="N462" s="29">
        <v>1.0</v>
      </c>
      <c r="O462" s="27">
        <v>6.7</v>
      </c>
      <c r="P462" s="27">
        <v>3.2</v>
      </c>
      <c r="U462" s="27">
        <v>0.4313939505986002</v>
      </c>
      <c r="V462" s="27">
        <v>-2.000332415070407</v>
      </c>
      <c r="W462" s="27">
        <v>3.1901827893848838</v>
      </c>
      <c r="Z462" s="17">
        <f t="shared" ref="Z462:AB462" si="2910">1/(1+EXP(-U462))</f>
        <v>0.6062064818</v>
      </c>
      <c r="AA462" s="17">
        <f t="shared" si="2910"/>
        <v>0.119168025</v>
      </c>
      <c r="AB462" s="17">
        <f t="shared" si="2910"/>
        <v>0.9604631622</v>
      </c>
      <c r="AE462" s="29">
        <v>1.0</v>
      </c>
      <c r="AF462" s="17">
        <f t="shared" ref="AF462:AH462" si="2911">Z462</f>
        <v>0.6062064818</v>
      </c>
      <c r="AG462" s="17">
        <f t="shared" si="2911"/>
        <v>0.119168025</v>
      </c>
      <c r="AH462" s="17">
        <f t="shared" si="2911"/>
        <v>0.9604631622</v>
      </c>
      <c r="AJ462" s="2"/>
      <c r="AK462" s="2"/>
      <c r="AM462" s="27">
        <v>-0.4799467170316025</v>
      </c>
      <c r="AN462" s="27">
        <v>1.4006970313728633</v>
      </c>
      <c r="AO462" s="27">
        <v>1.0630113871403442</v>
      </c>
      <c r="AQ462" s="17">
        <f t="shared" ref="AQ462:AS462" si="2912">EXP(AM462)/(EXP($AM462)+EXP($AN462)+EXP($AO462))</f>
        <v>0.08172515879</v>
      </c>
      <c r="AR462" s="17">
        <f t="shared" si="2912"/>
        <v>0.5359311193</v>
      </c>
      <c r="AS462" s="17">
        <f t="shared" si="2912"/>
        <v>0.382343722</v>
      </c>
      <c r="AU462" s="40" t="str">
        <f t="shared" si="2887"/>
        <v>versicolor</v>
      </c>
      <c r="AW462" s="41">
        <v>0.0</v>
      </c>
      <c r="AX462" s="41">
        <v>1.0</v>
      </c>
      <c r="AY462" s="41">
        <v>0.0</v>
      </c>
      <c r="BB462" s="74">
        <f t="shared" ref="BB462:BD462" si="2913">AQ462-AW462</f>
        <v>0.08172515879</v>
      </c>
      <c r="BC462" s="74">
        <f t="shared" si="2913"/>
        <v>-0.4640688807</v>
      </c>
      <c r="BD462" s="74">
        <f t="shared" si="2913"/>
        <v>0.382343722</v>
      </c>
      <c r="BF462" s="5">
        <v>1.0</v>
      </c>
      <c r="BG462" s="5">
        <v>1.0</v>
      </c>
      <c r="BH462" s="5">
        <v>1.0</v>
      </c>
      <c r="BJ462" s="34">
        <f t="shared" ref="BJ462:BL462" si="2914">BB462*BF462</f>
        <v>0.08172515879</v>
      </c>
      <c r="BK462" s="34">
        <f t="shared" si="2914"/>
        <v>-0.4640688807</v>
      </c>
      <c r="BL462" s="34">
        <f t="shared" si="2914"/>
        <v>0.382343722</v>
      </c>
      <c r="BT462" s="5">
        <f t="shared" ref="BT462:BV462" si="2915">Z462*(1-Z462)</f>
        <v>0.2387201832</v>
      </c>
      <c r="BU462" s="5">
        <f t="shared" si="2915"/>
        <v>0.1049670068</v>
      </c>
      <c r="BV462" s="5">
        <f t="shared" si="2915"/>
        <v>0.03797367624</v>
      </c>
      <c r="BY462" s="17">
        <v>-0.19205650023984192</v>
      </c>
      <c r="BZ462" s="17">
        <v>0.4787244152738149</v>
      </c>
      <c r="CA462" s="17">
        <v>-0.2986993591978233</v>
      </c>
      <c r="CC462" s="34">
        <f t="shared" ref="CC462:CE462" si="2916">BY462*BT462</f>
        <v>-0.04584776293</v>
      </c>
      <c r="CD462" s="34">
        <f t="shared" si="2916"/>
        <v>0.05025026896</v>
      </c>
      <c r="CE462" s="34">
        <f t="shared" si="2916"/>
        <v>-0.01134271276</v>
      </c>
    </row>
    <row r="463" ht="18.0" customHeight="1">
      <c r="B463" s="6">
        <v>0.0</v>
      </c>
      <c r="C463" s="6">
        <v>0.0</v>
      </c>
      <c r="D463" s="6">
        <v>1.0</v>
      </c>
      <c r="E463" s="22" t="str">
        <f t="shared" si="2867"/>
        <v>virginica</v>
      </c>
      <c r="F463" s="22">
        <f t="shared" ref="F463:H463" si="2917">AQ463</f>
        <v>0.2159176417</v>
      </c>
      <c r="G463" s="22">
        <f t="shared" si="2917"/>
        <v>0.3729278062</v>
      </c>
      <c r="H463" s="22">
        <f t="shared" si="2917"/>
        <v>0.4111545521</v>
      </c>
      <c r="I463" s="64" t="str">
        <f t="shared" si="2869"/>
        <v>virginica</v>
      </c>
      <c r="K463" s="24" t="str">
        <f t="shared" si="2870"/>
        <v>OK</v>
      </c>
      <c r="L463" s="29">
        <f t="shared" si="2871"/>
        <v>0.09875401067</v>
      </c>
      <c r="N463" s="29">
        <v>1.0</v>
      </c>
      <c r="O463" s="27">
        <v>7.9</v>
      </c>
      <c r="P463" s="27">
        <v>6.3</v>
      </c>
      <c r="U463" s="27">
        <v>-0.6171810538809974</v>
      </c>
      <c r="V463" s="27">
        <v>-0.12653216961537872</v>
      </c>
      <c r="W463" s="27">
        <v>1.1662455447268654</v>
      </c>
      <c r="Z463" s="17">
        <f t="shared" ref="Z463:AB463" si="2918">1/(1+EXP(-U463))</f>
        <v>0.3504228479</v>
      </c>
      <c r="AA463" s="17">
        <f t="shared" si="2918"/>
        <v>0.4684090949</v>
      </c>
      <c r="AB463" s="17">
        <f t="shared" si="2918"/>
        <v>0.76246571</v>
      </c>
      <c r="AE463" s="29">
        <v>1.0</v>
      </c>
      <c r="AF463" s="17">
        <f t="shared" ref="AF463:AH463" si="2919">Z463</f>
        <v>0.3504228479</v>
      </c>
      <c r="AG463" s="17">
        <f t="shared" si="2919"/>
        <v>0.4684090949</v>
      </c>
      <c r="AH463" s="17">
        <f t="shared" si="2919"/>
        <v>0.76246571</v>
      </c>
      <c r="AM463" s="27">
        <v>0.13930897626823846</v>
      </c>
      <c r="AN463" s="27">
        <v>0.6857967818346302</v>
      </c>
      <c r="AO463" s="27">
        <v>0.7833811127985956</v>
      </c>
      <c r="AQ463" s="17">
        <f t="shared" ref="AQ463:AS463" si="2920">EXP(AM463)/(EXP($AM463)+EXP($AN463)+EXP($AO463))</f>
        <v>0.2159176417</v>
      </c>
      <c r="AR463" s="17">
        <f t="shared" si="2920"/>
        <v>0.3729278062</v>
      </c>
      <c r="AS463" s="17">
        <f t="shared" si="2920"/>
        <v>0.4111545521</v>
      </c>
      <c r="AU463" s="40" t="str">
        <f t="shared" si="2887"/>
        <v>virginica</v>
      </c>
      <c r="AW463" s="41">
        <v>0.0</v>
      </c>
      <c r="AX463" s="41">
        <v>0.0</v>
      </c>
      <c r="AY463" s="41">
        <v>1.0</v>
      </c>
      <c r="BB463" s="74">
        <f t="shared" ref="BB463:BD463" si="2921">AQ463-AW463</f>
        <v>0.2159176417</v>
      </c>
      <c r="BC463" s="74">
        <f t="shared" si="2921"/>
        <v>0.3729278062</v>
      </c>
      <c r="BD463" s="74">
        <f t="shared" si="2921"/>
        <v>-0.5888454479</v>
      </c>
      <c r="BF463" s="5">
        <v>1.0</v>
      </c>
      <c r="BG463" s="5">
        <v>1.0</v>
      </c>
      <c r="BH463" s="5">
        <v>1.0</v>
      </c>
      <c r="BJ463" s="34">
        <f t="shared" ref="BJ463:BL463" si="2922">BB463*BF463</f>
        <v>0.2159176417</v>
      </c>
      <c r="BK463" s="34">
        <f t="shared" si="2922"/>
        <v>0.3729278062</v>
      </c>
      <c r="BL463" s="34">
        <f t="shared" si="2922"/>
        <v>-0.5888454479</v>
      </c>
      <c r="BT463" s="5">
        <f t="shared" ref="BT463:BV463" si="2923">Z463*(1-Z463)</f>
        <v>0.2276266756</v>
      </c>
      <c r="BU463" s="5">
        <f t="shared" si="2923"/>
        <v>0.2490020147</v>
      </c>
      <c r="BV463" s="5">
        <f t="shared" si="2923"/>
        <v>0.1811117511</v>
      </c>
      <c r="BY463" s="17">
        <v>0.0492482883940949</v>
      </c>
      <c r="BZ463" s="17">
        <v>-0.03511701250681902</v>
      </c>
      <c r="CA463" s="17">
        <v>-0.2859747427547579</v>
      </c>
      <c r="CC463" s="34">
        <f t="shared" ref="CC463:CE463" si="2924">BY463*BT463</f>
        <v>0.01121022416</v>
      </c>
      <c r="CD463" s="34">
        <f t="shared" si="2924"/>
        <v>-0.008744206865</v>
      </c>
      <c r="CE463" s="34">
        <f t="shared" si="2924"/>
        <v>-0.05179338643</v>
      </c>
    </row>
    <row r="464" ht="18.0" customHeight="1">
      <c r="B464" s="6">
        <v>0.0</v>
      </c>
      <c r="C464" s="6">
        <v>0.0</v>
      </c>
      <c r="D464" s="6">
        <v>1.0</v>
      </c>
      <c r="E464" s="22" t="str">
        <f t="shared" si="2867"/>
        <v>virginica</v>
      </c>
      <c r="F464" s="22">
        <f t="shared" ref="F464:H464" si="2925">AQ464</f>
        <v>0.1351320618</v>
      </c>
      <c r="G464" s="22">
        <f t="shared" si="2925"/>
        <v>0.4548892343</v>
      </c>
      <c r="H464" s="22">
        <f t="shared" si="2925"/>
        <v>0.4099787039</v>
      </c>
      <c r="I464" s="64" t="str">
        <f t="shared" si="2869"/>
        <v>versicolor</v>
      </c>
      <c r="K464" s="24" t="str">
        <f t="shared" si="2870"/>
        <v>NG</v>
      </c>
      <c r="L464" s="29">
        <f t="shared" si="2871"/>
        <v>0.09907222915</v>
      </c>
      <c r="N464" s="29">
        <v>1.0</v>
      </c>
      <c r="O464" s="27">
        <v>8.3</v>
      </c>
      <c r="P464" s="27">
        <v>5.8</v>
      </c>
      <c r="U464" s="27">
        <v>-0.29093508561928827</v>
      </c>
      <c r="V464" s="27">
        <v>-0.8418880456877869</v>
      </c>
      <c r="W464" s="27">
        <v>2.0425392623873515</v>
      </c>
      <c r="Z464" s="17">
        <f t="shared" ref="Z464:AB464" si="2926">1/(1+EXP(-U464))</f>
        <v>0.4277749581</v>
      </c>
      <c r="AA464" s="17">
        <f t="shared" si="2926"/>
        <v>0.3011372888</v>
      </c>
      <c r="AB464" s="17">
        <f t="shared" si="2926"/>
        <v>0.8851915792</v>
      </c>
      <c r="AE464" s="29">
        <v>1.0</v>
      </c>
      <c r="AF464" s="17">
        <f t="shared" ref="AF464:AH464" si="2927">Z464</f>
        <v>0.4277749581</v>
      </c>
      <c r="AG464" s="17">
        <f t="shared" si="2927"/>
        <v>0.3011372888</v>
      </c>
      <c r="AH464" s="17">
        <f t="shared" si="2927"/>
        <v>0.8851915792</v>
      </c>
      <c r="AM464" s="27">
        <v>-0.1977597978964547</v>
      </c>
      <c r="AN464" s="27">
        <v>1.0160416141755995</v>
      </c>
      <c r="AO464" s="27">
        <v>0.9120928827161077</v>
      </c>
      <c r="AQ464" s="17">
        <f t="shared" ref="AQ464:AS464" si="2928">EXP(AM464)/(EXP($AM464)+EXP($AN464)+EXP($AO464))</f>
        <v>0.1351320618</v>
      </c>
      <c r="AR464" s="17">
        <f t="shared" si="2928"/>
        <v>0.4548892343</v>
      </c>
      <c r="AS464" s="17">
        <f t="shared" si="2928"/>
        <v>0.4099787039</v>
      </c>
      <c r="AU464" s="40" t="str">
        <f t="shared" si="2887"/>
        <v>versicolor</v>
      </c>
      <c r="AW464" s="41">
        <v>0.0</v>
      </c>
      <c r="AX464" s="41">
        <v>0.0</v>
      </c>
      <c r="AY464" s="41">
        <v>1.0</v>
      </c>
      <c r="BB464" s="74">
        <f t="shared" ref="BB464:BD464" si="2929">AQ464-AW464</f>
        <v>0.1351320618</v>
      </c>
      <c r="BC464" s="74">
        <f t="shared" si="2929"/>
        <v>0.4548892343</v>
      </c>
      <c r="BD464" s="74">
        <f t="shared" si="2929"/>
        <v>-0.5900212961</v>
      </c>
      <c r="BF464" s="5">
        <v>1.0</v>
      </c>
      <c r="BG464" s="5">
        <v>1.0</v>
      </c>
      <c r="BH464" s="5">
        <v>1.0</v>
      </c>
      <c r="BJ464" s="34">
        <f t="shared" ref="BJ464:BL464" si="2930">BB464*BF464</f>
        <v>0.1351320618</v>
      </c>
      <c r="BK464" s="34">
        <f t="shared" si="2930"/>
        <v>0.4548892343</v>
      </c>
      <c r="BL464" s="34">
        <f t="shared" si="2930"/>
        <v>-0.5900212961</v>
      </c>
      <c r="BT464" s="5">
        <f t="shared" ref="BT464:BV464" si="2931">Z464*(1-Z464)</f>
        <v>0.2447835433</v>
      </c>
      <c r="BU464" s="5">
        <f t="shared" si="2931"/>
        <v>0.2104536221</v>
      </c>
      <c r="BV464" s="5">
        <f t="shared" si="2931"/>
        <v>0.1016274473</v>
      </c>
      <c r="BY464" s="17">
        <v>0.10793050596903297</v>
      </c>
      <c r="BZ464" s="17">
        <v>-0.20204038605917699</v>
      </c>
      <c r="CA464" s="17">
        <v>-0.10927588116518877</v>
      </c>
      <c r="CC464" s="34">
        <f t="shared" ref="CC464:CE464" si="2932">BY464*BT464</f>
        <v>0.02641961168</v>
      </c>
      <c r="CD464" s="34">
        <f t="shared" si="2932"/>
        <v>-0.04252013106</v>
      </c>
      <c r="CE464" s="34">
        <f t="shared" si="2932"/>
        <v>-0.01110542885</v>
      </c>
    </row>
    <row r="465" ht="18.0" customHeight="1">
      <c r="B465" s="6">
        <v>0.0</v>
      </c>
      <c r="C465" s="6">
        <v>0.0</v>
      </c>
      <c r="D465" s="6">
        <v>1.0</v>
      </c>
      <c r="E465" s="22" t="str">
        <f t="shared" si="2867"/>
        <v>virginica</v>
      </c>
      <c r="F465" s="22">
        <f t="shared" ref="F465:H465" si="2933">AQ465</f>
        <v>0.1280937876</v>
      </c>
      <c r="G465" s="22">
        <f t="shared" si="2933"/>
        <v>0.4647864421</v>
      </c>
      <c r="H465" s="22">
        <f t="shared" si="2933"/>
        <v>0.4071197703</v>
      </c>
      <c r="I465" s="64" t="str">
        <f t="shared" si="2869"/>
        <v>versicolor</v>
      </c>
      <c r="J465" s="30"/>
      <c r="K465" s="24" t="str">
        <f t="shared" si="2870"/>
        <v>NG</v>
      </c>
      <c r="L465" s="31">
        <f t="shared" si="2871"/>
        <v>0.09984976232</v>
      </c>
      <c r="N465" s="31">
        <v>1.0</v>
      </c>
      <c r="O465" s="27">
        <v>7.7</v>
      </c>
      <c r="P465" s="27">
        <v>5.2</v>
      </c>
      <c r="U465" s="27">
        <v>-0.18533177116242205</v>
      </c>
      <c r="V465" s="27">
        <v>-0.9485980640699445</v>
      </c>
      <c r="W465" s="27">
        <v>2.0935997373777724</v>
      </c>
      <c r="Z465" s="17">
        <f t="shared" ref="Z465:AB465" si="2934">1/(1+EXP(-U465))</f>
        <v>0.4537992231</v>
      </c>
      <c r="AA465" s="17">
        <f t="shared" si="2934"/>
        <v>0.27916685</v>
      </c>
      <c r="AB465" s="17">
        <f t="shared" si="2934"/>
        <v>0.890279549</v>
      </c>
      <c r="AE465" s="31">
        <v>1.0</v>
      </c>
      <c r="AF465" s="17">
        <f t="shared" ref="AF465:AH465" si="2935">Z465</f>
        <v>0.4537992231</v>
      </c>
      <c r="AG465" s="17">
        <f t="shared" si="2935"/>
        <v>0.27916685</v>
      </c>
      <c r="AH465" s="17">
        <f t="shared" si="2935"/>
        <v>0.890279549</v>
      </c>
      <c r="AM465" s="27">
        <v>-0.22649549221663767</v>
      </c>
      <c r="AN465" s="27">
        <v>1.0623198323403527</v>
      </c>
      <c r="AO465" s="27">
        <v>0.9298492146067042</v>
      </c>
      <c r="AQ465" s="17">
        <f t="shared" ref="AQ465:AS465" si="2936">EXP(AM465)/(EXP($AM465)+EXP($AN465)+EXP($AO465))</f>
        <v>0.1280937876</v>
      </c>
      <c r="AR465" s="17">
        <f t="shared" si="2936"/>
        <v>0.4647864421</v>
      </c>
      <c r="AS465" s="17">
        <f t="shared" si="2936"/>
        <v>0.4071197703</v>
      </c>
      <c r="AU465" s="40" t="str">
        <f t="shared" si="2887"/>
        <v>versicolor</v>
      </c>
      <c r="AW465" s="41">
        <v>0.0</v>
      </c>
      <c r="AX465" s="41">
        <v>0.0</v>
      </c>
      <c r="AY465" s="41">
        <v>1.0</v>
      </c>
      <c r="BB465" s="74">
        <f t="shared" ref="BB465:BD465" si="2937">AQ465-AW465</f>
        <v>0.1280937876</v>
      </c>
      <c r="BC465" s="74">
        <f t="shared" si="2937"/>
        <v>0.4647864421</v>
      </c>
      <c r="BD465" s="74">
        <f t="shared" si="2937"/>
        <v>-0.5928802297</v>
      </c>
      <c r="BF465" s="5">
        <v>1.0</v>
      </c>
      <c r="BG465" s="5">
        <v>1.0</v>
      </c>
      <c r="BH465" s="5">
        <v>1.0</v>
      </c>
      <c r="BJ465" s="34">
        <f t="shared" ref="BJ465:BL465" si="2938">BB465*BF465</f>
        <v>0.1280937876</v>
      </c>
      <c r="BK465" s="34">
        <f t="shared" si="2938"/>
        <v>0.4647864421</v>
      </c>
      <c r="BL465" s="34">
        <f t="shared" si="2938"/>
        <v>-0.5928802297</v>
      </c>
      <c r="BT465" s="5">
        <f t="shared" ref="BT465:BV465" si="2939">Z465*(1-Z465)</f>
        <v>0.2478654882</v>
      </c>
      <c r="BU465" s="5">
        <f t="shared" si="2939"/>
        <v>0.2012327199</v>
      </c>
      <c r="BV465" s="5">
        <f t="shared" si="2939"/>
        <v>0.09768187359</v>
      </c>
      <c r="BY465" s="17">
        <v>0.11400269218173148</v>
      </c>
      <c r="BZ465" s="17">
        <v>-0.21882412610616983</v>
      </c>
      <c r="CA465" s="17">
        <v>-0.09301392359657812</v>
      </c>
      <c r="CC465" s="34">
        <f t="shared" ref="CC465:CE465" si="2940">BY465*BT465</f>
        <v>0.02825733296</v>
      </c>
      <c r="CD465" s="34">
        <f t="shared" si="2940"/>
        <v>-0.04403457407</v>
      </c>
      <c r="CE465" s="34">
        <f t="shared" si="2940"/>
        <v>-0.009085774327</v>
      </c>
    </row>
    <row r="466" ht="18.0" customHeight="1">
      <c r="K466" s="32" t="s">
        <v>29</v>
      </c>
      <c r="L466" s="31">
        <f>SUM(L457:L465)</f>
        <v>0.6363680237</v>
      </c>
      <c r="R466" s="9"/>
      <c r="AM466" s="7"/>
    </row>
    <row r="467" ht="18.0" customHeight="1">
      <c r="K467" s="2"/>
      <c r="R467" s="9"/>
      <c r="AM467" s="43" t="s">
        <v>388</v>
      </c>
      <c r="AN467" s="27"/>
      <c r="AO467" s="27"/>
    </row>
    <row r="468" ht="18.0" customHeight="1">
      <c r="B468" s="11" t="s">
        <v>11</v>
      </c>
      <c r="C468" s="12"/>
      <c r="D468" s="12"/>
      <c r="E468" s="13"/>
      <c r="G468" s="2"/>
      <c r="H468" s="2"/>
      <c r="I468" s="2"/>
      <c r="J468" s="9"/>
      <c r="K468" s="2"/>
      <c r="L468" s="9"/>
      <c r="Q468" s="7"/>
      <c r="U468" s="43" t="s">
        <v>12</v>
      </c>
      <c r="V468" s="27"/>
      <c r="W468" s="27"/>
      <c r="Z468" s="16" t="s">
        <v>389</v>
      </c>
      <c r="AA468" s="17"/>
      <c r="AF468" s="16" t="s">
        <v>390</v>
      </c>
      <c r="AI468" s="7"/>
      <c r="AM468" s="43" t="s">
        <v>391</v>
      </c>
      <c r="AQ468" s="10" t="s">
        <v>392</v>
      </c>
      <c r="AR468" s="17"/>
      <c r="AW468" s="1" t="s">
        <v>41</v>
      </c>
      <c r="BB468" s="36" t="s">
        <v>93</v>
      </c>
      <c r="BF468" s="4" t="s">
        <v>393</v>
      </c>
      <c r="BH468" s="9" t="s">
        <v>2185</v>
      </c>
      <c r="BJ468" s="33" t="s">
        <v>395</v>
      </c>
      <c r="BN468" s="33" t="s">
        <v>396</v>
      </c>
      <c r="BO468" s="34"/>
      <c r="BP468" s="34"/>
      <c r="BQ468" s="34"/>
      <c r="BT468" s="4" t="s">
        <v>397</v>
      </c>
      <c r="BX468" s="16" t="s">
        <v>398</v>
      </c>
      <c r="BY468" s="17"/>
      <c r="BZ468" s="17"/>
      <c r="CA468" s="17"/>
      <c r="CB468" s="17"/>
      <c r="CC468" s="33" t="s">
        <v>399</v>
      </c>
      <c r="CG468" s="4" t="s">
        <v>138</v>
      </c>
      <c r="CH468" s="5"/>
      <c r="CI468" s="5"/>
      <c r="CJ468" s="5"/>
    </row>
    <row r="469" ht="18.0" customHeight="1">
      <c r="B469" s="18" t="s">
        <v>14</v>
      </c>
      <c r="C469" s="18" t="s">
        <v>15</v>
      </c>
      <c r="D469" s="18" t="s">
        <v>16</v>
      </c>
      <c r="E469" s="19"/>
      <c r="F469" s="6" t="s">
        <v>14</v>
      </c>
      <c r="G469" s="6" t="s">
        <v>15</v>
      </c>
      <c r="H469" s="6" t="s">
        <v>16</v>
      </c>
      <c r="I469" s="19"/>
      <c r="J469" s="20" t="s">
        <v>18</v>
      </c>
      <c r="K469" s="18" t="s">
        <v>19</v>
      </c>
      <c r="L469" s="21" t="s">
        <v>20</v>
      </c>
      <c r="N469" s="1" t="s">
        <v>21</v>
      </c>
      <c r="O469" s="1" t="s">
        <v>22</v>
      </c>
      <c r="P469" s="1" t="s">
        <v>23</v>
      </c>
      <c r="Q469" s="1" t="s">
        <v>2186</v>
      </c>
      <c r="U469" s="1" t="s">
        <v>2187</v>
      </c>
      <c r="AE469" s="1" t="s">
        <v>21</v>
      </c>
      <c r="AF469" s="2" t="s">
        <v>2188</v>
      </c>
      <c r="AI469" s="2" t="s">
        <v>2189</v>
      </c>
      <c r="AK469" s="2"/>
      <c r="AM469" s="2" t="s">
        <v>2190</v>
      </c>
      <c r="AO469" s="2"/>
      <c r="AQ469" s="2" t="s">
        <v>47</v>
      </c>
      <c r="AW469" s="6" t="s">
        <v>14</v>
      </c>
      <c r="AX469" s="6" t="s">
        <v>15</v>
      </c>
      <c r="AY469" s="6" t="s">
        <v>16</v>
      </c>
      <c r="BB469" s="2" t="s">
        <v>101</v>
      </c>
      <c r="BF469" s="1" t="s">
        <v>251</v>
      </c>
      <c r="BJ469" s="57" t="s">
        <v>2191</v>
      </c>
      <c r="BK469" s="58"/>
      <c r="BO469" s="2" t="s">
        <v>104</v>
      </c>
      <c r="BP469" s="2"/>
      <c r="BT469" s="1" t="s">
        <v>145</v>
      </c>
      <c r="BY469" s="2" t="s">
        <v>146</v>
      </c>
      <c r="CC469" s="2" t="s">
        <v>2192</v>
      </c>
      <c r="CH469" s="2" t="s">
        <v>148</v>
      </c>
    </row>
    <row r="470" ht="18.0" customHeight="1">
      <c r="A470" s="1">
        <f>A457+1</f>
        <v>36</v>
      </c>
      <c r="B470" s="6">
        <v>1.0</v>
      </c>
      <c r="C470" s="6">
        <v>0.0</v>
      </c>
      <c r="D470" s="6">
        <v>0.0</v>
      </c>
      <c r="E470" s="22" t="str">
        <f t="shared" ref="E470:E478" si="2951">IF(MAX(B470:D470)=B470,"setosa",IF(MAX(B470:D470)=C470,"versicolor","virginica"))</f>
        <v>setosa</v>
      </c>
      <c r="F470" s="22">
        <f t="shared" ref="F470:H470" si="2941">AQ470</f>
        <v>0.707304035</v>
      </c>
      <c r="G470" s="22">
        <f t="shared" si="2941"/>
        <v>0.0929426935</v>
      </c>
      <c r="H470" s="22">
        <f t="shared" si="2941"/>
        <v>0.1997532715</v>
      </c>
      <c r="I470" s="64" t="str">
        <f t="shared" ref="I470:I478" si="2953">IF(MAX(F470:H470)=F470,"setosa",IF(MAX(F470:H470)=G470,"versicolor","virginica"))</f>
        <v>setosa</v>
      </c>
      <c r="J470" s="22">
        <f>COUNTIF(K470:K478,"OK")/9</f>
        <v>0.7777777778</v>
      </c>
      <c r="K470" s="24" t="str">
        <f t="shared" ref="K470:K478" si="2954">IF(E470=I470,"OK","NG")</f>
        <v>OK</v>
      </c>
      <c r="L470" s="25">
        <f t="shared" ref="L470:L478" si="2955">-(B470*LN(F470)+C470*LN(G470)+D470*LN(H470))/9</f>
        <v>0.03847718557</v>
      </c>
      <c r="M470" s="9" t="s">
        <v>26</v>
      </c>
      <c r="N470" s="25">
        <v>1.0</v>
      </c>
      <c r="O470" s="27">
        <v>5.1</v>
      </c>
      <c r="P470" s="27">
        <v>7.0</v>
      </c>
      <c r="Q470" s="72">
        <f t="shared" ref="Q470:S470" si="2942">Q457-$C$10*CH457</f>
        <v>0.07012464087</v>
      </c>
      <c r="R470" s="72">
        <f t="shared" si="2942"/>
        <v>-0.1362563355</v>
      </c>
      <c r="S470" s="72">
        <f t="shared" si="2942"/>
        <v>0.2204843337</v>
      </c>
      <c r="T470" s="28" t="s">
        <v>27</v>
      </c>
      <c r="U470" s="27">
        <f t="array" ref="U470:W478">MMULT(N470:P478,Q470:S472)</f>
        <v>-1.708802142</v>
      </c>
      <c r="V470" s="27">
        <v>2.4995858172689673</v>
      </c>
      <c r="W470" s="27">
        <v>-2.157974114080117</v>
      </c>
      <c r="Y470" s="9" t="s">
        <v>2193</v>
      </c>
      <c r="Z470" s="17">
        <f t="shared" ref="Z470:AB470" si="2943">1/(1+EXP(-U470))</f>
        <v>0.1533191481</v>
      </c>
      <c r="AA470" s="17">
        <f t="shared" si="2943"/>
        <v>0.9241127791</v>
      </c>
      <c r="AB470" s="17">
        <f t="shared" si="2943"/>
        <v>0.1035884199</v>
      </c>
      <c r="AD470" s="9" t="s">
        <v>2194</v>
      </c>
      <c r="AE470" s="25">
        <v>1.0</v>
      </c>
      <c r="AF470" s="17">
        <f t="shared" ref="AF470:AH470" si="2944">Z470</f>
        <v>0.1533191481</v>
      </c>
      <c r="AG470" s="17">
        <f t="shared" si="2944"/>
        <v>0.9241127791</v>
      </c>
      <c r="AH470" s="17">
        <f t="shared" si="2944"/>
        <v>0.1035884199</v>
      </c>
      <c r="AI470" s="38">
        <f t="shared" ref="AI470:AK470" si="2945">AI457-$C$10*BO457</f>
        <v>0.2519439809</v>
      </c>
      <c r="AJ470" s="38">
        <f t="shared" si="2945"/>
        <v>-0.1685212434</v>
      </c>
      <c r="AK470" s="38">
        <f t="shared" si="2945"/>
        <v>-0.08342273756</v>
      </c>
      <c r="AL470" s="28" t="s">
        <v>27</v>
      </c>
      <c r="AM470" s="27">
        <f t="array" ref="AM470:AO478">MMULT(AE470:AH478,AI470:AK473)</f>
        <v>1.44073503</v>
      </c>
      <c r="AN470" s="27">
        <v>-0.5887424741483654</v>
      </c>
      <c r="AO470" s="27">
        <v>0.17635738392578043</v>
      </c>
      <c r="AP470" s="9" t="s">
        <v>2195</v>
      </c>
      <c r="AQ470" s="17">
        <f t="shared" ref="AQ470:AS470" si="2946">EXP(AM470)/(EXP($AM470)+EXP($AN470)+EXP($AO470))</f>
        <v>0.707304035</v>
      </c>
      <c r="AR470" s="17">
        <f t="shared" si="2946"/>
        <v>0.0929426935</v>
      </c>
      <c r="AS470" s="17">
        <f t="shared" si="2946"/>
        <v>0.1997532715</v>
      </c>
      <c r="AT470" s="39" t="s">
        <v>51</v>
      </c>
      <c r="AU470" s="40" t="str">
        <f>IF(MAX(B470:D470)=MAX(AQ470:AS470)=AQ470,"setosa",IF(MAX(AQ470:AS470)=AR470,"versicolor","virginica"))</f>
        <v>virginica</v>
      </c>
      <c r="AW470" s="41">
        <v>1.0</v>
      </c>
      <c r="AX470" s="41">
        <v>0.0</v>
      </c>
      <c r="AY470" s="41">
        <v>0.0</v>
      </c>
      <c r="BA470" s="59" t="s">
        <v>108</v>
      </c>
      <c r="BB470" s="74">
        <f t="shared" ref="BB470:BD470" si="2947">AQ470-AW470</f>
        <v>-0.292695965</v>
      </c>
      <c r="BC470" s="74">
        <f t="shared" si="2947"/>
        <v>0.0929426935</v>
      </c>
      <c r="BD470" s="74">
        <f t="shared" si="2947"/>
        <v>0.1997532715</v>
      </c>
      <c r="BE470" s="9" t="s">
        <v>2196</v>
      </c>
      <c r="BF470" s="5">
        <v>1.0</v>
      </c>
      <c r="BG470" s="5">
        <v>1.0</v>
      </c>
      <c r="BH470" s="5">
        <v>1.0</v>
      </c>
      <c r="BI470" s="9" t="s">
        <v>2197</v>
      </c>
      <c r="BJ470" s="34">
        <f t="shared" ref="BJ470:BL470" si="2948">BB470*BF470</f>
        <v>-0.292695965</v>
      </c>
      <c r="BK470" s="34">
        <f t="shared" si="2948"/>
        <v>0.0929426935</v>
      </c>
      <c r="BL470" s="34">
        <f t="shared" si="2948"/>
        <v>0.1997532715</v>
      </c>
      <c r="BN470" s="61" t="s">
        <v>2198</v>
      </c>
      <c r="BO470" s="62">
        <f t="array" ref="BO470:BQ473">MMULT(TRANSPOSE(AE470:AH478),BJ470:BL478)</f>
        <v>-0.09462836493</v>
      </c>
      <c r="BP470" s="62">
        <v>0.09642187805712094</v>
      </c>
      <c r="BQ470" s="62">
        <v>-0.001793513126691737</v>
      </c>
      <c r="BS470" s="75" t="s">
        <v>2199</v>
      </c>
      <c r="BT470" s="5">
        <f t="shared" ref="BT470:BV470" si="2949">Z470*(1-Z470)</f>
        <v>0.1298123869</v>
      </c>
      <c r="BU470" s="5">
        <f t="shared" si="2949"/>
        <v>0.07012835058</v>
      </c>
      <c r="BV470" s="5">
        <f t="shared" si="2949"/>
        <v>0.09285785914</v>
      </c>
      <c r="BX470" s="9" t="s">
        <v>2200</v>
      </c>
      <c r="BY470" s="17">
        <f t="array" ref="BY470:CA478">MMULT(BJ470:BL478,TRANSPOSE(AI471:AK473))</f>
        <v>0.1467258001</v>
      </c>
      <c r="BZ470" s="17">
        <v>-0.45334795657008065</v>
      </c>
      <c r="CA470" s="17">
        <v>0.5920532253221827</v>
      </c>
      <c r="CB470" s="9"/>
      <c r="CC470" s="34">
        <f t="shared" ref="CC470:CE470" si="2950">BY470*BT470</f>
        <v>0.01904682633</v>
      </c>
      <c r="CD470" s="34">
        <f t="shared" si="2950"/>
        <v>-0.03179254443</v>
      </c>
      <c r="CE470" s="34">
        <f t="shared" si="2950"/>
        <v>0.054976795</v>
      </c>
      <c r="CG470" s="61" t="s">
        <v>2201</v>
      </c>
      <c r="CH470" s="65">
        <f t="array" ref="CH470:CJ472">MMULT(TRANSPOSE(N470:P478),CC470:CE478)</f>
        <v>-0.03475670679</v>
      </c>
      <c r="CI470" s="65">
        <v>0.048398615964275034</v>
      </c>
      <c r="CJ470" s="65">
        <v>-0.004479627221398873</v>
      </c>
    </row>
    <row r="471" ht="18.0" customHeight="1">
      <c r="B471" s="6">
        <v>1.0</v>
      </c>
      <c r="C471" s="6">
        <v>0.0</v>
      </c>
      <c r="D471" s="6">
        <v>0.0</v>
      </c>
      <c r="E471" s="22" t="str">
        <f t="shared" si="2951"/>
        <v>setosa</v>
      </c>
      <c r="F471" s="22">
        <f t="shared" ref="F471:H471" si="2952">AQ471</f>
        <v>0.7358827041</v>
      </c>
      <c r="G471" s="22">
        <f t="shared" si="2952"/>
        <v>0.08113479262</v>
      </c>
      <c r="H471" s="22">
        <f t="shared" si="2952"/>
        <v>0.1829825033</v>
      </c>
      <c r="I471" s="64" t="str">
        <f t="shared" si="2953"/>
        <v>setosa</v>
      </c>
      <c r="K471" s="24" t="str">
        <f t="shared" si="2954"/>
        <v>OK</v>
      </c>
      <c r="L471" s="29">
        <f t="shared" si="2955"/>
        <v>0.03407606027</v>
      </c>
      <c r="N471" s="29">
        <v>1.0</v>
      </c>
      <c r="O471" s="27">
        <v>5.4</v>
      </c>
      <c r="P471" s="27">
        <v>7.8</v>
      </c>
      <c r="Q471" s="72">
        <f t="shared" ref="Q471:S471" si="2956">Q458-$C$10*CH458</f>
        <v>0.2749795008</v>
      </c>
      <c r="R471" s="72">
        <f t="shared" si="2956"/>
        <v>-0.7106342246</v>
      </c>
      <c r="S471" s="72">
        <f t="shared" si="2956"/>
        <v>0.9454333424</v>
      </c>
      <c r="U471" s="27">
        <v>-1.9898879755277454</v>
      </c>
      <c r="V471" s="27">
        <v>3.0018328868379935</v>
      </c>
      <c r="W471" s="27">
        <v>-2.6972205106762415</v>
      </c>
      <c r="Z471" s="17">
        <f t="shared" ref="Z471:AB471" si="2957">1/(1+EXP(-U471))</f>
        <v>0.1202687146</v>
      </c>
      <c r="AA471" s="17">
        <f t="shared" si="2957"/>
        <v>0.9526568619</v>
      </c>
      <c r="AB471" s="17">
        <f t="shared" si="2957"/>
        <v>0.06313756673</v>
      </c>
      <c r="AE471" s="29">
        <v>1.0</v>
      </c>
      <c r="AF471" s="17">
        <f t="shared" ref="AF471:AH471" si="2958">Z471</f>
        <v>0.1202687146</v>
      </c>
      <c r="AG471" s="17">
        <f t="shared" si="2958"/>
        <v>0.9526568619</v>
      </c>
      <c r="AH471" s="17">
        <f t="shared" si="2958"/>
        <v>0.06313756673</v>
      </c>
      <c r="AI471" s="38">
        <f t="shared" ref="AI471:AK471" si="2959">AI458-$C$10*BO458</f>
        <v>0.2215489399</v>
      </c>
      <c r="AJ471" s="38">
        <f t="shared" si="2959"/>
        <v>0.9711442839</v>
      </c>
      <c r="AK471" s="38">
        <f t="shared" si="2959"/>
        <v>0.6073067762</v>
      </c>
      <c r="AM471" s="27">
        <v>1.5173570800065024</v>
      </c>
      <c r="AN471" s="27">
        <v>-0.6876017785722569</v>
      </c>
      <c r="AO471" s="27">
        <v>0.12567688147740635</v>
      </c>
      <c r="AQ471" s="17">
        <f t="shared" ref="AQ471:AS471" si="2960">EXP(AM471)/(EXP($AM471)+EXP($AN471)+EXP($AO471))</f>
        <v>0.7358827041</v>
      </c>
      <c r="AR471" s="17">
        <f t="shared" si="2960"/>
        <v>0.08113479262</v>
      </c>
      <c r="AS471" s="17">
        <f t="shared" si="2960"/>
        <v>0.1829825033</v>
      </c>
      <c r="AU471" s="40" t="str">
        <f t="shared" ref="AU471:AU478" si="2971">IF(MAX(AQ471:AS471)=AQ471,"setosa",IF(MAX(AQ471:AS471)=AR471,"versicolor","virginica"))</f>
        <v>setosa</v>
      </c>
      <c r="AW471" s="41">
        <v>1.0</v>
      </c>
      <c r="AX471" s="41">
        <v>0.0</v>
      </c>
      <c r="AY471" s="41">
        <v>0.0</v>
      </c>
      <c r="BB471" s="74">
        <f t="shared" ref="BB471:BD471" si="2961">AQ471-AW471</f>
        <v>-0.2641172959</v>
      </c>
      <c r="BC471" s="74">
        <f t="shared" si="2961"/>
        <v>0.08113479262</v>
      </c>
      <c r="BD471" s="74">
        <f t="shared" si="2961"/>
        <v>0.1829825033</v>
      </c>
      <c r="BF471" s="5">
        <v>1.0</v>
      </c>
      <c r="BG471" s="5">
        <v>1.0</v>
      </c>
      <c r="BH471" s="5">
        <v>1.0</v>
      </c>
      <c r="BJ471" s="34">
        <f t="shared" ref="BJ471:BL471" si="2962">BB471*BF471</f>
        <v>-0.2641172959</v>
      </c>
      <c r="BK471" s="34">
        <f t="shared" si="2962"/>
        <v>0.08113479262</v>
      </c>
      <c r="BL471" s="34">
        <f t="shared" si="2962"/>
        <v>0.1829825033</v>
      </c>
      <c r="BN471" s="61" t="s">
        <v>2202</v>
      </c>
      <c r="BO471" s="34">
        <v>0.22373302693819935</v>
      </c>
      <c r="BP471" s="34">
        <v>-0.24851971880578885</v>
      </c>
      <c r="BQ471" s="34">
        <v>0.024786691867589583</v>
      </c>
      <c r="BT471" s="5">
        <f t="shared" ref="BT471:BV471" si="2963">Z471*(1-Z471)</f>
        <v>0.1058041509</v>
      </c>
      <c r="BU471" s="5">
        <f t="shared" si="2963"/>
        <v>0.0451017654</v>
      </c>
      <c r="BV471" s="5">
        <f t="shared" si="2963"/>
        <v>0.05915121439</v>
      </c>
      <c r="BY471" s="17">
        <v>0.1314051973505976</v>
      </c>
      <c r="BZ471" s="17">
        <v>-0.40681302687509896</v>
      </c>
      <c r="CA471" s="17">
        <v>0.5334048065190593</v>
      </c>
      <c r="CC471" s="34">
        <f t="shared" ref="CC471:CE471" si="2964">BY471*BT471</f>
        <v>0.01390321533</v>
      </c>
      <c r="CD471" s="34">
        <f t="shared" si="2964"/>
        <v>-0.0183479857</v>
      </c>
      <c r="CE471" s="34">
        <f t="shared" si="2964"/>
        <v>0.03155154207</v>
      </c>
      <c r="CG471" s="61" t="s">
        <v>2203</v>
      </c>
      <c r="CH471" s="66">
        <v>-0.16715255635673215</v>
      </c>
      <c r="CI471" s="66">
        <v>0.22577479291452857</v>
      </c>
      <c r="CJ471" s="66">
        <v>-0.30513992108739296</v>
      </c>
    </row>
    <row r="472" ht="18.0" customHeight="1">
      <c r="B472" s="6">
        <v>1.0</v>
      </c>
      <c r="C472" s="6">
        <v>0.0</v>
      </c>
      <c r="D472" s="6">
        <v>0.0</v>
      </c>
      <c r="E472" s="22" t="str">
        <f t="shared" si="2951"/>
        <v>setosa</v>
      </c>
      <c r="F472" s="22">
        <f t="shared" ref="F472:H472" si="2965">AQ472</f>
        <v>0.7207469231</v>
      </c>
      <c r="G472" s="22">
        <f t="shared" si="2965"/>
        <v>0.08755433904</v>
      </c>
      <c r="H472" s="22">
        <f t="shared" si="2965"/>
        <v>0.1916987379</v>
      </c>
      <c r="I472" s="64" t="str">
        <f t="shared" si="2953"/>
        <v>setosa</v>
      </c>
      <c r="K472" s="24" t="str">
        <f t="shared" si="2954"/>
        <v>OK</v>
      </c>
      <c r="L472" s="29">
        <f t="shared" si="2955"/>
        <v>0.03638524573</v>
      </c>
      <c r="N472" s="29">
        <v>1.0</v>
      </c>
      <c r="O472" s="27">
        <v>4.6</v>
      </c>
      <c r="P472" s="27">
        <v>6.8</v>
      </c>
      <c r="Q472" s="72">
        <f t="shared" ref="Q472:S472" si="2966">Q459-$C$10*CH459</f>
        <v>-0.4544746052</v>
      </c>
      <c r="R472" s="72">
        <f t="shared" si="2966"/>
        <v>0.8942966712</v>
      </c>
      <c r="S472" s="72">
        <f t="shared" si="2966"/>
        <v>-1.028595499</v>
      </c>
      <c r="U472" s="27">
        <v>-1.7553969709515214</v>
      </c>
      <c r="V472" s="27">
        <v>2.6760435953452757</v>
      </c>
      <c r="W472" s="27">
        <v>-2.4249716854468772</v>
      </c>
      <c r="Z472" s="17">
        <f t="shared" ref="Z472:AB472" si="2967">1/(1+EXP(-U472))</f>
        <v>0.1473677745</v>
      </c>
      <c r="AA472" s="17">
        <f t="shared" si="2967"/>
        <v>0.9355981438</v>
      </c>
      <c r="AB472" s="17">
        <f t="shared" si="2967"/>
        <v>0.08128819413</v>
      </c>
      <c r="AE472" s="29">
        <v>1.0</v>
      </c>
      <c r="AF472" s="17">
        <f t="shared" ref="AF472:AH472" si="2968">Z472</f>
        <v>0.1473677745</v>
      </c>
      <c r="AG472" s="17">
        <f t="shared" si="2968"/>
        <v>0.9355981438</v>
      </c>
      <c r="AH472" s="17">
        <f t="shared" si="2968"/>
        <v>0.08128819413</v>
      </c>
      <c r="AI472" s="38">
        <f t="shared" ref="AI472:AK472" si="2969">AI459-$C$10*BO459</f>
        <v>1.373624609</v>
      </c>
      <c r="AJ472" s="38">
        <f t="shared" si="2969"/>
        <v>-0.7421556867</v>
      </c>
      <c r="AK472" s="38">
        <f t="shared" si="2969"/>
        <v>0.08853107772</v>
      </c>
      <c r="AM472" s="27">
        <v>1.4798553970612969</v>
      </c>
      <c r="AN472" s="27">
        <v>-0.6281730522324142</v>
      </c>
      <c r="AO472" s="27">
        <v>0.15549239583056726</v>
      </c>
      <c r="AQ472" s="17">
        <f t="shared" ref="AQ472:AS472" si="2970">EXP(AM472)/(EXP($AM472)+EXP($AN472)+EXP($AO472))</f>
        <v>0.7207469231</v>
      </c>
      <c r="AR472" s="17">
        <f t="shared" si="2970"/>
        <v>0.08755433904</v>
      </c>
      <c r="AS472" s="17">
        <f t="shared" si="2970"/>
        <v>0.1916987379</v>
      </c>
      <c r="AU472" s="40" t="str">
        <f t="shared" si="2971"/>
        <v>setosa</v>
      </c>
      <c r="AW472" s="41">
        <v>1.0</v>
      </c>
      <c r="AX472" s="41">
        <v>0.0</v>
      </c>
      <c r="AY472" s="41">
        <v>0.0</v>
      </c>
      <c r="BB472" s="74">
        <f t="shared" ref="BB472:BD472" si="2972">AQ472-AW472</f>
        <v>-0.2792530769</v>
      </c>
      <c r="BC472" s="74">
        <f t="shared" si="2972"/>
        <v>0.08755433904</v>
      </c>
      <c r="BD472" s="74">
        <f t="shared" si="2972"/>
        <v>0.1916987379</v>
      </c>
      <c r="BF472" s="5">
        <v>1.0</v>
      </c>
      <c r="BG472" s="5">
        <v>1.0</v>
      </c>
      <c r="BH472" s="5">
        <v>1.0</v>
      </c>
      <c r="BJ472" s="34">
        <f t="shared" ref="BJ472:BL472" si="2973">BB472*BF472</f>
        <v>-0.2792530769</v>
      </c>
      <c r="BK472" s="34">
        <f t="shared" si="2973"/>
        <v>0.08755433904</v>
      </c>
      <c r="BL472" s="34">
        <f t="shared" si="2973"/>
        <v>0.1916987379</v>
      </c>
      <c r="BO472" s="34">
        <v>-0.5612849655451586</v>
      </c>
      <c r="BP472" s="34">
        <v>0.43139106466391325</v>
      </c>
      <c r="BQ472" s="34">
        <v>0.12989390088124578</v>
      </c>
      <c r="BT472" s="5">
        <f t="shared" ref="BT472:BV472" si="2974">Z472*(1-Z472)</f>
        <v>0.1256505135</v>
      </c>
      <c r="BU472" s="5">
        <f t="shared" si="2974"/>
        <v>0.0602542571</v>
      </c>
      <c r="BV472" s="5">
        <f t="shared" si="2974"/>
        <v>0.07468042363</v>
      </c>
      <c r="BY472" s="17">
        <v>0.13957961524198415</v>
      </c>
      <c r="BZ472" s="17">
        <v>-0.4315965533469701</v>
      </c>
      <c r="CA472" s="17">
        <v>0.5645170926474233</v>
      </c>
      <c r="CC472" s="34">
        <f t="shared" ref="CC472:CE472" si="2975">BY472*BT472</f>
        <v>0.01753825033</v>
      </c>
      <c r="CD472" s="34">
        <f t="shared" si="2975"/>
        <v>-0.02600552969</v>
      </c>
      <c r="CE472" s="34">
        <f t="shared" si="2975"/>
        <v>0.04215837562</v>
      </c>
      <c r="CH472" s="66">
        <v>0.22805732134815665</v>
      </c>
      <c r="CI472" s="66">
        <v>-0.3292056960309414</v>
      </c>
      <c r="CJ472" s="66">
        <v>0.271018696640438</v>
      </c>
    </row>
    <row r="473" ht="18.0" customHeight="1">
      <c r="B473" s="6">
        <v>0.0</v>
      </c>
      <c r="C473" s="6">
        <v>1.0</v>
      </c>
      <c r="D473" s="6">
        <v>0.0</v>
      </c>
      <c r="E473" s="22" t="str">
        <f t="shared" si="2951"/>
        <v>versicolor</v>
      </c>
      <c r="F473" s="22">
        <f t="shared" ref="F473:H473" si="2976">AQ473</f>
        <v>0.09573235832</v>
      </c>
      <c r="G473" s="22">
        <f t="shared" si="2976"/>
        <v>0.5070564492</v>
      </c>
      <c r="H473" s="22">
        <f t="shared" si="2976"/>
        <v>0.3972111925</v>
      </c>
      <c r="I473" s="64" t="str">
        <f t="shared" si="2953"/>
        <v>versicolor</v>
      </c>
      <c r="K473" s="24" t="str">
        <f t="shared" si="2954"/>
        <v>OK</v>
      </c>
      <c r="L473" s="29">
        <f t="shared" si="2955"/>
        <v>0.07545921577</v>
      </c>
      <c r="N473" s="29">
        <v>1.0</v>
      </c>
      <c r="O473" s="27">
        <v>6.4</v>
      </c>
      <c r="P473" s="27">
        <v>3.6</v>
      </c>
      <c r="U473" s="27">
        <v>0.19388486733391774</v>
      </c>
      <c r="V473" s="27">
        <v>-1.464847356826584</v>
      </c>
      <c r="W473" s="27">
        <v>2.5683139281079197</v>
      </c>
      <c r="Z473" s="17">
        <f t="shared" ref="Z473:AB473" si="2977">1/(1+EXP(-U473))</f>
        <v>0.548319944</v>
      </c>
      <c r="AA473" s="17">
        <f t="shared" si="2977"/>
        <v>0.187727054</v>
      </c>
      <c r="AB473" s="17">
        <f t="shared" si="2977"/>
        <v>0.9287942673</v>
      </c>
      <c r="AE473" s="29">
        <v>1.0</v>
      </c>
      <c r="AF473" s="17">
        <f t="shared" ref="AF473:AH473" si="2978">Z473</f>
        <v>0.548319944</v>
      </c>
      <c r="AG473" s="17">
        <f t="shared" si="2978"/>
        <v>0.187727054</v>
      </c>
      <c r="AH473" s="17">
        <f t="shared" si="2978"/>
        <v>0.9287942673</v>
      </c>
      <c r="AI473" s="38">
        <f t="shared" ref="AI473:AK473" si="2979">AI460-$C$10*BO460</f>
        <v>-1.105921881</v>
      </c>
      <c r="AJ473" s="38">
        <f t="shared" si="2979"/>
        <v>1.126760205</v>
      </c>
      <c r="AK473" s="38">
        <f t="shared" si="2979"/>
        <v>0.8191616764</v>
      </c>
      <c r="AM473" s="27">
        <v>-0.39588371907336417</v>
      </c>
      <c r="AN473" s="27">
        <v>1.2711822542378022</v>
      </c>
      <c r="AO473" s="27">
        <v>1.0270280273748709</v>
      </c>
      <c r="AQ473" s="17">
        <f t="shared" ref="AQ473:AS473" si="2980">EXP(AM473)/(EXP($AM473)+EXP($AN473)+EXP($AO473))</f>
        <v>0.09573235832</v>
      </c>
      <c r="AR473" s="17">
        <f t="shared" si="2980"/>
        <v>0.5070564492</v>
      </c>
      <c r="AS473" s="17">
        <f t="shared" si="2980"/>
        <v>0.3972111925</v>
      </c>
      <c r="AU473" s="40" t="str">
        <f t="shared" si="2971"/>
        <v>versicolor</v>
      </c>
      <c r="AW473" s="41">
        <v>0.0</v>
      </c>
      <c r="AX473" s="41">
        <v>1.0</v>
      </c>
      <c r="AY473" s="41">
        <v>0.0</v>
      </c>
      <c r="BB473" s="74">
        <f t="shared" ref="BB473:BD473" si="2981">AQ473-AW473</f>
        <v>0.09573235832</v>
      </c>
      <c r="BC473" s="74">
        <f t="shared" si="2981"/>
        <v>-0.4929435508</v>
      </c>
      <c r="BD473" s="74">
        <f t="shared" si="2981"/>
        <v>0.3972111925</v>
      </c>
      <c r="BF473" s="5">
        <v>1.0</v>
      </c>
      <c r="BG473" s="5">
        <v>1.0</v>
      </c>
      <c r="BH473" s="5">
        <v>1.0</v>
      </c>
      <c r="BJ473" s="34">
        <f t="shared" ref="BJ473:BL473" si="2982">BB473*BF473</f>
        <v>0.09573235832</v>
      </c>
      <c r="BK473" s="34">
        <f t="shared" si="2982"/>
        <v>-0.4929435508</v>
      </c>
      <c r="BL473" s="34">
        <f t="shared" si="2982"/>
        <v>0.3972111925</v>
      </c>
      <c r="BO473" s="34">
        <v>0.5770198482432429</v>
      </c>
      <c r="BP473" s="34">
        <v>-0.22901816518383122</v>
      </c>
      <c r="BQ473" s="34">
        <v>-0.3480016830594117</v>
      </c>
      <c r="BT473" s="5">
        <f t="shared" ref="BT473:BV473" si="2983">Z473*(1-Z473)</f>
        <v>0.247665183</v>
      </c>
      <c r="BU473" s="5">
        <f t="shared" si="2983"/>
        <v>0.1524856072</v>
      </c>
      <c r="BV473" s="5">
        <f t="shared" si="2983"/>
        <v>0.0661354763</v>
      </c>
      <c r="BY473" s="17">
        <v>-0.21628086037267666</v>
      </c>
      <c r="BZ473" s="17">
        <v>0.5325067176694346</v>
      </c>
      <c r="CA473" s="17">
        <v>-0.3359214997863839</v>
      </c>
      <c r="CC473" s="34">
        <f t="shared" ref="CC473:CE473" si="2984">BY473*BT473</f>
        <v>-0.05356523887</v>
      </c>
      <c r="CD473" s="34">
        <f t="shared" si="2984"/>
        <v>0.08119961017</v>
      </c>
      <c r="CE473" s="34">
        <f t="shared" si="2984"/>
        <v>-0.02221632839</v>
      </c>
    </row>
    <row r="474" ht="18.0" customHeight="1">
      <c r="B474" s="6">
        <v>0.0</v>
      </c>
      <c r="C474" s="6">
        <v>1.0</v>
      </c>
      <c r="D474" s="6">
        <v>0.0</v>
      </c>
      <c r="E474" s="22" t="str">
        <f t="shared" si="2951"/>
        <v>versicolor</v>
      </c>
      <c r="F474" s="22">
        <f t="shared" ref="F474:H474" si="2985">AQ474</f>
        <v>0.1045539425</v>
      </c>
      <c r="G474" s="22">
        <f t="shared" si="2985"/>
        <v>0.4946203124</v>
      </c>
      <c r="H474" s="22">
        <f t="shared" si="2985"/>
        <v>0.4008257452</v>
      </c>
      <c r="I474" s="64" t="str">
        <f t="shared" si="2953"/>
        <v>versicolor</v>
      </c>
      <c r="K474" s="24" t="str">
        <f t="shared" si="2954"/>
        <v>OK</v>
      </c>
      <c r="L474" s="29">
        <f t="shared" si="2955"/>
        <v>0.07821831739</v>
      </c>
      <c r="N474" s="29">
        <v>1.0</v>
      </c>
      <c r="O474" s="27">
        <v>5.9</v>
      </c>
      <c r="P474" s="27">
        <v>3.4</v>
      </c>
      <c r="U474" s="27">
        <v>0.1472900379651909</v>
      </c>
      <c r="V474" s="27">
        <v>-1.2883895787502762</v>
      </c>
      <c r="W474" s="27">
        <v>2.3013163567411596</v>
      </c>
      <c r="Z474" s="17">
        <f t="shared" ref="Z474:AB474" si="2986">1/(1+EXP(-U474))</f>
        <v>0.5367560835</v>
      </c>
      <c r="AA474" s="17">
        <f t="shared" si="2986"/>
        <v>0.2161255161</v>
      </c>
      <c r="AB474" s="17">
        <f t="shared" si="2986"/>
        <v>0.9089860004</v>
      </c>
      <c r="AE474" s="29">
        <v>1.0</v>
      </c>
      <c r="AF474" s="17">
        <f t="shared" ref="AF474:AH474" si="2987">Z474</f>
        <v>0.5367560835</v>
      </c>
      <c r="AG474" s="17">
        <f t="shared" si="2987"/>
        <v>0.2161255161</v>
      </c>
      <c r="AH474" s="17">
        <f t="shared" si="2987"/>
        <v>0.9089860004</v>
      </c>
      <c r="AI474" s="2"/>
      <c r="AM474" s="27">
        <v>-0.337530457891692</v>
      </c>
      <c r="AN474" s="27">
        <v>1.2165568302750966</v>
      </c>
      <c r="AO474" s="27">
        <v>1.0062931899086918</v>
      </c>
      <c r="AQ474" s="17">
        <f t="shared" ref="AQ474:AS474" si="2988">EXP(AM474)/(EXP($AM474)+EXP($AN474)+EXP($AO474))</f>
        <v>0.1045539425</v>
      </c>
      <c r="AR474" s="17">
        <f t="shared" si="2988"/>
        <v>0.4946203124</v>
      </c>
      <c r="AS474" s="17">
        <f t="shared" si="2988"/>
        <v>0.4008257452</v>
      </c>
      <c r="AU474" s="40" t="str">
        <f t="shared" si="2971"/>
        <v>versicolor</v>
      </c>
      <c r="AW474" s="41">
        <v>0.0</v>
      </c>
      <c r="AX474" s="41">
        <v>1.0</v>
      </c>
      <c r="AY474" s="41">
        <v>0.0</v>
      </c>
      <c r="BB474" s="74">
        <f t="shared" ref="BB474:BD474" si="2989">AQ474-AW474</f>
        <v>0.1045539425</v>
      </c>
      <c r="BC474" s="74">
        <f t="shared" si="2989"/>
        <v>-0.5053796876</v>
      </c>
      <c r="BD474" s="74">
        <f t="shared" si="2989"/>
        <v>0.4008257452</v>
      </c>
      <c r="BF474" s="5">
        <v>1.0</v>
      </c>
      <c r="BG474" s="5">
        <v>1.0</v>
      </c>
      <c r="BH474" s="5">
        <v>1.0</v>
      </c>
      <c r="BJ474" s="34">
        <f t="shared" ref="BJ474:BL474" si="2990">BB474*BF474</f>
        <v>0.1045539425</v>
      </c>
      <c r="BK474" s="34">
        <f t="shared" si="2990"/>
        <v>-0.5053796876</v>
      </c>
      <c r="BL474" s="34">
        <f t="shared" si="2990"/>
        <v>0.4008257452</v>
      </c>
      <c r="BT474" s="5">
        <f t="shared" ref="BT474:BV474" si="2991">Z474*(1-Z474)</f>
        <v>0.2486489903</v>
      </c>
      <c r="BU474" s="5">
        <f t="shared" si="2991"/>
        <v>0.1694152774</v>
      </c>
      <c r="BV474" s="5">
        <f t="shared" si="2991"/>
        <v>0.08273045146</v>
      </c>
      <c r="BY474" s="17">
        <v>-0.224208588636821</v>
      </c>
      <c r="BZ474" s="17">
        <v>0.5541738127168905</v>
      </c>
      <c r="CA474" s="17">
        <v>-0.3567291238312537</v>
      </c>
      <c r="CC474" s="34">
        <f t="shared" ref="CC474:CE474" si="2992">BY474*BT474</f>
        <v>-0.05574923919</v>
      </c>
      <c r="CD474" s="34">
        <f t="shared" si="2992"/>
        <v>0.09388551019</v>
      </c>
      <c r="CE474" s="34">
        <f t="shared" si="2992"/>
        <v>-0.02951236146</v>
      </c>
    </row>
    <row r="475" ht="18.0" customHeight="1">
      <c r="B475" s="6">
        <v>0.0</v>
      </c>
      <c r="C475" s="6">
        <v>1.0</v>
      </c>
      <c r="D475" s="6">
        <v>0.0</v>
      </c>
      <c r="E475" s="22" t="str">
        <f t="shared" si="2951"/>
        <v>versicolor</v>
      </c>
      <c r="F475" s="22">
        <f t="shared" ref="F475:H475" si="2993">AQ475</f>
        <v>0.07705300975</v>
      </c>
      <c r="G475" s="22">
        <f t="shared" si="2993"/>
        <v>0.5387510293</v>
      </c>
      <c r="H475" s="22">
        <f t="shared" si="2993"/>
        <v>0.3841959609</v>
      </c>
      <c r="I475" s="64" t="str">
        <f t="shared" si="2953"/>
        <v>versicolor</v>
      </c>
      <c r="K475" s="24" t="str">
        <f t="shared" si="2954"/>
        <v>OK</v>
      </c>
      <c r="L475" s="29">
        <f t="shared" si="2955"/>
        <v>0.06872241411</v>
      </c>
      <c r="N475" s="29">
        <v>1.0</v>
      </c>
      <c r="O475" s="27">
        <v>6.7</v>
      </c>
      <c r="P475" s="27">
        <v>3.2</v>
      </c>
      <c r="U475" s="27">
        <v>0.45816855968223846</v>
      </c>
      <c r="V475" s="27">
        <v>-2.0357562926954604</v>
      </c>
      <c r="W475" s="27">
        <v>3.263382130481526</v>
      </c>
      <c r="Z475" s="17">
        <f t="shared" ref="Z475:AB475" si="2994">1/(1+EXP(-U475))</f>
        <v>0.6125796178</v>
      </c>
      <c r="AA475" s="17">
        <f t="shared" si="2994"/>
        <v>0.1154995598</v>
      </c>
      <c r="AB475" s="17">
        <f t="shared" si="2994"/>
        <v>0.9631510146</v>
      </c>
      <c r="AE475" s="29">
        <v>1.0</v>
      </c>
      <c r="AF475" s="17">
        <f t="shared" ref="AF475:AH475" si="2995">Z475</f>
        <v>0.6125796178</v>
      </c>
      <c r="AG475" s="17">
        <f t="shared" si="2995"/>
        <v>0.1154995598</v>
      </c>
      <c r="AH475" s="17">
        <f t="shared" si="2995"/>
        <v>0.9631510146</v>
      </c>
      <c r="AJ475" s="2"/>
      <c r="AK475" s="2"/>
      <c r="AM475" s="27">
        <v>-0.5188563984502687</v>
      </c>
      <c r="AN475" s="27">
        <v>1.4259035302412328</v>
      </c>
      <c r="AO475" s="27">
        <v>1.0878027154754812</v>
      </c>
      <c r="AQ475" s="17">
        <f t="shared" ref="AQ475:AS475" si="2996">EXP(AM475)/(EXP($AM475)+EXP($AN475)+EXP($AO475))</f>
        <v>0.07705300975</v>
      </c>
      <c r="AR475" s="17">
        <f t="shared" si="2996"/>
        <v>0.5387510293</v>
      </c>
      <c r="AS475" s="17">
        <f t="shared" si="2996"/>
        <v>0.3841959609</v>
      </c>
      <c r="AU475" s="40" t="str">
        <f t="shared" si="2971"/>
        <v>versicolor</v>
      </c>
      <c r="AW475" s="41">
        <v>0.0</v>
      </c>
      <c r="AX475" s="41">
        <v>1.0</v>
      </c>
      <c r="AY475" s="41">
        <v>0.0</v>
      </c>
      <c r="BB475" s="74">
        <f t="shared" ref="BB475:BD475" si="2997">AQ475-AW475</f>
        <v>0.07705300975</v>
      </c>
      <c r="BC475" s="74">
        <f t="shared" si="2997"/>
        <v>-0.4612489707</v>
      </c>
      <c r="BD475" s="74">
        <f t="shared" si="2997"/>
        <v>0.3841959609</v>
      </c>
      <c r="BF475" s="5">
        <v>1.0</v>
      </c>
      <c r="BG475" s="5">
        <v>1.0</v>
      </c>
      <c r="BH475" s="5">
        <v>1.0</v>
      </c>
      <c r="BJ475" s="34">
        <f t="shared" ref="BJ475:BL475" si="2998">BB475*BF475</f>
        <v>0.07705300975</v>
      </c>
      <c r="BK475" s="34">
        <f t="shared" si="2998"/>
        <v>-0.4612489707</v>
      </c>
      <c r="BL475" s="34">
        <f t="shared" si="2998"/>
        <v>0.3841959609</v>
      </c>
      <c r="BT475" s="5">
        <f t="shared" ref="BT475:BV475" si="2999">Z475*(1-Z475)</f>
        <v>0.2373258297</v>
      </c>
      <c r="BU475" s="5">
        <f t="shared" si="2999"/>
        <v>0.1021594115</v>
      </c>
      <c r="BV475" s="5">
        <f t="shared" si="2999"/>
        <v>0.0354911377</v>
      </c>
      <c r="BY475" s="17">
        <v>-0.19754347824278823</v>
      </c>
      <c r="BZ475" s="17">
        <v>0.4821737394389462</v>
      </c>
      <c r="CA475" s="17">
        <v>-0.2902129867872107</v>
      </c>
      <c r="CC475" s="34">
        <f t="shared" ref="CC475:CE475" si="3000">BY475*BT475</f>
        <v>-0.04688216987</v>
      </c>
      <c r="CD475" s="34">
        <f t="shared" si="3000"/>
        <v>0.04925858545</v>
      </c>
      <c r="CE475" s="34">
        <f t="shared" si="3000"/>
        <v>-0.01029998908</v>
      </c>
    </row>
    <row r="476" ht="18.0" customHeight="1">
      <c r="B476" s="6">
        <v>0.0</v>
      </c>
      <c r="C476" s="6">
        <v>0.0</v>
      </c>
      <c r="D476" s="6">
        <v>1.0</v>
      </c>
      <c r="E476" s="22" t="str">
        <f t="shared" si="2951"/>
        <v>virginica</v>
      </c>
      <c r="F476" s="22">
        <f t="shared" ref="F476:H476" si="3001">AQ476</f>
        <v>0.2115706107</v>
      </c>
      <c r="G476" s="22">
        <f t="shared" si="3001"/>
        <v>0.3721160805</v>
      </c>
      <c r="H476" s="22">
        <f t="shared" si="3001"/>
        <v>0.4163133088</v>
      </c>
      <c r="I476" s="64" t="str">
        <f t="shared" si="2953"/>
        <v>virginica</v>
      </c>
      <c r="K476" s="24" t="str">
        <f t="shared" si="2954"/>
        <v>OK</v>
      </c>
      <c r="L476" s="29">
        <f t="shared" si="2955"/>
        <v>0.0973685729</v>
      </c>
      <c r="N476" s="29">
        <v>1.0</v>
      </c>
      <c r="O476" s="27">
        <v>7.9</v>
      </c>
      <c r="P476" s="27">
        <v>6.3</v>
      </c>
      <c r="U476" s="27">
        <v>-0.6207273155731263</v>
      </c>
      <c r="V476" s="27">
        <v>-0.11619768153917764</v>
      </c>
      <c r="W476" s="27">
        <v>1.2092560940111676</v>
      </c>
      <c r="Z476" s="17">
        <f t="shared" ref="Z476:AB476" si="3002">1/(1+EXP(-U476))</f>
        <v>0.3496160529</v>
      </c>
      <c r="AA476" s="17">
        <f t="shared" si="3002"/>
        <v>0.4709832207</v>
      </c>
      <c r="AB476" s="17">
        <f t="shared" si="3002"/>
        <v>0.770167297</v>
      </c>
      <c r="AE476" s="29">
        <v>1.0</v>
      </c>
      <c r="AF476" s="17">
        <f t="shared" ref="AF476:AH476" si="3003">Z476</f>
        <v>0.3496160529</v>
      </c>
      <c r="AG476" s="17">
        <f t="shared" si="3003"/>
        <v>0.4709832207</v>
      </c>
      <c r="AH476" s="17">
        <f t="shared" si="3003"/>
        <v>0.770167297</v>
      </c>
      <c r="AM476" s="27">
        <v>0.12461032332118716</v>
      </c>
      <c r="AN476" s="27">
        <v>0.6892573736954114</v>
      </c>
      <c r="AO476" s="27">
        <v>0.8014896466665571</v>
      </c>
      <c r="AQ476" s="17">
        <f t="shared" ref="AQ476:AS476" si="3004">EXP(AM476)/(EXP($AM476)+EXP($AN476)+EXP($AO476))</f>
        <v>0.2115706107</v>
      </c>
      <c r="AR476" s="17">
        <f t="shared" si="3004"/>
        <v>0.3721160805</v>
      </c>
      <c r="AS476" s="17">
        <f t="shared" si="3004"/>
        <v>0.4163133088</v>
      </c>
      <c r="AU476" s="40" t="str">
        <f t="shared" si="2971"/>
        <v>virginica</v>
      </c>
      <c r="AW476" s="41">
        <v>0.0</v>
      </c>
      <c r="AX476" s="41">
        <v>0.0</v>
      </c>
      <c r="AY476" s="41">
        <v>1.0</v>
      </c>
      <c r="BB476" s="74">
        <f t="shared" ref="BB476:BD476" si="3005">AQ476-AW476</f>
        <v>0.2115706107</v>
      </c>
      <c r="BC476" s="74">
        <f t="shared" si="3005"/>
        <v>0.3721160805</v>
      </c>
      <c r="BD476" s="74">
        <f t="shared" si="3005"/>
        <v>-0.5836866912</v>
      </c>
      <c r="BF476" s="5">
        <v>1.0</v>
      </c>
      <c r="BG476" s="5">
        <v>1.0</v>
      </c>
      <c r="BH476" s="5">
        <v>1.0</v>
      </c>
      <c r="BJ476" s="34">
        <f t="shared" ref="BJ476:BL476" si="3006">BB476*BF476</f>
        <v>0.2115706107</v>
      </c>
      <c r="BK476" s="34">
        <f t="shared" si="3006"/>
        <v>0.3721160805</v>
      </c>
      <c r="BL476" s="34">
        <f t="shared" si="3006"/>
        <v>-0.5836866912</v>
      </c>
      <c r="BT476" s="5">
        <f t="shared" ref="BT476:BV476" si="3007">Z476*(1-Z476)</f>
        <v>0.2273846685</v>
      </c>
      <c r="BU476" s="5">
        <f t="shared" si="3007"/>
        <v>0.2491580265</v>
      </c>
      <c r="BV476" s="5">
        <f t="shared" si="3007"/>
        <v>0.1770096316</v>
      </c>
      <c r="BY476" s="17">
        <v>0.053774766291267595</v>
      </c>
      <c r="BZ476" s="17">
        <v>-0.03722387967192249</v>
      </c>
      <c r="CA476" s="17">
        <v>-0.29282874517010127</v>
      </c>
      <c r="CC476" s="34">
        <f t="shared" ref="CC476:CE476" si="3008">BY476*BT476</f>
        <v>0.0122275574</v>
      </c>
      <c r="CD476" s="34">
        <f t="shared" si="3008"/>
        <v>-0.009274628399</v>
      </c>
      <c r="CE476" s="34">
        <f t="shared" si="3008"/>
        <v>-0.05183350832</v>
      </c>
    </row>
    <row r="477" ht="18.0" customHeight="1">
      <c r="B477" s="6">
        <v>0.0</v>
      </c>
      <c r="C477" s="6">
        <v>0.0</v>
      </c>
      <c r="D477" s="6">
        <v>1.0</v>
      </c>
      <c r="E477" s="22" t="str">
        <f t="shared" si="2951"/>
        <v>virginica</v>
      </c>
      <c r="F477" s="22">
        <f t="shared" ref="F477:H477" si="3009">AQ477</f>
        <v>0.1298069456</v>
      </c>
      <c r="G477" s="22">
        <f t="shared" si="3009"/>
        <v>0.4559962805</v>
      </c>
      <c r="H477" s="22">
        <f t="shared" si="3009"/>
        <v>0.4141967739</v>
      </c>
      <c r="I477" s="64" t="str">
        <f t="shared" si="2953"/>
        <v>versicolor</v>
      </c>
      <c r="K477" s="24" t="str">
        <f t="shared" si="2954"/>
        <v>NG</v>
      </c>
      <c r="L477" s="29">
        <f t="shared" si="2955"/>
        <v>0.09793490209</v>
      </c>
      <c r="N477" s="29">
        <v>1.0</v>
      </c>
      <c r="O477" s="27">
        <v>8.3</v>
      </c>
      <c r="P477" s="27">
        <v>5.8</v>
      </c>
      <c r="U477" s="27">
        <v>-0.28349821261684527</v>
      </c>
      <c r="V477" s="27">
        <v>-0.8475997069910708</v>
      </c>
      <c r="W477" s="27">
        <v>2.101727180537929</v>
      </c>
      <c r="Z477" s="17">
        <f t="shared" ref="Z477:AB477" si="3010">1/(1+EXP(-U477))</f>
        <v>0.4295963521</v>
      </c>
      <c r="AA477" s="17">
        <f t="shared" si="3010"/>
        <v>0.299936616</v>
      </c>
      <c r="AB477" s="17">
        <f t="shared" si="3010"/>
        <v>0.8910709383</v>
      </c>
      <c r="AE477" s="29">
        <v>1.0</v>
      </c>
      <c r="AF477" s="17">
        <f t="shared" ref="AF477:AH477" si="3011">Z477</f>
        <v>0.4295963521</v>
      </c>
      <c r="AG477" s="17">
        <f t="shared" si="3011"/>
        <v>0.299936616</v>
      </c>
      <c r="AH477" s="17">
        <f t="shared" si="3011"/>
        <v>0.8910709383</v>
      </c>
      <c r="AM477" s="27">
        <v>-0.2263339341452446</v>
      </c>
      <c r="AN477" s="27">
        <v>1.0301024060982582</v>
      </c>
      <c r="AO477" s="27">
        <v>0.933958913560816</v>
      </c>
      <c r="AQ477" s="17">
        <f t="shared" ref="AQ477:AS477" si="3012">EXP(AM477)/(EXP($AM477)+EXP($AN477)+EXP($AO477))</f>
        <v>0.1298069456</v>
      </c>
      <c r="AR477" s="17">
        <f t="shared" si="3012"/>
        <v>0.4559962805</v>
      </c>
      <c r="AS477" s="17">
        <f t="shared" si="3012"/>
        <v>0.4141967739</v>
      </c>
      <c r="AU477" s="40" t="str">
        <f t="shared" si="2971"/>
        <v>versicolor</v>
      </c>
      <c r="AW477" s="41">
        <v>0.0</v>
      </c>
      <c r="AX477" s="41">
        <v>0.0</v>
      </c>
      <c r="AY477" s="41">
        <v>1.0</v>
      </c>
      <c r="BB477" s="74">
        <f t="shared" ref="BB477:BD477" si="3013">AQ477-AW477</f>
        <v>0.1298069456</v>
      </c>
      <c r="BC477" s="74">
        <f t="shared" si="3013"/>
        <v>0.4559962805</v>
      </c>
      <c r="BD477" s="74">
        <f t="shared" si="3013"/>
        <v>-0.5858032261</v>
      </c>
      <c r="BF477" s="5">
        <v>1.0</v>
      </c>
      <c r="BG477" s="5">
        <v>1.0</v>
      </c>
      <c r="BH477" s="5">
        <v>1.0</v>
      </c>
      <c r="BJ477" s="34">
        <f t="shared" ref="BJ477:BL477" si="3014">BB477*BF477</f>
        <v>0.1298069456</v>
      </c>
      <c r="BK477" s="34">
        <f t="shared" si="3014"/>
        <v>0.4559962805</v>
      </c>
      <c r="BL477" s="34">
        <f t="shared" si="3014"/>
        <v>-0.5858032261</v>
      </c>
      <c r="BT477" s="5">
        <f t="shared" ref="BT477:BV477" si="3015">Z477*(1-Z477)</f>
        <v>0.2450433264</v>
      </c>
      <c r="BU477" s="5">
        <f t="shared" si="3015"/>
        <v>0.2099746424</v>
      </c>
      <c r="BV477" s="5">
        <f t="shared" si="3015"/>
        <v>0.09706352122</v>
      </c>
      <c r="BY477" s="17">
        <v>0.1158345037791465</v>
      </c>
      <c r="BZ477" s="17">
        <v>-0.2119760088285895</v>
      </c>
      <c r="CA477" s="17">
        <v>-0.10962543166119498</v>
      </c>
      <c r="CC477" s="34">
        <f t="shared" ref="CC477:CE477" si="3016">BY477*BT477</f>
        <v>0.02838447211</v>
      </c>
      <c r="CD477" s="34">
        <f t="shared" si="3016"/>
        <v>-0.04450958665</v>
      </c>
      <c r="CE477" s="34">
        <f t="shared" si="3016"/>
        <v>-0.01064063041</v>
      </c>
    </row>
    <row r="478" ht="18.0" customHeight="1">
      <c r="B478" s="6">
        <v>0.0</v>
      </c>
      <c r="C478" s="6">
        <v>0.0</v>
      </c>
      <c r="D478" s="6">
        <v>1.0</v>
      </c>
      <c r="E478" s="22" t="str">
        <f t="shared" si="2951"/>
        <v>virginica</v>
      </c>
      <c r="F478" s="22">
        <f t="shared" ref="F478:H478" si="3017">AQ478</f>
        <v>0.1227211061</v>
      </c>
      <c r="G478" s="22">
        <f t="shared" si="3017"/>
        <v>0.466249901</v>
      </c>
      <c r="H478" s="22">
        <f t="shared" si="3017"/>
        <v>0.411028993</v>
      </c>
      <c r="I478" s="64" t="str">
        <f t="shared" si="2953"/>
        <v>versicolor</v>
      </c>
      <c r="J478" s="30"/>
      <c r="K478" s="24" t="str">
        <f t="shared" si="2954"/>
        <v>NG</v>
      </c>
      <c r="L478" s="31">
        <f t="shared" si="2955"/>
        <v>0.09878794717</v>
      </c>
      <c r="N478" s="31">
        <v>1.0</v>
      </c>
      <c r="O478" s="27">
        <v>7.7</v>
      </c>
      <c r="P478" s="27">
        <v>5.2</v>
      </c>
      <c r="U478" s="27">
        <v>-0.1758011499713361</v>
      </c>
      <c r="V478" s="27">
        <v>-0.9577971749308709</v>
      </c>
      <c r="W478" s="27">
        <v>2.1516244745887363</v>
      </c>
      <c r="Z478" s="17">
        <f t="shared" ref="Z478:AB478" si="3018">1/(1+EXP(-U478))</f>
        <v>0.4561625579</v>
      </c>
      <c r="AA478" s="17">
        <f t="shared" si="3018"/>
        <v>0.2773194539</v>
      </c>
      <c r="AB478" s="17">
        <f t="shared" si="3018"/>
        <v>0.8958204803</v>
      </c>
      <c r="AE478" s="31">
        <v>1.0</v>
      </c>
      <c r="AF478" s="17">
        <f t="shared" ref="AF478:AH478" si="3019">Z478</f>
        <v>0.4561625579</v>
      </c>
      <c r="AG478" s="17">
        <f t="shared" si="3019"/>
        <v>0.2773194539</v>
      </c>
      <c r="AH478" s="17">
        <f t="shared" si="3019"/>
        <v>0.8958204803</v>
      </c>
      <c r="AM478" s="27">
        <v>-0.25676833245937425</v>
      </c>
      <c r="AN478" s="27">
        <v>1.0780390754920046</v>
      </c>
      <c r="AO478" s="27">
        <v>0.9519810714311712</v>
      </c>
      <c r="AQ478" s="17">
        <f t="shared" ref="AQ478:AS478" si="3020">EXP(AM478)/(EXP($AM478)+EXP($AN478)+EXP($AO478))</f>
        <v>0.1227211061</v>
      </c>
      <c r="AR478" s="17">
        <f t="shared" si="3020"/>
        <v>0.466249901</v>
      </c>
      <c r="AS478" s="17">
        <f t="shared" si="3020"/>
        <v>0.411028993</v>
      </c>
      <c r="AU478" s="40" t="str">
        <f t="shared" si="2971"/>
        <v>versicolor</v>
      </c>
      <c r="AW478" s="41">
        <v>0.0</v>
      </c>
      <c r="AX478" s="41">
        <v>0.0</v>
      </c>
      <c r="AY478" s="41">
        <v>1.0</v>
      </c>
      <c r="BB478" s="74">
        <f t="shared" ref="BB478:BD478" si="3021">AQ478-AW478</f>
        <v>0.1227211061</v>
      </c>
      <c r="BC478" s="74">
        <f t="shared" si="3021"/>
        <v>0.466249901</v>
      </c>
      <c r="BD478" s="74">
        <f t="shared" si="3021"/>
        <v>-0.588971007</v>
      </c>
      <c r="BF478" s="5">
        <v>1.0</v>
      </c>
      <c r="BG478" s="5">
        <v>1.0</v>
      </c>
      <c r="BH478" s="5">
        <v>1.0</v>
      </c>
      <c r="BJ478" s="34">
        <f t="shared" ref="BJ478:BL478" si="3022">BB478*BF478</f>
        <v>0.1227211061</v>
      </c>
      <c r="BK478" s="34">
        <f t="shared" si="3022"/>
        <v>0.466249901</v>
      </c>
      <c r="BL478" s="34">
        <f t="shared" si="3022"/>
        <v>-0.588971007</v>
      </c>
      <c r="BT478" s="5">
        <f t="shared" ref="BT478:BV478" si="3023">Z478*(1-Z478)</f>
        <v>0.2480782787</v>
      </c>
      <c r="BU478" s="5">
        <f t="shared" si="3023"/>
        <v>0.2004133744</v>
      </c>
      <c r="BV478" s="5">
        <f t="shared" si="3023"/>
        <v>0.09332614734</v>
      </c>
      <c r="BY478" s="17">
        <v>0.12229857358764518</v>
      </c>
      <c r="BZ478" s="17">
        <v>-0.22959952208572285</v>
      </c>
      <c r="CA478" s="17">
        <v>-0.09283060003415333</v>
      </c>
      <c r="CC478" s="34">
        <f t="shared" ref="CC478:CE478" si="3024">BY478*BT478</f>
        <v>0.03033961962</v>
      </c>
      <c r="CD478" s="34">
        <f t="shared" si="3024"/>
        <v>-0.04601481497</v>
      </c>
      <c r="CE478" s="34">
        <f t="shared" si="3024"/>
        <v>-0.008663522256</v>
      </c>
    </row>
    <row r="479" ht="18.0" customHeight="1">
      <c r="K479" s="32" t="s">
        <v>29</v>
      </c>
      <c r="L479" s="31">
        <f>SUM(L470:L478)</f>
        <v>0.625429861</v>
      </c>
      <c r="R479" s="9"/>
      <c r="AM479" s="7"/>
    </row>
    <row r="480" ht="18.0" customHeight="1">
      <c r="K480" s="2"/>
      <c r="R480" s="9"/>
      <c r="AM480" s="43" t="s">
        <v>388</v>
      </c>
      <c r="AN480" s="27"/>
      <c r="AO480" s="27"/>
    </row>
    <row r="481" ht="18.0" customHeight="1">
      <c r="B481" s="11" t="s">
        <v>11</v>
      </c>
      <c r="C481" s="12"/>
      <c r="D481" s="12"/>
      <c r="E481" s="13"/>
      <c r="G481" s="2"/>
      <c r="H481" s="2"/>
      <c r="I481" s="2"/>
      <c r="J481" s="9"/>
      <c r="K481" s="2"/>
      <c r="L481" s="9"/>
      <c r="Q481" s="7"/>
      <c r="U481" s="43" t="s">
        <v>12</v>
      </c>
      <c r="V481" s="27"/>
      <c r="W481" s="27"/>
      <c r="Z481" s="16" t="s">
        <v>389</v>
      </c>
      <c r="AA481" s="17"/>
      <c r="AF481" s="16" t="s">
        <v>390</v>
      </c>
      <c r="AI481" s="7"/>
      <c r="AM481" s="43" t="s">
        <v>391</v>
      </c>
      <c r="AQ481" s="10" t="s">
        <v>392</v>
      </c>
      <c r="AR481" s="17"/>
      <c r="AW481" s="1" t="s">
        <v>41</v>
      </c>
      <c r="BB481" s="36" t="s">
        <v>93</v>
      </c>
      <c r="BF481" s="4" t="s">
        <v>393</v>
      </c>
      <c r="BH481" s="9" t="s">
        <v>2204</v>
      </c>
      <c r="BJ481" s="33" t="s">
        <v>395</v>
      </c>
      <c r="BN481" s="33" t="s">
        <v>396</v>
      </c>
      <c r="BO481" s="34"/>
      <c r="BP481" s="34"/>
      <c r="BQ481" s="34"/>
      <c r="BT481" s="4" t="s">
        <v>397</v>
      </c>
      <c r="BX481" s="16" t="s">
        <v>398</v>
      </c>
      <c r="BY481" s="17"/>
      <c r="BZ481" s="17"/>
      <c r="CA481" s="17"/>
      <c r="CB481" s="17"/>
      <c r="CC481" s="33" t="s">
        <v>399</v>
      </c>
      <c r="CG481" s="4" t="s">
        <v>138</v>
      </c>
      <c r="CH481" s="5"/>
      <c r="CI481" s="5"/>
      <c r="CJ481" s="5"/>
    </row>
    <row r="482" ht="18.0" customHeight="1">
      <c r="B482" s="18" t="s">
        <v>14</v>
      </c>
      <c r="C482" s="18" t="s">
        <v>15</v>
      </c>
      <c r="D482" s="18" t="s">
        <v>16</v>
      </c>
      <c r="E482" s="19"/>
      <c r="F482" s="6" t="s">
        <v>14</v>
      </c>
      <c r="G482" s="6" t="s">
        <v>15</v>
      </c>
      <c r="H482" s="6" t="s">
        <v>16</v>
      </c>
      <c r="I482" s="19"/>
      <c r="J482" s="20" t="s">
        <v>18</v>
      </c>
      <c r="K482" s="18" t="s">
        <v>19</v>
      </c>
      <c r="L482" s="21" t="s">
        <v>20</v>
      </c>
      <c r="N482" s="1" t="s">
        <v>21</v>
      </c>
      <c r="O482" s="1" t="s">
        <v>22</v>
      </c>
      <c r="P482" s="1" t="s">
        <v>23</v>
      </c>
      <c r="Q482" s="1" t="s">
        <v>2205</v>
      </c>
      <c r="U482" s="1" t="s">
        <v>2206</v>
      </c>
      <c r="AE482" s="1" t="s">
        <v>21</v>
      </c>
      <c r="AF482" s="2" t="s">
        <v>2207</v>
      </c>
      <c r="AI482" s="2" t="s">
        <v>2208</v>
      </c>
      <c r="AK482" s="2"/>
      <c r="AM482" s="2" t="s">
        <v>2209</v>
      </c>
      <c r="AO482" s="2"/>
      <c r="AQ482" s="2" t="s">
        <v>47</v>
      </c>
      <c r="AW482" s="6" t="s">
        <v>14</v>
      </c>
      <c r="AX482" s="6" t="s">
        <v>15</v>
      </c>
      <c r="AY482" s="6" t="s">
        <v>16</v>
      </c>
      <c r="BB482" s="2" t="s">
        <v>101</v>
      </c>
      <c r="BF482" s="1" t="s">
        <v>251</v>
      </c>
      <c r="BJ482" s="57" t="s">
        <v>2210</v>
      </c>
      <c r="BK482" s="58"/>
      <c r="BO482" s="2" t="s">
        <v>104</v>
      </c>
      <c r="BP482" s="2"/>
      <c r="BT482" s="1" t="s">
        <v>145</v>
      </c>
      <c r="BY482" s="2" t="s">
        <v>146</v>
      </c>
      <c r="CC482" s="2" t="s">
        <v>2211</v>
      </c>
      <c r="CH482" s="2" t="s">
        <v>148</v>
      </c>
    </row>
    <row r="483" ht="18.0" customHeight="1">
      <c r="A483" s="1">
        <f>A470+1</f>
        <v>37</v>
      </c>
      <c r="B483" s="6">
        <v>1.0</v>
      </c>
      <c r="C483" s="6">
        <v>0.0</v>
      </c>
      <c r="D483" s="6">
        <v>0.0</v>
      </c>
      <c r="E483" s="22" t="str">
        <f t="shared" ref="E483:E491" si="3035">IF(MAX(B483:D483)=B483,"setosa",IF(MAX(B483:D483)=C483,"versicolor","virginica"))</f>
        <v>setosa</v>
      </c>
      <c r="F483" s="22">
        <f t="shared" ref="F483:H483" si="3025">AQ483</f>
        <v>0.7189119249</v>
      </c>
      <c r="G483" s="22">
        <f t="shared" si="3025"/>
        <v>0.08760216533</v>
      </c>
      <c r="H483" s="22">
        <f t="shared" si="3025"/>
        <v>0.1934859097</v>
      </c>
      <c r="I483" s="64" t="str">
        <f t="shared" ref="I483:I491" si="3037">IF(MAX(F483:H483)=F483,"setosa",IF(MAX(F483:H483)=G483,"versicolor","virginica"))</f>
        <v>setosa</v>
      </c>
      <c r="J483" s="22">
        <f>COUNTIF(K483:K491,"OK")/9</f>
        <v>0.7777777778</v>
      </c>
      <c r="K483" s="24" t="str">
        <f t="shared" ref="K483:K491" si="3038">IF(E483=I483,"OK","NG")</f>
        <v>OK</v>
      </c>
      <c r="L483" s="25">
        <f t="shared" ref="L483:L491" si="3039">-(B483*LN(F483)+C483*LN(G483)+D483*LN(H483))/9</f>
        <v>0.03666849171</v>
      </c>
      <c r="M483" s="9" t="s">
        <v>26</v>
      </c>
      <c r="N483" s="25">
        <v>1.0</v>
      </c>
      <c r="O483" s="27">
        <v>5.1</v>
      </c>
      <c r="P483" s="27">
        <v>7.0</v>
      </c>
      <c r="Q483" s="72">
        <f t="shared" ref="Q483:S483" si="3026">Q470-$C$10*CH470</f>
        <v>0.07221004328</v>
      </c>
      <c r="R483" s="72">
        <f t="shared" si="3026"/>
        <v>-0.1391602525</v>
      </c>
      <c r="S483" s="72">
        <f t="shared" si="3026"/>
        <v>0.2207531114</v>
      </c>
      <c r="T483" s="28" t="s">
        <v>27</v>
      </c>
      <c r="U483" s="27">
        <f t="array" ref="U483:W491">MMULT(N483:P491,Q483:S485)</f>
        <v>-1.751352132</v>
      </c>
      <c r="V483" s="27">
        <v>2.5658612060122605</v>
      </c>
      <c r="W483" s="27">
        <v>-2.1781603731830748</v>
      </c>
      <c r="Y483" s="9" t="s">
        <v>2212</v>
      </c>
      <c r="Z483" s="17">
        <f t="shared" ref="Z483:AB483" si="3027">1/(1+EXP(-U483))</f>
        <v>0.1478767358</v>
      </c>
      <c r="AA483" s="17">
        <f t="shared" si="3027"/>
        <v>0.9286318847</v>
      </c>
      <c r="AB483" s="17">
        <f t="shared" si="3027"/>
        <v>0.1017289101</v>
      </c>
      <c r="AD483" s="9" t="s">
        <v>2213</v>
      </c>
      <c r="AE483" s="25">
        <v>1.0</v>
      </c>
      <c r="AF483" s="17">
        <f t="shared" ref="AF483:AH483" si="3028">Z483</f>
        <v>0.1478767358</v>
      </c>
      <c r="AG483" s="17">
        <f t="shared" si="3028"/>
        <v>0.9286318847</v>
      </c>
      <c r="AH483" s="17">
        <f t="shared" si="3028"/>
        <v>0.1017289101</v>
      </c>
      <c r="AI483" s="38">
        <f t="shared" ref="AI483:AK483" si="3029">AI470-$C$10*BO470</f>
        <v>0.2576216828</v>
      </c>
      <c r="AJ483" s="38">
        <f t="shared" si="3029"/>
        <v>-0.1743065561</v>
      </c>
      <c r="AK483" s="38">
        <f t="shared" si="3029"/>
        <v>-0.08331512677</v>
      </c>
      <c r="AL483" s="28" t="s">
        <v>27</v>
      </c>
      <c r="AM483" s="27">
        <f t="array" ref="AM483:AO491">MMULT(AE483:AH491,AI483:AK486)</f>
        <v>1.479237555</v>
      </c>
      <c r="AN483" s="27">
        <v>-0.6256955824840036</v>
      </c>
      <c r="AO483" s="27">
        <v>0.1667033933896223</v>
      </c>
      <c r="AP483" s="9" t="s">
        <v>2214</v>
      </c>
      <c r="AQ483" s="17">
        <f t="shared" ref="AQ483:AS483" si="3030">EXP(AM483)/(EXP($AM483)+EXP($AN483)+EXP($AO483))</f>
        <v>0.7189119249</v>
      </c>
      <c r="AR483" s="17">
        <f t="shared" si="3030"/>
        <v>0.08760216533</v>
      </c>
      <c r="AS483" s="17">
        <f t="shared" si="3030"/>
        <v>0.1934859097</v>
      </c>
      <c r="AT483" s="39" t="s">
        <v>51</v>
      </c>
      <c r="AU483" s="40" t="str">
        <f>IF(MAX(B483:D483)=MAX(AQ483:AS483)=AQ483,"setosa",IF(MAX(AQ483:AS483)=AR483,"versicolor","virginica"))</f>
        <v>virginica</v>
      </c>
      <c r="AW483" s="41">
        <v>1.0</v>
      </c>
      <c r="AX483" s="41">
        <v>0.0</v>
      </c>
      <c r="AY483" s="41">
        <v>0.0</v>
      </c>
      <c r="BA483" s="59" t="s">
        <v>108</v>
      </c>
      <c r="BB483" s="74">
        <f t="shared" ref="BB483:BD483" si="3031">AQ483-AW483</f>
        <v>-0.2810880751</v>
      </c>
      <c r="BC483" s="74">
        <f t="shared" si="3031"/>
        <v>0.08760216533</v>
      </c>
      <c r="BD483" s="74">
        <f t="shared" si="3031"/>
        <v>0.1934859097</v>
      </c>
      <c r="BE483" s="9" t="s">
        <v>2215</v>
      </c>
      <c r="BF483" s="5">
        <v>1.0</v>
      </c>
      <c r="BG483" s="5">
        <v>1.0</v>
      </c>
      <c r="BH483" s="5">
        <v>1.0</v>
      </c>
      <c r="BI483" s="9" t="s">
        <v>2216</v>
      </c>
      <c r="BJ483" s="34">
        <f t="shared" ref="BJ483:BL483" si="3032">BB483*BF483</f>
        <v>-0.2810880751</v>
      </c>
      <c r="BK483" s="34">
        <f t="shared" si="3032"/>
        <v>0.08760216533</v>
      </c>
      <c r="BL483" s="34">
        <f t="shared" si="3032"/>
        <v>0.1934859097</v>
      </c>
      <c r="BN483" s="61" t="s">
        <v>2217</v>
      </c>
      <c r="BO483" s="62">
        <f t="array" ref="BO483:BQ486">MMULT(TRANSPOSE(AE483:AH491),BJ483:BL491)</f>
        <v>-0.08826387067</v>
      </c>
      <c r="BP483" s="62">
        <v>0.08894495101304695</v>
      </c>
      <c r="BQ483" s="62">
        <v>-6.81080341265683E-4</v>
      </c>
      <c r="BS483" s="75" t="s">
        <v>2218</v>
      </c>
      <c r="BT483" s="5">
        <f t="shared" ref="BT483:BV483" si="3033">Z483*(1-Z483)</f>
        <v>0.1260092068</v>
      </c>
      <c r="BU483" s="5">
        <f t="shared" si="3033"/>
        <v>0.06627470743</v>
      </c>
      <c r="BV483" s="5">
        <f t="shared" si="3033"/>
        <v>0.09138013897</v>
      </c>
      <c r="BX483" s="9" t="s">
        <v>2219</v>
      </c>
      <c r="BY483" s="17">
        <f t="array" ref="BY483:CA491">MMULT(BJ483:BL491,TRANSPOSE(AI484:AK486))</f>
        <v>0.1450967017</v>
      </c>
      <c r="BZ483" s="17">
        <v>-0.44723606275680283</v>
      </c>
      <c r="CA483" s="17">
        <v>0.5830396871777114</v>
      </c>
      <c r="CB483" s="9"/>
      <c r="CC483" s="34">
        <f t="shared" ref="CC483:CE483" si="3034">BY483*BT483</f>
        <v>0.0182835203</v>
      </c>
      <c r="CD483" s="34">
        <f t="shared" si="3034"/>
        <v>-0.02964043921</v>
      </c>
      <c r="CE483" s="34">
        <f t="shared" si="3034"/>
        <v>0.05327824764</v>
      </c>
      <c r="CG483" s="61" t="s">
        <v>2220</v>
      </c>
      <c r="CH483" s="65">
        <f t="array" ref="CH483:CJ485">MMULT(TRANSPOSE(N483:P491),CC483:CE491)</f>
        <v>-0.03595666131</v>
      </c>
      <c r="CI483" s="65">
        <v>0.04821140036070401</v>
      </c>
      <c r="CJ483" s="65">
        <v>-0.003796746309242798</v>
      </c>
    </row>
    <row r="484" ht="18.0" customHeight="1">
      <c r="B484" s="6">
        <v>1.0</v>
      </c>
      <c r="C484" s="6">
        <v>0.0</v>
      </c>
      <c r="D484" s="6">
        <v>0.0</v>
      </c>
      <c r="E484" s="22" t="str">
        <f t="shared" si="3035"/>
        <v>setosa</v>
      </c>
      <c r="F484" s="22">
        <f t="shared" ref="F484:H484" si="3036">AQ484</f>
        <v>0.7470270138</v>
      </c>
      <c r="G484" s="22">
        <f t="shared" si="3036"/>
        <v>0.07626706732</v>
      </c>
      <c r="H484" s="22">
        <f t="shared" si="3036"/>
        <v>0.1767059189</v>
      </c>
      <c r="I484" s="64" t="str">
        <f t="shared" si="3037"/>
        <v>setosa</v>
      </c>
      <c r="K484" s="24" t="str">
        <f t="shared" si="3038"/>
        <v>OK</v>
      </c>
      <c r="L484" s="29">
        <f t="shared" si="3039"/>
        <v>0.03240599238</v>
      </c>
      <c r="N484" s="29">
        <v>1.0</v>
      </c>
      <c r="O484" s="27">
        <v>5.4</v>
      </c>
      <c r="P484" s="27">
        <v>7.8</v>
      </c>
      <c r="Q484" s="72">
        <f t="shared" ref="Q484:S484" si="3040">Q471-$C$10*CH471</f>
        <v>0.2850086542</v>
      </c>
      <c r="R484" s="72">
        <f t="shared" si="3040"/>
        <v>-0.7241807122</v>
      </c>
      <c r="S484" s="72">
        <f t="shared" si="3040"/>
        <v>0.9637417377</v>
      </c>
      <c r="U484" s="27">
        <v>-2.0403759712516694</v>
      </c>
      <c r="V484" s="27">
        <v>3.0798462027183104</v>
      </c>
      <c r="W484" s="27">
        <v>-2.724923148638368</v>
      </c>
      <c r="Z484" s="17">
        <f t="shared" ref="Z484:AB484" si="3041">1/(1+EXP(-U484))</f>
        <v>0.1150284538</v>
      </c>
      <c r="AA484" s="17">
        <f t="shared" si="3041"/>
        <v>0.9560537233</v>
      </c>
      <c r="AB484" s="17">
        <f t="shared" si="3041"/>
        <v>0.06151861849</v>
      </c>
      <c r="AE484" s="29">
        <v>1.0</v>
      </c>
      <c r="AF484" s="17">
        <f t="shared" ref="AF484:AH484" si="3042">Z484</f>
        <v>0.1150284538</v>
      </c>
      <c r="AG484" s="17">
        <f t="shared" si="3042"/>
        <v>0.9560537233</v>
      </c>
      <c r="AH484" s="17">
        <f t="shared" si="3042"/>
        <v>0.06151861849</v>
      </c>
      <c r="AI484" s="38">
        <f t="shared" ref="AI484:AK484" si="3043">AI471-$C$10*BO471</f>
        <v>0.2081249583</v>
      </c>
      <c r="AJ484" s="38">
        <f t="shared" si="3043"/>
        <v>0.986055467</v>
      </c>
      <c r="AK484" s="38">
        <f t="shared" si="3043"/>
        <v>0.6058195747</v>
      </c>
      <c r="AM484" s="27">
        <v>1.5568533775368956</v>
      </c>
      <c r="AN484" s="27">
        <v>-0.7250067458533128</v>
      </c>
      <c r="AO484" s="27">
        <v>0.11523890542629259</v>
      </c>
      <c r="AQ484" s="17">
        <f t="shared" ref="AQ484:AS484" si="3044">EXP(AM484)/(EXP($AM484)+EXP($AN484)+EXP($AO484))</f>
        <v>0.7470270138</v>
      </c>
      <c r="AR484" s="17">
        <f t="shared" si="3044"/>
        <v>0.07626706732</v>
      </c>
      <c r="AS484" s="17">
        <f t="shared" si="3044"/>
        <v>0.1767059189</v>
      </c>
      <c r="AU484" s="40" t="str">
        <f t="shared" ref="AU484:AU491" si="3055">IF(MAX(AQ484:AS484)=AQ484,"setosa",IF(MAX(AQ484:AS484)=AR484,"versicolor","virginica"))</f>
        <v>setosa</v>
      </c>
      <c r="AW484" s="41">
        <v>1.0</v>
      </c>
      <c r="AX484" s="41">
        <v>0.0</v>
      </c>
      <c r="AY484" s="41">
        <v>0.0</v>
      </c>
      <c r="BB484" s="74">
        <f t="shared" ref="BB484:BD484" si="3045">AQ484-AW484</f>
        <v>-0.2529729862</v>
      </c>
      <c r="BC484" s="74">
        <f t="shared" si="3045"/>
        <v>0.07626706732</v>
      </c>
      <c r="BD484" s="74">
        <f t="shared" si="3045"/>
        <v>0.1767059189</v>
      </c>
      <c r="BF484" s="5">
        <v>1.0</v>
      </c>
      <c r="BG484" s="5">
        <v>1.0</v>
      </c>
      <c r="BH484" s="5">
        <v>1.0</v>
      </c>
      <c r="BJ484" s="34">
        <f t="shared" ref="BJ484:BL484" si="3046">BB484*BF484</f>
        <v>-0.2529729862</v>
      </c>
      <c r="BK484" s="34">
        <f t="shared" si="3046"/>
        <v>0.07626706732</v>
      </c>
      <c r="BL484" s="34">
        <f t="shared" si="3046"/>
        <v>0.1767059189</v>
      </c>
      <c r="BN484" s="61" t="s">
        <v>2221</v>
      </c>
      <c r="BO484" s="34">
        <v>0.2205788327848267</v>
      </c>
      <c r="BP484" s="34">
        <v>-0.2529773210008447</v>
      </c>
      <c r="BQ484" s="34">
        <v>0.03239848821601815</v>
      </c>
      <c r="BT484" s="5">
        <f t="shared" ref="BT484:BV484" si="3047">Z484*(1-Z484)</f>
        <v>0.1017969086</v>
      </c>
      <c r="BU484" s="5">
        <f t="shared" si="3047"/>
        <v>0.0420150015</v>
      </c>
      <c r="BV484" s="5">
        <f t="shared" si="3047"/>
        <v>0.05773407807</v>
      </c>
      <c r="BY484" s="17">
        <v>0.12960547110566017</v>
      </c>
      <c r="BZ484" s="17">
        <v>-0.4003186246995264</v>
      </c>
      <c r="CA484" s="17">
        <v>0.5239496300135857</v>
      </c>
      <c r="CC484" s="34">
        <f t="shared" ref="CC484:CE484" si="3048">BY484*BT484</f>
        <v>0.0131934363</v>
      </c>
      <c r="CD484" s="34">
        <f t="shared" si="3048"/>
        <v>-0.01681938762</v>
      </c>
      <c r="CE484" s="34">
        <f t="shared" si="3048"/>
        <v>0.03024974884</v>
      </c>
      <c r="CG484" s="61" t="s">
        <v>2222</v>
      </c>
      <c r="CH484" s="66">
        <v>-0.16305205123242683</v>
      </c>
      <c r="CI484" s="66">
        <v>0.20908788116072163</v>
      </c>
      <c r="CJ484" s="66">
        <v>-0.29374508015647904</v>
      </c>
    </row>
    <row r="485" ht="18.0" customHeight="1">
      <c r="B485" s="6">
        <v>1.0</v>
      </c>
      <c r="C485" s="6">
        <v>0.0</v>
      </c>
      <c r="D485" s="6">
        <v>0.0</v>
      </c>
      <c r="E485" s="22" t="str">
        <f t="shared" si="3035"/>
        <v>setosa</v>
      </c>
      <c r="F485" s="22">
        <f t="shared" ref="F485:H485" si="3049">AQ485</f>
        <v>0.7322498471</v>
      </c>
      <c r="G485" s="22">
        <f t="shared" si="3049"/>
        <v>0.08239418575</v>
      </c>
      <c r="H485" s="22">
        <f t="shared" si="3049"/>
        <v>0.1853559672</v>
      </c>
      <c r="I485" s="64" t="str">
        <f t="shared" si="3037"/>
        <v>setosa</v>
      </c>
      <c r="K485" s="24" t="str">
        <f t="shared" si="3038"/>
        <v>OK</v>
      </c>
      <c r="L485" s="29">
        <f t="shared" si="3039"/>
        <v>0.03462594468</v>
      </c>
      <c r="N485" s="29">
        <v>1.0</v>
      </c>
      <c r="O485" s="27">
        <v>4.6</v>
      </c>
      <c r="P485" s="27">
        <v>6.8</v>
      </c>
      <c r="Q485" s="72">
        <f t="shared" ref="Q485:S485" si="3050">Q472-$C$10*CH472</f>
        <v>-0.4681580445</v>
      </c>
      <c r="R485" s="72">
        <f t="shared" si="3050"/>
        <v>0.914049013</v>
      </c>
      <c r="S485" s="72">
        <f t="shared" si="3050"/>
        <v>-1.044856621</v>
      </c>
      <c r="U485" s="27">
        <v>-1.8002248500996794</v>
      </c>
      <c r="V485" s="27">
        <v>2.7451417595236327</v>
      </c>
      <c r="W485" s="27">
        <v>-2.4510599178227723</v>
      </c>
      <c r="Z485" s="17">
        <f t="shared" ref="Z485:AB485" si="3051">1/(1+EXP(-U485))</f>
        <v>0.1418236963</v>
      </c>
      <c r="AA485" s="17">
        <f t="shared" si="3051"/>
        <v>0.9396383875</v>
      </c>
      <c r="AB485" s="17">
        <f t="shared" si="3051"/>
        <v>0.07936107399</v>
      </c>
      <c r="AE485" s="29">
        <v>1.0</v>
      </c>
      <c r="AF485" s="17">
        <f t="shared" ref="AF485:AH485" si="3052">Z485</f>
        <v>0.1418236963</v>
      </c>
      <c r="AG485" s="17">
        <f t="shared" si="3052"/>
        <v>0.9396383875</v>
      </c>
      <c r="AH485" s="17">
        <f t="shared" si="3052"/>
        <v>0.07936107399</v>
      </c>
      <c r="AI485" s="38">
        <f t="shared" ref="AI485:AK485" si="3053">AI472-$C$10*BO472</f>
        <v>1.407301707</v>
      </c>
      <c r="AJ485" s="38">
        <f t="shared" si="3053"/>
        <v>-0.7680391506</v>
      </c>
      <c r="AK485" s="38">
        <f t="shared" si="3053"/>
        <v>0.08073744367</v>
      </c>
      <c r="AM485" s="27">
        <v>1.5189787172593565</v>
      </c>
      <c r="AN485" s="27">
        <v>-0.6656281864332833</v>
      </c>
      <c r="AO485" s="27">
        <v>0.1451350636003677</v>
      </c>
      <c r="AQ485" s="17">
        <f t="shared" ref="AQ485:AS485" si="3054">EXP(AM485)/(EXP($AM485)+EXP($AN485)+EXP($AO485))</f>
        <v>0.7322498471</v>
      </c>
      <c r="AR485" s="17">
        <f t="shared" si="3054"/>
        <v>0.08239418575</v>
      </c>
      <c r="AS485" s="17">
        <f t="shared" si="3054"/>
        <v>0.1853559672</v>
      </c>
      <c r="AU485" s="40" t="str">
        <f t="shared" si="3055"/>
        <v>setosa</v>
      </c>
      <c r="AW485" s="41">
        <v>1.0</v>
      </c>
      <c r="AX485" s="41">
        <v>0.0</v>
      </c>
      <c r="AY485" s="41">
        <v>0.0</v>
      </c>
      <c r="BB485" s="74">
        <f t="shared" ref="BB485:BD485" si="3056">AQ485-AW485</f>
        <v>-0.2677501529</v>
      </c>
      <c r="BC485" s="74">
        <f t="shared" si="3056"/>
        <v>0.08239418575</v>
      </c>
      <c r="BD485" s="74">
        <f t="shared" si="3056"/>
        <v>0.1853559672</v>
      </c>
      <c r="BF485" s="5">
        <v>1.0</v>
      </c>
      <c r="BG485" s="5">
        <v>1.0</v>
      </c>
      <c r="BH485" s="5">
        <v>1.0</v>
      </c>
      <c r="BJ485" s="34">
        <f t="shared" ref="BJ485:BL485" si="3057">BB485*BF485</f>
        <v>-0.2677501529</v>
      </c>
      <c r="BK485" s="34">
        <f t="shared" si="3057"/>
        <v>0.08239418575</v>
      </c>
      <c r="BL485" s="34">
        <f t="shared" si="3057"/>
        <v>0.1853559672</v>
      </c>
      <c r="BO485" s="34">
        <v>-0.5396921636673273</v>
      </c>
      <c r="BP485" s="34">
        <v>0.42414534074609556</v>
      </c>
      <c r="BQ485" s="34">
        <v>0.11554682292123178</v>
      </c>
      <c r="BT485" s="5">
        <f t="shared" ref="BT485:BV485" si="3058">Z485*(1-Z485)</f>
        <v>0.1217097354</v>
      </c>
      <c r="BU485" s="5">
        <f t="shared" si="3058"/>
        <v>0.0567180882</v>
      </c>
      <c r="BV485" s="5">
        <f t="shared" si="3058"/>
        <v>0.07306289392</v>
      </c>
      <c r="BY485" s="17">
        <v>0.13781202111122623</v>
      </c>
      <c r="BZ485" s="17">
        <v>-0.4251220407336186</v>
      </c>
      <c r="CA485" s="17">
        <v>0.5550580136395651</v>
      </c>
      <c r="CC485" s="34">
        <f t="shared" ref="CC485:CE485" si="3059">BY485*BT485</f>
        <v>0.01677306463</v>
      </c>
      <c r="CD485" s="34">
        <f t="shared" si="3059"/>
        <v>-0.0241121094</v>
      </c>
      <c r="CE485" s="34">
        <f t="shared" si="3059"/>
        <v>0.04055414477</v>
      </c>
      <c r="CH485" s="66">
        <v>0.22720279171643115</v>
      </c>
      <c r="CI485" s="66">
        <v>-0.31921111474640507</v>
      </c>
      <c r="CJ485" s="66">
        <v>0.2578959060879951</v>
      </c>
    </row>
    <row r="486" ht="18.0" customHeight="1">
      <c r="B486" s="6">
        <v>0.0</v>
      </c>
      <c r="C486" s="6">
        <v>1.0</v>
      </c>
      <c r="D486" s="6">
        <v>0.0</v>
      </c>
      <c r="E486" s="22" t="str">
        <f t="shared" si="3035"/>
        <v>versicolor</v>
      </c>
      <c r="F486" s="22">
        <f t="shared" ref="F486:H486" si="3060">AQ486</f>
        <v>0.09093990243</v>
      </c>
      <c r="G486" s="22">
        <f t="shared" si="3060"/>
        <v>0.509339246</v>
      </c>
      <c r="H486" s="22">
        <f t="shared" si="3060"/>
        <v>0.3997208516</v>
      </c>
      <c r="I486" s="64" t="str">
        <f t="shared" si="3037"/>
        <v>versicolor</v>
      </c>
      <c r="K486" s="24" t="str">
        <f t="shared" si="3038"/>
        <v>OK</v>
      </c>
      <c r="L486" s="29">
        <f t="shared" si="3039"/>
        <v>0.07496010993</v>
      </c>
      <c r="N486" s="29">
        <v>1.0</v>
      </c>
      <c r="O486" s="27">
        <v>6.4</v>
      </c>
      <c r="P486" s="27">
        <v>3.6</v>
      </c>
      <c r="U486" s="27">
        <v>0.2108964699711331</v>
      </c>
      <c r="V486" s="27">
        <v>-1.4833403639209366</v>
      </c>
      <c r="W486" s="27">
        <v>2.627216396964427</v>
      </c>
      <c r="Z486" s="17">
        <f t="shared" ref="Z486:AB486" si="3061">1/(1+EXP(-U486))</f>
        <v>0.5525295638</v>
      </c>
      <c r="AA486" s="17">
        <f t="shared" si="3061"/>
        <v>0.1849234071</v>
      </c>
      <c r="AB486" s="17">
        <f t="shared" si="3061"/>
        <v>0.932592773</v>
      </c>
      <c r="AE486" s="29">
        <v>1.0</v>
      </c>
      <c r="AF486" s="17">
        <f t="shared" ref="AF486:AH486" si="3062">Z486</f>
        <v>0.5525295638</v>
      </c>
      <c r="AG486" s="17">
        <f t="shared" si="3062"/>
        <v>0.1849234071</v>
      </c>
      <c r="AH486" s="17">
        <f t="shared" si="3062"/>
        <v>0.932592773</v>
      </c>
      <c r="AI486" s="38">
        <f t="shared" ref="AI486:AK486" si="3063">AI473-$C$10*BO473</f>
        <v>-1.140543072</v>
      </c>
      <c r="AJ486" s="38">
        <f t="shared" si="3063"/>
        <v>1.140501295</v>
      </c>
      <c r="AK486" s="38">
        <f t="shared" si="3063"/>
        <v>0.8400417774</v>
      </c>
      <c r="AM486" s="27">
        <v>-0.4308023245807018</v>
      </c>
      <c r="AN486" s="27">
        <v>1.2921130895704347</v>
      </c>
      <c r="AO486" s="27">
        <v>1.0497652323089968</v>
      </c>
      <c r="AQ486" s="17">
        <f t="shared" ref="AQ486:AS486" si="3064">EXP(AM486)/(EXP($AM486)+EXP($AN486)+EXP($AO486))</f>
        <v>0.09093990243</v>
      </c>
      <c r="AR486" s="17">
        <f t="shared" si="3064"/>
        <v>0.509339246</v>
      </c>
      <c r="AS486" s="17">
        <f t="shared" si="3064"/>
        <v>0.3997208516</v>
      </c>
      <c r="AU486" s="40" t="str">
        <f t="shared" si="3055"/>
        <v>versicolor</v>
      </c>
      <c r="AW486" s="41">
        <v>0.0</v>
      </c>
      <c r="AX486" s="41">
        <v>1.0</v>
      </c>
      <c r="AY486" s="41">
        <v>0.0</v>
      </c>
      <c r="BB486" s="74">
        <f t="shared" ref="BB486:BD486" si="3065">AQ486-AW486</f>
        <v>0.09093990243</v>
      </c>
      <c r="BC486" s="74">
        <f t="shared" si="3065"/>
        <v>-0.490660754</v>
      </c>
      <c r="BD486" s="74">
        <f t="shared" si="3065"/>
        <v>0.3997208516</v>
      </c>
      <c r="BF486" s="5">
        <v>1.0</v>
      </c>
      <c r="BG486" s="5">
        <v>1.0</v>
      </c>
      <c r="BH486" s="5">
        <v>1.0</v>
      </c>
      <c r="BJ486" s="34">
        <f t="shared" ref="BJ486:BL486" si="3066">BB486*BF486</f>
        <v>0.09093990243</v>
      </c>
      <c r="BK486" s="34">
        <f t="shared" si="3066"/>
        <v>-0.490660754</v>
      </c>
      <c r="BL486" s="34">
        <f t="shared" si="3066"/>
        <v>0.3997208516</v>
      </c>
      <c r="BO486" s="34">
        <v>0.5601217543612091</v>
      </c>
      <c r="BP486" s="34">
        <v>-0.22070079510151008</v>
      </c>
      <c r="BQ486" s="34">
        <v>-0.33942095925969884</v>
      </c>
      <c r="BT486" s="5">
        <f t="shared" ref="BT486:BV486" si="3067">Z486*(1-Z486)</f>
        <v>0.2472406449</v>
      </c>
      <c r="BU486" s="5">
        <f t="shared" si="3067"/>
        <v>0.1507267406</v>
      </c>
      <c r="BV486" s="5">
        <f t="shared" si="3067"/>
        <v>0.06286349277</v>
      </c>
      <c r="BY486" s="17">
        <v>-0.22273313925172705</v>
      </c>
      <c r="BZ486" s="17">
        <v>0.5370989883877182</v>
      </c>
      <c r="CA486" s="17">
        <v>-0.32753788633406444</v>
      </c>
      <c r="CC486" s="34">
        <f t="shared" ref="CC486:CE486" si="3068">BY486*BT486</f>
        <v>-0.05506868499</v>
      </c>
      <c r="CD486" s="34">
        <f t="shared" si="3068"/>
        <v>0.08095517992</v>
      </c>
      <c r="CE486" s="34">
        <f t="shared" si="3068"/>
        <v>-0.02059017555</v>
      </c>
    </row>
    <row r="487" ht="18.0" customHeight="1">
      <c r="B487" s="6">
        <v>0.0</v>
      </c>
      <c r="C487" s="6">
        <v>1.0</v>
      </c>
      <c r="D487" s="6">
        <v>0.0</v>
      </c>
      <c r="E487" s="22" t="str">
        <f t="shared" si="3035"/>
        <v>versicolor</v>
      </c>
      <c r="F487" s="22">
        <f t="shared" ref="F487:H487" si="3069">AQ487</f>
        <v>0.09957218364</v>
      </c>
      <c r="G487" s="22">
        <f t="shared" si="3069"/>
        <v>0.4968009123</v>
      </c>
      <c r="H487" s="22">
        <f t="shared" si="3069"/>
        <v>0.4036269041</v>
      </c>
      <c r="I487" s="64" t="str">
        <f t="shared" si="3037"/>
        <v>versicolor</v>
      </c>
      <c r="K487" s="24" t="str">
        <f t="shared" si="3038"/>
        <v>OK</v>
      </c>
      <c r="L487" s="29">
        <f t="shared" si="3039"/>
        <v>0.07772954579</v>
      </c>
      <c r="N487" s="29">
        <v>1.0</v>
      </c>
      <c r="O487" s="27">
        <v>5.9</v>
      </c>
      <c r="P487" s="27">
        <v>3.4</v>
      </c>
      <c r="U487" s="27">
        <v>0.16202375176788197</v>
      </c>
      <c r="V487" s="27">
        <v>-1.3040598104095649</v>
      </c>
      <c r="W487" s="27">
        <v>2.354316852324731</v>
      </c>
      <c r="Z487" s="17">
        <f t="shared" ref="Z487:AB487" si="3070">1/(1+EXP(-U487))</f>
        <v>0.5404175575</v>
      </c>
      <c r="AA487" s="17">
        <f t="shared" si="3070"/>
        <v>0.2134825504</v>
      </c>
      <c r="AB487" s="17">
        <f t="shared" si="3070"/>
        <v>0.9132767429</v>
      </c>
      <c r="AE487" s="29">
        <v>1.0</v>
      </c>
      <c r="AF487" s="17">
        <f t="shared" ref="AF487:AH487" si="3071">Z487</f>
        <v>0.5404175575</v>
      </c>
      <c r="AG487" s="17">
        <f t="shared" si="3071"/>
        <v>0.2134825504</v>
      </c>
      <c r="AH487" s="17">
        <f t="shared" si="3071"/>
        <v>0.9132767429</v>
      </c>
      <c r="AI487" s="2"/>
      <c r="AM487" s="27">
        <v>-0.37110104000122124</v>
      </c>
      <c r="AN487" s="27">
        <v>1.2362054820310076</v>
      </c>
      <c r="AO487" s="27">
        <v>1.0285070617491083</v>
      </c>
      <c r="AQ487" s="17">
        <f t="shared" ref="AQ487:AS487" si="3072">EXP(AM487)/(EXP($AM487)+EXP($AN487)+EXP($AO487))</f>
        <v>0.09957218364</v>
      </c>
      <c r="AR487" s="17">
        <f t="shared" si="3072"/>
        <v>0.4968009123</v>
      </c>
      <c r="AS487" s="17">
        <f t="shared" si="3072"/>
        <v>0.4036269041</v>
      </c>
      <c r="AU487" s="40" t="str">
        <f t="shared" si="3055"/>
        <v>versicolor</v>
      </c>
      <c r="AW487" s="41">
        <v>0.0</v>
      </c>
      <c r="AX487" s="41">
        <v>1.0</v>
      </c>
      <c r="AY487" s="41">
        <v>0.0</v>
      </c>
      <c r="BB487" s="74">
        <f t="shared" ref="BB487:BD487" si="3073">AQ487-AW487</f>
        <v>0.09957218364</v>
      </c>
      <c r="BC487" s="74">
        <f t="shared" si="3073"/>
        <v>-0.5031990877</v>
      </c>
      <c r="BD487" s="74">
        <f t="shared" si="3073"/>
        <v>0.4036269041</v>
      </c>
      <c r="BF487" s="5">
        <v>1.0</v>
      </c>
      <c r="BG487" s="5">
        <v>1.0</v>
      </c>
      <c r="BH487" s="5">
        <v>1.0</v>
      </c>
      <c r="BJ487" s="34">
        <f t="shared" ref="BJ487:BL487" si="3074">BB487*BF487</f>
        <v>0.09957218364</v>
      </c>
      <c r="BK487" s="34">
        <f t="shared" si="3074"/>
        <v>-0.5031990877</v>
      </c>
      <c r="BL487" s="34">
        <f t="shared" si="3074"/>
        <v>0.4036269041</v>
      </c>
      <c r="BT487" s="5">
        <f t="shared" ref="BT487:BV487" si="3075">Z487*(1-Z487)</f>
        <v>0.248366421</v>
      </c>
      <c r="BU487" s="5">
        <f t="shared" si="3075"/>
        <v>0.1679077511</v>
      </c>
      <c r="BV487" s="5">
        <f t="shared" si="3075"/>
        <v>0.0792023338</v>
      </c>
      <c r="BY487" s="17">
        <v>-0.23093367554011604</v>
      </c>
      <c r="BZ487" s="17">
        <v>0.5591925083722268</v>
      </c>
      <c r="CA487" s="17">
        <v>-0.3484021134203193</v>
      </c>
      <c r="CC487" s="34">
        <f t="shared" ref="CC487:CE487" si="3076">BY487*BT487</f>
        <v>-0.05735617049</v>
      </c>
      <c r="CD487" s="34">
        <f t="shared" si="3076"/>
        <v>0.0938927565</v>
      </c>
      <c r="CE487" s="34">
        <f t="shared" si="3076"/>
        <v>-0.02759426048</v>
      </c>
    </row>
    <row r="488" ht="18.0" customHeight="1">
      <c r="B488" s="6">
        <v>0.0</v>
      </c>
      <c r="C488" s="6">
        <v>1.0</v>
      </c>
      <c r="D488" s="6">
        <v>0.0</v>
      </c>
      <c r="E488" s="22" t="str">
        <f t="shared" si="3035"/>
        <v>versicolor</v>
      </c>
      <c r="F488" s="22">
        <f t="shared" ref="F488:H488" si="3077">AQ488</f>
        <v>0.07274495426</v>
      </c>
      <c r="G488" s="22">
        <f t="shared" si="3077"/>
        <v>0.5414511602</v>
      </c>
      <c r="H488" s="22">
        <f t="shared" si="3077"/>
        <v>0.3858038856</v>
      </c>
      <c r="I488" s="64" t="str">
        <f t="shared" si="3037"/>
        <v>versicolor</v>
      </c>
      <c r="K488" s="24" t="str">
        <f t="shared" si="3038"/>
        <v>OK</v>
      </c>
      <c r="L488" s="29">
        <f t="shared" si="3039"/>
        <v>0.06816693447</v>
      </c>
      <c r="N488" s="29">
        <v>1.0</v>
      </c>
      <c r="O488" s="27">
        <v>6.7</v>
      </c>
      <c r="P488" s="27">
        <v>3.2</v>
      </c>
      <c r="U488" s="27">
        <v>0.4836622840462306</v>
      </c>
      <c r="V488" s="27">
        <v>-2.0662141827670175</v>
      </c>
      <c r="W488" s="27">
        <v>3.334281566636978</v>
      </c>
      <c r="Z488" s="17">
        <f t="shared" ref="Z488:AB488" si="3078">1/(1+EXP(-U488))</f>
        <v>0.6186122961</v>
      </c>
      <c r="AA488" s="17">
        <f t="shared" si="3078"/>
        <v>0.1124242525</v>
      </c>
      <c r="AB488" s="17">
        <f t="shared" si="3078"/>
        <v>0.9655863274</v>
      </c>
      <c r="AE488" s="29">
        <v>1.0</v>
      </c>
      <c r="AF488" s="17">
        <f t="shared" ref="AF488:AH488" si="3079">Z488</f>
        <v>0.6186122961</v>
      </c>
      <c r="AG488" s="17">
        <f t="shared" si="3079"/>
        <v>0.1124242525</v>
      </c>
      <c r="AH488" s="17">
        <f t="shared" si="3079"/>
        <v>0.9655863274</v>
      </c>
      <c r="AJ488" s="2"/>
      <c r="AK488" s="2"/>
      <c r="AM488" s="27">
        <v>-0.5567076126643316</v>
      </c>
      <c r="AN488" s="27">
        <v>1.450585709713351</v>
      </c>
      <c r="AO488" s="27">
        <v>1.1116620128001395</v>
      </c>
      <c r="AQ488" s="17">
        <f t="shared" ref="AQ488:AS488" si="3080">EXP(AM488)/(EXP($AM488)+EXP($AN488)+EXP($AO488))</f>
        <v>0.07274495426</v>
      </c>
      <c r="AR488" s="17">
        <f t="shared" si="3080"/>
        <v>0.5414511602</v>
      </c>
      <c r="AS488" s="17">
        <f t="shared" si="3080"/>
        <v>0.3858038856</v>
      </c>
      <c r="AU488" s="40" t="str">
        <f t="shared" si="3055"/>
        <v>versicolor</v>
      </c>
      <c r="AW488" s="41">
        <v>0.0</v>
      </c>
      <c r="AX488" s="41">
        <v>1.0</v>
      </c>
      <c r="AY488" s="41">
        <v>0.0</v>
      </c>
      <c r="BB488" s="74">
        <f t="shared" ref="BB488:BD488" si="3081">AQ488-AW488</f>
        <v>0.07274495426</v>
      </c>
      <c r="BC488" s="74">
        <f t="shared" si="3081"/>
        <v>-0.4585488398</v>
      </c>
      <c r="BD488" s="74">
        <f t="shared" si="3081"/>
        <v>0.3858038856</v>
      </c>
      <c r="BF488" s="5">
        <v>1.0</v>
      </c>
      <c r="BG488" s="5">
        <v>1.0</v>
      </c>
      <c r="BH488" s="5">
        <v>1.0</v>
      </c>
      <c r="BJ488" s="34">
        <f t="shared" ref="BJ488:BL488" si="3082">BB488*BF488</f>
        <v>0.07274495426</v>
      </c>
      <c r="BK488" s="34">
        <f t="shared" si="3082"/>
        <v>-0.4585488398</v>
      </c>
      <c r="BL488" s="34">
        <f t="shared" si="3082"/>
        <v>0.3858038856</v>
      </c>
      <c r="BT488" s="5">
        <f t="shared" ref="BT488:BV488" si="3083">Z488*(1-Z488)</f>
        <v>0.2359311232</v>
      </c>
      <c r="BU488" s="5">
        <f t="shared" si="3083"/>
        <v>0.09978503999</v>
      </c>
      <c r="BV488" s="5">
        <f t="shared" si="3083"/>
        <v>0.0332293717</v>
      </c>
      <c r="BY488" s="17">
        <v>-0.2032870039812738</v>
      </c>
      <c r="BZ488" s="17">
        <v>0.48570637923424576</v>
      </c>
      <c r="CA488" s="17">
        <v>-0.2818529174187312</v>
      </c>
      <c r="CC488" s="34">
        <f t="shared" ref="CC488:CE488" si="3084">BY488*BT488</f>
        <v>-0.04796173118</v>
      </c>
      <c r="CD488" s="34">
        <f t="shared" si="3084"/>
        <v>0.04846623047</v>
      </c>
      <c r="CE488" s="34">
        <f t="shared" si="3084"/>
        <v>-0.009365795357</v>
      </c>
    </row>
    <row r="489" ht="18.0" customHeight="1">
      <c r="B489" s="6">
        <v>0.0</v>
      </c>
      <c r="C489" s="6">
        <v>0.0</v>
      </c>
      <c r="D489" s="6">
        <v>1.0</v>
      </c>
      <c r="E489" s="22" t="str">
        <f t="shared" si="3035"/>
        <v>virginica</v>
      </c>
      <c r="F489" s="22">
        <f t="shared" ref="F489:H489" si="3085">AQ489</f>
        <v>0.2075897907</v>
      </c>
      <c r="G489" s="22">
        <f t="shared" si="3085"/>
        <v>0.3709472292</v>
      </c>
      <c r="H489" s="22">
        <f t="shared" si="3085"/>
        <v>0.42146298</v>
      </c>
      <c r="I489" s="64" t="str">
        <f t="shared" si="3037"/>
        <v>virginica</v>
      </c>
      <c r="K489" s="24" t="str">
        <f t="shared" si="3038"/>
        <v>OK</v>
      </c>
      <c r="L489" s="29">
        <f t="shared" si="3039"/>
        <v>0.09600259272</v>
      </c>
      <c r="N489" s="29">
        <v>1.0</v>
      </c>
      <c r="O489" s="27">
        <v>7.9</v>
      </c>
      <c r="P489" s="27">
        <v>6.3</v>
      </c>
      <c r="U489" s="27">
        <v>-0.6256172689222068</v>
      </c>
      <c r="V489" s="27">
        <v>-0.10167909723882484</v>
      </c>
      <c r="W489" s="27">
        <v>1.2517161269097894</v>
      </c>
      <c r="Z489" s="17">
        <f t="shared" ref="Z489:AB489" si="3086">1/(1+EXP(-U489))</f>
        <v>0.3485049718</v>
      </c>
      <c r="AA489" s="17">
        <f t="shared" si="3086"/>
        <v>0.4746021036</v>
      </c>
      <c r="AB489" s="17">
        <f t="shared" si="3086"/>
        <v>0.7775967896</v>
      </c>
      <c r="AE489" s="29">
        <v>1.0</v>
      </c>
      <c r="AF489" s="17">
        <f t="shared" ref="AF489:AH489" si="3087">Z489</f>
        <v>0.3485049718</v>
      </c>
      <c r="AG489" s="17">
        <f t="shared" si="3087"/>
        <v>0.4746021036</v>
      </c>
      <c r="AH489" s="17">
        <f t="shared" si="3087"/>
        <v>0.7775967896</v>
      </c>
      <c r="AM489" s="27">
        <v>0.1111799847266911</v>
      </c>
      <c r="AN489" s="27">
        <v>0.6916758254913209</v>
      </c>
      <c r="AO489" s="27">
        <v>0.8193479568012785</v>
      </c>
      <c r="AQ489" s="17">
        <f t="shared" ref="AQ489:AS489" si="3088">EXP(AM489)/(EXP($AM489)+EXP($AN489)+EXP($AO489))</f>
        <v>0.2075897907</v>
      </c>
      <c r="AR489" s="17">
        <f t="shared" si="3088"/>
        <v>0.3709472292</v>
      </c>
      <c r="AS489" s="17">
        <f t="shared" si="3088"/>
        <v>0.42146298</v>
      </c>
      <c r="AU489" s="40" t="str">
        <f t="shared" si="3055"/>
        <v>virginica</v>
      </c>
      <c r="AW489" s="41">
        <v>0.0</v>
      </c>
      <c r="AX489" s="41">
        <v>0.0</v>
      </c>
      <c r="AY489" s="41">
        <v>1.0</v>
      </c>
      <c r="BB489" s="74">
        <f t="shared" ref="BB489:BD489" si="3089">AQ489-AW489</f>
        <v>0.2075897907</v>
      </c>
      <c r="BC489" s="74">
        <f t="shared" si="3089"/>
        <v>0.3709472292</v>
      </c>
      <c r="BD489" s="74">
        <f t="shared" si="3089"/>
        <v>-0.57853702</v>
      </c>
      <c r="BF489" s="5">
        <v>1.0</v>
      </c>
      <c r="BG489" s="5">
        <v>1.0</v>
      </c>
      <c r="BH489" s="5">
        <v>1.0</v>
      </c>
      <c r="BJ489" s="34">
        <f t="shared" ref="BJ489:BL489" si="3090">BB489*BF489</f>
        <v>0.2075897907</v>
      </c>
      <c r="BK489" s="34">
        <f t="shared" si="3090"/>
        <v>0.3709472292</v>
      </c>
      <c r="BL489" s="34">
        <f t="shared" si="3090"/>
        <v>-0.57853702</v>
      </c>
      <c r="BT489" s="5">
        <f t="shared" ref="BT489:BV489" si="3091">Z489*(1-Z489)</f>
        <v>0.2270492564</v>
      </c>
      <c r="BU489" s="5">
        <f t="shared" si="3091"/>
        <v>0.2493549469</v>
      </c>
      <c r="BV489" s="5">
        <f t="shared" si="3091"/>
        <v>0.1729400224</v>
      </c>
      <c r="BY489" s="17">
        <v>0.05849010852720732</v>
      </c>
      <c r="BZ489" s="17">
        <v>-0.03947012808936569</v>
      </c>
      <c r="CA489" s="17">
        <v>-0.29969456893302926</v>
      </c>
      <c r="CC489" s="34">
        <f t="shared" ref="CC489:CE489" si="3092">BY489*BT489</f>
        <v>0.01328013565</v>
      </c>
      <c r="CD489" s="34">
        <f t="shared" si="3092"/>
        <v>-0.009842071692</v>
      </c>
      <c r="CE489" s="34">
        <f t="shared" si="3092"/>
        <v>-0.05182918547</v>
      </c>
    </row>
    <row r="490" ht="18.0" customHeight="1">
      <c r="B490" s="6">
        <v>0.0</v>
      </c>
      <c r="C490" s="6">
        <v>0.0</v>
      </c>
      <c r="D490" s="6">
        <v>1.0</v>
      </c>
      <c r="E490" s="22" t="str">
        <f t="shared" si="3035"/>
        <v>virginica</v>
      </c>
      <c r="F490" s="22">
        <f t="shared" ref="F490:H490" si="3093">AQ490</f>
        <v>0.1249259189</v>
      </c>
      <c r="G490" s="22">
        <f t="shared" si="3093"/>
        <v>0.4567442454</v>
      </c>
      <c r="H490" s="22">
        <f t="shared" si="3093"/>
        <v>0.4183298357</v>
      </c>
      <c r="I490" s="64" t="str">
        <f t="shared" si="3037"/>
        <v>versicolor</v>
      </c>
      <c r="K490" s="24" t="str">
        <f t="shared" si="3038"/>
        <v>NG</v>
      </c>
      <c r="L490" s="29">
        <f t="shared" si="3039"/>
        <v>0.09683167521</v>
      </c>
      <c r="N490" s="29">
        <v>1.0</v>
      </c>
      <c r="O490" s="27">
        <v>8.3</v>
      </c>
      <c r="P490" s="27">
        <v>5.8</v>
      </c>
      <c r="U490" s="27">
        <v>-0.2775347849729193</v>
      </c>
      <c r="V490" s="27">
        <v>-0.8483758886015957</v>
      </c>
      <c r="W490" s="27">
        <v>2.1596411324418616</v>
      </c>
      <c r="Z490" s="17">
        <f t="shared" ref="Z490:AB490" si="3094">1/(1+EXP(-U490))</f>
        <v>0.4310582597</v>
      </c>
      <c r="AA490" s="17">
        <f t="shared" si="3094"/>
        <v>0.2997736629</v>
      </c>
      <c r="AB490" s="17">
        <f t="shared" si="3094"/>
        <v>0.8965662736</v>
      </c>
      <c r="AE490" s="29">
        <v>1.0</v>
      </c>
      <c r="AF490" s="17">
        <f t="shared" ref="AF490:AH490" si="3095">Z490</f>
        <v>0.4310582597</v>
      </c>
      <c r="AG490" s="17">
        <f t="shared" si="3095"/>
        <v>0.2997736629</v>
      </c>
      <c r="AH490" s="17">
        <f t="shared" si="3095"/>
        <v>0.8965662736</v>
      </c>
      <c r="AM490" s="27">
        <v>-0.2533647994615045</v>
      </c>
      <c r="AN490" s="27">
        <v>1.043037884026282</v>
      </c>
      <c r="AO490" s="27">
        <v>0.9551844900239377</v>
      </c>
      <c r="AQ490" s="17">
        <f t="shared" ref="AQ490:AS490" si="3096">EXP(AM490)/(EXP($AM490)+EXP($AN490)+EXP($AO490))</f>
        <v>0.1249259189</v>
      </c>
      <c r="AR490" s="17">
        <f t="shared" si="3096"/>
        <v>0.4567442454</v>
      </c>
      <c r="AS490" s="17">
        <f t="shared" si="3096"/>
        <v>0.4183298357</v>
      </c>
      <c r="AU490" s="40" t="str">
        <f t="shared" si="3055"/>
        <v>versicolor</v>
      </c>
      <c r="AW490" s="41">
        <v>0.0</v>
      </c>
      <c r="AX490" s="41">
        <v>0.0</v>
      </c>
      <c r="AY490" s="41">
        <v>1.0</v>
      </c>
      <c r="BB490" s="74">
        <f t="shared" ref="BB490:BD490" si="3097">AQ490-AW490</f>
        <v>0.1249259189</v>
      </c>
      <c r="BC490" s="74">
        <f t="shared" si="3097"/>
        <v>0.4567442454</v>
      </c>
      <c r="BD490" s="74">
        <f t="shared" si="3097"/>
        <v>-0.5816701643</v>
      </c>
      <c r="BF490" s="5">
        <v>1.0</v>
      </c>
      <c r="BG490" s="5">
        <v>1.0</v>
      </c>
      <c r="BH490" s="5">
        <v>1.0</v>
      </c>
      <c r="BJ490" s="34">
        <f t="shared" ref="BJ490:BL490" si="3098">BB490*BF490</f>
        <v>0.1249259189</v>
      </c>
      <c r="BK490" s="34">
        <f t="shared" si="3098"/>
        <v>0.4567442454</v>
      </c>
      <c r="BL490" s="34">
        <f t="shared" si="3098"/>
        <v>-0.5816701643</v>
      </c>
      <c r="BT490" s="5">
        <f t="shared" ref="BT490:BV490" si="3099">Z490*(1-Z490)</f>
        <v>0.2452470364</v>
      </c>
      <c r="BU490" s="5">
        <f t="shared" si="3099"/>
        <v>0.2099094139</v>
      </c>
      <c r="BV490" s="5">
        <f t="shared" si="3099"/>
        <v>0.09273519062</v>
      </c>
      <c r="BY490" s="17">
        <v>0.12398819032948183</v>
      </c>
      <c r="BZ490" s="17">
        <v>-0.22195156550959566</v>
      </c>
      <c r="CA490" s="17">
        <v>-0.1101932266824403</v>
      </c>
      <c r="CC490" s="34">
        <f t="shared" ref="CC490:CE490" si="3100">BY490*BT490</f>
        <v>0.03040773623</v>
      </c>
      <c r="CD490" s="34">
        <f t="shared" si="3100"/>
        <v>-0.04658972304</v>
      </c>
      <c r="CE490" s="34">
        <f t="shared" si="3100"/>
        <v>-0.01021878988</v>
      </c>
    </row>
    <row r="491" ht="18.0" customHeight="1">
      <c r="B491" s="6">
        <v>0.0</v>
      </c>
      <c r="C491" s="6">
        <v>0.0</v>
      </c>
      <c r="D491" s="6">
        <v>1.0</v>
      </c>
      <c r="E491" s="22" t="str">
        <f t="shared" si="3035"/>
        <v>virginica</v>
      </c>
      <c r="F491" s="22">
        <f t="shared" ref="F491:H491" si="3101">AQ491</f>
        <v>0.1177745936</v>
      </c>
      <c r="G491" s="22">
        <f t="shared" si="3101"/>
        <v>0.4673987396</v>
      </c>
      <c r="H491" s="22">
        <f t="shared" si="3101"/>
        <v>0.4148266668</v>
      </c>
      <c r="I491" s="64" t="str">
        <f t="shared" si="3037"/>
        <v>versicolor</v>
      </c>
      <c r="J491" s="30"/>
      <c r="K491" s="24" t="str">
        <f t="shared" si="3038"/>
        <v>NG</v>
      </c>
      <c r="L491" s="31">
        <f t="shared" si="3039"/>
        <v>0.09776605736</v>
      </c>
      <c r="N491" s="31">
        <v>1.0</v>
      </c>
      <c r="O491" s="27">
        <v>7.7</v>
      </c>
      <c r="P491" s="27">
        <v>5.2</v>
      </c>
      <c r="U491" s="27">
        <v>-0.16764515078771902</v>
      </c>
      <c r="V491" s="27">
        <v>-0.9622968690535876</v>
      </c>
      <c r="W491" s="27">
        <v>2.2083100624125773</v>
      </c>
      <c r="Z491" s="17">
        <f t="shared" ref="Z491:AB491" si="3102">1/(1+EXP(-U491))</f>
        <v>0.4581865966</v>
      </c>
      <c r="AA491" s="17">
        <f t="shared" si="3102"/>
        <v>0.2764185592</v>
      </c>
      <c r="AB491" s="17">
        <f t="shared" si="3102"/>
        <v>0.9009932791</v>
      </c>
      <c r="AE491" s="31">
        <v>1.0</v>
      </c>
      <c r="AF491" s="17">
        <f t="shared" ref="AF491:AH491" si="3103">Z491</f>
        <v>0.4581865966</v>
      </c>
      <c r="AG491" s="17">
        <f t="shared" si="3103"/>
        <v>0.2764185592</v>
      </c>
      <c r="AH491" s="17">
        <f t="shared" si="3103"/>
        <v>0.9009932791</v>
      </c>
      <c r="AM491" s="27">
        <v>-0.2856355832192239</v>
      </c>
      <c r="AN491" s="27">
        <v>1.0927745684028123</v>
      </c>
      <c r="AO491" s="27">
        <v>0.9734526057035127</v>
      </c>
      <c r="AQ491" s="17">
        <f t="shared" ref="AQ491:AS491" si="3104">EXP(AM491)/(EXP($AM491)+EXP($AN491)+EXP($AO491))</f>
        <v>0.1177745936</v>
      </c>
      <c r="AR491" s="17">
        <f t="shared" si="3104"/>
        <v>0.4673987396</v>
      </c>
      <c r="AS491" s="17">
        <f t="shared" si="3104"/>
        <v>0.4148266668</v>
      </c>
      <c r="AU491" s="40" t="str">
        <f t="shared" si="3055"/>
        <v>versicolor</v>
      </c>
      <c r="AW491" s="41">
        <v>0.0</v>
      </c>
      <c r="AX491" s="41">
        <v>0.0</v>
      </c>
      <c r="AY491" s="41">
        <v>1.0</v>
      </c>
      <c r="BB491" s="74">
        <f t="shared" ref="BB491:BD491" si="3105">AQ491-AW491</f>
        <v>0.1177745936</v>
      </c>
      <c r="BC491" s="74">
        <f t="shared" si="3105"/>
        <v>0.4673987396</v>
      </c>
      <c r="BD491" s="74">
        <f t="shared" si="3105"/>
        <v>-0.5851733332</v>
      </c>
      <c r="BF491" s="5">
        <v>1.0</v>
      </c>
      <c r="BG491" s="5">
        <v>1.0</v>
      </c>
      <c r="BH491" s="5">
        <v>1.0</v>
      </c>
      <c r="BJ491" s="34">
        <f t="shared" ref="BJ491:BL491" si="3106">BB491*BF491</f>
        <v>0.1177745936</v>
      </c>
      <c r="BK491" s="34">
        <f t="shared" si="3106"/>
        <v>0.4673987396</v>
      </c>
      <c r="BL491" s="34">
        <f t="shared" si="3106"/>
        <v>-0.5851733332</v>
      </c>
      <c r="BT491" s="5">
        <f t="shared" ref="BT491:BV491" si="3107">Z491*(1-Z491)</f>
        <v>0.2482516393</v>
      </c>
      <c r="BU491" s="5">
        <f t="shared" si="3107"/>
        <v>0.2000113393</v>
      </c>
      <c r="BV491" s="5">
        <f t="shared" si="3107"/>
        <v>0.08920439012</v>
      </c>
      <c r="BY491" s="17">
        <v>0.13088345500702503</v>
      </c>
      <c r="BZ491" s="17">
        <v>-0.24048154337490238</v>
      </c>
      <c r="CA491" s="17">
        <v>-0.09282817597198706</v>
      </c>
      <c r="CC491" s="34">
        <f t="shared" ref="CC491:CE491" si="3108">BY491*BT491</f>
        <v>0.03249203226</v>
      </c>
      <c r="CD491" s="34">
        <f t="shared" si="3108"/>
        <v>-0.04809903557</v>
      </c>
      <c r="CE491" s="34">
        <f t="shared" si="3108"/>
        <v>-0.008280680824</v>
      </c>
    </row>
    <row r="492" ht="18.0" customHeight="1">
      <c r="K492" s="32" t="s">
        <v>29</v>
      </c>
      <c r="L492" s="31">
        <f>SUM(L483:L491)</f>
        <v>0.6151573442</v>
      </c>
      <c r="R492" s="9"/>
      <c r="AM492" s="7"/>
    </row>
    <row r="493" ht="18.0" customHeight="1">
      <c r="K493" s="2"/>
      <c r="R493" s="9"/>
      <c r="AM493" s="43" t="s">
        <v>388</v>
      </c>
      <c r="AN493" s="27"/>
      <c r="AO493" s="27"/>
    </row>
    <row r="494" ht="18.0" customHeight="1">
      <c r="B494" s="11" t="s">
        <v>11</v>
      </c>
      <c r="C494" s="12"/>
      <c r="D494" s="12"/>
      <c r="E494" s="13"/>
      <c r="G494" s="2"/>
      <c r="H494" s="2"/>
      <c r="I494" s="2"/>
      <c r="J494" s="9"/>
      <c r="K494" s="2"/>
      <c r="L494" s="9"/>
      <c r="Q494" s="7"/>
      <c r="U494" s="43" t="s">
        <v>12</v>
      </c>
      <c r="V494" s="27"/>
      <c r="W494" s="27"/>
      <c r="Z494" s="16" t="s">
        <v>389</v>
      </c>
      <c r="AA494" s="17"/>
      <c r="AF494" s="16" t="s">
        <v>390</v>
      </c>
      <c r="AI494" s="7"/>
      <c r="AM494" s="43" t="s">
        <v>391</v>
      </c>
      <c r="AQ494" s="10" t="s">
        <v>392</v>
      </c>
      <c r="AR494" s="17"/>
      <c r="AW494" s="1" t="s">
        <v>41</v>
      </c>
      <c r="BB494" s="36" t="s">
        <v>93</v>
      </c>
      <c r="BF494" s="4" t="s">
        <v>393</v>
      </c>
      <c r="BH494" s="9" t="s">
        <v>2223</v>
      </c>
      <c r="BJ494" s="33" t="s">
        <v>395</v>
      </c>
      <c r="BN494" s="33" t="s">
        <v>396</v>
      </c>
      <c r="BO494" s="34"/>
      <c r="BP494" s="34"/>
      <c r="BQ494" s="34"/>
      <c r="BT494" s="4" t="s">
        <v>397</v>
      </c>
      <c r="BX494" s="16" t="s">
        <v>398</v>
      </c>
      <c r="BY494" s="17"/>
      <c r="BZ494" s="17"/>
      <c r="CA494" s="17"/>
      <c r="CB494" s="17"/>
      <c r="CC494" s="33" t="s">
        <v>399</v>
      </c>
      <c r="CG494" s="4" t="s">
        <v>138</v>
      </c>
      <c r="CH494" s="5"/>
      <c r="CI494" s="5"/>
      <c r="CJ494" s="5"/>
    </row>
    <row r="495" ht="18.0" customHeight="1">
      <c r="B495" s="18" t="s">
        <v>14</v>
      </c>
      <c r="C495" s="18" t="s">
        <v>15</v>
      </c>
      <c r="D495" s="18" t="s">
        <v>16</v>
      </c>
      <c r="E495" s="19"/>
      <c r="F495" s="6" t="s">
        <v>14</v>
      </c>
      <c r="G495" s="6" t="s">
        <v>15</v>
      </c>
      <c r="H495" s="6" t="s">
        <v>16</v>
      </c>
      <c r="I495" s="19"/>
      <c r="J495" s="20" t="s">
        <v>18</v>
      </c>
      <c r="K495" s="18" t="s">
        <v>19</v>
      </c>
      <c r="L495" s="21" t="s">
        <v>20</v>
      </c>
      <c r="N495" s="1" t="s">
        <v>21</v>
      </c>
      <c r="O495" s="1" t="s">
        <v>22</v>
      </c>
      <c r="P495" s="1" t="s">
        <v>23</v>
      </c>
      <c r="Q495" s="1" t="s">
        <v>2224</v>
      </c>
      <c r="U495" s="1" t="s">
        <v>2225</v>
      </c>
      <c r="AE495" s="1" t="s">
        <v>21</v>
      </c>
      <c r="AF495" s="2" t="s">
        <v>2226</v>
      </c>
      <c r="AI495" s="2" t="s">
        <v>2227</v>
      </c>
      <c r="AK495" s="2"/>
      <c r="AM495" s="2" t="s">
        <v>2228</v>
      </c>
      <c r="AO495" s="2"/>
      <c r="AQ495" s="2" t="s">
        <v>47</v>
      </c>
      <c r="AW495" s="6" t="s">
        <v>14</v>
      </c>
      <c r="AX495" s="6" t="s">
        <v>15</v>
      </c>
      <c r="AY495" s="6" t="s">
        <v>16</v>
      </c>
      <c r="BB495" s="2" t="s">
        <v>101</v>
      </c>
      <c r="BF495" s="1" t="s">
        <v>251</v>
      </c>
      <c r="BJ495" s="57" t="s">
        <v>2229</v>
      </c>
      <c r="BK495" s="58"/>
      <c r="BO495" s="2" t="s">
        <v>104</v>
      </c>
      <c r="BP495" s="2"/>
      <c r="BT495" s="1" t="s">
        <v>145</v>
      </c>
      <c r="BY495" s="2" t="s">
        <v>146</v>
      </c>
      <c r="CC495" s="2" t="s">
        <v>2230</v>
      </c>
      <c r="CH495" s="2" t="s">
        <v>148</v>
      </c>
    </row>
    <row r="496" ht="18.0" customHeight="1">
      <c r="A496" s="1">
        <f>A483+1</f>
        <v>38</v>
      </c>
      <c r="B496" s="6">
        <v>1.0</v>
      </c>
      <c r="C496" s="6">
        <v>0.0</v>
      </c>
      <c r="D496" s="6">
        <v>0.0</v>
      </c>
      <c r="E496" s="22" t="str">
        <f t="shared" ref="E496:E504" si="3119">IF(MAX(B496:D496)=B496,"setosa",IF(MAX(B496:D496)=C496,"versicolor","virginica"))</f>
        <v>setosa</v>
      </c>
      <c r="F496" s="22">
        <f t="shared" ref="F496:H496" si="3109">AQ496</f>
        <v>0.7297836468</v>
      </c>
      <c r="G496" s="22">
        <f t="shared" si="3109"/>
        <v>0.08264875096</v>
      </c>
      <c r="H496" s="22">
        <f t="shared" si="3109"/>
        <v>0.1875676022</v>
      </c>
      <c r="I496" s="64" t="str">
        <f t="shared" ref="I496:I504" si="3121">IF(MAX(F496:H496)=F496,"setosa",IF(MAX(F496:H496)=G496,"versicolor","virginica"))</f>
        <v>setosa</v>
      </c>
      <c r="J496" s="22">
        <f>COUNTIF(K496:K504,"OK")/9</f>
        <v>0.7777777778</v>
      </c>
      <c r="K496" s="24" t="str">
        <f t="shared" ref="K496:K504" si="3122">IF(E496=I496,"OK","NG")</f>
        <v>OK</v>
      </c>
      <c r="L496" s="25">
        <f t="shared" ref="L496:L504" si="3123">-(B496*LN(F496)+C496*LN(G496)+D496*LN(H496))/9</f>
        <v>0.03500079589</v>
      </c>
      <c r="M496" s="9" t="s">
        <v>26</v>
      </c>
      <c r="N496" s="25">
        <v>1.0</v>
      </c>
      <c r="O496" s="27">
        <v>5.1</v>
      </c>
      <c r="P496" s="27">
        <v>7.0</v>
      </c>
      <c r="Q496" s="72">
        <f t="shared" ref="Q496:S496" si="3110">Q483-$C$10*CH483</f>
        <v>0.07436744295</v>
      </c>
      <c r="R496" s="72">
        <f t="shared" si="3110"/>
        <v>-0.1420529365</v>
      </c>
      <c r="S496" s="72">
        <f t="shared" si="3110"/>
        <v>0.2209809161</v>
      </c>
      <c r="T496" s="28" t="s">
        <v>27</v>
      </c>
      <c r="U496" s="27">
        <f t="array" ref="U496:W504">MMULT(N496:P504,Q496:S498)</f>
        <v>-1.794725977</v>
      </c>
      <c r="V496" s="27">
        <v>2.633056298548928</v>
      </c>
      <c r="W496" s="27">
        <v>-2.1963628544335965</v>
      </c>
      <c r="Y496" s="9" t="s">
        <v>2231</v>
      </c>
      <c r="Z496" s="17">
        <f t="shared" ref="Z496:AB496" si="3111">1/(1+EXP(-U496))</f>
        <v>0.1424942817</v>
      </c>
      <c r="AA496" s="17">
        <f t="shared" si="3111"/>
        <v>0.9329589634</v>
      </c>
      <c r="AB496" s="17">
        <f t="shared" si="3111"/>
        <v>0.1000775818</v>
      </c>
      <c r="AD496" s="9" t="s">
        <v>2232</v>
      </c>
      <c r="AE496" s="25">
        <v>1.0</v>
      </c>
      <c r="AF496" s="17">
        <f t="shared" ref="AF496:AH496" si="3112">Z496</f>
        <v>0.1424942817</v>
      </c>
      <c r="AG496" s="17">
        <f t="shared" si="3112"/>
        <v>0.9329589634</v>
      </c>
      <c r="AH496" s="17">
        <f t="shared" si="3112"/>
        <v>0.1000775818</v>
      </c>
      <c r="AI496" s="38">
        <f t="shared" ref="AI496:AK496" si="3113">AI483-$C$10*BO483</f>
        <v>0.2629175151</v>
      </c>
      <c r="AJ496" s="38">
        <f t="shared" si="3113"/>
        <v>-0.1796432531</v>
      </c>
      <c r="AK496" s="38">
        <f t="shared" si="3113"/>
        <v>-0.08327426195</v>
      </c>
      <c r="AL496" s="28" t="s">
        <v>27</v>
      </c>
      <c r="AM496" s="27">
        <f t="array" ref="AM496:AO504">MMULT(AE496:AH504,AI496:AK499)</f>
        <v>1.516347508</v>
      </c>
      <c r="AN496" s="27">
        <v>-0.6618008962810414</v>
      </c>
      <c r="AO496" s="27">
        <v>0.1577387177542099</v>
      </c>
      <c r="AP496" s="9" t="s">
        <v>2233</v>
      </c>
      <c r="AQ496" s="17">
        <f t="shared" ref="AQ496:AS496" si="3114">EXP(AM496)/(EXP($AM496)+EXP($AN496)+EXP($AO496))</f>
        <v>0.7297836468</v>
      </c>
      <c r="AR496" s="17">
        <f t="shared" si="3114"/>
        <v>0.08264875096</v>
      </c>
      <c r="AS496" s="17">
        <f t="shared" si="3114"/>
        <v>0.1875676022</v>
      </c>
      <c r="AT496" s="39" t="s">
        <v>51</v>
      </c>
      <c r="AU496" s="40" t="str">
        <f>IF(MAX(B496:D496)=MAX(AQ496:AS496)=AQ496,"setosa",IF(MAX(AQ496:AS496)=AR496,"versicolor","virginica"))</f>
        <v>virginica</v>
      </c>
      <c r="AW496" s="41">
        <v>1.0</v>
      </c>
      <c r="AX496" s="41">
        <v>0.0</v>
      </c>
      <c r="AY496" s="41">
        <v>0.0</v>
      </c>
      <c r="BA496" s="59" t="s">
        <v>108</v>
      </c>
      <c r="BB496" s="74">
        <f t="shared" ref="BB496:BD496" si="3115">AQ496-AW496</f>
        <v>-0.2702163532</v>
      </c>
      <c r="BC496" s="74">
        <f t="shared" si="3115"/>
        <v>0.08264875096</v>
      </c>
      <c r="BD496" s="74">
        <f t="shared" si="3115"/>
        <v>0.1875676022</v>
      </c>
      <c r="BE496" s="9" t="s">
        <v>2234</v>
      </c>
      <c r="BF496" s="5">
        <v>1.0</v>
      </c>
      <c r="BG496" s="5">
        <v>1.0</v>
      </c>
      <c r="BH496" s="5">
        <v>1.0</v>
      </c>
      <c r="BI496" s="9" t="s">
        <v>2235</v>
      </c>
      <c r="BJ496" s="34">
        <f t="shared" ref="BJ496:BL496" si="3116">BB496*BF496</f>
        <v>-0.2702163532</v>
      </c>
      <c r="BK496" s="34">
        <f t="shared" si="3116"/>
        <v>0.08264875096</v>
      </c>
      <c r="BL496" s="34">
        <f t="shared" si="3116"/>
        <v>0.1875676022</v>
      </c>
      <c r="BN496" s="61" t="s">
        <v>2236</v>
      </c>
      <c r="BO496" s="62">
        <f t="array" ref="BO496:BQ499">MMULT(TRANSPOSE(AE496:AH504),BJ496:BL504)</f>
        <v>-0.08192065835</v>
      </c>
      <c r="BP496" s="62">
        <v>0.0812475286822576</v>
      </c>
      <c r="BQ496" s="62">
        <v>6.731296699934441E-4</v>
      </c>
      <c r="BS496" s="75" t="s">
        <v>2237</v>
      </c>
      <c r="BT496" s="5">
        <f t="shared" ref="BT496:BV496" si="3117">Z496*(1-Z496)</f>
        <v>0.1221896614</v>
      </c>
      <c r="BU496" s="5">
        <f t="shared" si="3117"/>
        <v>0.06254653598</v>
      </c>
      <c r="BV496" s="5">
        <f t="shared" si="3117"/>
        <v>0.09006205942</v>
      </c>
      <c r="BX496" s="9" t="s">
        <v>2238</v>
      </c>
      <c r="BY496" s="17">
        <f t="array" ref="BY496:CA504">MMULT(BJ496:BL504,TRANSPOSE(AI497:AK499))</f>
        <v>0.1433557321</v>
      </c>
      <c r="BZ496" s="17">
        <v>-0.44076337715249114</v>
      </c>
      <c r="CA496" s="17">
        <v>0.5740145637678551</v>
      </c>
      <c r="CB496" s="9"/>
      <c r="CC496" s="34">
        <f t="shared" ref="CC496:CE496" si="3118">BY496*BT496</f>
        <v>0.01751658837</v>
      </c>
      <c r="CD496" s="34">
        <f t="shared" si="3118"/>
        <v>-0.02756822243</v>
      </c>
      <c r="CE496" s="34">
        <f t="shared" si="3118"/>
        <v>0.05169693375</v>
      </c>
      <c r="CG496" s="61" t="s">
        <v>2239</v>
      </c>
      <c r="CH496" s="65">
        <f t="array" ref="CH496:CJ498">MMULT(TRANSPOSE(N496:P504),CC496:CE504)</f>
        <v>-0.03719150471</v>
      </c>
      <c r="CI496" s="65">
        <v>0.04816987540526858</v>
      </c>
      <c r="CJ496" s="65">
        <v>-0.003178005435151829</v>
      </c>
    </row>
    <row r="497" ht="18.0" customHeight="1">
      <c r="B497" s="6">
        <v>1.0</v>
      </c>
      <c r="C497" s="6">
        <v>0.0</v>
      </c>
      <c r="D497" s="6">
        <v>0.0</v>
      </c>
      <c r="E497" s="22" t="str">
        <f t="shared" si="3119"/>
        <v>setosa</v>
      </c>
      <c r="F497" s="22">
        <f t="shared" ref="F497:H497" si="3120">AQ497</f>
        <v>0.757391911</v>
      </c>
      <c r="G497" s="22">
        <f t="shared" si="3120"/>
        <v>0.07178147097</v>
      </c>
      <c r="H497" s="22">
        <f t="shared" si="3120"/>
        <v>0.1708266181</v>
      </c>
      <c r="I497" s="64" t="str">
        <f t="shared" si="3121"/>
        <v>setosa</v>
      </c>
      <c r="K497" s="24" t="str">
        <f t="shared" si="3122"/>
        <v>OK</v>
      </c>
      <c r="L497" s="29">
        <f t="shared" si="3123"/>
        <v>0.03087493818</v>
      </c>
      <c r="N497" s="29">
        <v>1.0</v>
      </c>
      <c r="O497" s="27">
        <v>5.4</v>
      </c>
      <c r="P497" s="27">
        <v>7.8</v>
      </c>
      <c r="Q497" s="72">
        <f t="shared" ref="Q497:S497" si="3124">Q484-$C$10*CH484</f>
        <v>0.2947917773</v>
      </c>
      <c r="R497" s="72">
        <f t="shared" si="3124"/>
        <v>-0.7367259851</v>
      </c>
      <c r="S497" s="72">
        <f t="shared" si="3124"/>
        <v>0.9813664425</v>
      </c>
      <c r="U497" s="27">
        <v>-2.0917206134972184</v>
      </c>
      <c r="V497" s="27">
        <v>3.1585998469019136</v>
      </c>
      <c r="W497" s="27">
        <v>-2.750217221938297</v>
      </c>
      <c r="Z497" s="17">
        <f t="shared" ref="Z497:AB497" si="3125">1/(1+EXP(-U497))</f>
        <v>0.109904142</v>
      </c>
      <c r="AA497" s="17">
        <f t="shared" si="3125"/>
        <v>0.9592462456</v>
      </c>
      <c r="AB497" s="17">
        <f t="shared" si="3125"/>
        <v>0.06007438347</v>
      </c>
      <c r="AE497" s="29">
        <v>1.0</v>
      </c>
      <c r="AF497" s="17">
        <f t="shared" ref="AF497:AH497" si="3126">Z497</f>
        <v>0.109904142</v>
      </c>
      <c r="AG497" s="17">
        <f t="shared" si="3126"/>
        <v>0.9592462456</v>
      </c>
      <c r="AH497" s="17">
        <f t="shared" si="3126"/>
        <v>0.06007438347</v>
      </c>
      <c r="AI497" s="38">
        <f t="shared" ref="AI497:AK497" si="3127">AI484-$C$10*BO484</f>
        <v>0.1948902283</v>
      </c>
      <c r="AJ497" s="38">
        <f t="shared" si="3127"/>
        <v>1.001234106</v>
      </c>
      <c r="AK497" s="38">
        <f t="shared" si="3127"/>
        <v>0.6038756654</v>
      </c>
      <c r="AM497" s="27">
        <v>1.5948111380710066</v>
      </c>
      <c r="AN497" s="27">
        <v>-0.7614433190274651</v>
      </c>
      <c r="AO497" s="27">
        <v>0.10557941540926054</v>
      </c>
      <c r="AQ497" s="17">
        <f t="shared" ref="AQ497:AS497" si="3128">EXP(AM497)/(EXP($AM497)+EXP($AN497)+EXP($AO497))</f>
        <v>0.757391911</v>
      </c>
      <c r="AR497" s="17">
        <f t="shared" si="3128"/>
        <v>0.07178147097</v>
      </c>
      <c r="AS497" s="17">
        <f t="shared" si="3128"/>
        <v>0.1708266181</v>
      </c>
      <c r="AU497" s="40" t="str">
        <f t="shared" ref="AU497:AU504" si="3139">IF(MAX(AQ497:AS497)=AQ497,"setosa",IF(MAX(AQ497:AS497)=AR497,"versicolor","virginica"))</f>
        <v>setosa</v>
      </c>
      <c r="AW497" s="41">
        <v>1.0</v>
      </c>
      <c r="AX497" s="41">
        <v>0.0</v>
      </c>
      <c r="AY497" s="41">
        <v>0.0</v>
      </c>
      <c r="BB497" s="74">
        <f t="shared" ref="BB497:BD497" si="3129">AQ497-AW497</f>
        <v>-0.242608089</v>
      </c>
      <c r="BC497" s="74">
        <f t="shared" si="3129"/>
        <v>0.07178147097</v>
      </c>
      <c r="BD497" s="74">
        <f t="shared" si="3129"/>
        <v>0.1708266181</v>
      </c>
      <c r="BF497" s="5">
        <v>1.0</v>
      </c>
      <c r="BG497" s="5">
        <v>1.0</v>
      </c>
      <c r="BH497" s="5">
        <v>1.0</v>
      </c>
      <c r="BJ497" s="34">
        <f t="shared" ref="BJ497:BL497" si="3130">BB497*BF497</f>
        <v>-0.242608089</v>
      </c>
      <c r="BK497" s="34">
        <f t="shared" si="3130"/>
        <v>0.07178147097</v>
      </c>
      <c r="BL497" s="34">
        <f t="shared" si="3130"/>
        <v>0.1708266181</v>
      </c>
      <c r="BN497" s="61" t="s">
        <v>2240</v>
      </c>
      <c r="BO497" s="34">
        <v>0.21739450305874425</v>
      </c>
      <c r="BP497" s="34">
        <v>-0.2576591767913248</v>
      </c>
      <c r="BQ497" s="34">
        <v>0.04026467373258058</v>
      </c>
      <c r="BT497" s="5">
        <f t="shared" ref="BT497:BV497" si="3131">Z497*(1-Z497)</f>
        <v>0.09782522154</v>
      </c>
      <c r="BU497" s="5">
        <f t="shared" si="3131"/>
        <v>0.03909288592</v>
      </c>
      <c r="BV497" s="5">
        <f t="shared" si="3131"/>
        <v>0.05646545192</v>
      </c>
      <c r="BY497" s="17">
        <v>0.12774614873262122</v>
      </c>
      <c r="BZ497" s="17">
        <v>-0.3936287294073139</v>
      </c>
      <c r="CA497" s="17">
        <v>0.5146561975040644</v>
      </c>
      <c r="CC497" s="34">
        <f t="shared" ref="CC497:CE497" si="3132">BY497*BT497</f>
        <v>0.0124967953</v>
      </c>
      <c r="CD497" s="34">
        <f t="shared" si="3132"/>
        <v>-0.01538808301</v>
      </c>
      <c r="CE497" s="34">
        <f t="shared" si="3132"/>
        <v>0.02906029477</v>
      </c>
      <c r="CG497" s="61" t="s">
        <v>2241</v>
      </c>
      <c r="CH497" s="66">
        <v>-0.1589367658892768</v>
      </c>
      <c r="CI497" s="66">
        <v>0.19330343931452526</v>
      </c>
      <c r="CJ497" s="66">
        <v>-0.2832884066299016</v>
      </c>
    </row>
    <row r="498" ht="18.0" customHeight="1">
      <c r="B498" s="6">
        <v>1.0</v>
      </c>
      <c r="C498" s="6">
        <v>0.0</v>
      </c>
      <c r="D498" s="6">
        <v>0.0</v>
      </c>
      <c r="E498" s="22" t="str">
        <f t="shared" si="3119"/>
        <v>setosa</v>
      </c>
      <c r="F498" s="22">
        <f t="shared" ref="F498:H498" si="3133">AQ498</f>
        <v>0.7429896397</v>
      </c>
      <c r="G498" s="22">
        <f t="shared" si="3133"/>
        <v>0.07762359943</v>
      </c>
      <c r="H498" s="22">
        <f t="shared" si="3133"/>
        <v>0.1793867609</v>
      </c>
      <c r="I498" s="64" t="str">
        <f t="shared" si="3121"/>
        <v>setosa</v>
      </c>
      <c r="K498" s="24" t="str">
        <f t="shared" si="3122"/>
        <v>OK</v>
      </c>
      <c r="L498" s="29">
        <f t="shared" si="3123"/>
        <v>0.03300813092</v>
      </c>
      <c r="N498" s="29">
        <v>1.0</v>
      </c>
      <c r="O498" s="27">
        <v>4.6</v>
      </c>
      <c r="P498" s="27">
        <v>6.8</v>
      </c>
      <c r="Q498" s="72">
        <f t="shared" ref="Q498:S498" si="3134">Q485-$C$10*CH485</f>
        <v>-0.481790212</v>
      </c>
      <c r="R498" s="72">
        <f t="shared" si="3134"/>
        <v>0.9332016798</v>
      </c>
      <c r="S498" s="72">
        <f t="shared" si="3134"/>
        <v>-1.060330375</v>
      </c>
      <c r="U498" s="27">
        <v>-1.8457638233013987</v>
      </c>
      <c r="V498" s="27">
        <v>2.8147789551181654</v>
      </c>
      <c r="W498" s="27">
        <v>-2.4749800006049307</v>
      </c>
      <c r="Z498" s="17">
        <f t="shared" ref="Z498:AB498" si="3135">1/(1+EXP(-U498))</f>
        <v>0.1363710403</v>
      </c>
      <c r="AA498" s="17">
        <f t="shared" si="3135"/>
        <v>0.9434692457</v>
      </c>
      <c r="AB498" s="17">
        <f t="shared" si="3135"/>
        <v>0.07763089459</v>
      </c>
      <c r="AE498" s="29">
        <v>1.0</v>
      </c>
      <c r="AF498" s="17">
        <f t="shared" ref="AF498:AH498" si="3136">Z498</f>
        <v>0.1363710403</v>
      </c>
      <c r="AG498" s="17">
        <f t="shared" si="3136"/>
        <v>0.9434692457</v>
      </c>
      <c r="AH498" s="17">
        <f t="shared" si="3136"/>
        <v>0.07763089459</v>
      </c>
      <c r="AI498" s="38">
        <f t="shared" ref="AI498:AK498" si="3137">AI485-$C$10*BO485</f>
        <v>1.439683237</v>
      </c>
      <c r="AJ498" s="38">
        <f t="shared" si="3137"/>
        <v>-0.7934878711</v>
      </c>
      <c r="AK498" s="38">
        <f t="shared" si="3137"/>
        <v>0.0738046343</v>
      </c>
      <c r="AM498" s="27">
        <v>1.5566414115734983</v>
      </c>
      <c r="AN498" s="27">
        <v>-0.7021691918605355</v>
      </c>
      <c r="AO498" s="27">
        <v>0.13550346124019289</v>
      </c>
      <c r="AQ498" s="17">
        <f t="shared" ref="AQ498:AS498" si="3138">EXP(AM498)/(EXP($AM498)+EXP($AN498)+EXP($AO498))</f>
        <v>0.7429896397</v>
      </c>
      <c r="AR498" s="17">
        <f t="shared" si="3138"/>
        <v>0.07762359943</v>
      </c>
      <c r="AS498" s="17">
        <f t="shared" si="3138"/>
        <v>0.1793867609</v>
      </c>
      <c r="AU498" s="40" t="str">
        <f t="shared" si="3139"/>
        <v>setosa</v>
      </c>
      <c r="AW498" s="41">
        <v>1.0</v>
      </c>
      <c r="AX498" s="41">
        <v>0.0</v>
      </c>
      <c r="AY498" s="41">
        <v>0.0</v>
      </c>
      <c r="BB498" s="74">
        <f t="shared" ref="BB498:BD498" si="3140">AQ498-AW498</f>
        <v>-0.2570103603</v>
      </c>
      <c r="BC498" s="74">
        <f t="shared" si="3140"/>
        <v>0.07762359943</v>
      </c>
      <c r="BD498" s="74">
        <f t="shared" si="3140"/>
        <v>0.1793867609</v>
      </c>
      <c r="BF498" s="5">
        <v>1.0</v>
      </c>
      <c r="BG498" s="5">
        <v>1.0</v>
      </c>
      <c r="BH498" s="5">
        <v>1.0</v>
      </c>
      <c r="BJ498" s="34">
        <f t="shared" ref="BJ498:BL498" si="3141">BB498*BF498</f>
        <v>-0.2570103603</v>
      </c>
      <c r="BK498" s="34">
        <f t="shared" si="3141"/>
        <v>0.07762359943</v>
      </c>
      <c r="BL498" s="34">
        <f t="shared" si="3141"/>
        <v>0.1793867609</v>
      </c>
      <c r="BO498" s="34">
        <v>-0.5185707053550312</v>
      </c>
      <c r="BP498" s="34">
        <v>0.4177190918934728</v>
      </c>
      <c r="BQ498" s="34">
        <v>0.10085161346155871</v>
      </c>
      <c r="BT498" s="5">
        <f t="shared" ref="BT498:BV498" si="3142">Z498*(1-Z498)</f>
        <v>0.1177739797</v>
      </c>
      <c r="BU498" s="5">
        <f t="shared" si="3142"/>
        <v>0.05333502808</v>
      </c>
      <c r="BV498" s="5">
        <f t="shared" si="3142"/>
        <v>0.07160433879</v>
      </c>
      <c r="BY498" s="17">
        <v>0.13595788700277572</v>
      </c>
      <c r="BZ498" s="17">
        <v>-0.4183673178038108</v>
      </c>
      <c r="CA498" s="17">
        <v>0.5456721536874471</v>
      </c>
      <c r="CC498" s="34">
        <f t="shared" ref="CC498:CE498" si="3143">BY498*BT498</f>
        <v>0.01601230142</v>
      </c>
      <c r="CD498" s="34">
        <f t="shared" si="3143"/>
        <v>-0.02231363264</v>
      </c>
      <c r="CE498" s="34">
        <f t="shared" si="3143"/>
        <v>0.03907249376</v>
      </c>
      <c r="CH498" s="66">
        <v>0.22661309004402297</v>
      </c>
      <c r="CI498" s="66">
        <v>-0.3102267188399301</v>
      </c>
      <c r="CJ498" s="66">
        <v>0.24580017549632316</v>
      </c>
    </row>
    <row r="499" ht="18.0" customHeight="1">
      <c r="B499" s="6">
        <v>0.0</v>
      </c>
      <c r="C499" s="6">
        <v>1.0</v>
      </c>
      <c r="D499" s="6">
        <v>0.0</v>
      </c>
      <c r="E499" s="22" t="str">
        <f t="shared" si="3119"/>
        <v>versicolor</v>
      </c>
      <c r="F499" s="22">
        <f t="shared" ref="F499:H499" si="3144">AQ499</f>
        <v>0.0865077476</v>
      </c>
      <c r="G499" s="22">
        <f t="shared" si="3144"/>
        <v>0.5114714198</v>
      </c>
      <c r="H499" s="22">
        <f t="shared" si="3144"/>
        <v>0.4020208326</v>
      </c>
      <c r="I499" s="64" t="str">
        <f t="shared" si="3121"/>
        <v>versicolor</v>
      </c>
      <c r="K499" s="24" t="str">
        <f t="shared" si="3122"/>
        <v>OK</v>
      </c>
      <c r="L499" s="29">
        <f t="shared" si="3123"/>
        <v>0.07449595227</v>
      </c>
      <c r="N499" s="29">
        <v>1.0</v>
      </c>
      <c r="O499" s="27">
        <v>6.4</v>
      </c>
      <c r="P499" s="27">
        <v>3.6</v>
      </c>
      <c r="U499" s="27">
        <v>0.22659005431207047</v>
      </c>
      <c r="V499" s="27">
        <v>-1.4975731935230727</v>
      </c>
      <c r="W499" s="27">
        <v>2.6845367968080627</v>
      </c>
      <c r="Z499" s="17">
        <f t="shared" ref="Z499:AB499" si="3145">1/(1+EXP(-U499))</f>
        <v>0.5564063802</v>
      </c>
      <c r="AA499" s="17">
        <f t="shared" si="3145"/>
        <v>0.1827877524</v>
      </c>
      <c r="AB499" s="17">
        <f t="shared" si="3145"/>
        <v>0.936108006</v>
      </c>
      <c r="AE499" s="29">
        <v>1.0</v>
      </c>
      <c r="AF499" s="17">
        <f t="shared" ref="AF499:AH499" si="3146">Z499</f>
        <v>0.5564063802</v>
      </c>
      <c r="AG499" s="17">
        <f t="shared" si="3146"/>
        <v>0.1827877524</v>
      </c>
      <c r="AH499" s="17">
        <f t="shared" si="3146"/>
        <v>0.936108006</v>
      </c>
      <c r="AI499" s="38">
        <f t="shared" ref="AI499:AK499" si="3147">AI486-$C$10*BO486</f>
        <v>-1.174150377</v>
      </c>
      <c r="AJ499" s="38">
        <f t="shared" si="3147"/>
        <v>1.153743342</v>
      </c>
      <c r="AK499" s="38">
        <f t="shared" si="3147"/>
        <v>0.8604070349</v>
      </c>
      <c r="AM499" s="27">
        <v>-0.46461942401655487</v>
      </c>
      <c r="AN499" s="27">
        <v>1.312438306979862</v>
      </c>
      <c r="AO499" s="27">
        <v>1.0716505081401344</v>
      </c>
      <c r="AQ499" s="17">
        <f t="shared" ref="AQ499:AS499" si="3148">EXP(AM499)/(EXP($AM499)+EXP($AN499)+EXP($AO499))</f>
        <v>0.0865077476</v>
      </c>
      <c r="AR499" s="17">
        <f t="shared" si="3148"/>
        <v>0.5114714198</v>
      </c>
      <c r="AS499" s="17">
        <f t="shared" si="3148"/>
        <v>0.4020208326</v>
      </c>
      <c r="AU499" s="40" t="str">
        <f t="shared" si="3139"/>
        <v>versicolor</v>
      </c>
      <c r="AW499" s="41">
        <v>0.0</v>
      </c>
      <c r="AX499" s="41">
        <v>1.0</v>
      </c>
      <c r="AY499" s="41">
        <v>0.0</v>
      </c>
      <c r="BB499" s="74">
        <f t="shared" ref="BB499:BD499" si="3149">AQ499-AW499</f>
        <v>0.0865077476</v>
      </c>
      <c r="BC499" s="74">
        <f t="shared" si="3149"/>
        <v>-0.4885285802</v>
      </c>
      <c r="BD499" s="74">
        <f t="shared" si="3149"/>
        <v>0.4020208326</v>
      </c>
      <c r="BF499" s="5">
        <v>1.0</v>
      </c>
      <c r="BG499" s="5">
        <v>1.0</v>
      </c>
      <c r="BH499" s="5">
        <v>1.0</v>
      </c>
      <c r="BJ499" s="34">
        <f t="shared" ref="BJ499:BL499" si="3150">BB499*BF499</f>
        <v>0.0865077476</v>
      </c>
      <c r="BK499" s="34">
        <f t="shared" si="3150"/>
        <v>-0.4885285802</v>
      </c>
      <c r="BL499" s="34">
        <f t="shared" si="3150"/>
        <v>0.4020208326</v>
      </c>
      <c r="BO499" s="34">
        <v>0.5443423878717024</v>
      </c>
      <c r="BP499" s="34">
        <v>-0.21337941404595984</v>
      </c>
      <c r="BQ499" s="34">
        <v>-0.3309629738257429</v>
      </c>
      <c r="BT499" s="5">
        <f t="shared" ref="BT499:BV499" si="3151">Z499*(1-Z499)</f>
        <v>0.2468183203</v>
      </c>
      <c r="BU499" s="5">
        <f t="shared" si="3151"/>
        <v>0.14937639</v>
      </c>
      <c r="BV499" s="5">
        <f t="shared" si="3151"/>
        <v>0.0598098071</v>
      </c>
      <c r="BY499" s="17">
        <v>-0.22950136393569562</v>
      </c>
      <c r="BZ499" s="17">
        <v>0.5418562576582148</v>
      </c>
      <c r="CA499" s="17">
        <v>-0.31930814896601645</v>
      </c>
      <c r="CC499" s="34">
        <f t="shared" ref="CC499:CE499" si="3152">BY499*BT499</f>
        <v>-0.05664514115</v>
      </c>
      <c r="CD499" s="34">
        <f t="shared" si="3152"/>
        <v>0.08094053164</v>
      </c>
      <c r="CE499" s="34">
        <f t="shared" si="3152"/>
        <v>-0.0190977588</v>
      </c>
    </row>
    <row r="500" ht="18.0" customHeight="1">
      <c r="B500" s="6">
        <v>0.0</v>
      </c>
      <c r="C500" s="6">
        <v>1.0</v>
      </c>
      <c r="D500" s="6">
        <v>0.0</v>
      </c>
      <c r="E500" s="22" t="str">
        <f t="shared" si="3119"/>
        <v>versicolor</v>
      </c>
      <c r="F500" s="22">
        <f t="shared" ref="F500:H500" si="3153">AQ500</f>
        <v>0.09495014913</v>
      </c>
      <c r="G500" s="22">
        <f t="shared" si="3153"/>
        <v>0.4988219981</v>
      </c>
      <c r="H500" s="22">
        <f t="shared" si="3153"/>
        <v>0.4062278528</v>
      </c>
      <c r="I500" s="64" t="str">
        <f t="shared" si="3121"/>
        <v>versicolor</v>
      </c>
      <c r="K500" s="24" t="str">
        <f t="shared" si="3122"/>
        <v>OK</v>
      </c>
      <c r="L500" s="29">
        <f t="shared" si="3123"/>
        <v>0.07727844046</v>
      </c>
      <c r="N500" s="29">
        <v>1.0</v>
      </c>
      <c r="O500" s="27">
        <v>5.9</v>
      </c>
      <c r="P500" s="27">
        <v>3.4</v>
      </c>
      <c r="U500" s="27">
        <v>0.17555220807244365</v>
      </c>
      <c r="V500" s="27">
        <v>-1.315850536953835</v>
      </c>
      <c r="W500" s="27">
        <v>2.4059196506367275</v>
      </c>
      <c r="Z500" s="17">
        <f t="shared" ref="Z500:AB500" si="3154">1/(1+EXP(-U500))</f>
        <v>0.5437756844</v>
      </c>
      <c r="AA500" s="17">
        <f t="shared" si="3154"/>
        <v>0.2115094844</v>
      </c>
      <c r="AB500" s="17">
        <f t="shared" si="3154"/>
        <v>0.9172775941</v>
      </c>
      <c r="AE500" s="29">
        <v>1.0</v>
      </c>
      <c r="AF500" s="17">
        <f t="shared" ref="AF500:AH500" si="3155">Z500</f>
        <v>0.5437756844</v>
      </c>
      <c r="AG500" s="17">
        <f t="shared" si="3155"/>
        <v>0.2115094844</v>
      </c>
      <c r="AH500" s="17">
        <f t="shared" si="3155"/>
        <v>0.9172775941</v>
      </c>
      <c r="AI500" s="2"/>
      <c r="AM500" s="27">
        <v>-0.4036210918035641</v>
      </c>
      <c r="AN500" s="27">
        <v>1.2552762151176518</v>
      </c>
      <c r="AO500" s="27">
        <v>1.049941116317789</v>
      </c>
      <c r="AQ500" s="17">
        <f t="shared" ref="AQ500:AS500" si="3156">EXP(AM500)/(EXP($AM500)+EXP($AN500)+EXP($AO500))</f>
        <v>0.09495014913</v>
      </c>
      <c r="AR500" s="17">
        <f t="shared" si="3156"/>
        <v>0.4988219981</v>
      </c>
      <c r="AS500" s="17">
        <f t="shared" si="3156"/>
        <v>0.4062278528</v>
      </c>
      <c r="AU500" s="40" t="str">
        <f t="shared" si="3139"/>
        <v>versicolor</v>
      </c>
      <c r="AW500" s="41">
        <v>0.0</v>
      </c>
      <c r="AX500" s="41">
        <v>1.0</v>
      </c>
      <c r="AY500" s="41">
        <v>0.0</v>
      </c>
      <c r="BB500" s="74">
        <f t="shared" ref="BB500:BD500" si="3157">AQ500-AW500</f>
        <v>0.09495014913</v>
      </c>
      <c r="BC500" s="74">
        <f t="shared" si="3157"/>
        <v>-0.5011780019</v>
      </c>
      <c r="BD500" s="74">
        <f t="shared" si="3157"/>
        <v>0.4062278528</v>
      </c>
      <c r="BF500" s="5">
        <v>1.0</v>
      </c>
      <c r="BG500" s="5">
        <v>1.0</v>
      </c>
      <c r="BH500" s="5">
        <v>1.0</v>
      </c>
      <c r="BJ500" s="34">
        <f t="shared" ref="BJ500:BL500" si="3158">BB500*BF500</f>
        <v>0.09495014913</v>
      </c>
      <c r="BK500" s="34">
        <f t="shared" si="3158"/>
        <v>-0.5011780019</v>
      </c>
      <c r="BL500" s="34">
        <f t="shared" si="3158"/>
        <v>0.4062278528</v>
      </c>
      <c r="BT500" s="5">
        <f t="shared" ref="BT500:BV500" si="3159">Z500*(1-Z500)</f>
        <v>0.2480836895</v>
      </c>
      <c r="BU500" s="5">
        <f t="shared" si="3159"/>
        <v>0.1667732224</v>
      </c>
      <c r="BV500" s="5">
        <f t="shared" si="3159"/>
        <v>0.07587940949</v>
      </c>
      <c r="BY500" s="17">
        <v>-0.23798053771247987</v>
      </c>
      <c r="BZ500" s="17">
        <v>0.5643583019253536</v>
      </c>
      <c r="CA500" s="17">
        <v>-0.340195234242736</v>
      </c>
      <c r="CC500" s="34">
        <f t="shared" ref="CC500:CE500" si="3160">BY500*BT500</f>
        <v>-0.05903908982</v>
      </c>
      <c r="CD500" s="34">
        <f t="shared" si="3160"/>
        <v>0.0941198526</v>
      </c>
      <c r="CE500" s="34">
        <f t="shared" si="3160"/>
        <v>-0.02581381349</v>
      </c>
    </row>
    <row r="501" ht="18.0" customHeight="1">
      <c r="B501" s="6">
        <v>0.0</v>
      </c>
      <c r="C501" s="6">
        <v>1.0</v>
      </c>
      <c r="D501" s="6">
        <v>0.0</v>
      </c>
      <c r="E501" s="22" t="str">
        <f t="shared" si="3119"/>
        <v>versicolor</v>
      </c>
      <c r="F501" s="22">
        <f t="shared" ref="F501:H501" si="3161">AQ501</f>
        <v>0.06876803685</v>
      </c>
      <c r="G501" s="22">
        <f t="shared" si="3161"/>
        <v>0.5440797118</v>
      </c>
      <c r="H501" s="22">
        <f t="shared" si="3161"/>
        <v>0.3871522513</v>
      </c>
      <c r="I501" s="64" t="str">
        <f t="shared" si="3121"/>
        <v>versicolor</v>
      </c>
      <c r="K501" s="24" t="str">
        <f t="shared" si="3122"/>
        <v>OK</v>
      </c>
      <c r="L501" s="29">
        <f t="shared" si="3123"/>
        <v>0.06762883486</v>
      </c>
      <c r="N501" s="29">
        <v>1.0</v>
      </c>
      <c r="O501" s="27">
        <v>6.7</v>
      </c>
      <c r="P501" s="27">
        <v>3.2</v>
      </c>
      <c r="U501" s="27">
        <v>0.507743672310546</v>
      </c>
      <c r="V501" s="27">
        <v>-2.091871660983959</v>
      </c>
      <c r="W501" s="27">
        <v>3.4030788796695406</v>
      </c>
      <c r="Z501" s="17">
        <f t="shared" ref="Z501:AB501" si="3162">1/(1+EXP(-U501))</f>
        <v>0.6242773898</v>
      </c>
      <c r="AA501" s="17">
        <f t="shared" si="3162"/>
        <v>0.1098893666</v>
      </c>
      <c r="AB501" s="17">
        <f t="shared" si="3162"/>
        <v>0.9678006195</v>
      </c>
      <c r="AE501" s="29">
        <v>1.0</v>
      </c>
      <c r="AF501" s="17">
        <f t="shared" ref="AF501:AH501" si="3163">Z501</f>
        <v>0.6242773898</v>
      </c>
      <c r="AG501" s="17">
        <f t="shared" si="3163"/>
        <v>0.1098893666</v>
      </c>
      <c r="AH501" s="17">
        <f t="shared" si="3163"/>
        <v>0.9678006195</v>
      </c>
      <c r="AJ501" s="2"/>
      <c r="AK501" s="2"/>
      <c r="AM501" s="27">
        <v>-0.5935545055246133</v>
      </c>
      <c r="AN501" s="27">
        <v>1.4748022033684225</v>
      </c>
      <c r="AO501" s="27">
        <v>1.1345244681000044</v>
      </c>
      <c r="AQ501" s="17">
        <f t="shared" ref="AQ501:AS501" si="3164">EXP(AM501)/(EXP($AM501)+EXP($AN501)+EXP($AO501))</f>
        <v>0.06876803685</v>
      </c>
      <c r="AR501" s="17">
        <f t="shared" si="3164"/>
        <v>0.5440797118</v>
      </c>
      <c r="AS501" s="17">
        <f t="shared" si="3164"/>
        <v>0.3871522513</v>
      </c>
      <c r="AU501" s="40" t="str">
        <f t="shared" si="3139"/>
        <v>versicolor</v>
      </c>
      <c r="AW501" s="41">
        <v>0.0</v>
      </c>
      <c r="AX501" s="41">
        <v>1.0</v>
      </c>
      <c r="AY501" s="41">
        <v>0.0</v>
      </c>
      <c r="BB501" s="74">
        <f t="shared" ref="BB501:BD501" si="3165">AQ501-AW501</f>
        <v>0.06876803685</v>
      </c>
      <c r="BC501" s="74">
        <f t="shared" si="3165"/>
        <v>-0.4559202882</v>
      </c>
      <c r="BD501" s="74">
        <f t="shared" si="3165"/>
        <v>0.3871522513</v>
      </c>
      <c r="BF501" s="5">
        <v>1.0</v>
      </c>
      <c r="BG501" s="5">
        <v>1.0</v>
      </c>
      <c r="BH501" s="5">
        <v>1.0</v>
      </c>
      <c r="BJ501" s="34">
        <f t="shared" ref="BJ501:BL501" si="3166">BB501*BF501</f>
        <v>0.06876803685</v>
      </c>
      <c r="BK501" s="34">
        <f t="shared" si="3166"/>
        <v>-0.4559202882</v>
      </c>
      <c r="BL501" s="34">
        <f t="shared" si="3166"/>
        <v>0.3871522513</v>
      </c>
      <c r="BT501" s="5">
        <f t="shared" ref="BT501:BV501" si="3167">Z501*(1-Z501)</f>
        <v>0.2345551304</v>
      </c>
      <c r="BU501" s="5">
        <f t="shared" si="3167"/>
        <v>0.09781369369</v>
      </c>
      <c r="BV501" s="5">
        <f t="shared" si="3167"/>
        <v>0.03116258044</v>
      </c>
      <c r="BY501" s="17">
        <v>-0.20928890049688847</v>
      </c>
      <c r="BZ501" s="17">
        <v>0.4893450390371983</v>
      </c>
      <c r="CA501" s="17">
        <v>-0.27365049298712085</v>
      </c>
      <c r="CC501" s="34">
        <f t="shared" ref="CC501:CE501" si="3168">BY501*BT501</f>
        <v>-0.04908978534</v>
      </c>
      <c r="CD501" s="34">
        <f t="shared" si="3168"/>
        <v>0.04786464576</v>
      </c>
      <c r="CE501" s="34">
        <f t="shared" si="3168"/>
        <v>-0.0085276555</v>
      </c>
    </row>
    <row r="502" ht="18.0" customHeight="1">
      <c r="B502" s="6">
        <v>0.0</v>
      </c>
      <c r="C502" s="6">
        <v>0.0</v>
      </c>
      <c r="D502" s="6">
        <v>1.0</v>
      </c>
      <c r="E502" s="22" t="str">
        <f t="shared" si="3119"/>
        <v>virginica</v>
      </c>
      <c r="F502" s="22">
        <f t="shared" ref="F502:H502" si="3169">AQ502</f>
        <v>0.2039847317</v>
      </c>
      <c r="G502" s="22">
        <f t="shared" si="3169"/>
        <v>0.369415887</v>
      </c>
      <c r="H502" s="22">
        <f t="shared" si="3169"/>
        <v>0.4265993813</v>
      </c>
      <c r="I502" s="64" t="str">
        <f t="shared" si="3121"/>
        <v>virginica</v>
      </c>
      <c r="K502" s="24" t="str">
        <f t="shared" si="3122"/>
        <v>OK</v>
      </c>
      <c r="L502" s="29">
        <f t="shared" si="3123"/>
        <v>0.09465665815</v>
      </c>
      <c r="N502" s="29">
        <v>1.0</v>
      </c>
      <c r="O502" s="27">
        <v>7.9</v>
      </c>
      <c r="P502" s="27">
        <v>6.3</v>
      </c>
      <c r="U502" s="27">
        <v>-0.632055852228413</v>
      </c>
      <c r="V502" s="27">
        <v>-0.08301763555650776</v>
      </c>
      <c r="W502" s="27">
        <v>1.2936944471812533</v>
      </c>
      <c r="Z502" s="17">
        <f t="shared" ref="Z502:AB502" si="3170">1/(1+EXP(-U502))</f>
        <v>0.3470445258</v>
      </c>
      <c r="AA502" s="17">
        <f t="shared" si="3170"/>
        <v>0.4792575027</v>
      </c>
      <c r="AB502" s="17">
        <f t="shared" si="3170"/>
        <v>0.7847718562</v>
      </c>
      <c r="AE502" s="29">
        <v>1.0</v>
      </c>
      <c r="AF502" s="17">
        <f t="shared" ref="AF502:AH502" si="3171">Z502</f>
        <v>0.3470445258</v>
      </c>
      <c r="AG502" s="17">
        <f t="shared" si="3171"/>
        <v>0.4792575027</v>
      </c>
      <c r="AH502" s="17">
        <f t="shared" si="3171"/>
        <v>0.7847718562</v>
      </c>
      <c r="AM502" s="27">
        <v>0.09909192354523155</v>
      </c>
      <c r="AN502" s="27">
        <v>0.6929698514926911</v>
      </c>
      <c r="AO502" s="27">
        <v>0.8368921326188992</v>
      </c>
      <c r="AQ502" s="17">
        <f t="shared" ref="AQ502:AS502" si="3172">EXP(AM502)/(EXP($AM502)+EXP($AN502)+EXP($AO502))</f>
        <v>0.2039847317</v>
      </c>
      <c r="AR502" s="17">
        <f t="shared" si="3172"/>
        <v>0.369415887</v>
      </c>
      <c r="AS502" s="17">
        <f t="shared" si="3172"/>
        <v>0.4265993813</v>
      </c>
      <c r="AU502" s="40" t="str">
        <f t="shared" si="3139"/>
        <v>virginica</v>
      </c>
      <c r="AW502" s="41">
        <v>0.0</v>
      </c>
      <c r="AX502" s="41">
        <v>0.0</v>
      </c>
      <c r="AY502" s="41">
        <v>1.0</v>
      </c>
      <c r="BB502" s="74">
        <f t="shared" ref="BB502:BD502" si="3173">AQ502-AW502</f>
        <v>0.2039847317</v>
      </c>
      <c r="BC502" s="74">
        <f t="shared" si="3173"/>
        <v>0.369415887</v>
      </c>
      <c r="BD502" s="74">
        <f t="shared" si="3173"/>
        <v>-0.5734006187</v>
      </c>
      <c r="BF502" s="5">
        <v>1.0</v>
      </c>
      <c r="BG502" s="5">
        <v>1.0</v>
      </c>
      <c r="BH502" s="5">
        <v>1.0</v>
      </c>
      <c r="BJ502" s="34">
        <f t="shared" ref="BJ502:BL502" si="3174">BB502*BF502</f>
        <v>0.2039847317</v>
      </c>
      <c r="BK502" s="34">
        <f t="shared" si="3174"/>
        <v>0.369415887</v>
      </c>
      <c r="BL502" s="34">
        <f t="shared" si="3174"/>
        <v>-0.5734006187</v>
      </c>
      <c r="BT502" s="5">
        <f t="shared" ref="BT502:BV502" si="3175">Z502*(1-Z502)</f>
        <v>0.2266046229</v>
      </c>
      <c r="BU502" s="5">
        <f t="shared" si="3175"/>
        <v>0.2495697488</v>
      </c>
      <c r="BV502" s="5">
        <f t="shared" si="3175"/>
        <v>0.1689049899</v>
      </c>
      <c r="BY502" s="17">
        <v>0.06336373625104103</v>
      </c>
      <c r="BZ502" s="17">
        <v>-0.041773249886706436</v>
      </c>
      <c r="CA502" s="17">
        <v>-0.3066555556652023</v>
      </c>
      <c r="CC502" s="34">
        <f t="shared" ref="CC502:CE502" si="3176">BY502*BT502</f>
        <v>0.01435851556</v>
      </c>
      <c r="CD502" s="34">
        <f t="shared" si="3176"/>
        <v>-0.01042533948</v>
      </c>
      <c r="CE502" s="34">
        <f t="shared" si="3176"/>
        <v>-0.05179565353</v>
      </c>
    </row>
    <row r="503" ht="18.0" customHeight="1">
      <c r="B503" s="6">
        <v>0.0</v>
      </c>
      <c r="C503" s="6">
        <v>0.0</v>
      </c>
      <c r="D503" s="6">
        <v>1.0</v>
      </c>
      <c r="E503" s="22" t="str">
        <f t="shared" si="3119"/>
        <v>virginica</v>
      </c>
      <c r="F503" s="22">
        <f t="shared" ref="F503:H503" si="3177">AQ503</f>
        <v>0.1204703574</v>
      </c>
      <c r="G503" s="22">
        <f t="shared" si="3177"/>
        <v>0.4571499165</v>
      </c>
      <c r="H503" s="22">
        <f t="shared" si="3177"/>
        <v>0.4223797261</v>
      </c>
      <c r="I503" s="64" t="str">
        <f t="shared" si="3121"/>
        <v>versicolor</v>
      </c>
      <c r="K503" s="24" t="str">
        <f t="shared" si="3122"/>
        <v>NG</v>
      </c>
      <c r="L503" s="29">
        <f t="shared" si="3123"/>
        <v>0.09576117163</v>
      </c>
      <c r="N503" s="29">
        <v>1.0</v>
      </c>
      <c r="O503" s="27">
        <v>8.3</v>
      </c>
      <c r="P503" s="27">
        <v>5.8</v>
      </c>
      <c r="U503" s="27">
        <v>-0.27324403529805386</v>
      </c>
      <c r="V503" s="27">
        <v>-0.8443088695095273</v>
      </c>
      <c r="W503" s="27">
        <v>2.21640621181972</v>
      </c>
      <c r="Z503" s="17">
        <f t="shared" ref="Z503:AB503" si="3178">1/(1+EXP(-U503))</f>
        <v>0.4321108631</v>
      </c>
      <c r="AA503" s="17">
        <f t="shared" si="3178"/>
        <v>0.3006280631</v>
      </c>
      <c r="AB503" s="17">
        <f t="shared" si="3178"/>
        <v>0.9017131502</v>
      </c>
      <c r="AE503" s="29">
        <v>1.0</v>
      </c>
      <c r="AF503" s="17">
        <f t="shared" ref="AF503:AH503" si="3179">Z503</f>
        <v>0.4321108631</v>
      </c>
      <c r="AG503" s="17">
        <f t="shared" si="3179"/>
        <v>0.3006280631</v>
      </c>
      <c r="AH503" s="17">
        <f t="shared" si="3179"/>
        <v>0.9017131502</v>
      </c>
      <c r="AM503" s="27">
        <v>-0.2788059528369957</v>
      </c>
      <c r="AN503" s="27">
        <v>1.0548017028057957</v>
      </c>
      <c r="AO503" s="27">
        <v>0.9756950551604419</v>
      </c>
      <c r="AQ503" s="17">
        <f t="shared" ref="AQ503:AS503" si="3180">EXP(AM503)/(EXP($AM503)+EXP($AN503)+EXP($AO503))</f>
        <v>0.1204703574</v>
      </c>
      <c r="AR503" s="17">
        <f t="shared" si="3180"/>
        <v>0.4571499165</v>
      </c>
      <c r="AS503" s="17">
        <f t="shared" si="3180"/>
        <v>0.4223797261</v>
      </c>
      <c r="AU503" s="40" t="str">
        <f t="shared" si="3139"/>
        <v>versicolor</v>
      </c>
      <c r="AW503" s="41">
        <v>0.0</v>
      </c>
      <c r="AX503" s="41">
        <v>0.0</v>
      </c>
      <c r="AY503" s="41">
        <v>1.0</v>
      </c>
      <c r="BB503" s="74">
        <f t="shared" ref="BB503:BD503" si="3181">AQ503-AW503</f>
        <v>0.1204703574</v>
      </c>
      <c r="BC503" s="74">
        <f t="shared" si="3181"/>
        <v>0.4571499165</v>
      </c>
      <c r="BD503" s="74">
        <f t="shared" si="3181"/>
        <v>-0.5776202739</v>
      </c>
      <c r="BF503" s="5">
        <v>1.0</v>
      </c>
      <c r="BG503" s="5">
        <v>1.0</v>
      </c>
      <c r="BH503" s="5">
        <v>1.0</v>
      </c>
      <c r="BJ503" s="34">
        <f t="shared" ref="BJ503:BL503" si="3182">BB503*BF503</f>
        <v>0.1204703574</v>
      </c>
      <c r="BK503" s="34">
        <f t="shared" si="3182"/>
        <v>0.4571499165</v>
      </c>
      <c r="BL503" s="34">
        <f t="shared" si="3182"/>
        <v>-0.5776202739</v>
      </c>
      <c r="BT503" s="5">
        <f t="shared" ref="BT503:BV503" si="3183">Z503*(1-Z503)</f>
        <v>0.2453910651</v>
      </c>
      <c r="BU503" s="5">
        <f t="shared" si="3183"/>
        <v>0.2102508308</v>
      </c>
      <c r="BV503" s="5">
        <f t="shared" si="3183"/>
        <v>0.08862654498</v>
      </c>
      <c r="BY503" s="17">
        <v>0.13238175628221605</v>
      </c>
      <c r="BZ503" s="17">
        <v>-0.23193481293539395</v>
      </c>
      <c r="CA503" s="17">
        <v>-0.11100519017361038</v>
      </c>
      <c r="CC503" s="34">
        <f t="shared" ref="CC503:CE503" si="3184">BY503*BT503</f>
        <v>0.03248530017</v>
      </c>
      <c r="CD503" s="34">
        <f t="shared" si="3184"/>
        <v>-0.0487644871</v>
      </c>
      <c r="CE503" s="34">
        <f t="shared" si="3184"/>
        <v>-0.00983800648</v>
      </c>
    </row>
    <row r="504" ht="18.0" customHeight="1">
      <c r="B504" s="6">
        <v>0.0</v>
      </c>
      <c r="C504" s="6">
        <v>0.0</v>
      </c>
      <c r="D504" s="6">
        <v>1.0</v>
      </c>
      <c r="E504" s="22" t="str">
        <f t="shared" si="3119"/>
        <v>virginica</v>
      </c>
      <c r="F504" s="22">
        <f t="shared" ref="F504:H504" si="3185">AQ504</f>
        <v>0.1132331215</v>
      </c>
      <c r="G504" s="22">
        <f t="shared" si="3185"/>
        <v>0.4682547741</v>
      </c>
      <c r="H504" s="22">
        <f t="shared" si="3185"/>
        <v>0.4185121044</v>
      </c>
      <c r="I504" s="64" t="str">
        <f t="shared" si="3121"/>
        <v>versicolor</v>
      </c>
      <c r="J504" s="30"/>
      <c r="K504" s="24" t="str">
        <f t="shared" si="3122"/>
        <v>NG</v>
      </c>
      <c r="L504" s="31">
        <f t="shared" si="3123"/>
        <v>0.09678327403</v>
      </c>
      <c r="N504" s="31">
        <v>1.0</v>
      </c>
      <c r="O504" s="27">
        <v>7.7</v>
      </c>
      <c r="P504" s="27">
        <v>5.2</v>
      </c>
      <c r="U504" s="27">
        <v>-0.16104497445542965</v>
      </c>
      <c r="V504" s="27">
        <v>-0.9621942863706048</v>
      </c>
      <c r="W504" s="27">
        <v>2.2637845715239706</v>
      </c>
      <c r="Z504" s="17">
        <f t="shared" ref="Z504:AB504" si="3186">1/(1+EXP(-U504))</f>
        <v>0.4598255475</v>
      </c>
      <c r="AA504" s="17">
        <f t="shared" si="3186"/>
        <v>0.2764390774</v>
      </c>
      <c r="AB504" s="17">
        <f t="shared" si="3186"/>
        <v>0.9058329498</v>
      </c>
      <c r="AE504" s="31">
        <v>1.0</v>
      </c>
      <c r="AF504" s="17">
        <f t="shared" ref="AF504:AH504" si="3187">Z504</f>
        <v>0.4598255475</v>
      </c>
      <c r="AG504" s="17">
        <f t="shared" si="3187"/>
        <v>0.2764390774</v>
      </c>
      <c r="AH504" s="17">
        <f t="shared" si="3187"/>
        <v>0.9058329498</v>
      </c>
      <c r="AM504" s="27">
        <v>-0.3130663731499428</v>
      </c>
      <c r="AN504" s="27">
        <v>1.1064974482294125</v>
      </c>
      <c r="AO504" s="27">
        <v>0.9941907239630703</v>
      </c>
      <c r="AQ504" s="17">
        <f t="shared" ref="AQ504:AS504" si="3188">EXP(AM504)/(EXP($AM504)+EXP($AN504)+EXP($AO504))</f>
        <v>0.1132331215</v>
      </c>
      <c r="AR504" s="17">
        <f t="shared" si="3188"/>
        <v>0.4682547741</v>
      </c>
      <c r="AS504" s="17">
        <f t="shared" si="3188"/>
        <v>0.4185121044</v>
      </c>
      <c r="AU504" s="40" t="str">
        <f t="shared" si="3139"/>
        <v>versicolor</v>
      </c>
      <c r="AW504" s="41">
        <v>0.0</v>
      </c>
      <c r="AX504" s="41">
        <v>0.0</v>
      </c>
      <c r="AY504" s="41">
        <v>1.0</v>
      </c>
      <c r="BB504" s="74">
        <f t="shared" ref="BB504:BD504" si="3189">AQ504-AW504</f>
        <v>0.1132331215</v>
      </c>
      <c r="BC504" s="74">
        <f t="shared" si="3189"/>
        <v>0.4682547741</v>
      </c>
      <c r="BD504" s="74">
        <f t="shared" si="3189"/>
        <v>-0.5814878956</v>
      </c>
      <c r="BF504" s="5">
        <v>1.0</v>
      </c>
      <c r="BG504" s="5">
        <v>1.0</v>
      </c>
      <c r="BH504" s="5">
        <v>1.0</v>
      </c>
      <c r="BJ504" s="34">
        <f t="shared" ref="BJ504:BL504" si="3190">BB504*BF504</f>
        <v>0.1132331215</v>
      </c>
      <c r="BK504" s="34">
        <f t="shared" si="3190"/>
        <v>0.4682547741</v>
      </c>
      <c r="BL504" s="34">
        <f t="shared" si="3190"/>
        <v>-0.5814878956</v>
      </c>
      <c r="BT504" s="5">
        <f t="shared" ref="BT504:BV504" si="3191">Z504*(1-Z504)</f>
        <v>0.2483860134</v>
      </c>
      <c r="BU504" s="5">
        <f t="shared" si="3191"/>
        <v>0.2000205139</v>
      </c>
      <c r="BV504" s="5">
        <f t="shared" si="3191"/>
        <v>0.0852996169</v>
      </c>
      <c r="BY504" s="17">
        <v>0.1397542893173504</v>
      </c>
      <c r="BZ504" s="17">
        <v>-0.2514511584819001</v>
      </c>
      <c r="CA504" s="17">
        <v>-0.093023160188205</v>
      </c>
      <c r="CC504" s="34">
        <f t="shared" ref="CC504:CE504" si="3192">BY504*BT504</f>
        <v>0.03471301077</v>
      </c>
      <c r="CD504" s="34">
        <f t="shared" si="3192"/>
        <v>-0.05029538993</v>
      </c>
      <c r="CE504" s="34">
        <f t="shared" si="3192"/>
        <v>-0.007934839927</v>
      </c>
    </row>
    <row r="505" ht="18.0" customHeight="1">
      <c r="K505" s="32" t="s">
        <v>29</v>
      </c>
      <c r="L505" s="31">
        <f>SUM(L496:L504)</f>
        <v>0.6054881964</v>
      </c>
      <c r="R505" s="9"/>
      <c r="AM505" s="7"/>
    </row>
    <row r="506" ht="18.0" customHeight="1">
      <c r="K506" s="2"/>
      <c r="R506" s="9"/>
      <c r="AM506" s="43" t="s">
        <v>388</v>
      </c>
      <c r="AN506" s="27"/>
      <c r="AO506" s="27"/>
    </row>
    <row r="507" ht="18.0" customHeight="1">
      <c r="B507" s="11" t="s">
        <v>11</v>
      </c>
      <c r="C507" s="12"/>
      <c r="D507" s="12"/>
      <c r="E507" s="13"/>
      <c r="G507" s="2"/>
      <c r="H507" s="2"/>
      <c r="I507" s="2"/>
      <c r="J507" s="9"/>
      <c r="K507" s="2"/>
      <c r="L507" s="9"/>
      <c r="Q507" s="7"/>
      <c r="U507" s="43" t="s">
        <v>12</v>
      </c>
      <c r="V507" s="27"/>
      <c r="W507" s="27"/>
      <c r="Z507" s="16" t="s">
        <v>389</v>
      </c>
      <c r="AA507" s="17"/>
      <c r="AF507" s="16" t="s">
        <v>390</v>
      </c>
      <c r="AI507" s="7"/>
      <c r="AM507" s="43" t="s">
        <v>391</v>
      </c>
      <c r="AQ507" s="10" t="s">
        <v>392</v>
      </c>
      <c r="AR507" s="17"/>
      <c r="AW507" s="1" t="s">
        <v>41</v>
      </c>
      <c r="BB507" s="36" t="s">
        <v>93</v>
      </c>
      <c r="BF507" s="4" t="s">
        <v>393</v>
      </c>
      <c r="BH507" s="9" t="s">
        <v>2242</v>
      </c>
      <c r="BJ507" s="33" t="s">
        <v>395</v>
      </c>
      <c r="BN507" s="33" t="s">
        <v>396</v>
      </c>
      <c r="BO507" s="34"/>
      <c r="BP507" s="34"/>
      <c r="BQ507" s="34"/>
      <c r="BT507" s="4" t="s">
        <v>397</v>
      </c>
      <c r="BX507" s="16" t="s">
        <v>398</v>
      </c>
      <c r="BY507" s="17"/>
      <c r="BZ507" s="17"/>
      <c r="CA507" s="17"/>
      <c r="CB507" s="17"/>
      <c r="CC507" s="33" t="s">
        <v>399</v>
      </c>
      <c r="CG507" s="4" t="s">
        <v>138</v>
      </c>
      <c r="CH507" s="5"/>
      <c r="CI507" s="5"/>
      <c r="CJ507" s="5"/>
    </row>
    <row r="508" ht="18.0" customHeight="1">
      <c r="B508" s="18" t="s">
        <v>14</v>
      </c>
      <c r="C508" s="18" t="s">
        <v>15</v>
      </c>
      <c r="D508" s="18" t="s">
        <v>16</v>
      </c>
      <c r="E508" s="19"/>
      <c r="F508" s="6" t="s">
        <v>14</v>
      </c>
      <c r="G508" s="6" t="s">
        <v>15</v>
      </c>
      <c r="H508" s="6" t="s">
        <v>16</v>
      </c>
      <c r="I508" s="19"/>
      <c r="J508" s="20" t="s">
        <v>18</v>
      </c>
      <c r="K508" s="18" t="s">
        <v>19</v>
      </c>
      <c r="L508" s="21" t="s">
        <v>20</v>
      </c>
      <c r="N508" s="1" t="s">
        <v>21</v>
      </c>
      <c r="O508" s="1" t="s">
        <v>22</v>
      </c>
      <c r="P508" s="1" t="s">
        <v>514</v>
      </c>
      <c r="Q508" s="1" t="s">
        <v>2243</v>
      </c>
      <c r="U508" s="1" t="s">
        <v>2244</v>
      </c>
      <c r="AE508" s="1" t="s">
        <v>21</v>
      </c>
      <c r="AF508" s="2" t="s">
        <v>2245</v>
      </c>
      <c r="AI508" s="2" t="s">
        <v>2246</v>
      </c>
      <c r="AK508" s="2"/>
      <c r="AM508" s="2" t="s">
        <v>2247</v>
      </c>
      <c r="AO508" s="2"/>
      <c r="AQ508" s="2" t="s">
        <v>47</v>
      </c>
      <c r="AW508" s="6" t="s">
        <v>14</v>
      </c>
      <c r="AX508" s="6" t="s">
        <v>15</v>
      </c>
      <c r="AY508" s="6" t="s">
        <v>16</v>
      </c>
      <c r="BB508" s="2" t="s">
        <v>101</v>
      </c>
      <c r="BF508" s="1" t="s">
        <v>251</v>
      </c>
      <c r="BJ508" s="57" t="s">
        <v>2248</v>
      </c>
      <c r="BK508" s="58"/>
      <c r="BO508" s="2" t="s">
        <v>104</v>
      </c>
      <c r="BP508" s="2"/>
      <c r="BT508" s="1" t="s">
        <v>145</v>
      </c>
      <c r="BY508" s="2" t="s">
        <v>146</v>
      </c>
      <c r="CC508" s="2" t="s">
        <v>2249</v>
      </c>
      <c r="CH508" s="2" t="s">
        <v>148</v>
      </c>
    </row>
    <row r="509" ht="18.0" customHeight="1">
      <c r="A509" s="1">
        <f>A496+1</f>
        <v>39</v>
      </c>
      <c r="B509" s="6">
        <v>1.0</v>
      </c>
      <c r="C509" s="6">
        <v>0.0</v>
      </c>
      <c r="D509" s="6">
        <v>0.0</v>
      </c>
      <c r="E509" s="22" t="str">
        <f t="shared" ref="E509:E517" si="3203">IF(MAX(B509:D509)=B509,"setosa",IF(MAX(B509:D509)=C509,"versicolor","virginica"))</f>
        <v>setosa</v>
      </c>
      <c r="F509" s="22">
        <f t="shared" ref="F509:H509" si="3193">AQ509</f>
        <v>0.7399450422</v>
      </c>
      <c r="G509" s="22">
        <f t="shared" si="3193"/>
        <v>0.07805591484</v>
      </c>
      <c r="H509" s="22">
        <f t="shared" si="3193"/>
        <v>0.1819990429</v>
      </c>
      <c r="I509" s="64" t="str">
        <f t="shared" ref="I509:I517" si="3205">IF(MAX(F509:H509)=F509,"setosa",IF(MAX(F509:H509)=G509,"versicolor","virginica"))</f>
        <v>setosa</v>
      </c>
      <c r="J509" s="22">
        <f>COUNTIF(K509:K517,"OK")/9</f>
        <v>0.7777777778</v>
      </c>
      <c r="K509" s="24" t="str">
        <f t="shared" ref="K509:K517" si="3206">IF(E509=I509,"OK","NG")</f>
        <v>OK</v>
      </c>
      <c r="L509" s="25">
        <f t="shared" ref="L509:L517" si="3207">-(B509*LN(F509)+C509*LN(G509)+D509*LN(H509))/9</f>
        <v>0.03346437364</v>
      </c>
      <c r="M509" s="9" t="s">
        <v>26</v>
      </c>
      <c r="N509" s="25">
        <v>1.0</v>
      </c>
      <c r="O509" s="27">
        <v>5.1</v>
      </c>
      <c r="P509" s="27">
        <v>7.0</v>
      </c>
      <c r="Q509" s="72">
        <f t="shared" ref="Q509:S509" si="3194">Q496-$C$10*CH496</f>
        <v>0.07659893324</v>
      </c>
      <c r="R509" s="72">
        <f t="shared" si="3194"/>
        <v>-0.144943129</v>
      </c>
      <c r="S509" s="72">
        <f t="shared" si="3194"/>
        <v>0.2211715965</v>
      </c>
      <c r="T509" s="28" t="s">
        <v>27</v>
      </c>
      <c r="U509" s="27">
        <f t="array" ref="U509:W517">MMULT(N509:P517,Q509:S511)</f>
        <v>-1.839037334</v>
      </c>
      <c r="V509" s="27">
        <v>2.7013104755071384</v>
      </c>
      <c r="W509" s="27">
        <v>-2.2127219953871933</v>
      </c>
      <c r="Y509" s="9" t="s">
        <v>2250</v>
      </c>
      <c r="Z509" s="17">
        <f t="shared" ref="Z509:AB509" si="3195">1/(1+EXP(-U509))</f>
        <v>0.1371651851</v>
      </c>
      <c r="AA509" s="17">
        <f t="shared" si="3195"/>
        <v>0.9371039278</v>
      </c>
      <c r="AB509" s="17">
        <f t="shared" si="3195"/>
        <v>0.0986138528</v>
      </c>
      <c r="AD509" s="9" t="s">
        <v>2251</v>
      </c>
      <c r="AE509" s="25">
        <v>1.0</v>
      </c>
      <c r="AF509" s="17">
        <f t="shared" ref="AF509:AH509" si="3196">Z509</f>
        <v>0.1371651851</v>
      </c>
      <c r="AG509" s="17">
        <f t="shared" si="3196"/>
        <v>0.9371039278</v>
      </c>
      <c r="AH509" s="17">
        <f t="shared" si="3196"/>
        <v>0.0986138528</v>
      </c>
      <c r="AI509" s="38">
        <f t="shared" ref="AI509:AK509" si="3197">AI496-$C$10*BO496</f>
        <v>0.2678327546</v>
      </c>
      <c r="AJ509" s="38">
        <f t="shared" si="3197"/>
        <v>-0.1845181049</v>
      </c>
      <c r="AK509" s="38">
        <f t="shared" si="3197"/>
        <v>-0.08331464973</v>
      </c>
      <c r="AL509" s="28" t="s">
        <v>27</v>
      </c>
      <c r="AM509" s="27">
        <f t="array" ref="AM509:AO517">MMULT(AE509:AH517,AI509:AK512)</f>
        <v>1.552057592</v>
      </c>
      <c r="AN509" s="27">
        <v>-0.6970928978125743</v>
      </c>
      <c r="AO509" s="27">
        <v>0.14948310386116298</v>
      </c>
      <c r="AP509" s="9" t="s">
        <v>2252</v>
      </c>
      <c r="AQ509" s="17">
        <f t="shared" ref="AQ509:AS509" si="3198">EXP(AM509)/(EXP($AM509)+EXP($AN509)+EXP($AO509))</f>
        <v>0.7399450422</v>
      </c>
      <c r="AR509" s="17">
        <f t="shared" si="3198"/>
        <v>0.07805591484</v>
      </c>
      <c r="AS509" s="17">
        <f t="shared" si="3198"/>
        <v>0.1819990429</v>
      </c>
      <c r="AT509" s="39" t="s">
        <v>51</v>
      </c>
      <c r="AU509" s="40" t="str">
        <f>IF(MAX(B509:D509)=MAX(AQ509:AS509)=AQ509,"setosa",IF(MAX(AQ509:AS509)=AR509,"versicolor","virginica"))</f>
        <v>virginica</v>
      </c>
      <c r="AW509" s="41">
        <v>1.0</v>
      </c>
      <c r="AX509" s="41">
        <v>0.0</v>
      </c>
      <c r="AY509" s="41">
        <v>0.0</v>
      </c>
      <c r="BA509" s="59" t="s">
        <v>108</v>
      </c>
      <c r="BB509" s="74">
        <f t="shared" ref="BB509:BD509" si="3199">AQ509-AW509</f>
        <v>-0.2600549578</v>
      </c>
      <c r="BC509" s="74">
        <f t="shared" si="3199"/>
        <v>0.07805591484</v>
      </c>
      <c r="BD509" s="74">
        <f t="shared" si="3199"/>
        <v>0.1819990429</v>
      </c>
      <c r="BE509" s="9" t="s">
        <v>2253</v>
      </c>
      <c r="BF509" s="5">
        <v>1.0</v>
      </c>
      <c r="BG509" s="5">
        <v>1.0</v>
      </c>
      <c r="BH509" s="5">
        <v>1.0</v>
      </c>
      <c r="BI509" s="9" t="s">
        <v>2254</v>
      </c>
      <c r="BJ509" s="34">
        <f t="shared" ref="BJ509:BL509" si="3200">BB509*BF509</f>
        <v>-0.2600549578</v>
      </c>
      <c r="BK509" s="34">
        <f t="shared" si="3200"/>
        <v>0.07805591484</v>
      </c>
      <c r="BL509" s="34">
        <f t="shared" si="3200"/>
        <v>0.1819990429</v>
      </c>
      <c r="BN509" s="61" t="s">
        <v>2255</v>
      </c>
      <c r="BO509" s="62">
        <f t="array" ref="BO509:BQ512">MMULT(TRANSPOSE(AE509:AH517),BJ509:BL517)</f>
        <v>-0.0756257006</v>
      </c>
      <c r="BP509" s="62">
        <v>0.07338373632570389</v>
      </c>
      <c r="BQ509" s="62">
        <v>0.002241964270952801</v>
      </c>
      <c r="BS509" s="75" t="s">
        <v>2256</v>
      </c>
      <c r="BT509" s="5">
        <f t="shared" ref="BT509:BV509" si="3201">Z509*(1-Z509)</f>
        <v>0.1183508971</v>
      </c>
      <c r="BU509" s="5">
        <f t="shared" si="3201"/>
        <v>0.05894015627</v>
      </c>
      <c r="BV509" s="5">
        <f t="shared" si="3201"/>
        <v>0.08888916084</v>
      </c>
      <c r="BX509" s="9" t="s">
        <v>2257</v>
      </c>
      <c r="BY509" s="17">
        <f t="array" ref="BY509:CA517">MMULT(BJ509:BL517,TRANSPOSE(AI510:AK512))</f>
        <v>0.1415339597</v>
      </c>
      <c r="BZ509" s="17">
        <v>-0.4340498457715533</v>
      </c>
      <c r="CA509" s="17">
        <v>0.5651003401788186</v>
      </c>
      <c r="CB509" s="9"/>
      <c r="CC509" s="34">
        <f t="shared" ref="CC509:CE509" si="3202">BY509*BT509</f>
        <v>0.01675067111</v>
      </c>
      <c r="CD509" s="34">
        <f t="shared" si="3202"/>
        <v>-0.02558296574</v>
      </c>
      <c r="CE509" s="34">
        <f t="shared" si="3202"/>
        <v>0.05023129503</v>
      </c>
      <c r="CG509" s="61" t="s">
        <v>2258</v>
      </c>
      <c r="CH509" s="65">
        <f t="array" ref="CH509:CJ511">MMULT(TRANSPOSE(N509:P517),CC509:CE517)</f>
        <v>-0.03847607951</v>
      </c>
      <c r="CI509" s="65">
        <v>0.04827550307314545</v>
      </c>
      <c r="CJ509" s="65">
        <v>-0.002614475521798094</v>
      </c>
    </row>
    <row r="510" ht="18.0" customHeight="1">
      <c r="B510" s="6">
        <v>1.0</v>
      </c>
      <c r="C510" s="6">
        <v>0.0</v>
      </c>
      <c r="D510" s="6">
        <v>0.0</v>
      </c>
      <c r="E510" s="22" t="str">
        <f t="shared" si="3203"/>
        <v>setosa</v>
      </c>
      <c r="F510" s="22">
        <f t="shared" ref="F510:H510" si="3204">AQ510</f>
        <v>0.7670153276</v>
      </c>
      <c r="G510" s="22">
        <f t="shared" si="3204"/>
        <v>0.06764796679</v>
      </c>
      <c r="H510" s="22">
        <f t="shared" si="3204"/>
        <v>0.1653367057</v>
      </c>
      <c r="I510" s="64" t="str">
        <f t="shared" si="3205"/>
        <v>setosa</v>
      </c>
      <c r="K510" s="24" t="str">
        <f t="shared" si="3206"/>
        <v>OK</v>
      </c>
      <c r="L510" s="29">
        <f t="shared" si="3207"/>
        <v>0.02947205489</v>
      </c>
      <c r="N510" s="29">
        <v>1.0</v>
      </c>
      <c r="O510" s="27">
        <v>5.4</v>
      </c>
      <c r="P510" s="27">
        <v>7.8</v>
      </c>
      <c r="Q510" s="72">
        <f t="shared" ref="Q510:S510" si="3208">Q497-$C$10*CH497</f>
        <v>0.3043279832</v>
      </c>
      <c r="R510" s="72">
        <f t="shared" si="3208"/>
        <v>-0.7483241914</v>
      </c>
      <c r="S510" s="72">
        <f t="shared" si="3208"/>
        <v>0.9983637469</v>
      </c>
      <c r="U510" s="27">
        <v>-2.1440485372072136</v>
      </c>
      <c r="V510" s="27">
        <v>3.2382654444567773</v>
      </c>
      <c r="W510" s="27">
        <v>-2.773275579996379</v>
      </c>
      <c r="Z510" s="17">
        <f t="shared" ref="Z510:AB510" si="3209">1/(1+EXP(-U510))</f>
        <v>0.1048886759</v>
      </c>
      <c r="AA510" s="17">
        <f t="shared" si="3209"/>
        <v>0.962249151</v>
      </c>
      <c r="AB510" s="17">
        <f t="shared" si="3209"/>
        <v>0.05878551421</v>
      </c>
      <c r="AE510" s="29">
        <v>1.0</v>
      </c>
      <c r="AF510" s="17">
        <f t="shared" ref="AF510:AH510" si="3210">Z510</f>
        <v>0.1048886759</v>
      </c>
      <c r="AG510" s="17">
        <f t="shared" si="3210"/>
        <v>0.962249151</v>
      </c>
      <c r="AH510" s="17">
        <f t="shared" si="3210"/>
        <v>0.05878551421</v>
      </c>
      <c r="AI510" s="38">
        <f t="shared" ref="AI510:AK510" si="3211">AI497-$C$10*BO497</f>
        <v>0.1818465581</v>
      </c>
      <c r="AJ510" s="38">
        <f t="shared" si="3211"/>
        <v>1.016693657</v>
      </c>
      <c r="AK510" s="38">
        <f t="shared" si="3211"/>
        <v>0.601459785</v>
      </c>
      <c r="AM510" s="27">
        <v>1.6312370242955445</v>
      </c>
      <c r="AN510" s="27">
        <v>-0.7969524613998639</v>
      </c>
      <c r="AO510" s="27">
        <v>0.09671427431397898</v>
      </c>
      <c r="AQ510" s="17">
        <f t="shared" ref="AQ510:AS510" si="3212">EXP(AM510)/(EXP($AM510)+EXP($AN510)+EXP($AO510))</f>
        <v>0.7670153276</v>
      </c>
      <c r="AR510" s="17">
        <f t="shared" si="3212"/>
        <v>0.06764796679</v>
      </c>
      <c r="AS510" s="17">
        <f t="shared" si="3212"/>
        <v>0.1653367057</v>
      </c>
      <c r="AU510" s="40" t="str">
        <f t="shared" ref="AU510:AU517" si="3223">IF(MAX(AQ510:AS510)=AQ510,"setosa",IF(MAX(AQ510:AS510)=AR510,"versicolor","virginica"))</f>
        <v>setosa</v>
      </c>
      <c r="AW510" s="41">
        <v>1.0</v>
      </c>
      <c r="AX510" s="41">
        <v>0.0</v>
      </c>
      <c r="AY510" s="41">
        <v>0.0</v>
      </c>
      <c r="BB510" s="74">
        <f t="shared" ref="BB510:BD510" si="3213">AQ510-AW510</f>
        <v>-0.2329846724</v>
      </c>
      <c r="BC510" s="74">
        <f t="shared" si="3213"/>
        <v>0.06764796679</v>
      </c>
      <c r="BD510" s="74">
        <f t="shared" si="3213"/>
        <v>0.1653367057</v>
      </c>
      <c r="BF510" s="5">
        <v>1.0</v>
      </c>
      <c r="BG510" s="5">
        <v>1.0</v>
      </c>
      <c r="BH510" s="5">
        <v>1.0</v>
      </c>
      <c r="BJ510" s="34">
        <f t="shared" ref="BJ510:BL510" si="3214">BB510*BF510</f>
        <v>-0.2329846724</v>
      </c>
      <c r="BK510" s="34">
        <f t="shared" si="3214"/>
        <v>0.06764796679</v>
      </c>
      <c r="BL510" s="34">
        <f t="shared" si="3214"/>
        <v>0.1653367057</v>
      </c>
      <c r="BN510" s="61" t="s">
        <v>2259</v>
      </c>
      <c r="BO510" s="34">
        <v>0.21420499430935358</v>
      </c>
      <c r="BP510" s="34">
        <v>-0.2625465273197761</v>
      </c>
      <c r="BQ510" s="34">
        <v>0.0483415330104226</v>
      </c>
      <c r="BT510" s="5">
        <f t="shared" ref="BT510:BV510" si="3215">Z510*(1-Z510)</f>
        <v>0.09388704154</v>
      </c>
      <c r="BU510" s="5">
        <f t="shared" si="3215"/>
        <v>0.0363257224</v>
      </c>
      <c r="BV510" s="5">
        <f t="shared" si="3215"/>
        <v>0.05532977753</v>
      </c>
      <c r="BY510" s="17">
        <v>0.1258531773879703</v>
      </c>
      <c r="BZ510" s="17">
        <v>-0.38684443418612335</v>
      </c>
      <c r="CA510" s="17">
        <v>0.5056230037197754</v>
      </c>
      <c r="CC510" s="34">
        <f t="shared" ref="CC510:CE510" si="3216">BY510*BT510</f>
        <v>0.01181598249</v>
      </c>
      <c r="CD510" s="34">
        <f t="shared" si="3216"/>
        <v>-0.01405240353</v>
      </c>
      <c r="CE510" s="34">
        <f t="shared" si="3216"/>
        <v>0.02797600831</v>
      </c>
      <c r="CG510" s="61" t="s">
        <v>2260</v>
      </c>
      <c r="CH510" s="66">
        <v>-0.15493939366278414</v>
      </c>
      <c r="CI510" s="66">
        <v>0.17844720206850812</v>
      </c>
      <c r="CJ510" s="66">
        <v>-0.27370565898687177</v>
      </c>
    </row>
    <row r="511" ht="18.0" customHeight="1">
      <c r="B511" s="6">
        <v>1.0</v>
      </c>
      <c r="C511" s="6">
        <v>0.0</v>
      </c>
      <c r="D511" s="6">
        <v>0.0</v>
      </c>
      <c r="E511" s="22" t="str">
        <f t="shared" si="3203"/>
        <v>setosa</v>
      </c>
      <c r="F511" s="22">
        <f t="shared" ref="F511:H511" si="3217">AQ511</f>
        <v>0.7529987469</v>
      </c>
      <c r="G511" s="22">
        <f t="shared" si="3217"/>
        <v>0.07321368531</v>
      </c>
      <c r="H511" s="22">
        <f t="shared" si="3217"/>
        <v>0.1737875678</v>
      </c>
      <c r="I511" s="64" t="str">
        <f t="shared" si="3205"/>
        <v>setosa</v>
      </c>
      <c r="K511" s="24" t="str">
        <f t="shared" si="3206"/>
        <v>OK</v>
      </c>
      <c r="L511" s="29">
        <f t="shared" si="3207"/>
        <v>0.03152130171</v>
      </c>
      <c r="N511" s="29">
        <v>1.0</v>
      </c>
      <c r="O511" s="27">
        <v>4.6</v>
      </c>
      <c r="P511" s="27">
        <v>6.8</v>
      </c>
      <c r="Q511" s="72">
        <f t="shared" ref="Q511:S511" si="3218">Q498-$C$10*CH498</f>
        <v>-0.4953869974</v>
      </c>
      <c r="R511" s="72">
        <f t="shared" si="3218"/>
        <v>0.951815283</v>
      </c>
      <c r="S511" s="72">
        <f t="shared" si="3218"/>
        <v>-1.075078386</v>
      </c>
      <c r="U511" s="27">
        <v>-1.8921239263714384</v>
      </c>
      <c r="V511" s="27">
        <v>2.885109514629732</v>
      </c>
      <c r="W511" s="27">
        <v>-2.49688819165147</v>
      </c>
      <c r="Z511" s="17">
        <f t="shared" ref="Z511:AB511" si="3219">1/(1+EXP(-U511))</f>
        <v>0.1310024903</v>
      </c>
      <c r="AA511" s="17">
        <f t="shared" si="3219"/>
        <v>0.9471054192</v>
      </c>
      <c r="AB511" s="17">
        <f t="shared" si="3219"/>
        <v>0.07607661748</v>
      </c>
      <c r="AE511" s="29">
        <v>1.0</v>
      </c>
      <c r="AF511" s="17">
        <f t="shared" ref="AF511:AH511" si="3220">Z511</f>
        <v>0.1310024903</v>
      </c>
      <c r="AG511" s="17">
        <f t="shared" si="3220"/>
        <v>0.9471054192</v>
      </c>
      <c r="AH511" s="17">
        <f t="shared" si="3220"/>
        <v>0.07607661748</v>
      </c>
      <c r="AI511" s="38">
        <f t="shared" ref="AI511:AK511" si="3221">AI498-$C$10*BO498</f>
        <v>1.470797479</v>
      </c>
      <c r="AJ511" s="38">
        <f t="shared" si="3221"/>
        <v>-0.8185510166</v>
      </c>
      <c r="AK511" s="38">
        <f t="shared" si="3221"/>
        <v>0.06775353749</v>
      </c>
      <c r="AM511" s="27">
        <v>1.5928452767377508</v>
      </c>
      <c r="AN511" s="27">
        <v>-0.7378359255901883</v>
      </c>
      <c r="AO511" s="27">
        <v>0.12661539194084792</v>
      </c>
      <c r="AQ511" s="17">
        <f t="shared" ref="AQ511:AS511" si="3222">EXP(AM511)/(EXP($AM511)+EXP($AN511)+EXP($AO511))</f>
        <v>0.7529987469</v>
      </c>
      <c r="AR511" s="17">
        <f t="shared" si="3222"/>
        <v>0.07321368531</v>
      </c>
      <c r="AS511" s="17">
        <f t="shared" si="3222"/>
        <v>0.1737875678</v>
      </c>
      <c r="AU511" s="40" t="str">
        <f t="shared" si="3223"/>
        <v>setosa</v>
      </c>
      <c r="AW511" s="41">
        <v>1.0</v>
      </c>
      <c r="AX511" s="41">
        <v>0.0</v>
      </c>
      <c r="AY511" s="41">
        <v>0.0</v>
      </c>
      <c r="BB511" s="74">
        <f t="shared" ref="BB511:BD511" si="3224">AQ511-AW511</f>
        <v>-0.2470012531</v>
      </c>
      <c r="BC511" s="74">
        <f t="shared" si="3224"/>
        <v>0.07321368531</v>
      </c>
      <c r="BD511" s="74">
        <f t="shared" si="3224"/>
        <v>0.1737875678</v>
      </c>
      <c r="BF511" s="5">
        <v>1.0</v>
      </c>
      <c r="BG511" s="5">
        <v>1.0</v>
      </c>
      <c r="BH511" s="5">
        <v>1.0</v>
      </c>
      <c r="BJ511" s="34">
        <f t="shared" ref="BJ511:BL511" si="3225">BB511*BF511</f>
        <v>-0.2470012531</v>
      </c>
      <c r="BK511" s="34">
        <f t="shared" si="3225"/>
        <v>0.07321368531</v>
      </c>
      <c r="BL511" s="34">
        <f t="shared" si="3225"/>
        <v>0.1737875678</v>
      </c>
      <c r="BO511" s="34">
        <v>-0.4979865865587145</v>
      </c>
      <c r="BP511" s="34">
        <v>0.412122385798548</v>
      </c>
      <c r="BQ511" s="34">
        <v>0.08586420076016646</v>
      </c>
      <c r="BT511" s="5">
        <f t="shared" ref="BT511:BV511" si="3226">Z511*(1-Z511)</f>
        <v>0.1138408379</v>
      </c>
      <c r="BU511" s="5">
        <f t="shared" si="3226"/>
        <v>0.05009674413</v>
      </c>
      <c r="BV511" s="5">
        <f t="shared" si="3226"/>
        <v>0.07028896575</v>
      </c>
      <c r="BY511" s="17">
        <v>0.13404579489750376</v>
      </c>
      <c r="BZ511" s="17">
        <v>-0.4114432344921532</v>
      </c>
      <c r="CA511" s="17">
        <v>0.5364700302713795</v>
      </c>
      <c r="CC511" s="34">
        <f t="shared" ref="CC511:CE511" si="3227">BY511*BT511</f>
        <v>0.0152598856</v>
      </c>
      <c r="CD511" s="34">
        <f t="shared" si="3227"/>
        <v>-0.02061196644</v>
      </c>
      <c r="CE511" s="34">
        <f t="shared" si="3227"/>
        <v>0.03770792358</v>
      </c>
      <c r="CH511" s="66">
        <v>0.2262393646859823</v>
      </c>
      <c r="CI511" s="66">
        <v>-0.30223660692484267</v>
      </c>
      <c r="CJ511" s="66">
        <v>0.23467988355989255</v>
      </c>
    </row>
    <row r="512" ht="18.0" customHeight="1">
      <c r="B512" s="6">
        <v>0.0</v>
      </c>
      <c r="C512" s="6">
        <v>1.0</v>
      </c>
      <c r="D512" s="6">
        <v>0.0</v>
      </c>
      <c r="E512" s="22" t="str">
        <f t="shared" si="3203"/>
        <v>versicolor</v>
      </c>
      <c r="F512" s="22">
        <f t="shared" ref="F512:H512" si="3228">AQ512</f>
        <v>0.08240738346</v>
      </c>
      <c r="G512" s="22">
        <f t="shared" si="3228"/>
        <v>0.5134882049</v>
      </c>
      <c r="H512" s="22">
        <f t="shared" si="3228"/>
        <v>0.4041044117</v>
      </c>
      <c r="I512" s="64" t="str">
        <f t="shared" si="3205"/>
        <v>versicolor</v>
      </c>
      <c r="K512" s="24" t="str">
        <f t="shared" si="3206"/>
        <v>OK</v>
      </c>
      <c r="L512" s="29">
        <f t="shared" si="3207"/>
        <v>0.0740586911</v>
      </c>
      <c r="N512" s="29">
        <v>1.0</v>
      </c>
      <c r="O512" s="27">
        <v>6.4</v>
      </c>
      <c r="P512" s="27">
        <v>3.6</v>
      </c>
      <c r="U512" s="27">
        <v>0.24090483524652484</v>
      </c>
      <c r="V512" s="27">
        <v>-1.5076829354747416</v>
      </c>
      <c r="W512" s="27">
        <v>2.7404173873728475</v>
      </c>
      <c r="Z512" s="17">
        <f t="shared" ref="Z512:AB512" si="3229">1/(1+EXP(-U512))</f>
        <v>0.5599366196</v>
      </c>
      <c r="AA512" s="17">
        <f t="shared" si="3229"/>
        <v>0.1812824359</v>
      </c>
      <c r="AB512" s="17">
        <f t="shared" si="3229"/>
        <v>0.939369873</v>
      </c>
      <c r="AE512" s="29">
        <v>1.0</v>
      </c>
      <c r="AF512" s="17">
        <f t="shared" ref="AF512:AH512" si="3230">Z512</f>
        <v>0.5599366196</v>
      </c>
      <c r="AG512" s="17">
        <f t="shared" si="3230"/>
        <v>0.1812824359</v>
      </c>
      <c r="AH512" s="17">
        <f t="shared" si="3230"/>
        <v>0.939369873</v>
      </c>
      <c r="AI512" s="38">
        <f t="shared" ref="AI512:AK512" si="3231">AI499-$C$10*BO499</f>
        <v>-1.206810921</v>
      </c>
      <c r="AJ512" s="38">
        <f t="shared" si="3231"/>
        <v>1.166546107</v>
      </c>
      <c r="AK512" s="38">
        <f t="shared" si="3231"/>
        <v>0.8802648133</v>
      </c>
      <c r="AM512" s="27">
        <v>-0.4973567699303183</v>
      </c>
      <c r="AN512" s="27">
        <v>1.3321952510784163</v>
      </c>
      <c r="AO512" s="27">
        <v>1.0926414813162963</v>
      </c>
      <c r="AQ512" s="17">
        <f t="shared" ref="AQ512:AS512" si="3232">EXP(AM512)/(EXP($AM512)+EXP($AN512)+EXP($AO512))</f>
        <v>0.08240738346</v>
      </c>
      <c r="AR512" s="17">
        <f t="shared" si="3232"/>
        <v>0.5134882049</v>
      </c>
      <c r="AS512" s="17">
        <f t="shared" si="3232"/>
        <v>0.4041044117</v>
      </c>
      <c r="AU512" s="40" t="str">
        <f t="shared" si="3223"/>
        <v>versicolor</v>
      </c>
      <c r="AW512" s="41">
        <v>0.0</v>
      </c>
      <c r="AX512" s="41">
        <v>1.0</v>
      </c>
      <c r="AY512" s="41">
        <v>0.0</v>
      </c>
      <c r="BB512" s="74">
        <f t="shared" ref="BB512:BD512" si="3233">AQ512-AW512</f>
        <v>0.08240738346</v>
      </c>
      <c r="BC512" s="74">
        <f t="shared" si="3233"/>
        <v>-0.4865117951</v>
      </c>
      <c r="BD512" s="74">
        <f t="shared" si="3233"/>
        <v>0.4041044117</v>
      </c>
      <c r="BF512" s="5">
        <v>1.0</v>
      </c>
      <c r="BG512" s="5">
        <v>1.0</v>
      </c>
      <c r="BH512" s="5">
        <v>1.0</v>
      </c>
      <c r="BJ512" s="34">
        <f t="shared" ref="BJ512:BL512" si="3234">BB512*BF512</f>
        <v>0.08240738346</v>
      </c>
      <c r="BK512" s="34">
        <f t="shared" si="3234"/>
        <v>-0.4865117951</v>
      </c>
      <c r="BL512" s="34">
        <f t="shared" si="3234"/>
        <v>0.4041044117</v>
      </c>
      <c r="BO512" s="34">
        <v>0.5296882744593377</v>
      </c>
      <c r="BP512" s="34">
        <v>-0.2069809059352447</v>
      </c>
      <c r="BQ512" s="34">
        <v>-0.3227073685240931</v>
      </c>
      <c r="BT512" s="5">
        <f t="shared" ref="BT512:BV512" si="3235">Z512*(1-Z512)</f>
        <v>0.2464076016</v>
      </c>
      <c r="BU512" s="5">
        <f t="shared" si="3235"/>
        <v>0.1484191143</v>
      </c>
      <c r="BV512" s="5">
        <f t="shared" si="3235"/>
        <v>0.05695411472</v>
      </c>
      <c r="BY512" s="17">
        <v>-0.2365954045259301</v>
      </c>
      <c r="BZ512" s="17">
        <v>0.546818799731317</v>
      </c>
      <c r="CA512" s="17">
        <v>-0.3112696765809475</v>
      </c>
      <c r="CC512" s="34">
        <f t="shared" ref="CC512:CE512" si="3236">BY512*BT512</f>
        <v>-0.05829890619</v>
      </c>
      <c r="CD512" s="34">
        <f t="shared" si="3236"/>
        <v>0.08115836195</v>
      </c>
      <c r="CE512" s="34">
        <f t="shared" si="3236"/>
        <v>-0.01772808887</v>
      </c>
    </row>
    <row r="513" ht="18.0" customHeight="1">
      <c r="B513" s="6">
        <v>0.0</v>
      </c>
      <c r="C513" s="6">
        <v>1.0</v>
      </c>
      <c r="D513" s="6">
        <v>0.0</v>
      </c>
      <c r="E513" s="22" t="str">
        <f t="shared" si="3203"/>
        <v>versicolor</v>
      </c>
      <c r="F513" s="22">
        <f t="shared" ref="F513:H513" si="3237">AQ513</f>
        <v>0.09066182226</v>
      </c>
      <c r="G513" s="22">
        <f t="shared" si="3237"/>
        <v>0.5007156131</v>
      </c>
      <c r="H513" s="22">
        <f t="shared" si="3237"/>
        <v>0.4086225647</v>
      </c>
      <c r="I513" s="64" t="str">
        <f t="shared" si="3205"/>
        <v>versicolor</v>
      </c>
      <c r="K513" s="24" t="str">
        <f t="shared" si="3206"/>
        <v>OK</v>
      </c>
      <c r="L513" s="29">
        <f t="shared" si="3207"/>
        <v>0.07685744196</v>
      </c>
      <c r="N513" s="29">
        <v>1.0</v>
      </c>
      <c r="O513" s="27">
        <v>5.9</v>
      </c>
      <c r="P513" s="27">
        <v>3.4</v>
      </c>
      <c r="U513" s="27">
        <v>0.18781824311074824</v>
      </c>
      <c r="V513" s="27">
        <v>-1.323883896352148</v>
      </c>
      <c r="W513" s="27">
        <v>2.456251191108572</v>
      </c>
      <c r="Z513" s="17">
        <f t="shared" ref="Z513:AB513" si="3238">1/(1+EXP(-U513))</f>
        <v>0.5468170164</v>
      </c>
      <c r="AA513" s="17">
        <f t="shared" si="3238"/>
        <v>0.2101728401</v>
      </c>
      <c r="AB513" s="17">
        <f t="shared" si="3238"/>
        <v>0.9210173882</v>
      </c>
      <c r="AE513" s="29">
        <v>1.0</v>
      </c>
      <c r="AF513" s="17">
        <f t="shared" ref="AF513:AH513" si="3239">Z513</f>
        <v>0.5468170164</v>
      </c>
      <c r="AG513" s="17">
        <f t="shared" si="3239"/>
        <v>0.2101728401</v>
      </c>
      <c r="AH513" s="17">
        <f t="shared" si="3239"/>
        <v>0.9210173882</v>
      </c>
      <c r="AI513" s="2"/>
      <c r="AM513" s="27">
        <v>-0.43510261188416977</v>
      </c>
      <c r="AN513" s="27">
        <v>1.273799344277</v>
      </c>
      <c r="AO513" s="27">
        <v>1.07055294806819</v>
      </c>
      <c r="AQ513" s="17">
        <f t="shared" ref="AQ513:AS513" si="3240">EXP(AM513)/(EXP($AM513)+EXP($AN513)+EXP($AO513))</f>
        <v>0.09066182226</v>
      </c>
      <c r="AR513" s="17">
        <f t="shared" si="3240"/>
        <v>0.5007156131</v>
      </c>
      <c r="AS513" s="17">
        <f t="shared" si="3240"/>
        <v>0.4086225647</v>
      </c>
      <c r="AU513" s="40" t="str">
        <f t="shared" si="3223"/>
        <v>versicolor</v>
      </c>
      <c r="AW513" s="41">
        <v>0.0</v>
      </c>
      <c r="AX513" s="41">
        <v>1.0</v>
      </c>
      <c r="AY513" s="41">
        <v>0.0</v>
      </c>
      <c r="BB513" s="74">
        <f t="shared" ref="BB513:BD513" si="3241">AQ513-AW513</f>
        <v>0.09066182226</v>
      </c>
      <c r="BC513" s="74">
        <f t="shared" si="3241"/>
        <v>-0.4992843869</v>
      </c>
      <c r="BD513" s="74">
        <f t="shared" si="3241"/>
        <v>0.4086225647</v>
      </c>
      <c r="BF513" s="5">
        <v>1.0</v>
      </c>
      <c r="BG513" s="5">
        <v>1.0</v>
      </c>
      <c r="BH513" s="5">
        <v>1.0</v>
      </c>
      <c r="BJ513" s="34">
        <f t="shared" ref="BJ513:BL513" si="3242">BB513*BF513</f>
        <v>0.09066182226</v>
      </c>
      <c r="BK513" s="34">
        <f t="shared" si="3242"/>
        <v>-0.4992843869</v>
      </c>
      <c r="BL513" s="34">
        <f t="shared" si="3242"/>
        <v>0.4086225647</v>
      </c>
      <c r="BT513" s="5">
        <f t="shared" ref="BT513:BV513" si="3243">Z513*(1-Z513)</f>
        <v>0.247808167</v>
      </c>
      <c r="BU513" s="5">
        <f t="shared" si="3243"/>
        <v>0.1660002174</v>
      </c>
      <c r="BV513" s="5">
        <f t="shared" si="3243"/>
        <v>0.07274435885</v>
      </c>
      <c r="BY513" s="17">
        <v>-0.24536268896500482</v>
      </c>
      <c r="BZ513" s="17">
        <v>0.5697205463371096</v>
      </c>
      <c r="CA513" s="17">
        <v>-0.332153869589638</v>
      </c>
      <c r="CC513" s="34">
        <f t="shared" ref="CC513:CE513" si="3244">BY513*BT513</f>
        <v>-0.0608028782</v>
      </c>
      <c r="CD513" s="34">
        <f t="shared" si="3244"/>
        <v>0.09457373454</v>
      </c>
      <c r="CE513" s="34">
        <f t="shared" si="3244"/>
        <v>-0.02416232028</v>
      </c>
    </row>
    <row r="514" ht="18.0" customHeight="1">
      <c r="B514" s="6">
        <v>0.0</v>
      </c>
      <c r="C514" s="6">
        <v>1.0</v>
      </c>
      <c r="D514" s="6">
        <v>0.0</v>
      </c>
      <c r="E514" s="22" t="str">
        <f t="shared" si="3203"/>
        <v>versicolor</v>
      </c>
      <c r="F514" s="22">
        <f t="shared" ref="F514:H514" si="3245">AQ514</f>
        <v>0.06509153631</v>
      </c>
      <c r="G514" s="22">
        <f t="shared" si="3245"/>
        <v>0.5466797823</v>
      </c>
      <c r="H514" s="22">
        <f t="shared" si="3245"/>
        <v>0.3882286814</v>
      </c>
      <c r="I514" s="64" t="str">
        <f t="shared" si="3205"/>
        <v>versicolor</v>
      </c>
      <c r="K514" s="24" t="str">
        <f t="shared" si="3206"/>
        <v>OK</v>
      </c>
      <c r="L514" s="29">
        <f t="shared" si="3207"/>
        <v>0.06709911723</v>
      </c>
      <c r="N514" s="29">
        <v>1.0</v>
      </c>
      <c r="O514" s="27">
        <v>6.7</v>
      </c>
      <c r="P514" s="27">
        <v>3.2</v>
      </c>
      <c r="U514" s="27">
        <v>0.5303580291920638</v>
      </c>
      <c r="V514" s="27">
        <v>-2.1129063060954483</v>
      </c>
      <c r="W514" s="27">
        <v>3.4699578657655765</v>
      </c>
      <c r="Z514" s="17">
        <f t="shared" ref="Z514:AB514" si="3246">1/(1+EXP(-U514))</f>
        <v>0.6295666127</v>
      </c>
      <c r="AA514" s="17">
        <f t="shared" si="3246"/>
        <v>0.1078487108</v>
      </c>
      <c r="AB514" s="17">
        <f t="shared" si="3246"/>
        <v>0.9698207853</v>
      </c>
      <c r="AE514" s="29">
        <v>1.0</v>
      </c>
      <c r="AF514" s="17">
        <f t="shared" ref="AF514:AH514" si="3247">Z514</f>
        <v>0.6295666127</v>
      </c>
      <c r="AG514" s="17">
        <f t="shared" si="3247"/>
        <v>0.1078487108</v>
      </c>
      <c r="AH514" s="17">
        <f t="shared" si="3247"/>
        <v>0.9698207853</v>
      </c>
      <c r="AJ514" s="2"/>
      <c r="AK514" s="2"/>
      <c r="AM514" s="27">
        <v>-0.6294494267074341</v>
      </c>
      <c r="AN514" s="27">
        <v>1.498619267012001</v>
      </c>
      <c r="AO514" s="27">
        <v>1.1563505940296508</v>
      </c>
      <c r="AQ514" s="17">
        <f t="shared" ref="AQ514:AS514" si="3248">EXP(AM514)/(EXP($AM514)+EXP($AN514)+EXP($AO514))</f>
        <v>0.06509153631</v>
      </c>
      <c r="AR514" s="17">
        <f t="shared" si="3248"/>
        <v>0.5466797823</v>
      </c>
      <c r="AS514" s="17">
        <f t="shared" si="3248"/>
        <v>0.3882286814</v>
      </c>
      <c r="AU514" s="40" t="str">
        <f t="shared" si="3223"/>
        <v>versicolor</v>
      </c>
      <c r="AW514" s="41">
        <v>0.0</v>
      </c>
      <c r="AX514" s="41">
        <v>1.0</v>
      </c>
      <c r="AY514" s="41">
        <v>0.0</v>
      </c>
      <c r="BB514" s="74">
        <f t="shared" ref="BB514:BD514" si="3249">AQ514-AW514</f>
        <v>0.06509153631</v>
      </c>
      <c r="BC514" s="74">
        <f t="shared" si="3249"/>
        <v>-0.4533202177</v>
      </c>
      <c r="BD514" s="74">
        <f t="shared" si="3249"/>
        <v>0.3882286814</v>
      </c>
      <c r="BF514" s="5">
        <v>1.0</v>
      </c>
      <c r="BG514" s="5">
        <v>1.0</v>
      </c>
      <c r="BH514" s="5">
        <v>1.0</v>
      </c>
      <c r="BJ514" s="34">
        <f t="shared" ref="BJ514:BL514" si="3250">BB514*BF514</f>
        <v>0.06509153631</v>
      </c>
      <c r="BK514" s="34">
        <f t="shared" si="3250"/>
        <v>-0.4533202177</v>
      </c>
      <c r="BL514" s="34">
        <f t="shared" si="3250"/>
        <v>0.3882286814</v>
      </c>
      <c r="BT514" s="5">
        <f t="shared" ref="BT514:BV514" si="3251">Z514*(1-Z514)</f>
        <v>0.2332124929</v>
      </c>
      <c r="BU514" s="5">
        <f t="shared" si="3251"/>
        <v>0.09621736636</v>
      </c>
      <c r="BV514" s="5">
        <f t="shared" si="3251"/>
        <v>0.02926842967</v>
      </c>
      <c r="BY514" s="17">
        <v>-0.2155471788047734</v>
      </c>
      <c r="BZ514" s="17">
        <v>0.4931060590385499</v>
      </c>
      <c r="CA514" s="17">
        <v>-0.2656280644363081</v>
      </c>
      <c r="CC514" s="34">
        <f t="shared" ref="CC514:CE514" si="3252">BY514*BT514</f>
        <v>-0.0502682949</v>
      </c>
      <c r="CD514" s="34">
        <f t="shared" si="3252"/>
        <v>0.04744536634</v>
      </c>
      <c r="CE514" s="34">
        <f t="shared" si="3252"/>
        <v>-0.007774516321</v>
      </c>
    </row>
    <row r="515" ht="18.0" customHeight="1">
      <c r="B515" s="6">
        <v>0.0</v>
      </c>
      <c r="C515" s="6">
        <v>0.0</v>
      </c>
      <c r="D515" s="6">
        <v>1.0</v>
      </c>
      <c r="E515" s="22" t="str">
        <f t="shared" si="3203"/>
        <v>virginica</v>
      </c>
      <c r="F515" s="22">
        <f t="shared" ref="F515:H515" si="3253">AQ515</f>
        <v>0.2007596533</v>
      </c>
      <c r="G515" s="22">
        <f t="shared" si="3253"/>
        <v>0.3675179743</v>
      </c>
      <c r="H515" s="22">
        <f t="shared" si="3253"/>
        <v>0.4317223724</v>
      </c>
      <c r="I515" s="64" t="str">
        <f t="shared" si="3205"/>
        <v>virginica</v>
      </c>
      <c r="K515" s="24" t="str">
        <f t="shared" si="3206"/>
        <v>OK</v>
      </c>
      <c r="L515" s="29">
        <f t="shared" si="3207"/>
        <v>0.09333028375</v>
      </c>
      <c r="N515" s="29">
        <v>1.0</v>
      </c>
      <c r="O515" s="27">
        <v>7.9</v>
      </c>
      <c r="P515" s="27">
        <v>6.3</v>
      </c>
      <c r="U515" s="27">
        <v>-0.6401480829510549</v>
      </c>
      <c r="V515" s="27">
        <v>-0.06026795859441503</v>
      </c>
      <c r="W515" s="27">
        <v>1.3352513659123257</v>
      </c>
      <c r="Z515" s="17">
        <f t="shared" ref="Z515:AB515" si="3254">1/(1+EXP(-U515))</f>
        <v>0.3452130658</v>
      </c>
      <c r="AA515" s="17">
        <f t="shared" si="3254"/>
        <v>0.4849375693</v>
      </c>
      <c r="AB515" s="17">
        <f t="shared" si="3254"/>
        <v>0.7917079456</v>
      </c>
      <c r="AE515" s="29">
        <v>1.0</v>
      </c>
      <c r="AF515" s="17">
        <f t="shared" ref="AF515:AH515" si="3255">Z515</f>
        <v>0.3452130658</v>
      </c>
      <c r="AG515" s="17">
        <f t="shared" si="3255"/>
        <v>0.4849375693</v>
      </c>
      <c r="AH515" s="17">
        <f t="shared" si="3255"/>
        <v>0.7917079456</v>
      </c>
      <c r="AM515" s="27">
        <v>0.0884117220078795</v>
      </c>
      <c r="AN515" s="27">
        <v>0.6930755112792681</v>
      </c>
      <c r="AO515" s="27">
        <v>0.8540860093644045</v>
      </c>
      <c r="AQ515" s="17">
        <f t="shared" ref="AQ515:AS515" si="3256">EXP(AM515)/(EXP($AM515)+EXP($AN515)+EXP($AO515))</f>
        <v>0.2007596533</v>
      </c>
      <c r="AR515" s="17">
        <f t="shared" si="3256"/>
        <v>0.3675179743</v>
      </c>
      <c r="AS515" s="17">
        <f t="shared" si="3256"/>
        <v>0.4317223724</v>
      </c>
      <c r="AU515" s="40" t="str">
        <f t="shared" si="3223"/>
        <v>virginica</v>
      </c>
      <c r="AW515" s="41">
        <v>0.0</v>
      </c>
      <c r="AX515" s="41">
        <v>0.0</v>
      </c>
      <c r="AY515" s="41">
        <v>1.0</v>
      </c>
      <c r="BB515" s="74">
        <f t="shared" ref="BB515:BD515" si="3257">AQ515-AW515</f>
        <v>0.2007596533</v>
      </c>
      <c r="BC515" s="74">
        <f t="shared" si="3257"/>
        <v>0.3675179743</v>
      </c>
      <c r="BD515" s="74">
        <f t="shared" si="3257"/>
        <v>-0.5682776276</v>
      </c>
      <c r="BF515" s="5">
        <v>1.0</v>
      </c>
      <c r="BG515" s="5">
        <v>1.0</v>
      </c>
      <c r="BH515" s="5">
        <v>1.0</v>
      </c>
      <c r="BJ515" s="34">
        <f t="shared" ref="BJ515:BL515" si="3258">BB515*BF515</f>
        <v>0.2007596533</v>
      </c>
      <c r="BK515" s="34">
        <f t="shared" si="3258"/>
        <v>0.3675179743</v>
      </c>
      <c r="BL515" s="34">
        <f t="shared" si="3258"/>
        <v>-0.5682776276</v>
      </c>
      <c r="BT515" s="5">
        <f t="shared" ref="BT515:BV515" si="3259">Z515*(1-Z515)</f>
        <v>0.226041005</v>
      </c>
      <c r="BU515" s="5">
        <f t="shared" si="3259"/>
        <v>0.2497731232</v>
      </c>
      <c r="BV515" s="5">
        <f t="shared" si="3259"/>
        <v>0.1649064745</v>
      </c>
      <c r="BY515" s="17">
        <v>0.06836450553151113</v>
      </c>
      <c r="BZ515" s="17">
        <v>-0.0440582390408761</v>
      </c>
      <c r="CA515" s="17">
        <v>-0.31378707952107215</v>
      </c>
      <c r="CC515" s="34">
        <f t="shared" ref="CC515:CE515" si="3260">BY515*BT515</f>
        <v>0.01545318154</v>
      </c>
      <c r="CD515" s="34">
        <f t="shared" si="3260"/>
        <v>-0.01100456397</v>
      </c>
      <c r="CE515" s="34">
        <f t="shared" si="3260"/>
        <v>-0.05174552101</v>
      </c>
    </row>
    <row r="516" ht="18.0" customHeight="1">
      <c r="B516" s="6">
        <v>0.0</v>
      </c>
      <c r="C516" s="6">
        <v>0.0</v>
      </c>
      <c r="D516" s="6">
        <v>1.0</v>
      </c>
      <c r="E516" s="22" t="str">
        <f t="shared" si="3203"/>
        <v>virginica</v>
      </c>
      <c r="F516" s="22">
        <f t="shared" ref="F516:H516" si="3261">AQ516</f>
        <v>0.1164202369</v>
      </c>
      <c r="G516" s="22">
        <f t="shared" si="3261"/>
        <v>0.4572275437</v>
      </c>
      <c r="H516" s="22">
        <f t="shared" si="3261"/>
        <v>0.4263522195</v>
      </c>
      <c r="I516" s="64" t="str">
        <f t="shared" si="3205"/>
        <v>versicolor</v>
      </c>
      <c r="K516" s="24" t="str">
        <f t="shared" si="3206"/>
        <v>NG</v>
      </c>
      <c r="L516" s="29">
        <f t="shared" si="3207"/>
        <v>0.09472105201</v>
      </c>
      <c r="N516" s="29">
        <v>1.0</v>
      </c>
      <c r="O516" s="27">
        <v>8.3</v>
      </c>
      <c r="P516" s="27">
        <v>5.8</v>
      </c>
      <c r="U516" s="27">
        <v>-0.2707233909380329</v>
      </c>
      <c r="V516" s="27">
        <v>-0.8355052766561828</v>
      </c>
      <c r="W516" s="27">
        <v>2.2721360575747998</v>
      </c>
      <c r="Z516" s="17">
        <f t="shared" ref="Z516:AB516" si="3262">1/(1+EXP(-U516))</f>
        <v>0.4327295122</v>
      </c>
      <c r="AA516" s="17">
        <f t="shared" si="3262"/>
        <v>0.3024822683</v>
      </c>
      <c r="AB516" s="17">
        <f t="shared" si="3262"/>
        <v>0.9065429179</v>
      </c>
      <c r="AE516" s="29">
        <v>1.0</v>
      </c>
      <c r="AF516" s="17">
        <f t="shared" ref="AF516:AH516" si="3263">Z516</f>
        <v>0.4327295122</v>
      </c>
      <c r="AG516" s="17">
        <f t="shared" si="3263"/>
        <v>0.3024822683</v>
      </c>
      <c r="AH516" s="17">
        <f t="shared" si="3263"/>
        <v>0.9065429179</v>
      </c>
      <c r="AM516" s="27">
        <v>-0.3026126087227351</v>
      </c>
      <c r="AN516" s="27">
        <v>1.0653621891908418</v>
      </c>
      <c r="AO516" s="27">
        <v>0.9954468257557387</v>
      </c>
      <c r="AQ516" s="17">
        <f t="shared" ref="AQ516:AS516" si="3264">EXP(AM516)/(EXP($AM516)+EXP($AN516)+EXP($AO516))</f>
        <v>0.1164202369</v>
      </c>
      <c r="AR516" s="17">
        <f t="shared" si="3264"/>
        <v>0.4572275437</v>
      </c>
      <c r="AS516" s="17">
        <f t="shared" si="3264"/>
        <v>0.4263522195</v>
      </c>
      <c r="AU516" s="40" t="str">
        <f t="shared" si="3223"/>
        <v>versicolor</v>
      </c>
      <c r="AW516" s="41">
        <v>0.0</v>
      </c>
      <c r="AX516" s="41">
        <v>0.0</v>
      </c>
      <c r="AY516" s="41">
        <v>1.0</v>
      </c>
      <c r="BB516" s="74">
        <f t="shared" ref="BB516:BD516" si="3265">AQ516-AW516</f>
        <v>0.1164202369</v>
      </c>
      <c r="BC516" s="74">
        <f t="shared" si="3265"/>
        <v>0.4572275437</v>
      </c>
      <c r="BD516" s="74">
        <f t="shared" si="3265"/>
        <v>-0.5736477805</v>
      </c>
      <c r="BF516" s="5">
        <v>1.0</v>
      </c>
      <c r="BG516" s="5">
        <v>1.0</v>
      </c>
      <c r="BH516" s="5">
        <v>1.0</v>
      </c>
      <c r="BJ516" s="34">
        <f t="shared" ref="BJ516:BL516" si="3266">BB516*BF516</f>
        <v>0.1164202369</v>
      </c>
      <c r="BK516" s="34">
        <f t="shared" si="3266"/>
        <v>0.4572275437</v>
      </c>
      <c r="BL516" s="34">
        <f t="shared" si="3266"/>
        <v>-0.5736477805</v>
      </c>
      <c r="BT516" s="5">
        <f t="shared" ref="BT516:BV516" si="3267">Z516*(1-Z516)</f>
        <v>0.2454746815</v>
      </c>
      <c r="BU516" s="5">
        <f t="shared" si="3267"/>
        <v>0.2109867457</v>
      </c>
      <c r="BV516" s="5">
        <f t="shared" si="3267"/>
        <v>0.08472285592</v>
      </c>
      <c r="BY516" s="17">
        <v>0.14100489205084954</v>
      </c>
      <c r="BZ516" s="17">
        <v>-0.24190014617600647</v>
      </c>
      <c r="CA516" s="17">
        <v>-0.11208215846556846</v>
      </c>
      <c r="CC516" s="34">
        <f t="shared" ref="CC516:CE516" si="3268">BY516*BT516</f>
        <v>0.03461313096</v>
      </c>
      <c r="CD516" s="34">
        <f t="shared" si="3268"/>
        <v>-0.05103772462</v>
      </c>
      <c r="CE516" s="34">
        <f t="shared" si="3268"/>
        <v>-0.009495920563</v>
      </c>
    </row>
    <row r="517" ht="18.0" customHeight="1">
      <c r="B517" s="6">
        <v>0.0</v>
      </c>
      <c r="C517" s="6">
        <v>0.0</v>
      </c>
      <c r="D517" s="6">
        <v>1.0</v>
      </c>
      <c r="E517" s="22" t="str">
        <f t="shared" si="3203"/>
        <v>virginica</v>
      </c>
      <c r="F517" s="22">
        <f t="shared" ref="F517:H517" si="3269">AQ517</f>
        <v>0.1090745506</v>
      </c>
      <c r="G517" s="22">
        <f t="shared" si="3269"/>
        <v>0.4688370511</v>
      </c>
      <c r="H517" s="22">
        <f t="shared" si="3269"/>
        <v>0.4220883983</v>
      </c>
      <c r="I517" s="64" t="str">
        <f t="shared" si="3205"/>
        <v>versicolor</v>
      </c>
      <c r="J517" s="30"/>
      <c r="K517" s="24" t="str">
        <f t="shared" si="3206"/>
        <v>NG</v>
      </c>
      <c r="L517" s="31">
        <f t="shared" si="3207"/>
        <v>0.09583783469</v>
      </c>
      <c r="N517" s="31">
        <v>1.0</v>
      </c>
      <c r="O517" s="27">
        <v>7.7</v>
      </c>
      <c r="P517" s="27">
        <v>5.2</v>
      </c>
      <c r="U517" s="27">
        <v>-0.15608798242583788</v>
      </c>
      <c r="V517" s="27">
        <v>-0.9575999315801731</v>
      </c>
      <c r="W517" s="27">
        <v>2.318164840958242</v>
      </c>
      <c r="Z517" s="17">
        <f t="shared" ref="Z517:AB517" si="3270">1/(1+EXP(-U517))</f>
        <v>0.4610570377</v>
      </c>
      <c r="AA517" s="17">
        <f t="shared" si="3270"/>
        <v>0.2773589858</v>
      </c>
      <c r="AB517" s="17">
        <f t="shared" si="3270"/>
        <v>0.9103703114</v>
      </c>
      <c r="AE517" s="31">
        <v>1.0</v>
      </c>
      <c r="AF517" s="17">
        <f t="shared" ref="AF517:AH517" si="3271">Z517</f>
        <v>0.4610570377</v>
      </c>
      <c r="AG517" s="17">
        <f t="shared" si="3271"/>
        <v>0.2773589858</v>
      </c>
      <c r="AH517" s="17">
        <f t="shared" si="3271"/>
        <v>0.9103703114</v>
      </c>
      <c r="AM517" s="27">
        <v>-0.33903154652996714</v>
      </c>
      <c r="AN517" s="27">
        <v>1.1191921240878342</v>
      </c>
      <c r="AO517" s="27">
        <v>1.0141516217078381</v>
      </c>
      <c r="AQ517" s="17">
        <f t="shared" ref="AQ517:AS517" si="3272">EXP(AM517)/(EXP($AM517)+EXP($AN517)+EXP($AO517))</f>
        <v>0.1090745506</v>
      </c>
      <c r="AR517" s="17">
        <f t="shared" si="3272"/>
        <v>0.4688370511</v>
      </c>
      <c r="AS517" s="17">
        <f t="shared" si="3272"/>
        <v>0.4220883983</v>
      </c>
      <c r="AU517" s="40" t="str">
        <f t="shared" si="3223"/>
        <v>versicolor</v>
      </c>
      <c r="AW517" s="41">
        <v>0.0</v>
      </c>
      <c r="AX517" s="41">
        <v>0.0</v>
      </c>
      <c r="AY517" s="41">
        <v>1.0</v>
      </c>
      <c r="BB517" s="74">
        <f t="shared" ref="BB517:BD517" si="3273">AQ517-AW517</f>
        <v>0.1090745506</v>
      </c>
      <c r="BC517" s="74">
        <f t="shared" si="3273"/>
        <v>0.4688370511</v>
      </c>
      <c r="BD517" s="74">
        <f t="shared" si="3273"/>
        <v>-0.5779116017</v>
      </c>
      <c r="BF517" s="5">
        <v>1.0</v>
      </c>
      <c r="BG517" s="5">
        <v>1.0</v>
      </c>
      <c r="BH517" s="5">
        <v>1.0</v>
      </c>
      <c r="BJ517" s="34">
        <f t="shared" ref="BJ517:BL517" si="3274">BB517*BF517</f>
        <v>0.1090745506</v>
      </c>
      <c r="BK517" s="34">
        <f t="shared" si="3274"/>
        <v>0.4688370511</v>
      </c>
      <c r="BL517" s="34">
        <f t="shared" si="3274"/>
        <v>-0.5779116017</v>
      </c>
      <c r="BT517" s="5">
        <f t="shared" ref="BT517:BV517" si="3275">Z517*(1-Z517)</f>
        <v>0.2484834457</v>
      </c>
      <c r="BU517" s="5">
        <f t="shared" si="3275"/>
        <v>0.2004309788</v>
      </c>
      <c r="BV517" s="5">
        <f t="shared" si="3275"/>
        <v>0.08159620754</v>
      </c>
      <c r="BY517" s="17">
        <v>0.1489078999245531</v>
      </c>
      <c r="BZ517" s="17">
        <v>-0.26249602618970164</v>
      </c>
      <c r="CA517" s="17">
        <v>-0.09342756999926716</v>
      </c>
      <c r="CC517" s="34">
        <f t="shared" ref="CC517:CE517" si="3276">BY517*BT517</f>
        <v>0.03700114806</v>
      </c>
      <c r="CD517" s="34">
        <f t="shared" si="3276"/>
        <v>-0.05261233546</v>
      </c>
      <c r="CE517" s="34">
        <f t="shared" si="3276"/>
        <v>-0.007623335392</v>
      </c>
    </row>
    <row r="518" ht="18.0" customHeight="1">
      <c r="K518" s="32" t="s">
        <v>29</v>
      </c>
      <c r="L518" s="31">
        <f>SUM(L509:L517)</f>
        <v>0.596362151</v>
      </c>
      <c r="R518" s="9"/>
      <c r="AM518" s="7"/>
    </row>
    <row r="519" ht="18.0" customHeight="1">
      <c r="K519" s="2"/>
      <c r="R519" s="9"/>
      <c r="AM519" s="43" t="s">
        <v>388</v>
      </c>
      <c r="AN519" s="27"/>
      <c r="AO519" s="27"/>
    </row>
    <row r="520" ht="18.0" customHeight="1">
      <c r="B520" s="11" t="s">
        <v>11</v>
      </c>
      <c r="C520" s="12"/>
      <c r="D520" s="12"/>
      <c r="E520" s="13"/>
      <c r="G520" s="2"/>
      <c r="H520" s="2"/>
      <c r="I520" s="2"/>
      <c r="J520" s="9"/>
      <c r="K520" s="2"/>
      <c r="L520" s="9"/>
      <c r="Q520" s="7"/>
      <c r="U520" s="43" t="s">
        <v>12</v>
      </c>
      <c r="V520" s="27"/>
      <c r="W520" s="27"/>
      <c r="Z520" s="16" t="s">
        <v>389</v>
      </c>
      <c r="AA520" s="17"/>
      <c r="AF520" s="16" t="s">
        <v>390</v>
      </c>
      <c r="AI520" s="7"/>
      <c r="AM520" s="43" t="s">
        <v>391</v>
      </c>
      <c r="AQ520" s="10" t="s">
        <v>392</v>
      </c>
      <c r="AR520" s="17"/>
      <c r="AW520" s="1" t="s">
        <v>41</v>
      </c>
      <c r="BB520" s="36" t="s">
        <v>93</v>
      </c>
      <c r="BF520" s="4" t="s">
        <v>393</v>
      </c>
      <c r="BH520" s="9" t="s">
        <v>2261</v>
      </c>
      <c r="BJ520" s="33" t="s">
        <v>395</v>
      </c>
      <c r="BN520" s="33" t="s">
        <v>396</v>
      </c>
      <c r="BO520" s="34"/>
      <c r="BP520" s="34"/>
      <c r="BQ520" s="34"/>
      <c r="BT520" s="4" t="s">
        <v>397</v>
      </c>
      <c r="BX520" s="16" t="s">
        <v>398</v>
      </c>
      <c r="BY520" s="17"/>
      <c r="BZ520" s="17"/>
      <c r="CA520" s="17"/>
      <c r="CB520" s="17"/>
      <c r="CC520" s="33" t="s">
        <v>399</v>
      </c>
      <c r="CG520" s="4" t="s">
        <v>138</v>
      </c>
      <c r="CH520" s="5"/>
      <c r="CI520" s="5"/>
      <c r="CJ520" s="5"/>
    </row>
    <row r="521" ht="18.0" customHeight="1">
      <c r="B521" s="18" t="s">
        <v>14</v>
      </c>
      <c r="C521" s="18" t="s">
        <v>15</v>
      </c>
      <c r="D521" s="18" t="s">
        <v>16</v>
      </c>
      <c r="E521" s="19"/>
      <c r="F521" s="6" t="s">
        <v>14</v>
      </c>
      <c r="G521" s="6" t="s">
        <v>15</v>
      </c>
      <c r="H521" s="6" t="s">
        <v>16</v>
      </c>
      <c r="I521" s="19"/>
      <c r="J521" s="20" t="s">
        <v>18</v>
      </c>
      <c r="K521" s="18" t="s">
        <v>19</v>
      </c>
      <c r="L521" s="21" t="s">
        <v>20</v>
      </c>
      <c r="N521" s="1" t="s">
        <v>21</v>
      </c>
      <c r="O521" s="1" t="s">
        <v>22</v>
      </c>
      <c r="P521" s="1" t="s">
        <v>23</v>
      </c>
      <c r="Q521" s="1" t="s">
        <v>2262</v>
      </c>
      <c r="U521" s="1" t="s">
        <v>2263</v>
      </c>
      <c r="AE521" s="1" t="s">
        <v>21</v>
      </c>
      <c r="AF521" s="2" t="s">
        <v>2264</v>
      </c>
      <c r="AI521" s="2" t="s">
        <v>2265</v>
      </c>
      <c r="AK521" s="2"/>
      <c r="AM521" s="2" t="s">
        <v>2266</v>
      </c>
      <c r="AO521" s="2"/>
      <c r="AQ521" s="2" t="s">
        <v>47</v>
      </c>
      <c r="AW521" s="6" t="s">
        <v>14</v>
      </c>
      <c r="AX521" s="6" t="s">
        <v>15</v>
      </c>
      <c r="AY521" s="6" t="s">
        <v>16</v>
      </c>
      <c r="BB521" s="2" t="s">
        <v>101</v>
      </c>
      <c r="BF521" s="1" t="s">
        <v>251</v>
      </c>
      <c r="BJ521" s="57" t="s">
        <v>2267</v>
      </c>
      <c r="BK521" s="58"/>
      <c r="BO521" s="2" t="s">
        <v>104</v>
      </c>
      <c r="BP521" s="2"/>
      <c r="BT521" s="1" t="s">
        <v>145</v>
      </c>
      <c r="BY521" s="2" t="s">
        <v>146</v>
      </c>
      <c r="CC521" s="2" t="s">
        <v>2268</v>
      </c>
      <c r="CH521" s="2" t="s">
        <v>148</v>
      </c>
    </row>
    <row r="522" ht="18.0" customHeight="1">
      <c r="A522" s="1">
        <f>A509+1</f>
        <v>40</v>
      </c>
      <c r="B522" s="6">
        <v>1.0</v>
      </c>
      <c r="C522" s="6">
        <v>0.0</v>
      </c>
      <c r="D522" s="6">
        <v>0.0</v>
      </c>
      <c r="E522" s="22" t="str">
        <f t="shared" ref="E522:E530" si="3287">IF(MAX(B522:D522)=B522,"setosa",IF(MAX(B522:D522)=C522,"versicolor","virginica"))</f>
        <v>setosa</v>
      </c>
      <c r="F522" s="22">
        <f t="shared" ref="F522:H522" si="3277">AQ522</f>
        <v>0.7494239238</v>
      </c>
      <c r="G522" s="22">
        <f t="shared" si="3277"/>
        <v>0.07379809079</v>
      </c>
      <c r="H522" s="22">
        <f t="shared" si="3277"/>
        <v>0.1767779854</v>
      </c>
      <c r="I522" s="64" t="str">
        <f t="shared" ref="I522:I530" si="3289">IF(MAX(F522:H522)=F522,"setosa",IF(MAX(F522:H522)=G522,"versicolor","virginica"))</f>
        <v>setosa</v>
      </c>
      <c r="J522" s="22">
        <f>COUNTIF(K522:K530,"OK")/9</f>
        <v>0.7777777778</v>
      </c>
      <c r="K522" s="24" t="str">
        <f t="shared" ref="K522:K530" si="3290">IF(E522=I522,"OK","NG")</f>
        <v>OK</v>
      </c>
      <c r="L522" s="25">
        <f t="shared" ref="L522:L530" si="3291">-(B522*LN(F522)+C522*LN(G522)+D522*LN(H522))/9</f>
        <v>0.03205005213</v>
      </c>
      <c r="M522" s="9" t="s">
        <v>26</v>
      </c>
      <c r="N522" s="25">
        <v>1.0</v>
      </c>
      <c r="O522" s="27">
        <v>5.1</v>
      </c>
      <c r="P522" s="27">
        <v>7.0</v>
      </c>
      <c r="Q522" s="72">
        <f t="shared" ref="Q522:S522" si="3278">Q509-$C$10*CH509</f>
        <v>0.07890749801</v>
      </c>
      <c r="R522" s="72">
        <f t="shared" si="3278"/>
        <v>-0.1478396592</v>
      </c>
      <c r="S522" s="72">
        <f t="shared" si="3278"/>
        <v>0.221328465</v>
      </c>
      <c r="T522" s="28" t="s">
        <v>27</v>
      </c>
      <c r="U522" s="27">
        <f t="array" ref="U522:W530">MMULT(N522:P530,Q522:S524)</f>
        <v>-1.884337848</v>
      </c>
      <c r="V522" s="27">
        <v>2.7707484763982198</v>
      </c>
      <c r="W522" s="27">
        <v>-2.227376746301058</v>
      </c>
      <c r="Y522" s="9" t="s">
        <v>2269</v>
      </c>
      <c r="Z522" s="17">
        <f t="shared" ref="Z522:AB522" si="3279">1/(1+EXP(-U522))</f>
        <v>0.1318914134</v>
      </c>
      <c r="AA522" s="17">
        <f t="shared" si="3279"/>
        <v>0.9410745057</v>
      </c>
      <c r="AB522" s="17">
        <f t="shared" si="3279"/>
        <v>0.09731884498</v>
      </c>
      <c r="AD522" s="9" t="s">
        <v>2270</v>
      </c>
      <c r="AE522" s="25">
        <v>1.0</v>
      </c>
      <c r="AF522" s="17">
        <f t="shared" ref="AF522:AH522" si="3280">Z522</f>
        <v>0.1318914134</v>
      </c>
      <c r="AG522" s="17">
        <f t="shared" si="3280"/>
        <v>0.9410745057</v>
      </c>
      <c r="AH522" s="17">
        <f t="shared" si="3280"/>
        <v>0.09731884498</v>
      </c>
      <c r="AI522" s="38">
        <f t="shared" ref="AI522:AK522" si="3281">AI509-$C$10*BO509</f>
        <v>0.2723702966</v>
      </c>
      <c r="AJ522" s="38">
        <f t="shared" si="3281"/>
        <v>-0.188921129</v>
      </c>
      <c r="AK522" s="38">
        <f t="shared" si="3281"/>
        <v>-0.08344916759</v>
      </c>
      <c r="AL522" s="28" t="s">
        <v>27</v>
      </c>
      <c r="AM522" s="27">
        <f t="array" ref="AM522:AO530">MMULT(AE522:AH530,AI522:AK525)</f>
        <v>1.586369384</v>
      </c>
      <c r="AN522" s="27">
        <v>-0.731602564859786</v>
      </c>
      <c r="AO522" s="27">
        <v>0.14195919917400077</v>
      </c>
      <c r="AP522" s="9" t="s">
        <v>2271</v>
      </c>
      <c r="AQ522" s="17">
        <f t="shared" ref="AQ522:AS522" si="3282">EXP(AM522)/(EXP($AM522)+EXP($AN522)+EXP($AO522))</f>
        <v>0.7494239238</v>
      </c>
      <c r="AR522" s="17">
        <f t="shared" si="3282"/>
        <v>0.07379809079</v>
      </c>
      <c r="AS522" s="17">
        <f t="shared" si="3282"/>
        <v>0.1767779854</v>
      </c>
      <c r="AT522" s="39" t="s">
        <v>51</v>
      </c>
      <c r="AU522" s="40" t="str">
        <f>IF(MAX(B522:D522)=MAX(AQ522:AS522)=AQ522,"setosa",IF(MAX(AQ522:AS522)=AR522,"versicolor","virginica"))</f>
        <v>virginica</v>
      </c>
      <c r="AW522" s="41">
        <v>1.0</v>
      </c>
      <c r="AX522" s="41">
        <v>0.0</v>
      </c>
      <c r="AY522" s="41">
        <v>0.0</v>
      </c>
      <c r="BA522" s="59" t="s">
        <v>108</v>
      </c>
      <c r="BB522" s="74">
        <f t="shared" ref="BB522:BD522" si="3283">AQ522-AW522</f>
        <v>-0.2505760762</v>
      </c>
      <c r="BC522" s="74">
        <f t="shared" si="3283"/>
        <v>0.07379809079</v>
      </c>
      <c r="BD522" s="74">
        <f t="shared" si="3283"/>
        <v>0.1767779854</v>
      </c>
      <c r="BE522" s="9" t="s">
        <v>2272</v>
      </c>
      <c r="BF522" s="5">
        <v>1.0</v>
      </c>
      <c r="BG522" s="5">
        <v>1.0</v>
      </c>
      <c r="BH522" s="5">
        <v>1.0</v>
      </c>
      <c r="BI522" s="9" t="s">
        <v>2273</v>
      </c>
      <c r="BJ522" s="34">
        <f t="shared" ref="BJ522:BL522" si="3284">BB522*BF522</f>
        <v>-0.2505760762</v>
      </c>
      <c r="BK522" s="34">
        <f t="shared" si="3284"/>
        <v>0.07379809079</v>
      </c>
      <c r="BL522" s="34">
        <f t="shared" si="3284"/>
        <v>0.1767779854</v>
      </c>
      <c r="BN522" s="61" t="s">
        <v>2274</v>
      </c>
      <c r="BO522" s="62">
        <f t="array" ref="BO522:BQ525">MMULT(TRANSPOSE(AE522:AH530),BJ522:BL530)</f>
        <v>-0.06940406563</v>
      </c>
      <c r="BP522" s="62">
        <v>0.06539732645436602</v>
      </c>
      <c r="BQ522" s="62">
        <v>0.004006739180537844</v>
      </c>
      <c r="BS522" s="75" t="s">
        <v>2275</v>
      </c>
      <c r="BT522" s="5">
        <f t="shared" ref="BT522:BV522" si="3285">Z522*(1-Z522)</f>
        <v>0.1144960685</v>
      </c>
      <c r="BU522" s="5">
        <f t="shared" si="3285"/>
        <v>0.05545328041</v>
      </c>
      <c r="BV522" s="5">
        <f t="shared" si="3285"/>
        <v>0.08784788739</v>
      </c>
      <c r="BX522" s="9" t="s">
        <v>2276</v>
      </c>
      <c r="BY522" s="17">
        <f t="array" ref="BY522:CA530">MMULT(BJ522:BL530,TRANSPOSE(AI523:AK525))</f>
        <v>0.1396587645</v>
      </c>
      <c r="BZ522" s="17">
        <v>-0.42719940574184573</v>
      </c>
      <c r="CA522" s="17">
        <v>0.5564012348176332</v>
      </c>
      <c r="CB522" s="9"/>
      <c r="CC522" s="34">
        <f t="shared" ref="CC522:CE522" si="3286">BY522*BT522</f>
        <v>0.01599037947</v>
      </c>
      <c r="CD522" s="34">
        <f t="shared" si="3286"/>
        <v>-0.02368960844</v>
      </c>
      <c r="CE522" s="34">
        <f t="shared" si="3286"/>
        <v>0.04887867302</v>
      </c>
      <c r="CG522" s="61" t="s">
        <v>2277</v>
      </c>
      <c r="CH522" s="65">
        <f t="array" ref="CH522:CJ524">MMULT(TRANSPOSE(N522:P530),CC522:CE530)</f>
        <v>-0.03982158934</v>
      </c>
      <c r="CI522" s="65">
        <v>0.048530236634792195</v>
      </c>
      <c r="CJ522" s="65">
        <v>-0.0020976057533079063</v>
      </c>
    </row>
    <row r="523" ht="18.0" customHeight="1">
      <c r="B523" s="6">
        <v>1.0</v>
      </c>
      <c r="C523" s="6">
        <v>0.0</v>
      </c>
      <c r="D523" s="6">
        <v>0.0</v>
      </c>
      <c r="E523" s="22" t="str">
        <f t="shared" si="3287"/>
        <v>setosa</v>
      </c>
      <c r="F523" s="22">
        <f t="shared" ref="F523:H523" si="3288">AQ523</f>
        <v>0.7759358648</v>
      </c>
      <c r="G523" s="22">
        <f t="shared" si="3288"/>
        <v>0.06383818999</v>
      </c>
      <c r="H523" s="22">
        <f t="shared" si="3288"/>
        <v>0.1602259452</v>
      </c>
      <c r="I523" s="64" t="str">
        <f t="shared" si="3289"/>
        <v>setosa</v>
      </c>
      <c r="K523" s="24" t="str">
        <f t="shared" si="3290"/>
        <v>OK</v>
      </c>
      <c r="L523" s="29">
        <f t="shared" si="3291"/>
        <v>0.02818726785</v>
      </c>
      <c r="N523" s="29">
        <v>1.0</v>
      </c>
      <c r="O523" s="27">
        <v>5.4</v>
      </c>
      <c r="P523" s="27">
        <v>7.8</v>
      </c>
      <c r="Q523" s="72">
        <f t="shared" ref="Q523:S523" si="3292">Q510-$C$10*CH510</f>
        <v>0.3136243469</v>
      </c>
      <c r="R523" s="72">
        <f t="shared" si="3292"/>
        <v>-0.7590310236</v>
      </c>
      <c r="S523" s="72">
        <f t="shared" si="3292"/>
        <v>1.014786086</v>
      </c>
      <c r="U523" s="27">
        <v>-2.1974196315626626</v>
      </c>
      <c r="V523" s="27">
        <v>3.3189987528430187</v>
      </c>
      <c r="W523" s="27">
        <v>-2.7942682634593545</v>
      </c>
      <c r="Z523" s="17">
        <f t="shared" ref="Z523:AB523" si="3293">1/(1+EXP(-U523))</f>
        <v>0.09998244649</v>
      </c>
      <c r="AA523" s="17">
        <f t="shared" si="3293"/>
        <v>0.9650748598</v>
      </c>
      <c r="AB523" s="17">
        <f t="shared" si="3293"/>
        <v>0.05763469517</v>
      </c>
      <c r="AE523" s="29">
        <v>1.0</v>
      </c>
      <c r="AF523" s="17">
        <f t="shared" ref="AF523:AH523" si="3294">Z523</f>
        <v>0.09998244649</v>
      </c>
      <c r="AG523" s="17">
        <f t="shared" si="3294"/>
        <v>0.9650748598</v>
      </c>
      <c r="AH523" s="17">
        <f t="shared" si="3294"/>
        <v>0.05763469517</v>
      </c>
      <c r="AI523" s="38">
        <f t="shared" ref="AI523:AK523" si="3295">AI510-$C$10*BO510</f>
        <v>0.1689942585</v>
      </c>
      <c r="AJ523" s="38">
        <f t="shared" si="3295"/>
        <v>1.032446449</v>
      </c>
      <c r="AK523" s="38">
        <f t="shared" si="3295"/>
        <v>0.598559293</v>
      </c>
      <c r="AM523" s="27">
        <v>1.6661462021315234</v>
      </c>
      <c r="AN523" s="27">
        <v>-0.8315720658035597</v>
      </c>
      <c r="AO523" s="27">
        <v>0.08866131032533969</v>
      </c>
      <c r="AQ523" s="17">
        <f t="shared" ref="AQ523:AS523" si="3296">EXP(AM523)/(EXP($AM523)+EXP($AN523)+EXP($AO523))</f>
        <v>0.7759358648</v>
      </c>
      <c r="AR523" s="17">
        <f t="shared" si="3296"/>
        <v>0.06383818999</v>
      </c>
      <c r="AS523" s="17">
        <f t="shared" si="3296"/>
        <v>0.1602259452</v>
      </c>
      <c r="AU523" s="40" t="str">
        <f t="shared" ref="AU523:AU530" si="3307">IF(MAX(AQ523:AS523)=AQ523,"setosa",IF(MAX(AQ523:AS523)=AR523,"versicolor","virginica"))</f>
        <v>setosa</v>
      </c>
      <c r="AW523" s="41">
        <v>1.0</v>
      </c>
      <c r="AX523" s="41">
        <v>0.0</v>
      </c>
      <c r="AY523" s="41">
        <v>0.0</v>
      </c>
      <c r="BB523" s="74">
        <f t="shared" ref="BB523:BD523" si="3297">AQ523-AW523</f>
        <v>-0.2240641352</v>
      </c>
      <c r="BC523" s="74">
        <f t="shared" si="3297"/>
        <v>0.06383818999</v>
      </c>
      <c r="BD523" s="74">
        <f t="shared" si="3297"/>
        <v>0.1602259452</v>
      </c>
      <c r="BF523" s="5">
        <v>1.0</v>
      </c>
      <c r="BG523" s="5">
        <v>1.0</v>
      </c>
      <c r="BH523" s="5">
        <v>1.0</v>
      </c>
      <c r="BJ523" s="34">
        <f t="shared" ref="BJ523:BL523" si="3298">BB523*BF523</f>
        <v>-0.2240641352</v>
      </c>
      <c r="BK523" s="34">
        <f t="shared" si="3298"/>
        <v>0.06383818999</v>
      </c>
      <c r="BL523" s="34">
        <f t="shared" si="3298"/>
        <v>0.1602259452</v>
      </c>
      <c r="BN523" s="61" t="s">
        <v>2278</v>
      </c>
      <c r="BO523" s="34">
        <v>0.21103318404192242</v>
      </c>
      <c r="BP523" s="34">
        <v>-0.26761511516265646</v>
      </c>
      <c r="BQ523" s="34">
        <v>0.056581931120734286</v>
      </c>
      <c r="BT523" s="5">
        <f t="shared" ref="BT523:BV523" si="3299">Z523*(1-Z523)</f>
        <v>0.08998595688</v>
      </c>
      <c r="BU523" s="5">
        <f t="shared" si="3299"/>
        <v>0.03370537481</v>
      </c>
      <c r="BV523" s="5">
        <f t="shared" si="3299"/>
        <v>0.05431293708</v>
      </c>
      <c r="BY523" s="17">
        <v>0.12394868863567152</v>
      </c>
      <c r="BZ523" s="17">
        <v>-0.38005077112356334</v>
      </c>
      <c r="CA523" s="17">
        <v>0.49693071051526616</v>
      </c>
      <c r="CC523" s="34">
        <f t="shared" ref="CC523:CE523" si="3300">BY523*BT523</f>
        <v>0.01115364135</v>
      </c>
      <c r="CD523" s="34">
        <f t="shared" si="3300"/>
        <v>-0.01280975369</v>
      </c>
      <c r="CE523" s="34">
        <f t="shared" si="3300"/>
        <v>0.02698976641</v>
      </c>
      <c r="CG523" s="61" t="s">
        <v>2279</v>
      </c>
      <c r="CH523" s="66">
        <v>-0.15116930793899114</v>
      </c>
      <c r="CI523" s="66">
        <v>0.16454198101084289</v>
      </c>
      <c r="CJ523" s="66">
        <v>-0.264928567728259</v>
      </c>
    </row>
    <row r="524" ht="18.0" customHeight="1">
      <c r="B524" s="6">
        <v>1.0</v>
      </c>
      <c r="C524" s="6">
        <v>0.0</v>
      </c>
      <c r="D524" s="6">
        <v>0.0</v>
      </c>
      <c r="E524" s="22" t="str">
        <f t="shared" si="3287"/>
        <v>setosa</v>
      </c>
      <c r="F524" s="22">
        <f t="shared" ref="F524:H524" si="3301">AQ524</f>
        <v>0.7623110393</v>
      </c>
      <c r="G524" s="22">
        <f t="shared" si="3301"/>
        <v>0.06913689317</v>
      </c>
      <c r="H524" s="22">
        <f t="shared" si="3301"/>
        <v>0.1685520676</v>
      </c>
      <c r="I524" s="64" t="str">
        <f t="shared" si="3289"/>
        <v>setosa</v>
      </c>
      <c r="K524" s="24" t="str">
        <f t="shared" si="3290"/>
        <v>OK</v>
      </c>
      <c r="L524" s="29">
        <f t="shared" si="3291"/>
        <v>0.03015562429</v>
      </c>
      <c r="N524" s="29">
        <v>1.0</v>
      </c>
      <c r="O524" s="27">
        <v>4.6</v>
      </c>
      <c r="P524" s="27">
        <v>6.8</v>
      </c>
      <c r="Q524" s="72">
        <f t="shared" ref="Q524:S524" si="3302">Q511-$C$10*CH511</f>
        <v>-0.5089613593</v>
      </c>
      <c r="R524" s="72">
        <f t="shared" si="3302"/>
        <v>0.9699494794</v>
      </c>
      <c r="S524" s="72">
        <f t="shared" si="3302"/>
        <v>-1.089159179</v>
      </c>
      <c r="U524" s="27">
        <v>-1.9393577497415417</v>
      </c>
      <c r="V524" s="27">
        <v>2.956274092299771</v>
      </c>
      <c r="W524" s="27">
        <v>-2.5169379537322216</v>
      </c>
      <c r="Z524" s="17">
        <f t="shared" ref="Z524:AB524" si="3303">1/(1+EXP(-U524))</f>
        <v>0.1257184314</v>
      </c>
      <c r="AA524" s="17">
        <f t="shared" si="3303"/>
        <v>0.9505591832</v>
      </c>
      <c r="AB524" s="17">
        <f t="shared" si="3303"/>
        <v>0.07467926414</v>
      </c>
      <c r="AE524" s="29">
        <v>1.0</v>
      </c>
      <c r="AF524" s="17">
        <f t="shared" ref="AF524:AH524" si="3304">Z524</f>
        <v>0.1257184314</v>
      </c>
      <c r="AG524" s="17">
        <f t="shared" si="3304"/>
        <v>0.9505591832</v>
      </c>
      <c r="AH524" s="17">
        <f t="shared" si="3304"/>
        <v>0.07467926414</v>
      </c>
      <c r="AI524" s="38">
        <f t="shared" ref="AI524:AK524" si="3305">AI511-$C$10*BO511</f>
        <v>1.500676674</v>
      </c>
      <c r="AJ524" s="38">
        <f t="shared" si="3305"/>
        <v>-0.8432783597</v>
      </c>
      <c r="AK524" s="38">
        <f t="shared" si="3305"/>
        <v>0.06260168544</v>
      </c>
      <c r="AM524" s="27">
        <v>1.6276008281747965</v>
      </c>
      <c r="AN524" s="27">
        <v>-0.7726653340894976</v>
      </c>
      <c r="AO524" s="27">
        <v>0.11849087624934844</v>
      </c>
      <c r="AQ524" s="17">
        <f t="shared" ref="AQ524:AS524" si="3306">EXP(AM524)/(EXP($AM524)+EXP($AN524)+EXP($AO524))</f>
        <v>0.7623110393</v>
      </c>
      <c r="AR524" s="17">
        <f t="shared" si="3306"/>
        <v>0.06913689317</v>
      </c>
      <c r="AS524" s="17">
        <f t="shared" si="3306"/>
        <v>0.1685520676</v>
      </c>
      <c r="AU524" s="40" t="str">
        <f t="shared" si="3307"/>
        <v>setosa</v>
      </c>
      <c r="AW524" s="41">
        <v>1.0</v>
      </c>
      <c r="AX524" s="41">
        <v>0.0</v>
      </c>
      <c r="AY524" s="41">
        <v>0.0</v>
      </c>
      <c r="BB524" s="74">
        <f t="shared" ref="BB524:BD524" si="3308">AQ524-AW524</f>
        <v>-0.2376889607</v>
      </c>
      <c r="BC524" s="74">
        <f t="shared" si="3308"/>
        <v>0.06913689317</v>
      </c>
      <c r="BD524" s="74">
        <f t="shared" si="3308"/>
        <v>0.1685520676</v>
      </c>
      <c r="BF524" s="5">
        <v>1.0</v>
      </c>
      <c r="BG524" s="5">
        <v>1.0</v>
      </c>
      <c r="BH524" s="5">
        <v>1.0</v>
      </c>
      <c r="BJ524" s="34">
        <f t="shared" ref="BJ524:BL524" si="3309">BB524*BF524</f>
        <v>-0.2376889607</v>
      </c>
      <c r="BK524" s="34">
        <f t="shared" si="3309"/>
        <v>0.06913689317</v>
      </c>
      <c r="BL524" s="34">
        <f t="shared" si="3309"/>
        <v>0.1685520676</v>
      </c>
      <c r="BO524" s="34">
        <v>-0.4779832950802527</v>
      </c>
      <c r="BP524" s="34">
        <v>0.407348643684254</v>
      </c>
      <c r="BQ524" s="34">
        <v>0.07063465139599873</v>
      </c>
      <c r="BT524" s="5">
        <f t="shared" ref="BT524:BV524" si="3310">Z524*(1-Z524)</f>
        <v>0.1099133074</v>
      </c>
      <c r="BU524" s="5">
        <f t="shared" si="3310"/>
        <v>0.04699642239</v>
      </c>
      <c r="BV524" s="5">
        <f t="shared" si="3310"/>
        <v>0.06910227165</v>
      </c>
      <c r="BY524" s="17">
        <v>0.13210047655396578</v>
      </c>
      <c r="BZ524" s="17">
        <v>-0.40444428148041456</v>
      </c>
      <c r="CA524" s="17">
        <v>0.5275437054516674</v>
      </c>
      <c r="CC524" s="34">
        <f t="shared" ref="CC524:CE524" si="3311">BY524*BT524</f>
        <v>0.01451960029</v>
      </c>
      <c r="CD524" s="34">
        <f t="shared" si="3311"/>
        <v>-0.01900743429</v>
      </c>
      <c r="CE524" s="34">
        <f t="shared" si="3311"/>
        <v>0.03645446844</v>
      </c>
      <c r="CH524" s="66">
        <v>0.2260441605687845</v>
      </c>
      <c r="CI524" s="66">
        <v>-0.29520904915397744</v>
      </c>
      <c r="CJ524" s="66">
        <v>0.22448543525081033</v>
      </c>
    </row>
    <row r="525" ht="18.0" customHeight="1">
      <c r="B525" s="6">
        <v>0.0</v>
      </c>
      <c r="C525" s="6">
        <v>1.0</v>
      </c>
      <c r="D525" s="6">
        <v>0.0</v>
      </c>
      <c r="E525" s="22" t="str">
        <f t="shared" si="3287"/>
        <v>versicolor</v>
      </c>
      <c r="F525" s="22">
        <f t="shared" ref="F525:H525" si="3312">AQ525</f>
        <v>0.07861147747</v>
      </c>
      <c r="G525" s="22">
        <f t="shared" si="3312"/>
        <v>0.5154212297</v>
      </c>
      <c r="H525" s="22">
        <f t="shared" si="3312"/>
        <v>0.4059672929</v>
      </c>
      <c r="I525" s="64" t="str">
        <f t="shared" si="3289"/>
        <v>versicolor</v>
      </c>
      <c r="K525" s="24" t="str">
        <f t="shared" si="3290"/>
        <v>OK</v>
      </c>
      <c r="L525" s="29">
        <f t="shared" si="3291"/>
        <v>0.073641199</v>
      </c>
      <c r="N525" s="29">
        <v>1.0</v>
      </c>
      <c r="O525" s="27">
        <v>6.4</v>
      </c>
      <c r="P525" s="27">
        <v>3.6</v>
      </c>
      <c r="U525" s="27">
        <v>0.25384242441171057</v>
      </c>
      <c r="V525" s="27">
        <v>-1.5138200841576719</v>
      </c>
      <c r="W525" s="27">
        <v>2.794986374106178</v>
      </c>
      <c r="Z525" s="17">
        <f t="shared" ref="Z525:AB525" si="3313">1/(1+EXP(-U525))</f>
        <v>0.5631220254</v>
      </c>
      <c r="AA525" s="17">
        <f t="shared" si="3313"/>
        <v>0.1803733468</v>
      </c>
      <c r="AB525" s="17">
        <f t="shared" si="3313"/>
        <v>0.9424042951</v>
      </c>
      <c r="AE525" s="29">
        <v>1.0</v>
      </c>
      <c r="AF525" s="17">
        <f t="shared" ref="AF525:AH525" si="3314">Z525</f>
        <v>0.5631220254</v>
      </c>
      <c r="AG525" s="17">
        <f t="shared" si="3314"/>
        <v>0.1803733468</v>
      </c>
      <c r="AH525" s="17">
        <f t="shared" si="3314"/>
        <v>0.9424042951</v>
      </c>
      <c r="AI525" s="38">
        <f t="shared" ref="AI525:AK525" si="3315">AI512-$C$10*BO512</f>
        <v>-1.238592217</v>
      </c>
      <c r="AJ525" s="38">
        <f t="shared" si="3315"/>
        <v>1.178964962</v>
      </c>
      <c r="AK525" s="38">
        <f t="shared" si="3315"/>
        <v>0.8996272555</v>
      </c>
      <c r="AM525" s="27">
        <v>-0.5290378654953742</v>
      </c>
      <c r="AN525" s="27">
        <v>1.3514289099595025</v>
      </c>
      <c r="AO525" s="27">
        <v>1.1127170189115239</v>
      </c>
      <c r="AQ525" s="17">
        <f t="shared" ref="AQ525:AS525" si="3316">EXP(AM525)/(EXP($AM525)+EXP($AN525)+EXP($AO525))</f>
        <v>0.07861147747</v>
      </c>
      <c r="AR525" s="17">
        <f t="shared" si="3316"/>
        <v>0.5154212297</v>
      </c>
      <c r="AS525" s="17">
        <f t="shared" si="3316"/>
        <v>0.4059672929</v>
      </c>
      <c r="AU525" s="40" t="str">
        <f t="shared" si="3307"/>
        <v>versicolor</v>
      </c>
      <c r="AW525" s="41">
        <v>0.0</v>
      </c>
      <c r="AX525" s="41">
        <v>1.0</v>
      </c>
      <c r="AY525" s="41">
        <v>0.0</v>
      </c>
      <c r="BB525" s="74">
        <f t="shared" ref="BB525:BD525" si="3317">AQ525-AW525</f>
        <v>0.07861147747</v>
      </c>
      <c r="BC525" s="74">
        <f t="shared" si="3317"/>
        <v>-0.4845787703</v>
      </c>
      <c r="BD525" s="74">
        <f t="shared" si="3317"/>
        <v>0.4059672929</v>
      </c>
      <c r="BF525" s="5">
        <v>1.0</v>
      </c>
      <c r="BG525" s="5">
        <v>1.0</v>
      </c>
      <c r="BH525" s="5">
        <v>1.0</v>
      </c>
      <c r="BJ525" s="34">
        <f t="shared" ref="BJ525:BL525" si="3318">BB525*BF525</f>
        <v>0.07861147747</v>
      </c>
      <c r="BK525" s="34">
        <f t="shared" si="3318"/>
        <v>-0.4845787703</v>
      </c>
      <c r="BL525" s="34">
        <f t="shared" si="3318"/>
        <v>0.4059672929</v>
      </c>
      <c r="BO525" s="34">
        <v>0.5161482165573995</v>
      </c>
      <c r="BP525" s="34">
        <v>-0.20143680377509554</v>
      </c>
      <c r="BQ525" s="34">
        <v>-0.3147114127823034</v>
      </c>
      <c r="BT525" s="5">
        <f t="shared" ref="BT525:BV525" si="3319">Z525*(1-Z525)</f>
        <v>0.2460156099</v>
      </c>
      <c r="BU525" s="5">
        <f t="shared" si="3319"/>
        <v>0.1478388025</v>
      </c>
      <c r="BV525" s="5">
        <f t="shared" si="3319"/>
        <v>0.05427843964</v>
      </c>
      <c r="BY525" s="17">
        <v>-0.24402124634455777</v>
      </c>
      <c r="BZ525" s="17">
        <v>0.5520194379479245</v>
      </c>
      <c r="CA525" s="17">
        <v>-0.3034497140929583</v>
      </c>
      <c r="CC525" s="34">
        <f t="shared" ref="CC525:CE525" si="3320">BY525*BT525</f>
        <v>-0.06003303575</v>
      </c>
      <c r="CD525" s="34">
        <f t="shared" si="3320"/>
        <v>0.08160989268</v>
      </c>
      <c r="CE525" s="34">
        <f t="shared" si="3320"/>
        <v>-0.01647077699</v>
      </c>
    </row>
    <row r="526" ht="18.0" customHeight="1">
      <c r="B526" s="6">
        <v>0.0</v>
      </c>
      <c r="C526" s="6">
        <v>1.0</v>
      </c>
      <c r="D526" s="6">
        <v>0.0</v>
      </c>
      <c r="E526" s="22" t="str">
        <f t="shared" si="3287"/>
        <v>versicolor</v>
      </c>
      <c r="F526" s="22">
        <f t="shared" ref="F526:H526" si="3321">AQ526</f>
        <v>0.0866817522</v>
      </c>
      <c r="G526" s="22">
        <f t="shared" si="3321"/>
        <v>0.502510716</v>
      </c>
      <c r="H526" s="22">
        <f t="shared" si="3321"/>
        <v>0.4108075318</v>
      </c>
      <c r="I526" s="64" t="str">
        <f t="shared" si="3289"/>
        <v>versicolor</v>
      </c>
      <c r="K526" s="24" t="str">
        <f t="shared" si="3290"/>
        <v>OK</v>
      </c>
      <c r="L526" s="29">
        <f t="shared" si="3291"/>
        <v>0.07645981266</v>
      </c>
      <c r="N526" s="29">
        <v>1.0</v>
      </c>
      <c r="O526" s="27">
        <v>5.9</v>
      </c>
      <c r="P526" s="27">
        <v>3.4</v>
      </c>
      <c r="U526" s="27">
        <v>0.1988225228422824</v>
      </c>
      <c r="V526" s="27">
        <v>-1.3282944682561206</v>
      </c>
      <c r="W526" s="27">
        <v>2.5054251666750145</v>
      </c>
      <c r="Z526" s="17">
        <f t="shared" ref="Z526:AB526" si="3322">1/(1+EXP(-U526))</f>
        <v>0.5495425351</v>
      </c>
      <c r="AA526" s="17">
        <f t="shared" si="3322"/>
        <v>0.2094416201</v>
      </c>
      <c r="AB526" s="17">
        <f t="shared" si="3322"/>
        <v>0.9245212703</v>
      </c>
      <c r="AE526" s="29">
        <v>1.0</v>
      </c>
      <c r="AF526" s="17">
        <f t="shared" ref="AF526:AH526" si="3323">Z526</f>
        <v>0.5495425351</v>
      </c>
      <c r="AG526" s="17">
        <f t="shared" si="3323"/>
        <v>0.2094416201</v>
      </c>
      <c r="AH526" s="17">
        <f t="shared" si="3323"/>
        <v>0.9245212703</v>
      </c>
      <c r="AI526" s="2"/>
      <c r="AM526" s="27">
        <v>-0.46556086619191017</v>
      </c>
      <c r="AN526" s="27">
        <v>1.2918127078184996</v>
      </c>
      <c r="AO526" s="27">
        <v>1.0903205551085393</v>
      </c>
      <c r="AQ526" s="17">
        <f t="shared" ref="AQ526:AS526" si="3324">EXP(AM526)/(EXP($AM526)+EXP($AN526)+EXP($AO526))</f>
        <v>0.0866817522</v>
      </c>
      <c r="AR526" s="17">
        <f t="shared" si="3324"/>
        <v>0.502510716</v>
      </c>
      <c r="AS526" s="17">
        <f t="shared" si="3324"/>
        <v>0.4108075318</v>
      </c>
      <c r="AU526" s="40" t="str">
        <f t="shared" si="3307"/>
        <v>versicolor</v>
      </c>
      <c r="AW526" s="41">
        <v>0.0</v>
      </c>
      <c r="AX526" s="41">
        <v>1.0</v>
      </c>
      <c r="AY526" s="41">
        <v>0.0</v>
      </c>
      <c r="BB526" s="74">
        <f t="shared" ref="BB526:BD526" si="3325">AQ526-AW526</f>
        <v>0.0866817522</v>
      </c>
      <c r="BC526" s="74">
        <f t="shared" si="3325"/>
        <v>-0.497489284</v>
      </c>
      <c r="BD526" s="74">
        <f t="shared" si="3325"/>
        <v>0.4108075318</v>
      </c>
      <c r="BF526" s="5">
        <v>1.0</v>
      </c>
      <c r="BG526" s="5">
        <v>1.0</v>
      </c>
      <c r="BH526" s="5">
        <v>1.0</v>
      </c>
      <c r="BJ526" s="34">
        <f t="shared" ref="BJ526:BL526" si="3326">BB526*BF526</f>
        <v>0.0866817522</v>
      </c>
      <c r="BK526" s="34">
        <f t="shared" si="3326"/>
        <v>-0.497489284</v>
      </c>
      <c r="BL526" s="34">
        <f t="shared" si="3326"/>
        <v>0.4108075318</v>
      </c>
      <c r="BT526" s="5">
        <f t="shared" ref="BT526:BV526" si="3327">Z526*(1-Z526)</f>
        <v>0.2475455372</v>
      </c>
      <c r="BU526" s="5">
        <f t="shared" si="3327"/>
        <v>0.1655758279</v>
      </c>
      <c r="BV526" s="5">
        <f t="shared" si="3327"/>
        <v>0.06978169109</v>
      </c>
      <c r="BY526" s="17">
        <v>-0.25308966023508905</v>
      </c>
      <c r="BZ526" s="17">
        <v>0.575320474886336</v>
      </c>
      <c r="CA526" s="17">
        <v>-0.3243121259467809</v>
      </c>
      <c r="CC526" s="34">
        <f t="shared" ref="CC526:CE526" si="3328">BY526*BT526</f>
        <v>-0.06265121591</v>
      </c>
      <c r="CD526" s="34">
        <f t="shared" si="3328"/>
        <v>0.09525916392</v>
      </c>
      <c r="CE526" s="34">
        <f t="shared" si="3328"/>
        <v>-0.02263104859</v>
      </c>
    </row>
    <row r="527" ht="18.0" customHeight="1">
      <c r="B527" s="6">
        <v>0.0</v>
      </c>
      <c r="C527" s="6">
        <v>1.0</v>
      </c>
      <c r="D527" s="6">
        <v>0.0</v>
      </c>
      <c r="E527" s="22" t="str">
        <f t="shared" si="3287"/>
        <v>versicolor</v>
      </c>
      <c r="F527" s="22">
        <f t="shared" ref="F527:H527" si="3329">AQ527</f>
        <v>0.06168703869</v>
      </c>
      <c r="G527" s="22">
        <f t="shared" si="3329"/>
        <v>0.5492898414</v>
      </c>
      <c r="H527" s="22">
        <f t="shared" si="3329"/>
        <v>0.38902312</v>
      </c>
      <c r="I527" s="64" t="str">
        <f t="shared" si="3289"/>
        <v>versicolor</v>
      </c>
      <c r="K527" s="24" t="str">
        <f t="shared" si="3290"/>
        <v>OK</v>
      </c>
      <c r="L527" s="29">
        <f t="shared" si="3291"/>
        <v>0.06656989251</v>
      </c>
      <c r="N527" s="29">
        <v>1.0</v>
      </c>
      <c r="O527" s="27">
        <v>6.7</v>
      </c>
      <c r="P527" s="27">
        <v>3.2</v>
      </c>
      <c r="U527" s="27">
        <v>0.5515142721956436</v>
      </c>
      <c r="V527" s="27">
        <v>-2.129509182981808</v>
      </c>
      <c r="W527" s="27">
        <v>3.5350858715661073</v>
      </c>
      <c r="Z527" s="17">
        <f t="shared" ref="Z527:AB527" si="3330">1/(1+EXP(-U527))</f>
        <v>0.6344868423</v>
      </c>
      <c r="AA527" s="17">
        <f t="shared" si="3330"/>
        <v>0.1062615956</v>
      </c>
      <c r="AB527" s="17">
        <f t="shared" si="3330"/>
        <v>0.9716697507</v>
      </c>
      <c r="AE527" s="29">
        <v>1.0</v>
      </c>
      <c r="AF527" s="17">
        <f t="shared" ref="AF527:AH527" si="3331">Z527</f>
        <v>0.6344868423</v>
      </c>
      <c r="AG527" s="17">
        <f t="shared" si="3331"/>
        <v>0.1062615956</v>
      </c>
      <c r="AH527" s="17">
        <f t="shared" si="3331"/>
        <v>0.9716697507</v>
      </c>
      <c r="AJ527" s="2"/>
      <c r="AK527" s="2"/>
      <c r="AM527" s="27">
        <v>-0.6644433629750852</v>
      </c>
      <c r="AN527" s="27">
        <v>1.522109044389923</v>
      </c>
      <c r="AO527" s="27">
        <v>1.1771215742063583</v>
      </c>
      <c r="AQ527" s="17">
        <f t="shared" ref="AQ527:AS527" si="3332">EXP(AM527)/(EXP($AM527)+EXP($AN527)+EXP($AO527))</f>
        <v>0.06168703869</v>
      </c>
      <c r="AR527" s="17">
        <f t="shared" si="3332"/>
        <v>0.5492898414</v>
      </c>
      <c r="AS527" s="17">
        <f t="shared" si="3332"/>
        <v>0.38902312</v>
      </c>
      <c r="AU527" s="40" t="str">
        <f t="shared" si="3307"/>
        <v>versicolor</v>
      </c>
      <c r="AW527" s="41">
        <v>0.0</v>
      </c>
      <c r="AX527" s="41">
        <v>1.0</v>
      </c>
      <c r="AY527" s="41">
        <v>0.0</v>
      </c>
      <c r="BB527" s="74">
        <f t="shared" ref="BB527:BD527" si="3333">AQ527-AW527</f>
        <v>0.06168703869</v>
      </c>
      <c r="BC527" s="74">
        <f t="shared" si="3333"/>
        <v>-0.4507101586</v>
      </c>
      <c r="BD527" s="74">
        <f t="shared" si="3333"/>
        <v>0.38902312</v>
      </c>
      <c r="BF527" s="5">
        <v>1.0</v>
      </c>
      <c r="BG527" s="5">
        <v>1.0</v>
      </c>
      <c r="BH527" s="5">
        <v>1.0</v>
      </c>
      <c r="BJ527" s="34">
        <f t="shared" ref="BJ527:BL527" si="3334">BB527*BF527</f>
        <v>0.06168703869</v>
      </c>
      <c r="BK527" s="34">
        <f t="shared" si="3334"/>
        <v>-0.4507101586</v>
      </c>
      <c r="BL527" s="34">
        <f t="shared" si="3334"/>
        <v>0.38902312</v>
      </c>
      <c r="BT527" s="5">
        <f t="shared" ref="BT527:BV527" si="3335">Z527*(1-Z527)</f>
        <v>0.2319132892</v>
      </c>
      <c r="BU527" s="5">
        <f t="shared" si="3335"/>
        <v>0.0949700689</v>
      </c>
      <c r="BV527" s="5">
        <f t="shared" si="3335"/>
        <v>0.02752764624</v>
      </c>
      <c r="BY527" s="17">
        <v>-0.22205594362263564</v>
      </c>
      <c r="BZ527" s="17">
        <v>0.4969999263444238</v>
      </c>
      <c r="CA527" s="17">
        <v>-0.2578007692303323</v>
      </c>
      <c r="CC527" s="34">
        <f t="shared" ref="CC527:CE527" si="3336">BY527*BT527</f>
        <v>-0.05149772428</v>
      </c>
      <c r="CD527" s="34">
        <f t="shared" si="3336"/>
        <v>0.04720011725</v>
      </c>
      <c r="CE527" s="34">
        <f t="shared" si="3336"/>
        <v>-0.007096648377</v>
      </c>
    </row>
    <row r="528" ht="18.0" customHeight="1">
      <c r="B528" s="6">
        <v>0.0</v>
      </c>
      <c r="C528" s="6">
        <v>0.0</v>
      </c>
      <c r="D528" s="6">
        <v>1.0</v>
      </c>
      <c r="E528" s="22" t="str">
        <f t="shared" si="3287"/>
        <v>virginica</v>
      </c>
      <c r="F528" s="22">
        <f t="shared" ref="F528:H528" si="3337">AQ528</f>
        <v>0.1979137782</v>
      </c>
      <c r="G528" s="22">
        <f t="shared" si="3337"/>
        <v>0.3652512271</v>
      </c>
      <c r="H528" s="22">
        <f t="shared" si="3337"/>
        <v>0.4368349947</v>
      </c>
      <c r="I528" s="64" t="str">
        <f t="shared" si="3289"/>
        <v>virginica</v>
      </c>
      <c r="K528" s="24" t="str">
        <f t="shared" si="3290"/>
        <v>OK</v>
      </c>
      <c r="L528" s="29">
        <f t="shared" si="3291"/>
        <v>0.09202219353</v>
      </c>
      <c r="N528" s="29">
        <v>1.0</v>
      </c>
      <c r="O528" s="27">
        <v>7.9</v>
      </c>
      <c r="P528" s="27">
        <v>6.3</v>
      </c>
      <c r="U528" s="27">
        <v>-0.6499167254353475</v>
      </c>
      <c r="V528" s="27">
        <v>-0.03350302514168746</v>
      </c>
      <c r="W528" s="27">
        <v>1.3764357208177715</v>
      </c>
      <c r="Z528" s="17">
        <f t="shared" ref="Z528:AB528" si="3338">1/(1+EXP(-U528))</f>
        <v>0.3430083033</v>
      </c>
      <c r="AA528" s="17">
        <f t="shared" si="3338"/>
        <v>0.4916250271</v>
      </c>
      <c r="AB528" s="17">
        <f t="shared" si="3338"/>
        <v>0.7984179513</v>
      </c>
      <c r="AE528" s="29">
        <v>1.0</v>
      </c>
      <c r="AF528" s="17">
        <f t="shared" ref="AF528:AH528" si="3339">Z528</f>
        <v>0.3430083033</v>
      </c>
      <c r="AG528" s="17">
        <f t="shared" si="3339"/>
        <v>0.4916250271</v>
      </c>
      <c r="AH528" s="17">
        <f t="shared" si="3339"/>
        <v>0.7984179513</v>
      </c>
      <c r="AM528" s="27">
        <v>0.07919268057886175</v>
      </c>
      <c r="AN528" s="27">
        <v>0.691946618492136</v>
      </c>
      <c r="AO528" s="27">
        <v>0.8709167454729323</v>
      </c>
      <c r="AQ528" s="17">
        <f t="shared" ref="AQ528:AS528" si="3340">EXP(AM528)/(EXP($AM528)+EXP($AN528)+EXP($AO528))</f>
        <v>0.1979137782</v>
      </c>
      <c r="AR528" s="17">
        <f t="shared" si="3340"/>
        <v>0.3652512271</v>
      </c>
      <c r="AS528" s="17">
        <f t="shared" si="3340"/>
        <v>0.4368349947</v>
      </c>
      <c r="AU528" s="40" t="str">
        <f t="shared" si="3307"/>
        <v>virginica</v>
      </c>
      <c r="AW528" s="41">
        <v>0.0</v>
      </c>
      <c r="AX528" s="41">
        <v>0.0</v>
      </c>
      <c r="AY528" s="41">
        <v>1.0</v>
      </c>
      <c r="BB528" s="74">
        <f t="shared" ref="BB528:BD528" si="3341">AQ528-AW528</f>
        <v>0.1979137782</v>
      </c>
      <c r="BC528" s="74">
        <f t="shared" si="3341"/>
        <v>0.3652512271</v>
      </c>
      <c r="BD528" s="74">
        <f t="shared" si="3341"/>
        <v>-0.5631650053</v>
      </c>
      <c r="BF528" s="5">
        <v>1.0</v>
      </c>
      <c r="BG528" s="5">
        <v>1.0</v>
      </c>
      <c r="BH528" s="5">
        <v>1.0</v>
      </c>
      <c r="BJ528" s="34">
        <f t="shared" ref="BJ528:BL528" si="3342">BB528*BF528</f>
        <v>0.1979137782</v>
      </c>
      <c r="BK528" s="34">
        <f t="shared" si="3342"/>
        <v>0.3652512271</v>
      </c>
      <c r="BL528" s="34">
        <f t="shared" si="3342"/>
        <v>-0.5631650053</v>
      </c>
      <c r="BT528" s="5">
        <f t="shared" ref="BT528:BV528" si="3343">Z528*(1-Z528)</f>
        <v>0.2253536072</v>
      </c>
      <c r="BU528" s="5">
        <f t="shared" si="3343"/>
        <v>0.2499298598</v>
      </c>
      <c r="BV528" s="5">
        <f t="shared" si="3343"/>
        <v>0.1609467263</v>
      </c>
      <c r="BY528" s="17">
        <v>0.07346097701479376</v>
      </c>
      <c r="BZ528" s="17">
        <v>-0.04625894369338427</v>
      </c>
      <c r="CA528" s="17">
        <v>-0.3211546545162177</v>
      </c>
      <c r="CC528" s="34">
        <f t="shared" ref="CC528:CE528" si="3344">BY528*BT528</f>
        <v>0.01655469616</v>
      </c>
      <c r="CD528" s="34">
        <f t="shared" si="3344"/>
        <v>-0.01156149131</v>
      </c>
      <c r="CE528" s="34">
        <f t="shared" si="3344"/>
        <v>-0.05168879029</v>
      </c>
    </row>
    <row r="529" ht="18.0" customHeight="1">
      <c r="B529" s="6">
        <v>0.0</v>
      </c>
      <c r="C529" s="6">
        <v>0.0</v>
      </c>
      <c r="D529" s="6">
        <v>1.0</v>
      </c>
      <c r="E529" s="22" t="str">
        <f t="shared" si="3287"/>
        <v>virginica</v>
      </c>
      <c r="F529" s="22">
        <f t="shared" ref="F529:H529" si="3345">AQ529</f>
        <v>0.1127547469</v>
      </c>
      <c r="G529" s="22">
        <f t="shared" si="3345"/>
        <v>0.4569890783</v>
      </c>
      <c r="H529" s="22">
        <f t="shared" si="3345"/>
        <v>0.4302561749</v>
      </c>
      <c r="I529" s="64" t="str">
        <f t="shared" si="3289"/>
        <v>versicolor</v>
      </c>
      <c r="K529" s="24" t="str">
        <f t="shared" si="3290"/>
        <v>NG</v>
      </c>
      <c r="L529" s="29">
        <f t="shared" si="3291"/>
        <v>0.09370827691</v>
      </c>
      <c r="N529" s="29">
        <v>1.0</v>
      </c>
      <c r="O529" s="27">
        <v>8.3</v>
      </c>
      <c r="P529" s="27">
        <v>5.8</v>
      </c>
      <c r="U529" s="27">
        <v>-0.2699863070338391</v>
      </c>
      <c r="V529" s="27">
        <v>-0.8220901742608424</v>
      </c>
      <c r="W529" s="27">
        <v>2.3269297448027277</v>
      </c>
      <c r="Z529" s="17">
        <f t="shared" ref="Z529:AB529" si="3346">1/(1+EXP(-U529))</f>
        <v>0.4329104566</v>
      </c>
      <c r="AA529" s="17">
        <f t="shared" si="3346"/>
        <v>0.3053201541</v>
      </c>
      <c r="AB529" s="17">
        <f t="shared" si="3346"/>
        <v>0.9110829266</v>
      </c>
      <c r="AE529" s="29">
        <v>1.0</v>
      </c>
      <c r="AF529" s="17">
        <f t="shared" ref="AF529:AH529" si="3347">Z529</f>
        <v>0.4329104566</v>
      </c>
      <c r="AG529" s="17">
        <f t="shared" si="3347"/>
        <v>0.3053201541</v>
      </c>
      <c r="AH529" s="17">
        <f t="shared" si="3347"/>
        <v>0.9110829266</v>
      </c>
      <c r="AM529" s="27">
        <v>-0.32474371029581106</v>
      </c>
      <c r="AN529" s="27">
        <v>1.0747007033047669</v>
      </c>
      <c r="AO529" s="27">
        <v>1.014421998222145</v>
      </c>
      <c r="AQ529" s="17">
        <f t="shared" ref="AQ529:AS529" si="3348">EXP(AM529)/(EXP($AM529)+EXP($AN529)+EXP($AO529))</f>
        <v>0.1127547469</v>
      </c>
      <c r="AR529" s="17">
        <f t="shared" si="3348"/>
        <v>0.4569890783</v>
      </c>
      <c r="AS529" s="17">
        <f t="shared" si="3348"/>
        <v>0.4302561749</v>
      </c>
      <c r="AU529" s="40" t="str">
        <f t="shared" si="3307"/>
        <v>versicolor</v>
      </c>
      <c r="AW529" s="41">
        <v>0.0</v>
      </c>
      <c r="AX529" s="41">
        <v>0.0</v>
      </c>
      <c r="AY529" s="41">
        <v>1.0</v>
      </c>
      <c r="BB529" s="74">
        <f t="shared" ref="BB529:BD529" si="3349">AQ529-AW529</f>
        <v>0.1127547469</v>
      </c>
      <c r="BC529" s="74">
        <f t="shared" si="3349"/>
        <v>0.4569890783</v>
      </c>
      <c r="BD529" s="74">
        <f t="shared" si="3349"/>
        <v>-0.5697438251</v>
      </c>
      <c r="BF529" s="5">
        <v>1.0</v>
      </c>
      <c r="BG529" s="5">
        <v>1.0</v>
      </c>
      <c r="BH529" s="5">
        <v>1.0</v>
      </c>
      <c r="BJ529" s="34">
        <f t="shared" ref="BJ529:BL529" si="3350">BB529*BF529</f>
        <v>0.1127547469</v>
      </c>
      <c r="BK529" s="34">
        <f t="shared" si="3350"/>
        <v>0.4569890783</v>
      </c>
      <c r="BL529" s="34">
        <f t="shared" si="3350"/>
        <v>-0.5697438251</v>
      </c>
      <c r="BT529" s="5">
        <f t="shared" ref="BT529:BV529" si="3351">Z529*(1-Z529)</f>
        <v>0.2454989932</v>
      </c>
      <c r="BU529" s="5">
        <f t="shared" si="3351"/>
        <v>0.2120997576</v>
      </c>
      <c r="BV529" s="5">
        <f t="shared" si="3351"/>
        <v>0.0810108275</v>
      </c>
      <c r="BY529" s="17">
        <v>0.14984619456519066</v>
      </c>
      <c r="BZ529" s="17">
        <v>-0.2518275055309057</v>
      </c>
      <c r="CA529" s="17">
        <v>-0.11344011446861757</v>
      </c>
      <c r="CC529" s="34">
        <f t="shared" ref="CC529:CE529" si="3352">BY529*BT529</f>
        <v>0.0367870899</v>
      </c>
      <c r="CD529" s="34">
        <f t="shared" si="3352"/>
        <v>-0.05341255288</v>
      </c>
      <c r="CE529" s="34">
        <f t="shared" si="3352"/>
        <v>-0.009189877545</v>
      </c>
    </row>
    <row r="530" ht="18.0" customHeight="1">
      <c r="B530" s="6">
        <v>0.0</v>
      </c>
      <c r="C530" s="6">
        <v>0.0</v>
      </c>
      <c r="D530" s="6">
        <v>1.0</v>
      </c>
      <c r="E530" s="22" t="str">
        <f t="shared" si="3287"/>
        <v>virginica</v>
      </c>
      <c r="F530" s="22">
        <f t="shared" ref="F530:H530" si="3353">AQ530</f>
        <v>0.105276313</v>
      </c>
      <c r="G530" s="22">
        <f t="shared" si="3353"/>
        <v>0.4691620601</v>
      </c>
      <c r="H530" s="22">
        <f t="shared" si="3353"/>
        <v>0.4255616269</v>
      </c>
      <c r="I530" s="64" t="str">
        <f t="shared" si="3289"/>
        <v>versicolor</v>
      </c>
      <c r="J530" s="30"/>
      <c r="K530" s="24" t="str">
        <f t="shared" si="3290"/>
        <v>NG</v>
      </c>
      <c r="L530" s="31">
        <f t="shared" si="3291"/>
        <v>0.09492727861</v>
      </c>
      <c r="N530" s="31">
        <v>1.0</v>
      </c>
      <c r="O530" s="27">
        <v>7.7</v>
      </c>
      <c r="P530" s="27">
        <v>5.2</v>
      </c>
      <c r="U530" s="27">
        <v>-0.15278409956480932</v>
      </c>
      <c r="V530" s="27">
        <v>-0.9486412477596611</v>
      </c>
      <c r="W530" s="27">
        <v>2.371553600270799</v>
      </c>
      <c r="Z530" s="17">
        <f t="shared" ref="Z530:AB530" si="3354">1/(1+EXP(-U530))</f>
        <v>0.4618781028</v>
      </c>
      <c r="AA530" s="17">
        <f t="shared" si="3354"/>
        <v>0.2791581601</v>
      </c>
      <c r="AB530" s="17">
        <f t="shared" si="3354"/>
        <v>0.914632244</v>
      </c>
      <c r="AE530" s="31">
        <v>1.0</v>
      </c>
      <c r="AF530" s="17">
        <f t="shared" ref="AF530:AH530" si="3355">Z530</f>
        <v>0.4618781028</v>
      </c>
      <c r="AG530" s="17">
        <f t="shared" si="3355"/>
        <v>0.2791581601</v>
      </c>
      <c r="AH530" s="17">
        <f t="shared" si="3355"/>
        <v>0.914632244</v>
      </c>
      <c r="AM530" s="27">
        <v>-0.3635051955567695</v>
      </c>
      <c r="AN530" s="27">
        <v>1.1308546110555788</v>
      </c>
      <c r="AO530" s="27">
        <v>1.0333161298421947</v>
      </c>
      <c r="AQ530" s="17">
        <f t="shared" ref="AQ530:AS530" si="3356">EXP(AM530)/(EXP($AM530)+EXP($AN530)+EXP($AO530))</f>
        <v>0.105276313</v>
      </c>
      <c r="AR530" s="17">
        <f t="shared" si="3356"/>
        <v>0.4691620601</v>
      </c>
      <c r="AS530" s="17">
        <f t="shared" si="3356"/>
        <v>0.4255616269</v>
      </c>
      <c r="AU530" s="40" t="str">
        <f t="shared" si="3307"/>
        <v>versicolor</v>
      </c>
      <c r="AW530" s="41">
        <v>0.0</v>
      </c>
      <c r="AX530" s="41">
        <v>0.0</v>
      </c>
      <c r="AY530" s="41">
        <v>1.0</v>
      </c>
      <c r="BB530" s="74">
        <f t="shared" ref="BB530:BD530" si="3357">AQ530-AW530</f>
        <v>0.105276313</v>
      </c>
      <c r="BC530" s="74">
        <f t="shared" si="3357"/>
        <v>0.4691620601</v>
      </c>
      <c r="BD530" s="74">
        <f t="shared" si="3357"/>
        <v>-0.5744383731</v>
      </c>
      <c r="BF530" s="5">
        <v>1.0</v>
      </c>
      <c r="BG530" s="5">
        <v>1.0</v>
      </c>
      <c r="BH530" s="5">
        <v>1.0</v>
      </c>
      <c r="BJ530" s="34">
        <f t="shared" ref="BJ530:BL530" si="3358">BB530*BF530</f>
        <v>0.105276313</v>
      </c>
      <c r="BK530" s="34">
        <f t="shared" si="3358"/>
        <v>0.4691620601</v>
      </c>
      <c r="BL530" s="34">
        <f t="shared" si="3358"/>
        <v>-0.5744383731</v>
      </c>
      <c r="BT530" s="5">
        <f t="shared" ref="BT530:BV530" si="3359">Z530*(1-Z530)</f>
        <v>0.248546721</v>
      </c>
      <c r="BU530" s="5">
        <f t="shared" si="3359"/>
        <v>0.2012288818</v>
      </c>
      <c r="BV530" s="5">
        <f t="shared" si="3359"/>
        <v>0.07808010223</v>
      </c>
      <c r="BY530" s="17">
        <v>0.15834036873232982</v>
      </c>
      <c r="BZ530" s="17">
        <v>-0.27360931556260815</v>
      </c>
      <c r="CA530" s="17">
        <v>-0.09404920874548428</v>
      </c>
      <c r="CC530" s="34">
        <f t="shared" ref="CC530:CE530" si="3360">BY530*BT530</f>
        <v>0.03935497944</v>
      </c>
      <c r="CD530" s="34">
        <f t="shared" si="3360"/>
        <v>-0.05505809661</v>
      </c>
      <c r="CE530" s="34">
        <f t="shared" si="3360"/>
        <v>-0.007343371834</v>
      </c>
    </row>
    <row r="531" ht="18.0" customHeight="1">
      <c r="K531" s="32" t="s">
        <v>29</v>
      </c>
      <c r="L531" s="31">
        <f>SUM(L522:L530)</f>
        <v>0.5877215975</v>
      </c>
      <c r="R531" s="9"/>
      <c r="AM531" s="7"/>
    </row>
    <row r="532" ht="18.0" customHeight="1">
      <c r="K532" s="2"/>
      <c r="R532" s="9"/>
      <c r="AM532" s="43" t="s">
        <v>388</v>
      </c>
      <c r="AN532" s="27"/>
      <c r="AO532" s="27"/>
    </row>
    <row r="533" ht="18.0" customHeight="1">
      <c r="B533" s="11" t="s">
        <v>11</v>
      </c>
      <c r="C533" s="12"/>
      <c r="D533" s="12"/>
      <c r="E533" s="13"/>
      <c r="G533" s="2"/>
      <c r="H533" s="2"/>
      <c r="I533" s="2"/>
      <c r="J533" s="9"/>
      <c r="K533" s="2"/>
      <c r="L533" s="9"/>
      <c r="Q533" s="7"/>
      <c r="U533" s="43" t="s">
        <v>12</v>
      </c>
      <c r="V533" s="27"/>
      <c r="W533" s="27"/>
      <c r="Z533" s="16" t="s">
        <v>389</v>
      </c>
      <c r="AA533" s="17"/>
      <c r="AF533" s="16" t="s">
        <v>390</v>
      </c>
      <c r="AI533" s="7"/>
      <c r="AM533" s="43" t="s">
        <v>391</v>
      </c>
      <c r="AQ533" s="10" t="s">
        <v>392</v>
      </c>
      <c r="AR533" s="17"/>
      <c r="AW533" s="1" t="s">
        <v>41</v>
      </c>
      <c r="BB533" s="36" t="s">
        <v>93</v>
      </c>
      <c r="BF533" s="4" t="s">
        <v>393</v>
      </c>
      <c r="BH533" s="9" t="s">
        <v>2280</v>
      </c>
      <c r="BJ533" s="33" t="s">
        <v>395</v>
      </c>
      <c r="BN533" s="33" t="s">
        <v>396</v>
      </c>
      <c r="BO533" s="34"/>
      <c r="BP533" s="34"/>
      <c r="BQ533" s="34"/>
      <c r="BT533" s="4" t="s">
        <v>397</v>
      </c>
      <c r="BX533" s="16" t="s">
        <v>398</v>
      </c>
      <c r="BY533" s="17"/>
      <c r="BZ533" s="17"/>
      <c r="CA533" s="17"/>
      <c r="CB533" s="17"/>
      <c r="CC533" s="33" t="s">
        <v>399</v>
      </c>
      <c r="CG533" s="4" t="s">
        <v>138</v>
      </c>
      <c r="CH533" s="5"/>
      <c r="CI533" s="5"/>
      <c r="CJ533" s="5"/>
    </row>
    <row r="534" ht="18.0" customHeight="1">
      <c r="B534" s="18" t="s">
        <v>14</v>
      </c>
      <c r="C534" s="18" t="s">
        <v>15</v>
      </c>
      <c r="D534" s="18" t="s">
        <v>16</v>
      </c>
      <c r="E534" s="19"/>
      <c r="F534" s="6" t="s">
        <v>14</v>
      </c>
      <c r="G534" s="6" t="s">
        <v>15</v>
      </c>
      <c r="H534" s="6" t="s">
        <v>16</v>
      </c>
      <c r="I534" s="19"/>
      <c r="J534" s="20" t="s">
        <v>18</v>
      </c>
      <c r="K534" s="18" t="s">
        <v>19</v>
      </c>
      <c r="L534" s="21" t="s">
        <v>20</v>
      </c>
      <c r="N534" s="1" t="s">
        <v>21</v>
      </c>
      <c r="O534" s="1" t="s">
        <v>22</v>
      </c>
      <c r="P534" s="1" t="s">
        <v>23</v>
      </c>
      <c r="Q534" s="1" t="s">
        <v>2281</v>
      </c>
      <c r="U534" s="1" t="s">
        <v>2282</v>
      </c>
      <c r="AE534" s="1" t="s">
        <v>21</v>
      </c>
      <c r="AF534" s="2" t="s">
        <v>2283</v>
      </c>
      <c r="AI534" s="2" t="s">
        <v>2284</v>
      </c>
      <c r="AK534" s="2"/>
      <c r="AM534" s="2" t="s">
        <v>2285</v>
      </c>
      <c r="AO534" s="2"/>
      <c r="AQ534" s="2" t="s">
        <v>47</v>
      </c>
      <c r="AW534" s="6" t="s">
        <v>14</v>
      </c>
      <c r="AX534" s="6" t="s">
        <v>15</v>
      </c>
      <c r="AY534" s="6" t="s">
        <v>16</v>
      </c>
      <c r="BB534" s="2" t="s">
        <v>101</v>
      </c>
      <c r="BF534" s="1" t="s">
        <v>251</v>
      </c>
      <c r="BJ534" s="57" t="s">
        <v>2286</v>
      </c>
      <c r="BK534" s="58"/>
      <c r="BO534" s="2" t="s">
        <v>104</v>
      </c>
      <c r="BP534" s="2"/>
      <c r="BT534" s="1" t="s">
        <v>145</v>
      </c>
      <c r="BY534" s="2" t="s">
        <v>146</v>
      </c>
      <c r="CC534" s="2" t="s">
        <v>2287</v>
      </c>
      <c r="CH534" s="2" t="s">
        <v>148</v>
      </c>
    </row>
    <row r="535" ht="18.0" customHeight="1">
      <c r="A535" s="1">
        <f>A522+1</f>
        <v>41</v>
      </c>
      <c r="B535" s="6">
        <v>1.0</v>
      </c>
      <c r="C535" s="6">
        <v>0.0</v>
      </c>
      <c r="D535" s="6">
        <v>0.0</v>
      </c>
      <c r="E535" s="22" t="str">
        <f t="shared" ref="E535:E543" si="3371">IF(MAX(B535:D535)=B535,"setosa",IF(MAX(B535:D535)=C535,"versicolor","virginica"))</f>
        <v>setosa</v>
      </c>
      <c r="F535" s="22">
        <f t="shared" ref="F535:H535" si="3361">AQ535</f>
        <v>0.7582492412</v>
      </c>
      <c r="G535" s="22">
        <f t="shared" si="3361"/>
        <v>0.06985094926</v>
      </c>
      <c r="H535" s="22">
        <f t="shared" si="3361"/>
        <v>0.1718998095</v>
      </c>
      <c r="I535" s="64" t="str">
        <f t="shared" ref="I535:I543" si="3373">IF(MAX(F535:H535)=F535,"setosa",IF(MAX(F535:H535)=G535,"versicolor","virginica"))</f>
        <v>setosa</v>
      </c>
      <c r="J535" s="22">
        <f>COUNTIF(K535:K543,"OK")/9</f>
        <v>0.7777777778</v>
      </c>
      <c r="K535" s="24" t="str">
        <f t="shared" ref="K535:K543" si="3374">IF(E535=I535,"OK","NG")</f>
        <v>OK</v>
      </c>
      <c r="L535" s="25">
        <f t="shared" ref="L535:L543" si="3375">-(B535*LN(F535)+C535*LN(G535)+D535*LN(H535))/9</f>
        <v>0.03074923701</v>
      </c>
      <c r="M535" s="9" t="s">
        <v>26</v>
      </c>
      <c r="N535" s="25">
        <v>1.0</v>
      </c>
      <c r="O535" s="27">
        <v>5.1</v>
      </c>
      <c r="P535" s="27">
        <v>7.0</v>
      </c>
      <c r="Q535" s="72">
        <f t="shared" ref="Q535:S535" si="3362">Q522-$C$10*CH522</f>
        <v>0.08129679337</v>
      </c>
      <c r="R535" s="72">
        <f t="shared" si="3362"/>
        <v>-0.1507514734</v>
      </c>
      <c r="S535" s="72">
        <f t="shared" si="3362"/>
        <v>0.2214543213</v>
      </c>
      <c r="T535" s="28" t="s">
        <v>27</v>
      </c>
      <c r="U535" s="27">
        <f t="array" ref="U535:W543">MMULT(N535:P543,Q535:S537)</f>
        <v>-1.930629292</v>
      </c>
      <c r="V535" s="27">
        <v>2.841474616655484</v>
      </c>
      <c r="W535" s="27">
        <v>-2.2404666310363517</v>
      </c>
      <c r="Y535" s="9" t="s">
        <v>2288</v>
      </c>
      <c r="Z535" s="17">
        <f t="shared" ref="Z535:AB535" si="3363">1/(1+EXP(-U535))</f>
        <v>0.1266809434</v>
      </c>
      <c r="AA535" s="17">
        <f t="shared" si="3363"/>
        <v>0.9448763181</v>
      </c>
      <c r="AB535" s="17">
        <f t="shared" si="3363"/>
        <v>0.096174972</v>
      </c>
      <c r="AD535" s="9" t="s">
        <v>2289</v>
      </c>
      <c r="AE535" s="25">
        <v>1.0</v>
      </c>
      <c r="AF535" s="17">
        <f t="shared" ref="AF535:AH535" si="3364">Z535</f>
        <v>0.1266809434</v>
      </c>
      <c r="AG535" s="17">
        <f t="shared" si="3364"/>
        <v>0.9448763181</v>
      </c>
      <c r="AH535" s="17">
        <f t="shared" si="3364"/>
        <v>0.096174972</v>
      </c>
      <c r="AI535" s="38">
        <f t="shared" ref="AI535:AK535" si="3365">AI522-$C$10*BO522</f>
        <v>0.2765345406</v>
      </c>
      <c r="AJ535" s="38">
        <f t="shared" si="3365"/>
        <v>-0.1928449686</v>
      </c>
      <c r="AK535" s="38">
        <f t="shared" si="3365"/>
        <v>-0.08368957194</v>
      </c>
      <c r="AL535" s="28" t="s">
        <v>27</v>
      </c>
      <c r="AM535" s="27">
        <f t="array" ref="AM535:AO543">MMULT(AE535:AH543,AI535:AK538)</f>
        <v>1.619290812</v>
      </c>
      <c r="AN535" s="27">
        <v>-0.7653576583741798</v>
      </c>
      <c r="AO535" s="27">
        <v>0.1351904700912017</v>
      </c>
      <c r="AP535" s="9" t="s">
        <v>2290</v>
      </c>
      <c r="AQ535" s="17">
        <f t="shared" ref="AQ535:AS535" si="3366">EXP(AM535)/(EXP($AM535)+EXP($AN535)+EXP($AO535))</f>
        <v>0.7582492412</v>
      </c>
      <c r="AR535" s="17">
        <f t="shared" si="3366"/>
        <v>0.06985094926</v>
      </c>
      <c r="AS535" s="17">
        <f t="shared" si="3366"/>
        <v>0.1718998095</v>
      </c>
      <c r="AT535" s="39" t="s">
        <v>51</v>
      </c>
      <c r="AU535" s="40" t="str">
        <f>IF(MAX(B535:D535)=MAX(AQ535:AS535)=AQ535,"setosa",IF(MAX(AQ535:AS535)=AR535,"versicolor","virginica"))</f>
        <v>virginica</v>
      </c>
      <c r="AW535" s="41">
        <v>1.0</v>
      </c>
      <c r="AX535" s="41">
        <v>0.0</v>
      </c>
      <c r="AY535" s="41">
        <v>0.0</v>
      </c>
      <c r="BA535" s="59" t="s">
        <v>108</v>
      </c>
      <c r="BB535" s="74">
        <f t="shared" ref="BB535:BD535" si="3367">AQ535-AW535</f>
        <v>-0.2417507588</v>
      </c>
      <c r="BC535" s="74">
        <f t="shared" si="3367"/>
        <v>0.06985094926</v>
      </c>
      <c r="BD535" s="74">
        <f t="shared" si="3367"/>
        <v>0.1718998095</v>
      </c>
      <c r="BE535" s="9" t="s">
        <v>2291</v>
      </c>
      <c r="BF535" s="5">
        <v>1.0</v>
      </c>
      <c r="BG535" s="5">
        <v>1.0</v>
      </c>
      <c r="BH535" s="5">
        <v>1.0</v>
      </c>
      <c r="BI535" s="9" t="s">
        <v>2292</v>
      </c>
      <c r="BJ535" s="34">
        <f t="shared" ref="BJ535:BL535" si="3368">BB535*BF535</f>
        <v>-0.2417507588</v>
      </c>
      <c r="BK535" s="34">
        <f t="shared" si="3368"/>
        <v>0.06985094926</v>
      </c>
      <c r="BL535" s="34">
        <f t="shared" si="3368"/>
        <v>0.1718998095</v>
      </c>
      <c r="BN535" s="61" t="s">
        <v>2293</v>
      </c>
      <c r="BO535" s="62">
        <f t="array" ref="BO535:BQ538">MMULT(TRANSPOSE(AE535:AH543),BJ535:BL543)</f>
        <v>-0.06327990376</v>
      </c>
      <c r="BP535" s="62">
        <v>0.05732491365776132</v>
      </c>
      <c r="BQ535" s="62">
        <v>0.005954990104369617</v>
      </c>
      <c r="BS535" s="75" t="s">
        <v>2294</v>
      </c>
      <c r="BT535" s="5">
        <f t="shared" ref="BT535:BV535" si="3369">Z535*(1-Z535)</f>
        <v>0.110632882</v>
      </c>
      <c r="BU535" s="5">
        <f t="shared" si="3369"/>
        <v>0.05208506157</v>
      </c>
      <c r="BV535" s="5">
        <f t="shared" si="3369"/>
        <v>0.08692534676</v>
      </c>
      <c r="BX535" s="9" t="s">
        <v>2295</v>
      </c>
      <c r="BY535" s="17">
        <f t="array" ref="BY535:CA543">MMULT(BJ535:BL543,TRANSPOSE(AI536:AK538))</f>
        <v>0.1377541535</v>
      </c>
      <c r="BZ535" s="17">
        <v>-0.42030121657250163</v>
      </c>
      <c r="CA535" s="17">
        <v>0.5480051002349293</v>
      </c>
      <c r="CB535" s="9"/>
      <c r="CC535" s="34">
        <f t="shared" ref="CC535:CE535" si="3370">BY535*BT535</f>
        <v>0.015240139</v>
      </c>
      <c r="CD535" s="34">
        <f t="shared" si="3370"/>
        <v>-0.02189141475</v>
      </c>
      <c r="CE535" s="34">
        <f t="shared" si="3370"/>
        <v>0.04763553337</v>
      </c>
      <c r="CG535" s="61" t="s">
        <v>2296</v>
      </c>
      <c r="CH535" s="65">
        <f t="array" ref="CH535:CJ537">MMULT(TRANSPOSE(N535:P543),CC535:CE543)</f>
        <v>-0.04123581074</v>
      </c>
      <c r="CI535" s="65">
        <v>0.048936349110883626</v>
      </c>
      <c r="CJ535" s="65">
        <v>-0.0016193087683265177</v>
      </c>
    </row>
    <row r="536" ht="18.0" customHeight="1">
      <c r="B536" s="6">
        <v>1.0</v>
      </c>
      <c r="C536" s="6">
        <v>0.0</v>
      </c>
      <c r="D536" s="6">
        <v>0.0</v>
      </c>
      <c r="E536" s="22" t="str">
        <f t="shared" si="3371"/>
        <v>setosa</v>
      </c>
      <c r="F536" s="22">
        <f t="shared" ref="F536:H536" si="3372">AQ536</f>
        <v>0.7841920031</v>
      </c>
      <c r="G536" s="22">
        <f t="shared" si="3372"/>
        <v>0.06032560957</v>
      </c>
      <c r="H536" s="22">
        <f t="shared" si="3372"/>
        <v>0.1554823873</v>
      </c>
      <c r="I536" s="64" t="str">
        <f t="shared" si="3373"/>
        <v>setosa</v>
      </c>
      <c r="K536" s="24" t="str">
        <f t="shared" si="3374"/>
        <v>OK</v>
      </c>
      <c r="L536" s="29">
        <f t="shared" si="3375"/>
        <v>0.02701126519</v>
      </c>
      <c r="N536" s="29">
        <v>1.0</v>
      </c>
      <c r="O536" s="27">
        <v>5.4</v>
      </c>
      <c r="P536" s="27">
        <v>7.8</v>
      </c>
      <c r="Q536" s="72">
        <f t="shared" ref="Q536:S536" si="3376">Q523-$C$10*CH523</f>
        <v>0.3226945053</v>
      </c>
      <c r="R536" s="72">
        <f t="shared" si="3376"/>
        <v>-0.7689035424</v>
      </c>
      <c r="S536" s="72">
        <f t="shared" si="3376"/>
        <v>1.0306818</v>
      </c>
      <c r="U536" s="27">
        <v>-2.25184014757649</v>
      </c>
      <c r="V536" s="27">
        <v>3.40093317180148</v>
      </c>
      <c r="W536" s="27">
        <v>-2.8133647348675783</v>
      </c>
      <c r="Z536" s="17">
        <f t="shared" ref="Z536:AB536" si="3377">1/(1+EXP(-U536))</f>
        <v>0.0951908557</v>
      </c>
      <c r="AA536" s="17">
        <f t="shared" si="3377"/>
        <v>0.9677336865</v>
      </c>
      <c r="AB536" s="17">
        <f t="shared" si="3377"/>
        <v>0.05660622906</v>
      </c>
      <c r="AE536" s="29">
        <v>1.0</v>
      </c>
      <c r="AF536" s="17">
        <f t="shared" ref="AF536:AH536" si="3378">Z536</f>
        <v>0.0951908557</v>
      </c>
      <c r="AG536" s="17">
        <f t="shared" si="3378"/>
        <v>0.9677336865</v>
      </c>
      <c r="AH536" s="17">
        <f t="shared" si="3378"/>
        <v>0.05660622906</v>
      </c>
      <c r="AI536" s="38">
        <f t="shared" ref="AI536:AK536" si="3379">AI523-$C$10*BO523</f>
        <v>0.1563322674</v>
      </c>
      <c r="AJ536" s="38">
        <f t="shared" si="3379"/>
        <v>1.048503355</v>
      </c>
      <c r="AK536" s="38">
        <f t="shared" si="3379"/>
        <v>0.5951643771</v>
      </c>
      <c r="AM536" s="27">
        <v>1.6995598782710586</v>
      </c>
      <c r="AN536" s="27">
        <v>-0.8653372977331356</v>
      </c>
      <c r="AO536" s="27">
        <v>0.08143844640862138</v>
      </c>
      <c r="AQ536" s="17">
        <f t="shared" ref="AQ536:AS536" si="3380">EXP(AM536)/(EXP($AM536)+EXP($AN536)+EXP($AO536))</f>
        <v>0.7841920031</v>
      </c>
      <c r="AR536" s="17">
        <f t="shared" si="3380"/>
        <v>0.06032560957</v>
      </c>
      <c r="AS536" s="17">
        <f t="shared" si="3380"/>
        <v>0.1554823873</v>
      </c>
      <c r="AU536" s="40" t="str">
        <f t="shared" ref="AU536:AU543" si="3391">IF(MAX(AQ536:AS536)=AQ536,"setosa",IF(MAX(AQ536:AS536)=AR536,"versicolor","virginica"))</f>
        <v>setosa</v>
      </c>
      <c r="AW536" s="41">
        <v>1.0</v>
      </c>
      <c r="AX536" s="41">
        <v>0.0</v>
      </c>
      <c r="AY536" s="41">
        <v>0.0</v>
      </c>
      <c r="BB536" s="74">
        <f t="shared" ref="BB536:BD536" si="3381">AQ536-AW536</f>
        <v>-0.2158079969</v>
      </c>
      <c r="BC536" s="74">
        <f t="shared" si="3381"/>
        <v>0.06032560957</v>
      </c>
      <c r="BD536" s="74">
        <f t="shared" si="3381"/>
        <v>0.1554823873</v>
      </c>
      <c r="BF536" s="5">
        <v>1.0</v>
      </c>
      <c r="BG536" s="5">
        <v>1.0</v>
      </c>
      <c r="BH536" s="5">
        <v>1.0</v>
      </c>
      <c r="BJ536" s="34">
        <f t="shared" ref="BJ536:BL536" si="3382">BB536*BF536</f>
        <v>-0.2158079969</v>
      </c>
      <c r="BK536" s="34">
        <f t="shared" si="3382"/>
        <v>0.06032560957</v>
      </c>
      <c r="BL536" s="34">
        <f t="shared" si="3382"/>
        <v>0.1554823873</v>
      </c>
      <c r="BN536" s="61" t="s">
        <v>2297</v>
      </c>
      <c r="BO536" s="34">
        <v>0.2078995109242153</v>
      </c>
      <c r="BP536" s="34">
        <v>-0.2728358304870472</v>
      </c>
      <c r="BQ536" s="34">
        <v>0.0649363195628318</v>
      </c>
      <c r="BT536" s="5">
        <f t="shared" ref="BT536:BV536" si="3383">Z536*(1-Z536)</f>
        <v>0.08612955669</v>
      </c>
      <c r="BU536" s="5">
        <f t="shared" si="3383"/>
        <v>0.03122519852</v>
      </c>
      <c r="BV536" s="5">
        <f t="shared" si="3383"/>
        <v>0.05340196389</v>
      </c>
      <c r="BY536" s="17">
        <v>0.12205142878246317</v>
      </c>
      <c r="BZ536" s="17">
        <v>-0.37331836566914545</v>
      </c>
      <c r="CA536" s="17">
        <v>0.48864444626700043</v>
      </c>
      <c r="CC536" s="34">
        <f t="shared" ref="CC536:CE536" si="3384">BY536*BT536</f>
        <v>0.01051223545</v>
      </c>
      <c r="CD536" s="34">
        <f t="shared" si="3384"/>
        <v>-0.01165694008</v>
      </c>
      <c r="CE536" s="34">
        <f t="shared" si="3384"/>
        <v>0.02609457307</v>
      </c>
      <c r="CG536" s="61" t="s">
        <v>2298</v>
      </c>
      <c r="CH536" s="66">
        <v>-0.14771355269370784</v>
      </c>
      <c r="CI536" s="66">
        <v>0.15160948760977538</v>
      </c>
      <c r="CJ536" s="66">
        <v>-0.256886397538027</v>
      </c>
    </row>
    <row r="537" ht="18.0" customHeight="1">
      <c r="B537" s="6">
        <v>1.0</v>
      </c>
      <c r="C537" s="6">
        <v>0.0</v>
      </c>
      <c r="D537" s="6">
        <v>0.0</v>
      </c>
      <c r="E537" s="22" t="str">
        <f t="shared" si="3371"/>
        <v>setosa</v>
      </c>
      <c r="F537" s="22">
        <f t="shared" ref="F537:H537" si="3385">AQ537</f>
        <v>0.7709609321</v>
      </c>
      <c r="G537" s="22">
        <f t="shared" si="3385"/>
        <v>0.06536725272</v>
      </c>
      <c r="H537" s="22">
        <f t="shared" si="3385"/>
        <v>0.1636718152</v>
      </c>
      <c r="I537" s="64" t="str">
        <f t="shared" si="3373"/>
        <v>setosa</v>
      </c>
      <c r="K537" s="24" t="str">
        <f t="shared" si="3374"/>
        <v>OK</v>
      </c>
      <c r="L537" s="29">
        <f t="shared" si="3375"/>
        <v>0.02890195316</v>
      </c>
      <c r="N537" s="29">
        <v>1.0</v>
      </c>
      <c r="O537" s="27">
        <v>4.6</v>
      </c>
      <c r="P537" s="27">
        <v>6.8</v>
      </c>
      <c r="Q537" s="72">
        <f t="shared" ref="Q537:S537" si="3386">Q524-$C$10*CH524</f>
        <v>-0.5225240089</v>
      </c>
      <c r="R537" s="72">
        <f t="shared" si="3386"/>
        <v>0.9876620223</v>
      </c>
      <c r="S537" s="72">
        <f t="shared" si="3386"/>
        <v>-1.102628305</v>
      </c>
      <c r="U537" s="27">
        <v>-1.9874717429023134</v>
      </c>
      <c r="V537" s="27">
        <v>3.0283939833975126</v>
      </c>
      <c r="W537" s="27">
        <v>-2.5352818702763535</v>
      </c>
      <c r="Z537" s="17">
        <f t="shared" ref="Z537:AB537" si="3387">1/(1+EXP(-U537))</f>
        <v>0.1205245967</v>
      </c>
      <c r="AA537" s="17">
        <f t="shared" si="3387"/>
        <v>0.9538405135</v>
      </c>
      <c r="AB537" s="17">
        <f t="shared" si="3387"/>
        <v>0.0734215062</v>
      </c>
      <c r="AE537" s="29">
        <v>1.0</v>
      </c>
      <c r="AF537" s="17">
        <f t="shared" ref="AF537:AH537" si="3388">Z537</f>
        <v>0.1205245967</v>
      </c>
      <c r="AG537" s="17">
        <f t="shared" si="3388"/>
        <v>0.9538405135</v>
      </c>
      <c r="AH537" s="17">
        <f t="shared" si="3388"/>
        <v>0.0734215062</v>
      </c>
      <c r="AI537" s="38">
        <f t="shared" ref="AI537:AK537" si="3389">AI524-$C$10*BO524</f>
        <v>1.529355672</v>
      </c>
      <c r="AJ537" s="38">
        <f t="shared" si="3389"/>
        <v>-0.8677192783</v>
      </c>
      <c r="AK537" s="38">
        <f t="shared" si="3389"/>
        <v>0.05836360636</v>
      </c>
      <c r="AM537" s="27">
        <v>1.660924734632375</v>
      </c>
      <c r="AN537" s="27">
        <v>-0.8066915557344383</v>
      </c>
      <c r="AO537" s="27">
        <v>0.11115033011721603</v>
      </c>
      <c r="AQ537" s="17">
        <f t="shared" ref="AQ537:AS537" si="3390">EXP(AM537)/(EXP($AM537)+EXP($AN537)+EXP($AO537))</f>
        <v>0.7709609321</v>
      </c>
      <c r="AR537" s="17">
        <f t="shared" si="3390"/>
        <v>0.06536725272</v>
      </c>
      <c r="AS537" s="17">
        <f t="shared" si="3390"/>
        <v>0.1636718152</v>
      </c>
      <c r="AU537" s="40" t="str">
        <f t="shared" si="3391"/>
        <v>setosa</v>
      </c>
      <c r="AW537" s="41">
        <v>1.0</v>
      </c>
      <c r="AX537" s="41">
        <v>0.0</v>
      </c>
      <c r="AY537" s="41">
        <v>0.0</v>
      </c>
      <c r="BB537" s="74">
        <f t="shared" ref="BB537:BD537" si="3392">AQ537-AW537</f>
        <v>-0.2290390679</v>
      </c>
      <c r="BC537" s="74">
        <f t="shared" si="3392"/>
        <v>0.06536725272</v>
      </c>
      <c r="BD537" s="74">
        <f t="shared" si="3392"/>
        <v>0.1636718152</v>
      </c>
      <c r="BF537" s="5">
        <v>1.0</v>
      </c>
      <c r="BG537" s="5">
        <v>1.0</v>
      </c>
      <c r="BH537" s="5">
        <v>1.0</v>
      </c>
      <c r="BJ537" s="34">
        <f t="shared" ref="BJ537:BL537" si="3393">BB537*BF537</f>
        <v>-0.2290390679</v>
      </c>
      <c r="BK537" s="34">
        <f t="shared" si="3393"/>
        <v>0.06536725272</v>
      </c>
      <c r="BL537" s="34">
        <f t="shared" si="3393"/>
        <v>0.1636718152</v>
      </c>
      <c r="BO537" s="34">
        <v>-0.45858719104247364</v>
      </c>
      <c r="BP537" s="34">
        <v>0.40337711484421435</v>
      </c>
      <c r="BQ537" s="34">
        <v>0.0552100761982591</v>
      </c>
      <c r="BT537" s="5">
        <f t="shared" ref="BT537:BV537" si="3394">Z537*(1-Z537)</f>
        <v>0.1059984183</v>
      </c>
      <c r="BU537" s="5">
        <f t="shared" si="3394"/>
        <v>0.04402878829</v>
      </c>
      <c r="BV537" s="5">
        <f t="shared" si="3394"/>
        <v>0.06803078862</v>
      </c>
      <c r="BY537" s="17">
        <v>0.13014322094493</v>
      </c>
      <c r="BZ537" s="17">
        <v>-0.397450145585558</v>
      </c>
      <c r="CA537" s="17">
        <v>0.5189690253469553</v>
      </c>
      <c r="CC537" s="34">
        <f t="shared" ref="CC537:CE537" si="3395">BY537*BT537</f>
        <v>0.01379497557</v>
      </c>
      <c r="CD537" s="34">
        <f t="shared" si="3395"/>
        <v>-0.01749924832</v>
      </c>
      <c r="CE537" s="34">
        <f t="shared" si="3395"/>
        <v>0.03530587207</v>
      </c>
      <c r="CH537" s="66">
        <v>0.22599915497965498</v>
      </c>
      <c r="CI537" s="66">
        <v>-0.2891001917663975</v>
      </c>
      <c r="CJ537" s="66">
        <v>0.21516994384710553</v>
      </c>
    </row>
    <row r="538" ht="18.0" customHeight="1">
      <c r="B538" s="6">
        <v>0.0</v>
      </c>
      <c r="C538" s="6">
        <v>1.0</v>
      </c>
      <c r="D538" s="6">
        <v>0.0</v>
      </c>
      <c r="E538" s="22" t="str">
        <f t="shared" si="3371"/>
        <v>versicolor</v>
      </c>
      <c r="F538" s="22">
        <f t="shared" ref="F538:H538" si="3396">AQ538</f>
        <v>0.075094082</v>
      </c>
      <c r="G538" s="22">
        <f t="shared" si="3396"/>
        <v>0.5172988925</v>
      </c>
      <c r="H538" s="22">
        <f t="shared" si="3396"/>
        <v>0.4076070255</v>
      </c>
      <c r="I538" s="64" t="str">
        <f t="shared" si="3373"/>
        <v>versicolor</v>
      </c>
      <c r="K538" s="24" t="str">
        <f t="shared" si="3374"/>
        <v>OK</v>
      </c>
      <c r="L538" s="29">
        <f t="shared" si="3375"/>
        <v>0.07323716032</v>
      </c>
      <c r="N538" s="29">
        <v>1.0</v>
      </c>
      <c r="O538" s="27">
        <v>6.4</v>
      </c>
      <c r="P538" s="27">
        <v>3.6</v>
      </c>
      <c r="U538" s="27">
        <v>0.265455195337557</v>
      </c>
      <c r="V538" s="27">
        <v>-1.5161508644466628</v>
      </c>
      <c r="W538" s="27">
        <v>2.848355946444853</v>
      </c>
      <c r="Z538" s="17">
        <f t="shared" ref="Z538:AB538" si="3397">1/(1+EXP(-U538))</f>
        <v>0.5659768236</v>
      </c>
      <c r="AA538" s="17">
        <f t="shared" si="3397"/>
        <v>0.1800290237</v>
      </c>
      <c r="AB538" s="17">
        <f t="shared" si="3397"/>
        <v>0.9452336373</v>
      </c>
      <c r="AE538" s="29">
        <v>1.0</v>
      </c>
      <c r="AF538" s="17">
        <f t="shared" ref="AF538:AH538" si="3398">Z538</f>
        <v>0.5659768236</v>
      </c>
      <c r="AG538" s="17">
        <f t="shared" si="3398"/>
        <v>0.1800290237</v>
      </c>
      <c r="AH538" s="17">
        <f t="shared" si="3398"/>
        <v>0.9452336373</v>
      </c>
      <c r="AI538" s="38">
        <f t="shared" ref="AI538:AK538" si="3399">AI525-$C$10*BO525</f>
        <v>-1.26956111</v>
      </c>
      <c r="AJ538" s="38">
        <f t="shared" si="3399"/>
        <v>1.19105117</v>
      </c>
      <c r="AK538" s="38">
        <f t="shared" si="3399"/>
        <v>0.9185099402</v>
      </c>
      <c r="AM538" s="27">
        <v>-0.5596884767746917</v>
      </c>
      <c r="AN538" s="27">
        <v>1.3701906051720032</v>
      </c>
      <c r="AO538" s="27">
        <v>1.1318733065569615</v>
      </c>
      <c r="AQ538" s="17">
        <f t="shared" ref="AQ538:AS538" si="3400">EXP(AM538)/(EXP($AM538)+EXP($AN538)+EXP($AO538))</f>
        <v>0.075094082</v>
      </c>
      <c r="AR538" s="17">
        <f t="shared" si="3400"/>
        <v>0.5172988925</v>
      </c>
      <c r="AS538" s="17">
        <f t="shared" si="3400"/>
        <v>0.4076070255</v>
      </c>
      <c r="AU538" s="40" t="str">
        <f t="shared" si="3391"/>
        <v>versicolor</v>
      </c>
      <c r="AW538" s="41">
        <v>0.0</v>
      </c>
      <c r="AX538" s="41">
        <v>1.0</v>
      </c>
      <c r="AY538" s="41">
        <v>0.0</v>
      </c>
      <c r="BB538" s="74">
        <f t="shared" ref="BB538:BD538" si="3401">AQ538-AW538</f>
        <v>0.075094082</v>
      </c>
      <c r="BC538" s="74">
        <f t="shared" si="3401"/>
        <v>-0.4827011075</v>
      </c>
      <c r="BD538" s="74">
        <f t="shared" si="3401"/>
        <v>0.4076070255</v>
      </c>
      <c r="BF538" s="5">
        <v>1.0</v>
      </c>
      <c r="BG538" s="5">
        <v>1.0</v>
      </c>
      <c r="BH538" s="5">
        <v>1.0</v>
      </c>
      <c r="BJ538" s="34">
        <f t="shared" ref="BJ538:BL538" si="3402">BB538*BF538</f>
        <v>0.075094082</v>
      </c>
      <c r="BK538" s="34">
        <f t="shared" si="3402"/>
        <v>-0.4827011075</v>
      </c>
      <c r="BL538" s="34">
        <f t="shared" si="3402"/>
        <v>0.4076070255</v>
      </c>
      <c r="BO538" s="34">
        <v>0.5036967721902383</v>
      </c>
      <c r="BP538" s="34">
        <v>-0.19668280402765637</v>
      </c>
      <c r="BQ538" s="34">
        <v>-0.3070139681625822</v>
      </c>
      <c r="BT538" s="5">
        <f t="shared" ref="BT538:BV538" si="3403">Z538*(1-Z538)</f>
        <v>0.2456470587</v>
      </c>
      <c r="BU538" s="5">
        <f t="shared" si="3403"/>
        <v>0.1476185743</v>
      </c>
      <c r="BV538" s="5">
        <f t="shared" si="3403"/>
        <v>0.0517670082</v>
      </c>
      <c r="BY538" s="17">
        <v>-0.25178092135017993</v>
      </c>
      <c r="BZ538" s="17">
        <v>0.5574840328855826</v>
      </c>
      <c r="CA538" s="17">
        <v>-0.29586714030248673</v>
      </c>
      <c r="CC538" s="34">
        <f t="shared" ref="CC538:CE538" si="3404">BY538*BT538</f>
        <v>-0.06184924278</v>
      </c>
      <c r="CD538" s="34">
        <f t="shared" si="3404"/>
        <v>0.08229499813</v>
      </c>
      <c r="CE538" s="34">
        <f t="shared" si="3404"/>
        <v>-0.01531615668</v>
      </c>
    </row>
    <row r="539" ht="18.0" customHeight="1">
      <c r="B539" s="6">
        <v>0.0</v>
      </c>
      <c r="C539" s="6">
        <v>1.0</v>
      </c>
      <c r="D539" s="6">
        <v>0.0</v>
      </c>
      <c r="E539" s="22" t="str">
        <f t="shared" si="3371"/>
        <v>versicolor</v>
      </c>
      <c r="F539" s="22">
        <f t="shared" ref="F539:H539" si="3405">AQ539</f>
        <v>0.08298535284</v>
      </c>
      <c r="G539" s="22">
        <f t="shared" si="3405"/>
        <v>0.5042334953</v>
      </c>
      <c r="H539" s="22">
        <f t="shared" si="3405"/>
        <v>0.4127811518</v>
      </c>
      <c r="I539" s="64" t="str">
        <f t="shared" si="3373"/>
        <v>versicolor</v>
      </c>
      <c r="K539" s="24" t="str">
        <f t="shared" si="3374"/>
        <v>OK</v>
      </c>
      <c r="L539" s="29">
        <f t="shared" si="3375"/>
        <v>0.07607953709</v>
      </c>
      <c r="N539" s="29">
        <v>1.0</v>
      </c>
      <c r="O539" s="27">
        <v>5.9</v>
      </c>
      <c r="P539" s="27">
        <v>3.4</v>
      </c>
      <c r="U539" s="27">
        <v>0.20861274445678424</v>
      </c>
      <c r="V539" s="27">
        <v>-1.3292314977046353</v>
      </c>
      <c r="W539" s="27">
        <v>2.5535407072048515</v>
      </c>
      <c r="Z539" s="17">
        <f t="shared" ref="Z539:AB539" si="3406">1/(1+EXP(-U539))</f>
        <v>0.5519648665</v>
      </c>
      <c r="AA539" s="17">
        <f t="shared" si="3406"/>
        <v>0.2092865129</v>
      </c>
      <c r="AB539" s="17">
        <f t="shared" si="3406"/>
        <v>0.9278110227</v>
      </c>
      <c r="AE539" s="29">
        <v>1.0</v>
      </c>
      <c r="AF539" s="17">
        <f t="shared" ref="AF539:AH539" si="3407">Z539</f>
        <v>0.5519648665</v>
      </c>
      <c r="AG539" s="17">
        <f t="shared" si="3407"/>
        <v>0.2092865129</v>
      </c>
      <c r="AH539" s="17">
        <f t="shared" si="3407"/>
        <v>0.9278110227</v>
      </c>
      <c r="AI539" s="2"/>
      <c r="AM539" s="27">
        <v>-0.49501481668325087</v>
      </c>
      <c r="AN539" s="27">
        <v>1.3093605081262338</v>
      </c>
      <c r="AO539" s="27">
        <v>1.109238616691753</v>
      </c>
      <c r="AQ539" s="17">
        <f t="shared" ref="AQ539:AS539" si="3408">EXP(AM539)/(EXP($AM539)+EXP($AN539)+EXP($AO539))</f>
        <v>0.08298535284</v>
      </c>
      <c r="AR539" s="17">
        <f t="shared" si="3408"/>
        <v>0.5042334953</v>
      </c>
      <c r="AS539" s="17">
        <f t="shared" si="3408"/>
        <v>0.4127811518</v>
      </c>
      <c r="AU539" s="40" t="str">
        <f t="shared" si="3391"/>
        <v>versicolor</v>
      </c>
      <c r="AW539" s="41">
        <v>0.0</v>
      </c>
      <c r="AX539" s="41">
        <v>1.0</v>
      </c>
      <c r="AY539" s="41">
        <v>0.0</v>
      </c>
      <c r="BB539" s="74">
        <f t="shared" ref="BB539:BD539" si="3409">AQ539-AW539</f>
        <v>0.08298535284</v>
      </c>
      <c r="BC539" s="74">
        <f t="shared" si="3409"/>
        <v>-0.4957665047</v>
      </c>
      <c r="BD539" s="74">
        <f t="shared" si="3409"/>
        <v>0.4127811518</v>
      </c>
      <c r="BF539" s="5">
        <v>1.0</v>
      </c>
      <c r="BG539" s="5">
        <v>1.0</v>
      </c>
      <c r="BH539" s="5">
        <v>1.0</v>
      </c>
      <c r="BJ539" s="34">
        <f t="shared" ref="BJ539:BL539" si="3410">BB539*BF539</f>
        <v>0.08298535284</v>
      </c>
      <c r="BK539" s="34">
        <f t="shared" si="3410"/>
        <v>-0.4957665047</v>
      </c>
      <c r="BL539" s="34">
        <f t="shared" si="3410"/>
        <v>0.4127811518</v>
      </c>
      <c r="BT539" s="5">
        <f t="shared" ref="BT539:BV539" si="3411">Z539*(1-Z539)</f>
        <v>0.2472996526</v>
      </c>
      <c r="BU539" s="5">
        <f t="shared" si="3411"/>
        <v>0.1654856684</v>
      </c>
      <c r="BV539" s="5">
        <f t="shared" si="3411"/>
        <v>0.06697772887</v>
      </c>
      <c r="BY539" s="17">
        <v>-0.2611669181743785</v>
      </c>
      <c r="BZ539" s="17">
        <v>0.581191670352654</v>
      </c>
      <c r="CA539" s="17">
        <v>-0.3166946609697772</v>
      </c>
      <c r="CC539" s="34">
        <f t="shared" ref="CC539:CE539" si="3412">BY539*BT539</f>
        <v>-0.06458648815</v>
      </c>
      <c r="CD539" s="34">
        <f t="shared" si="3412"/>
        <v>0.09617889205</v>
      </c>
      <c r="CE539" s="34">
        <f t="shared" si="3412"/>
        <v>-0.02121148914</v>
      </c>
    </row>
    <row r="540" ht="18.0" customHeight="1">
      <c r="B540" s="6">
        <v>0.0</v>
      </c>
      <c r="C540" s="6">
        <v>1.0</v>
      </c>
      <c r="D540" s="6">
        <v>0.0</v>
      </c>
      <c r="E540" s="22" t="str">
        <f t="shared" si="3371"/>
        <v>versicolor</v>
      </c>
      <c r="F540" s="22">
        <f t="shared" ref="F540:H540" si="3413">AQ540</f>
        <v>0.05852842211</v>
      </c>
      <c r="G540" s="22">
        <f t="shared" si="3413"/>
        <v>0.5519442279</v>
      </c>
      <c r="H540" s="22">
        <f t="shared" si="3413"/>
        <v>0.3895273499</v>
      </c>
      <c r="I540" s="64" t="str">
        <f t="shared" si="3373"/>
        <v>versicolor</v>
      </c>
      <c r="K540" s="24" t="str">
        <f t="shared" si="3374"/>
        <v>OK</v>
      </c>
      <c r="L540" s="29">
        <f t="shared" si="3375"/>
        <v>0.06603425268</v>
      </c>
      <c r="N540" s="29">
        <v>1.0</v>
      </c>
      <c r="O540" s="27">
        <v>6.7</v>
      </c>
      <c r="P540" s="27">
        <v>3.2</v>
      </c>
      <c r="U540" s="27">
        <v>0.5712731505180426</v>
      </c>
      <c r="V540" s="27">
        <v>-2.141886736108689</v>
      </c>
      <c r="W540" s="27">
        <v>3.5986118085699106</v>
      </c>
      <c r="Z540" s="17">
        <f t="shared" ref="Z540:AB540" si="3414">1/(1+EXP(-U540))</f>
        <v>0.6390568961</v>
      </c>
      <c r="AA540" s="17">
        <f t="shared" si="3414"/>
        <v>0.1050918144</v>
      </c>
      <c r="AB540" s="17">
        <f t="shared" si="3414"/>
        <v>0.9733670431</v>
      </c>
      <c r="AE540" s="29">
        <v>1.0</v>
      </c>
      <c r="AF540" s="17">
        <f t="shared" ref="AF540:AH540" si="3415">Z540</f>
        <v>0.6390568961</v>
      </c>
      <c r="AG540" s="17">
        <f t="shared" si="3415"/>
        <v>0.1050918144</v>
      </c>
      <c r="AH540" s="17">
        <f t="shared" si="3415"/>
        <v>0.9733670431</v>
      </c>
      <c r="AJ540" s="2"/>
      <c r="AK540" s="2"/>
      <c r="AM540" s="27">
        <v>-0.6985864272255735</v>
      </c>
      <c r="AN540" s="27">
        <v>1.5453480932946242</v>
      </c>
      <c r="AO540" s="27">
        <v>1.1968351693934673</v>
      </c>
      <c r="AQ540" s="17">
        <f t="shared" ref="AQ540:AS540" si="3416">EXP(AM540)/(EXP($AM540)+EXP($AN540)+EXP($AO540))</f>
        <v>0.05852842211</v>
      </c>
      <c r="AR540" s="17">
        <f t="shared" si="3416"/>
        <v>0.5519442279</v>
      </c>
      <c r="AS540" s="17">
        <f t="shared" si="3416"/>
        <v>0.3895273499</v>
      </c>
      <c r="AU540" s="40" t="str">
        <f t="shared" si="3391"/>
        <v>versicolor</v>
      </c>
      <c r="AW540" s="41">
        <v>0.0</v>
      </c>
      <c r="AX540" s="41">
        <v>1.0</v>
      </c>
      <c r="AY540" s="41">
        <v>0.0</v>
      </c>
      <c r="BB540" s="74">
        <f t="shared" ref="BB540:BD540" si="3417">AQ540-AW540</f>
        <v>0.05852842211</v>
      </c>
      <c r="BC540" s="74">
        <f t="shared" si="3417"/>
        <v>-0.4480557721</v>
      </c>
      <c r="BD540" s="74">
        <f t="shared" si="3417"/>
        <v>0.3895273499</v>
      </c>
      <c r="BF540" s="5">
        <v>1.0</v>
      </c>
      <c r="BG540" s="5">
        <v>1.0</v>
      </c>
      <c r="BH540" s="5">
        <v>1.0</v>
      </c>
      <c r="BJ540" s="34">
        <f t="shared" ref="BJ540:BL540" si="3418">BB540*BF540</f>
        <v>0.05852842211</v>
      </c>
      <c r="BK540" s="34">
        <f t="shared" si="3418"/>
        <v>-0.4480557721</v>
      </c>
      <c r="BL540" s="34">
        <f t="shared" si="3418"/>
        <v>0.3895273499</v>
      </c>
      <c r="BT540" s="5">
        <f t="shared" ref="BT540:BV540" si="3419">Z540*(1-Z540)</f>
        <v>0.2306631797</v>
      </c>
      <c r="BU540" s="5">
        <f t="shared" si="3419"/>
        <v>0.09404752495</v>
      </c>
      <c r="BV540" s="5">
        <f t="shared" si="3419"/>
        <v>0.02592364252</v>
      </c>
      <c r="BY540" s="17">
        <v>-0.2288052968952571</v>
      </c>
      <c r="BZ540" s="17">
        <v>0.5010316264300257</v>
      </c>
      <c r="CA540" s="17">
        <v>-0.2501780171349746</v>
      </c>
      <c r="CC540" s="34">
        <f t="shared" ref="CC540:CE540" si="3420">BY540*BT540</f>
        <v>-0.0527769573</v>
      </c>
      <c r="CD540" s="34">
        <f t="shared" si="3420"/>
        <v>0.04712078439</v>
      </c>
      <c r="CE540" s="34">
        <f t="shared" si="3420"/>
        <v>-0.006485525483</v>
      </c>
    </row>
    <row r="541" ht="18.0" customHeight="1">
      <c r="B541" s="6">
        <v>0.0</v>
      </c>
      <c r="C541" s="6">
        <v>0.0</v>
      </c>
      <c r="D541" s="6">
        <v>1.0</v>
      </c>
      <c r="E541" s="22" t="str">
        <f t="shared" si="3371"/>
        <v>virginica</v>
      </c>
      <c r="F541" s="22">
        <f t="shared" ref="F541:H541" si="3421">AQ541</f>
        <v>0.1954415582</v>
      </c>
      <c r="G541" s="22">
        <f t="shared" si="3421"/>
        <v>0.3626158119</v>
      </c>
      <c r="H541" s="22">
        <f t="shared" si="3421"/>
        <v>0.4419426299</v>
      </c>
      <c r="I541" s="64" t="str">
        <f t="shared" si="3373"/>
        <v>virginica</v>
      </c>
      <c r="K541" s="24" t="str">
        <f t="shared" si="3374"/>
        <v>OK</v>
      </c>
      <c r="L541" s="29">
        <f t="shared" si="3375"/>
        <v>0.09073057799</v>
      </c>
      <c r="N541" s="29">
        <v>1.0</v>
      </c>
      <c r="O541" s="27">
        <v>7.9</v>
      </c>
      <c r="P541" s="27">
        <v>6.3</v>
      </c>
      <c r="U541" s="27">
        <v>-0.6613178708071352</v>
      </c>
      <c r="V541" s="27">
        <v>-0.002818717758709788</v>
      </c>
      <c r="W541" s="27">
        <v>1.417282223741358</v>
      </c>
      <c r="Z541" s="17">
        <f t="shared" ref="Z541:AB541" si="3422">1/(1+EXP(-U541))</f>
        <v>0.3404436323</v>
      </c>
      <c r="AA541" s="17">
        <f t="shared" si="3422"/>
        <v>0.499295321</v>
      </c>
      <c r="AB541" s="17">
        <f t="shared" si="3422"/>
        <v>0.8049120012</v>
      </c>
      <c r="AE541" s="29">
        <v>1.0</v>
      </c>
      <c r="AF541" s="17">
        <f t="shared" ref="AF541:AH541" si="3423">Z541</f>
        <v>0.3404436323</v>
      </c>
      <c r="AG541" s="17">
        <f t="shared" si="3423"/>
        <v>0.499295321</v>
      </c>
      <c r="AH541" s="17">
        <f t="shared" si="3423"/>
        <v>0.8049120012</v>
      </c>
      <c r="AM541" s="27">
        <v>0.07147202287134813</v>
      </c>
      <c r="AN541" s="27">
        <v>0.6895545273284764</v>
      </c>
      <c r="AO541" s="27">
        <v>0.8873907001499104</v>
      </c>
      <c r="AQ541" s="17">
        <f t="shared" ref="AQ541:AS541" si="3424">EXP(AM541)/(EXP($AM541)+EXP($AN541)+EXP($AO541))</f>
        <v>0.1954415582</v>
      </c>
      <c r="AR541" s="17">
        <f t="shared" si="3424"/>
        <v>0.3626158119</v>
      </c>
      <c r="AS541" s="17">
        <f t="shared" si="3424"/>
        <v>0.4419426299</v>
      </c>
      <c r="AU541" s="40" t="str">
        <f t="shared" si="3391"/>
        <v>virginica</v>
      </c>
      <c r="AW541" s="41">
        <v>0.0</v>
      </c>
      <c r="AX541" s="41">
        <v>0.0</v>
      </c>
      <c r="AY541" s="41">
        <v>1.0</v>
      </c>
      <c r="BB541" s="74">
        <f t="shared" ref="BB541:BD541" si="3425">AQ541-AW541</f>
        <v>0.1954415582</v>
      </c>
      <c r="BC541" s="74">
        <f t="shared" si="3425"/>
        <v>0.3626158119</v>
      </c>
      <c r="BD541" s="74">
        <f t="shared" si="3425"/>
        <v>-0.5580573701</v>
      </c>
      <c r="BF541" s="5">
        <v>1.0</v>
      </c>
      <c r="BG541" s="5">
        <v>1.0</v>
      </c>
      <c r="BH541" s="5">
        <v>1.0</v>
      </c>
      <c r="BJ541" s="34">
        <f t="shared" ref="BJ541:BL541" si="3426">BB541*BF541</f>
        <v>0.1954415582</v>
      </c>
      <c r="BK541" s="34">
        <f t="shared" si="3426"/>
        <v>0.3626158119</v>
      </c>
      <c r="BL541" s="34">
        <f t="shared" si="3426"/>
        <v>-0.5580573701</v>
      </c>
      <c r="BT541" s="5">
        <f t="shared" ref="BT541:BV541" si="3427">Z541*(1-Z541)</f>
        <v>0.2245417655</v>
      </c>
      <c r="BU541" s="5">
        <f t="shared" si="3427"/>
        <v>0.2499995034</v>
      </c>
      <c r="BV541" s="5">
        <f t="shared" si="3427"/>
        <v>0.1570286715</v>
      </c>
      <c r="BY541" s="17">
        <v>0.0786218503580321</v>
      </c>
      <c r="BZ541" s="17">
        <v>-0.04831931564724818</v>
      </c>
      <c r="CA541" s="17">
        <v>-0.3288122563118719</v>
      </c>
      <c r="CC541" s="34">
        <f t="shared" ref="CC541:CE541" si="3428">BY541*BT541</f>
        <v>0.01765388909</v>
      </c>
      <c r="CD541" s="34">
        <f t="shared" si="3428"/>
        <v>-0.01207980492</v>
      </c>
      <c r="CE541" s="34">
        <f t="shared" si="3428"/>
        <v>-0.05163295178</v>
      </c>
    </row>
    <row r="542" ht="18.0" customHeight="1">
      <c r="B542" s="6">
        <v>0.0</v>
      </c>
      <c r="C542" s="6">
        <v>0.0</v>
      </c>
      <c r="D542" s="6">
        <v>1.0</v>
      </c>
      <c r="E542" s="22" t="str">
        <f t="shared" si="3371"/>
        <v>virginica</v>
      </c>
      <c r="F542" s="22">
        <f t="shared" ref="F542:H542" si="3429">AQ542</f>
        <v>0.1094526992</v>
      </c>
      <c r="G542" s="22">
        <f t="shared" si="3429"/>
        <v>0.456444582</v>
      </c>
      <c r="H542" s="22">
        <f t="shared" si="3429"/>
        <v>0.4341027188</v>
      </c>
      <c r="I542" s="64" t="str">
        <f t="shared" si="3373"/>
        <v>versicolor</v>
      </c>
      <c r="K542" s="24" t="str">
        <f t="shared" si="3374"/>
        <v>NG</v>
      </c>
      <c r="L542" s="29">
        <f t="shared" si="3375"/>
        <v>0.09271934373</v>
      </c>
      <c r="N542" s="29">
        <v>1.0</v>
      </c>
      <c r="O542" s="27">
        <v>8.3</v>
      </c>
      <c r="P542" s="27">
        <v>5.8</v>
      </c>
      <c r="U542" s="27">
        <v>-0.2709780641980277</v>
      </c>
      <c r="V542" s="27">
        <v>-0.8042111458967449</v>
      </c>
      <c r="W542" s="27">
        <v>2.3808690964093167</v>
      </c>
      <c r="Z542" s="17">
        <f t="shared" ref="Z542:AB542" si="3430">1/(1+EXP(-U542))</f>
        <v>0.4326669975</v>
      </c>
      <c r="AA542" s="17">
        <f t="shared" si="3430"/>
        <v>0.3091254353</v>
      </c>
      <c r="AB542" s="17">
        <f t="shared" si="3430"/>
        <v>0.9153567951</v>
      </c>
      <c r="AE542" s="29">
        <v>1.0</v>
      </c>
      <c r="AF542" s="17">
        <f t="shared" ref="AF542:AH542" si="3431">Z542</f>
        <v>0.4326669975</v>
      </c>
      <c r="AG542" s="17">
        <f t="shared" si="3431"/>
        <v>0.3091254353</v>
      </c>
      <c r="AH542" s="17">
        <f t="shared" si="3431"/>
        <v>0.9153567951</v>
      </c>
      <c r="AM542" s="27">
        <v>-0.34516429772809687</v>
      </c>
      <c r="AN542" s="27">
        <v>1.0828105120233946</v>
      </c>
      <c r="AO542" s="27">
        <v>1.0326244024605578</v>
      </c>
      <c r="AQ542" s="17">
        <f t="shared" ref="AQ542:AS542" si="3432">EXP(AM542)/(EXP($AM542)+EXP($AN542)+EXP($AO542))</f>
        <v>0.1094526992</v>
      </c>
      <c r="AR542" s="17">
        <f t="shared" si="3432"/>
        <v>0.456444582</v>
      </c>
      <c r="AS542" s="17">
        <f t="shared" si="3432"/>
        <v>0.4341027188</v>
      </c>
      <c r="AU542" s="40" t="str">
        <f t="shared" si="3391"/>
        <v>versicolor</v>
      </c>
      <c r="AW542" s="41">
        <v>0.0</v>
      </c>
      <c r="AX542" s="41">
        <v>0.0</v>
      </c>
      <c r="AY542" s="41">
        <v>1.0</v>
      </c>
      <c r="BB542" s="74">
        <f t="shared" ref="BB542:BD542" si="3433">AQ542-AW542</f>
        <v>0.1094526992</v>
      </c>
      <c r="BC542" s="74">
        <f t="shared" si="3433"/>
        <v>0.456444582</v>
      </c>
      <c r="BD542" s="74">
        <f t="shared" si="3433"/>
        <v>-0.5658972812</v>
      </c>
      <c r="BF542" s="5">
        <v>1.0</v>
      </c>
      <c r="BG542" s="5">
        <v>1.0</v>
      </c>
      <c r="BH542" s="5">
        <v>1.0</v>
      </c>
      <c r="BJ542" s="34">
        <f t="shared" ref="BJ542:BL542" si="3434">BB542*BF542</f>
        <v>0.1094526992</v>
      </c>
      <c r="BK542" s="34">
        <f t="shared" si="3434"/>
        <v>0.456444582</v>
      </c>
      <c r="BL542" s="34">
        <f t="shared" si="3434"/>
        <v>-0.5658972812</v>
      </c>
      <c r="BT542" s="5">
        <f t="shared" ref="BT542:BV542" si="3435">Z542*(1-Z542)</f>
        <v>0.2454662668</v>
      </c>
      <c r="BU542" s="5">
        <f t="shared" si="3435"/>
        <v>0.2135669006</v>
      </c>
      <c r="BV542" s="5">
        <f t="shared" si="3435"/>
        <v>0.07747873279</v>
      </c>
      <c r="BY542" s="17">
        <v>0.15889276154586407</v>
      </c>
      <c r="BZ542" s="17">
        <v>-0.2617014630681153</v>
      </c>
      <c r="CA542" s="17">
        <v>-0.11509031486856636</v>
      </c>
      <c r="CC542" s="34">
        <f t="shared" ref="CC542:CE542" si="3436">BY542*BT542</f>
        <v>0.03900281299</v>
      </c>
      <c r="CD542" s="34">
        <f t="shared" si="3436"/>
        <v>-0.05589077034</v>
      </c>
      <c r="CE542" s="34">
        <f t="shared" si="3436"/>
        <v>-0.008917051752</v>
      </c>
    </row>
    <row r="543" ht="18.0" customHeight="1">
      <c r="B543" s="6">
        <v>0.0</v>
      </c>
      <c r="C543" s="6">
        <v>0.0</v>
      </c>
      <c r="D543" s="6">
        <v>1.0</v>
      </c>
      <c r="E543" s="22" t="str">
        <f t="shared" si="3371"/>
        <v>virginica</v>
      </c>
      <c r="F543" s="22">
        <f t="shared" ref="F543:H543" si="3437">AQ543</f>
        <v>0.1018158054</v>
      </c>
      <c r="G543" s="22">
        <f t="shared" si="3437"/>
        <v>0.4692440925</v>
      </c>
      <c r="H543" s="22">
        <f t="shared" si="3437"/>
        <v>0.4289401021</v>
      </c>
      <c r="I543" s="64" t="str">
        <f t="shared" si="3373"/>
        <v>versicolor</v>
      </c>
      <c r="J543" s="30"/>
      <c r="K543" s="24" t="str">
        <f t="shared" si="3374"/>
        <v>NG</v>
      </c>
      <c r="L543" s="31">
        <f t="shared" si="3375"/>
        <v>0.09404866577</v>
      </c>
      <c r="N543" s="31">
        <v>1.0</v>
      </c>
      <c r="O543" s="27">
        <v>7.7</v>
      </c>
      <c r="P543" s="27">
        <v>5.2</v>
      </c>
      <c r="U543" s="27">
        <v>-0.15108036203432507</v>
      </c>
      <c r="V543" s="27">
        <v>-0.9354662338487181</v>
      </c>
      <c r="W543" s="27">
        <v>2.424036999108199</v>
      </c>
      <c r="Z543" s="17">
        <f t="shared" ref="Z543:AB543" si="3438">1/(1+EXP(-U543))</f>
        <v>0.4623015886</v>
      </c>
      <c r="AA543" s="17">
        <f t="shared" si="3438"/>
        <v>0.2818170513</v>
      </c>
      <c r="AB543" s="17">
        <f t="shared" si="3438"/>
        <v>0.9186419758</v>
      </c>
      <c r="AE543" s="31">
        <v>1.0</v>
      </c>
      <c r="AF543" s="17">
        <f t="shared" ref="AF543:AH543" si="3439">Z543</f>
        <v>0.4623015886</v>
      </c>
      <c r="AG543" s="17">
        <f t="shared" si="3439"/>
        <v>0.2818170513</v>
      </c>
      <c r="AH543" s="17">
        <f t="shared" si="3439"/>
        <v>0.9186419758</v>
      </c>
      <c r="AM543" s="27">
        <v>-0.38646642464607117</v>
      </c>
      <c r="AN543" s="27">
        <v>1.1414913099166486</v>
      </c>
      <c r="AO543" s="27">
        <v>1.0516855107901453</v>
      </c>
      <c r="AQ543" s="17">
        <f t="shared" ref="AQ543:AS543" si="3440">EXP(AM543)/(EXP($AM543)+EXP($AN543)+EXP($AO543))</f>
        <v>0.1018158054</v>
      </c>
      <c r="AR543" s="17">
        <f t="shared" si="3440"/>
        <v>0.4692440925</v>
      </c>
      <c r="AS543" s="17">
        <f t="shared" si="3440"/>
        <v>0.4289401021</v>
      </c>
      <c r="AU543" s="40" t="str">
        <f t="shared" si="3391"/>
        <v>versicolor</v>
      </c>
      <c r="AW543" s="41">
        <v>0.0</v>
      </c>
      <c r="AX543" s="41">
        <v>0.0</v>
      </c>
      <c r="AY543" s="41">
        <v>1.0</v>
      </c>
      <c r="BB543" s="74">
        <f t="shared" ref="BB543:BD543" si="3441">AQ543-AW543</f>
        <v>0.1018158054</v>
      </c>
      <c r="BC543" s="74">
        <f t="shared" si="3441"/>
        <v>0.4692440925</v>
      </c>
      <c r="BD543" s="74">
        <f t="shared" si="3441"/>
        <v>-0.5710598979</v>
      </c>
      <c r="BF543" s="5">
        <v>1.0</v>
      </c>
      <c r="BG543" s="5">
        <v>1.0</v>
      </c>
      <c r="BH543" s="5">
        <v>1.0</v>
      </c>
      <c r="BJ543" s="34">
        <f t="shared" ref="BJ543:BL543" si="3442">BB543*BF543</f>
        <v>0.1018158054</v>
      </c>
      <c r="BK543" s="34">
        <f t="shared" si="3442"/>
        <v>0.4692440925</v>
      </c>
      <c r="BL543" s="34">
        <f t="shared" si="3442"/>
        <v>-0.5710598979</v>
      </c>
      <c r="BT543" s="5">
        <f t="shared" ref="BT543:BV543" si="3443">Z543*(1-Z543)</f>
        <v>0.2485788298</v>
      </c>
      <c r="BU543" s="5">
        <f t="shared" si="3443"/>
        <v>0.2023962009</v>
      </c>
      <c r="BV543" s="5">
        <f t="shared" si="3443"/>
        <v>0.07473889612</v>
      </c>
      <c r="BY543" s="17">
        <v>0.1680465927879125</v>
      </c>
      <c r="BZ543" s="17">
        <v>-0.28478868087769144</v>
      </c>
      <c r="CA543" s="17">
        <v>-0.09489185430895725</v>
      </c>
      <c r="CC543" s="34">
        <f t="shared" ref="CC543:CE543" si="3444">BY543*BT543</f>
        <v>0.04177282538</v>
      </c>
      <c r="CD543" s="34">
        <f t="shared" si="3444"/>
        <v>-0.05764014706</v>
      </c>
      <c r="CE543" s="34">
        <f t="shared" si="3444"/>
        <v>-0.007092112442</v>
      </c>
    </row>
    <row r="544" ht="18.0" customHeight="1">
      <c r="K544" s="32" t="s">
        <v>29</v>
      </c>
      <c r="L544" s="31">
        <f>SUM(L535:L543)</f>
        <v>0.5795119929</v>
      </c>
      <c r="R544" s="9"/>
      <c r="AM544" s="7"/>
    </row>
    <row r="545" ht="18.0" customHeight="1">
      <c r="K545" s="2"/>
      <c r="R545" s="9"/>
      <c r="AM545" s="43" t="s">
        <v>388</v>
      </c>
      <c r="AN545" s="27"/>
      <c r="AO545" s="27"/>
    </row>
    <row r="546" ht="18.0" customHeight="1">
      <c r="B546" s="11" t="s">
        <v>11</v>
      </c>
      <c r="C546" s="12"/>
      <c r="D546" s="12"/>
      <c r="E546" s="13"/>
      <c r="G546" s="2"/>
      <c r="H546" s="2"/>
      <c r="I546" s="2"/>
      <c r="J546" s="9"/>
      <c r="K546" s="2"/>
      <c r="L546" s="9"/>
      <c r="Q546" s="7"/>
      <c r="U546" s="43" t="s">
        <v>12</v>
      </c>
      <c r="V546" s="27"/>
      <c r="W546" s="27"/>
      <c r="Z546" s="16" t="s">
        <v>389</v>
      </c>
      <c r="AA546" s="17"/>
      <c r="AF546" s="16" t="s">
        <v>390</v>
      </c>
      <c r="AI546" s="7"/>
      <c r="AM546" s="43" t="s">
        <v>391</v>
      </c>
      <c r="AQ546" s="10" t="s">
        <v>392</v>
      </c>
      <c r="AR546" s="17"/>
      <c r="AW546" s="1" t="s">
        <v>41</v>
      </c>
      <c r="BB546" s="36" t="s">
        <v>93</v>
      </c>
      <c r="BF546" s="4" t="s">
        <v>393</v>
      </c>
      <c r="BH546" s="9" t="s">
        <v>2299</v>
      </c>
      <c r="BJ546" s="33" t="s">
        <v>395</v>
      </c>
      <c r="BN546" s="33" t="s">
        <v>396</v>
      </c>
      <c r="BO546" s="34"/>
      <c r="BP546" s="34"/>
      <c r="BQ546" s="34"/>
      <c r="BT546" s="4" t="s">
        <v>397</v>
      </c>
      <c r="BX546" s="16" t="s">
        <v>398</v>
      </c>
      <c r="BY546" s="17"/>
      <c r="BZ546" s="17"/>
      <c r="CA546" s="17"/>
      <c r="CB546" s="17"/>
      <c r="CC546" s="33" t="s">
        <v>399</v>
      </c>
      <c r="CG546" s="4" t="s">
        <v>138</v>
      </c>
      <c r="CH546" s="5"/>
      <c r="CI546" s="5"/>
      <c r="CJ546" s="5"/>
    </row>
    <row r="547" ht="18.0" customHeight="1">
      <c r="B547" s="18" t="s">
        <v>14</v>
      </c>
      <c r="C547" s="18" t="s">
        <v>15</v>
      </c>
      <c r="D547" s="18" t="s">
        <v>16</v>
      </c>
      <c r="E547" s="19"/>
      <c r="F547" s="6" t="s">
        <v>14</v>
      </c>
      <c r="G547" s="6" t="s">
        <v>15</v>
      </c>
      <c r="H547" s="6" t="s">
        <v>16</v>
      </c>
      <c r="I547" s="19"/>
      <c r="J547" s="20" t="s">
        <v>18</v>
      </c>
      <c r="K547" s="18" t="s">
        <v>19</v>
      </c>
      <c r="L547" s="18" t="s">
        <v>1142</v>
      </c>
      <c r="N547" s="1" t="s">
        <v>21</v>
      </c>
      <c r="O547" s="1" t="s">
        <v>22</v>
      </c>
      <c r="P547" s="1" t="s">
        <v>514</v>
      </c>
      <c r="Q547" s="1" t="s">
        <v>2300</v>
      </c>
      <c r="U547" s="1" t="s">
        <v>2301</v>
      </c>
      <c r="AE547" s="1" t="s">
        <v>21</v>
      </c>
      <c r="AF547" s="2" t="s">
        <v>2302</v>
      </c>
      <c r="AI547" s="2" t="s">
        <v>2303</v>
      </c>
      <c r="AK547" s="2"/>
      <c r="AM547" s="2" t="s">
        <v>2304</v>
      </c>
      <c r="AO547" s="2"/>
      <c r="AQ547" s="2" t="s">
        <v>47</v>
      </c>
      <c r="AW547" s="6" t="s">
        <v>14</v>
      </c>
      <c r="AX547" s="6" t="s">
        <v>15</v>
      </c>
      <c r="AY547" s="6" t="s">
        <v>16</v>
      </c>
      <c r="BB547" s="2" t="s">
        <v>101</v>
      </c>
      <c r="BF547" s="1" t="s">
        <v>251</v>
      </c>
      <c r="BJ547" s="57" t="s">
        <v>2305</v>
      </c>
      <c r="BK547" s="58"/>
      <c r="BO547" s="2" t="s">
        <v>104</v>
      </c>
      <c r="BP547" s="2"/>
      <c r="BT547" s="1" t="s">
        <v>145</v>
      </c>
      <c r="BY547" s="2" t="s">
        <v>146</v>
      </c>
      <c r="CC547" s="2" t="s">
        <v>2306</v>
      </c>
      <c r="CH547" s="2" t="s">
        <v>148</v>
      </c>
    </row>
    <row r="548" ht="18.0" customHeight="1">
      <c r="A548" s="1">
        <f>A535+1</f>
        <v>42</v>
      </c>
      <c r="B548" s="6">
        <v>1.0</v>
      </c>
      <c r="C548" s="6">
        <v>0.0</v>
      </c>
      <c r="D548" s="6">
        <v>0.0</v>
      </c>
      <c r="E548" s="22" t="str">
        <f t="shared" ref="E548:E556" si="3455">IF(MAX(B548:D548)=B548,"setosa",IF(MAX(B548:D548)=C548,"versicolor","virginica"))</f>
        <v>setosa</v>
      </c>
      <c r="F548" s="22">
        <f t="shared" ref="F548:H548" si="3445">AQ548</f>
        <v>0.7664505215</v>
      </c>
      <c r="G548" s="22">
        <f t="shared" si="3445"/>
        <v>0.06619152182</v>
      </c>
      <c r="H548" s="22">
        <f t="shared" si="3445"/>
        <v>0.1673579567</v>
      </c>
      <c r="I548" s="64" t="str">
        <f t="shared" ref="I548:I556" si="3457">IF(MAX(F548:H548)=F548,"setosa",IF(MAX(F548:H548)=G548,"versicolor","virginica"))</f>
        <v>setosa</v>
      </c>
      <c r="J548" s="22">
        <f>COUNTIF(K548:K556,"OK")/9</f>
        <v>0.7777777778</v>
      </c>
      <c r="K548" s="24" t="str">
        <f t="shared" ref="K548:K556" si="3458">IF(E548=I548,"OK","NG")</f>
        <v>OK</v>
      </c>
      <c r="L548" s="76">
        <f t="shared" ref="L548:L556" si="3459">((AQ548-B548)^2+(AR548-C548)^2)/2</f>
        <v>0.02946333823</v>
      </c>
      <c r="M548" s="9" t="s">
        <v>26</v>
      </c>
      <c r="N548" s="25">
        <v>1.0</v>
      </c>
      <c r="O548" s="27">
        <v>5.1</v>
      </c>
      <c r="P548" s="27">
        <v>7.0</v>
      </c>
      <c r="Q548" s="72">
        <f t="shared" ref="Q548:S548" si="3446">Q535-$C$10*CH535</f>
        <v>0.08377094201</v>
      </c>
      <c r="R548" s="72">
        <f t="shared" si="3446"/>
        <v>-0.1536876543</v>
      </c>
      <c r="S548" s="72">
        <f t="shared" si="3446"/>
        <v>0.2215514799</v>
      </c>
      <c r="T548" s="28" t="s">
        <v>27</v>
      </c>
      <c r="U548" s="27">
        <f t="array" ref="U548:W556">MMULT(N548:P556,Q548:S550)</f>
        <v>-1.977874441</v>
      </c>
      <c r="V548" s="27">
        <v>2.913568013042128</v>
      </c>
      <c r="W548" s="27">
        <v>-2.252133611279401</v>
      </c>
      <c r="Y548" s="9" t="s">
        <v>2307</v>
      </c>
      <c r="Z548" s="17">
        <f t="shared" ref="Z548:AB548" si="3447">1/(1+EXP(-U548))</f>
        <v>0.1215456061</v>
      </c>
      <c r="AA548" s="17">
        <f t="shared" si="3447"/>
        <v>0.9485130912</v>
      </c>
      <c r="AB548" s="17">
        <f t="shared" si="3447"/>
        <v>0.0951655828</v>
      </c>
      <c r="AD548" s="9" t="s">
        <v>2308</v>
      </c>
      <c r="AE548" s="25">
        <v>1.0</v>
      </c>
      <c r="AF548" s="17">
        <f t="shared" ref="AF548:AH548" si="3448">Z548</f>
        <v>0.1215456061</v>
      </c>
      <c r="AG548" s="17">
        <f t="shared" si="3448"/>
        <v>0.9485130912</v>
      </c>
      <c r="AH548" s="17">
        <f t="shared" si="3448"/>
        <v>0.0951655828</v>
      </c>
      <c r="AI548" s="38">
        <f t="shared" ref="AI548:AK548" si="3449">AI535-$C$10*BO535</f>
        <v>0.2803313348</v>
      </c>
      <c r="AJ548" s="38">
        <f t="shared" si="3449"/>
        <v>-0.1962844634</v>
      </c>
      <c r="AK548" s="38">
        <f t="shared" si="3449"/>
        <v>-0.08404687135</v>
      </c>
      <c r="AL548" s="28" t="s">
        <v>27</v>
      </c>
      <c r="AM548" s="27">
        <f t="array" ref="AM548:AO556">MMULT(AE548:AH556,AI548:AK551)</f>
        <v>1.650834513</v>
      </c>
      <c r="AN548" s="27">
        <v>-0.7983832464424042</v>
      </c>
      <c r="AO548" s="27">
        <v>0.12919933959117114</v>
      </c>
      <c r="AP548" s="9" t="s">
        <v>2309</v>
      </c>
      <c r="AQ548" s="17">
        <f t="shared" ref="AQ548:AS548" si="3450">EXP(AM548)/(EXP($AM548)+EXP($AN548)+EXP($AO548))</f>
        <v>0.7664505215</v>
      </c>
      <c r="AR548" s="17">
        <f t="shared" si="3450"/>
        <v>0.06619152182</v>
      </c>
      <c r="AS548" s="17">
        <f t="shared" si="3450"/>
        <v>0.1673579567</v>
      </c>
      <c r="AT548" s="39" t="s">
        <v>51</v>
      </c>
      <c r="AU548" s="40" t="str">
        <f>IF(MAX(B548:D548)=MAX(AQ548:AS548)=AQ548,"setosa",IF(MAX(AQ548:AS548)=AR548,"versicolor","virginica"))</f>
        <v>virginica</v>
      </c>
      <c r="AW548" s="41">
        <v>1.0</v>
      </c>
      <c r="AX548" s="41">
        <v>0.0</v>
      </c>
      <c r="AY548" s="41">
        <v>0.0</v>
      </c>
      <c r="BA548" s="59" t="s">
        <v>108</v>
      </c>
      <c r="BB548" s="74">
        <f t="shared" ref="BB548:BD548" si="3451">AQ548-AW548</f>
        <v>-0.2335494785</v>
      </c>
      <c r="BC548" s="74">
        <f t="shared" si="3451"/>
        <v>0.06619152182</v>
      </c>
      <c r="BD548" s="74">
        <f t="shared" si="3451"/>
        <v>0.1673579567</v>
      </c>
      <c r="BE548" s="9" t="s">
        <v>2310</v>
      </c>
      <c r="BF548" s="5">
        <v>1.0</v>
      </c>
      <c r="BG548" s="5">
        <v>1.0</v>
      </c>
      <c r="BH548" s="5">
        <v>1.0</v>
      </c>
      <c r="BI548" s="9" t="s">
        <v>2311</v>
      </c>
      <c r="BJ548" s="34">
        <f t="shared" ref="BJ548:BL548" si="3452">BB548*BF548</f>
        <v>-0.2335494785</v>
      </c>
      <c r="BK548" s="34">
        <f t="shared" si="3452"/>
        <v>0.06619152182</v>
      </c>
      <c r="BL548" s="34">
        <f t="shared" si="3452"/>
        <v>0.1673579567</v>
      </c>
      <c r="BN548" s="61" t="s">
        <v>2312</v>
      </c>
      <c r="BO548" s="62">
        <f t="array" ref="BO548:BQ551">MMULT(TRANSPOSE(AE548:AH556),BJ548:BL556)</f>
        <v>-0.0572772421</v>
      </c>
      <c r="BP548" s="62">
        <v>0.049198975322931215</v>
      </c>
      <c r="BQ548" s="62">
        <v>0.008078266775480403</v>
      </c>
      <c r="BS548" s="75" t="s">
        <v>2313</v>
      </c>
      <c r="BT548" s="5">
        <f t="shared" ref="BT548:BV548" si="3453">Z548*(1-Z548)</f>
        <v>0.1067722717</v>
      </c>
      <c r="BU548" s="5">
        <f t="shared" si="3453"/>
        <v>0.04883600706</v>
      </c>
      <c r="BV548" s="5">
        <f t="shared" si="3453"/>
        <v>0.08610909465</v>
      </c>
      <c r="BX548" s="9" t="s">
        <v>2314</v>
      </c>
      <c r="BY548" s="17">
        <f t="array" ref="BY548:CA556">MMULT(BJ548:BL556,TRANSPOSE(AI549:AK551))</f>
        <v>0.1358410051</v>
      </c>
      <c r="BZ548" s="17">
        <v>-0.4134308326474456</v>
      </c>
      <c r="CA548" s="17">
        <v>0.5399850564321947</v>
      </c>
      <c r="CB548" s="9"/>
      <c r="CC548" s="34">
        <f t="shared" ref="CC548:CE548" si="3454">BY548*BT548</f>
        <v>0.01450405271</v>
      </c>
      <c r="CD548" s="34">
        <f t="shared" si="3454"/>
        <v>-0.02019031106</v>
      </c>
      <c r="CE548" s="34">
        <f t="shared" si="3454"/>
        <v>0.04649762434</v>
      </c>
      <c r="CG548" s="61" t="s">
        <v>2315</v>
      </c>
      <c r="CH548" s="65">
        <f t="array" ref="CH548:CJ550">MMULT(TRANSPOSE(N548:P556),CC548:CE556)</f>
        <v>-0.04272322757</v>
      </c>
      <c r="CI548" s="65">
        <v>0.04949616301954978</v>
      </c>
      <c r="CJ548" s="65">
        <v>-0.0011720454700236572</v>
      </c>
    </row>
    <row r="549" ht="18.0" customHeight="1">
      <c r="B549" s="6">
        <v>1.0</v>
      </c>
      <c r="C549" s="6">
        <v>0.0</v>
      </c>
      <c r="D549" s="6">
        <v>0.0</v>
      </c>
      <c r="E549" s="22" t="str">
        <f t="shared" si="3455"/>
        <v>setosa</v>
      </c>
      <c r="F549" s="22">
        <f t="shared" ref="F549:H549" si="3456">AQ549</f>
        <v>0.7918215892</v>
      </c>
      <c r="G549" s="22">
        <f t="shared" si="3456"/>
        <v>0.05708556815</v>
      </c>
      <c r="H549" s="22">
        <f t="shared" si="3456"/>
        <v>0.1510928426</v>
      </c>
      <c r="I549" s="64" t="str">
        <f t="shared" si="3457"/>
        <v>setosa</v>
      </c>
      <c r="K549" s="24" t="str">
        <f t="shared" si="3458"/>
        <v>OK</v>
      </c>
      <c r="L549" s="76">
        <f t="shared" si="3459"/>
        <v>0.0232985064</v>
      </c>
      <c r="N549" s="29">
        <v>1.0</v>
      </c>
      <c r="O549" s="27">
        <v>5.4</v>
      </c>
      <c r="P549" s="27">
        <v>7.8</v>
      </c>
      <c r="Q549" s="72">
        <f t="shared" ref="Q549:S549" si="3460">Q536-$C$10*CH536</f>
        <v>0.3315573185</v>
      </c>
      <c r="R549" s="72">
        <f t="shared" si="3460"/>
        <v>-0.7780001117</v>
      </c>
      <c r="S549" s="72">
        <f t="shared" si="3460"/>
        <v>1.046094984</v>
      </c>
      <c r="U549" s="27">
        <v>-2.3072744123900417</v>
      </c>
      <c r="V549" s="27">
        <v>3.484174406615934</v>
      </c>
      <c r="W549" s="27">
        <v>-2.830735917259605</v>
      </c>
      <c r="Z549" s="17">
        <f t="shared" ref="Z549:AB549" si="3461">1/(1+EXP(-U549))</f>
        <v>0.09052228659</v>
      </c>
      <c r="AA549" s="17">
        <f t="shared" si="3461"/>
        <v>0.9702341135</v>
      </c>
      <c r="AB549" s="17">
        <f t="shared" si="3461"/>
        <v>0.05568568722</v>
      </c>
      <c r="AE549" s="29">
        <v>1.0</v>
      </c>
      <c r="AF549" s="17">
        <f t="shared" ref="AF549:AH549" si="3462">Z549</f>
        <v>0.09052228659</v>
      </c>
      <c r="AG549" s="17">
        <f t="shared" si="3462"/>
        <v>0.9702341135</v>
      </c>
      <c r="AH549" s="17">
        <f t="shared" si="3462"/>
        <v>0.05568568722</v>
      </c>
      <c r="AI549" s="38">
        <f t="shared" ref="AI549:AK549" si="3463">AI536-$C$10*BO536</f>
        <v>0.1438582968</v>
      </c>
      <c r="AJ549" s="38">
        <f t="shared" si="3463"/>
        <v>1.064873505</v>
      </c>
      <c r="AK549" s="38">
        <f t="shared" si="3463"/>
        <v>0.591268198</v>
      </c>
      <c r="AM549" s="27">
        <v>1.731503672627568</v>
      </c>
      <c r="AN549" s="27">
        <v>-0.8982810898941094</v>
      </c>
      <c r="AO549" s="27">
        <v>0.07506207210140318</v>
      </c>
      <c r="AQ549" s="17">
        <f t="shared" ref="AQ549:AS549" si="3464">EXP(AM549)/(EXP($AM549)+EXP($AN549)+EXP($AO549))</f>
        <v>0.7918215892</v>
      </c>
      <c r="AR549" s="17">
        <f t="shared" si="3464"/>
        <v>0.05708556815</v>
      </c>
      <c r="AS549" s="17">
        <f t="shared" si="3464"/>
        <v>0.1510928426</v>
      </c>
      <c r="AU549" s="40" t="str">
        <f t="shared" ref="AU549:AU556" si="3475">IF(MAX(AQ549:AS549)=AQ549,"setosa",IF(MAX(AQ549:AS549)=AR549,"versicolor","virginica"))</f>
        <v>setosa</v>
      </c>
      <c r="AW549" s="41">
        <v>1.0</v>
      </c>
      <c r="AX549" s="41">
        <v>0.0</v>
      </c>
      <c r="AY549" s="41">
        <v>0.0</v>
      </c>
      <c r="BB549" s="74">
        <f t="shared" ref="BB549:BD549" si="3465">AQ549-AW549</f>
        <v>-0.2081784108</v>
      </c>
      <c r="BC549" s="74">
        <f t="shared" si="3465"/>
        <v>0.05708556815</v>
      </c>
      <c r="BD549" s="74">
        <f t="shared" si="3465"/>
        <v>0.1510928426</v>
      </c>
      <c r="BF549" s="5">
        <v>1.0</v>
      </c>
      <c r="BG549" s="5">
        <v>1.0</v>
      </c>
      <c r="BH549" s="5">
        <v>1.0</v>
      </c>
      <c r="BJ549" s="34">
        <f t="shared" ref="BJ549:BL549" si="3466">BB549*BF549</f>
        <v>-0.2081784108</v>
      </c>
      <c r="BK549" s="34">
        <f t="shared" si="3466"/>
        <v>0.05708556815</v>
      </c>
      <c r="BL549" s="34">
        <f t="shared" si="3466"/>
        <v>0.1510928426</v>
      </c>
      <c r="BN549" s="61" t="s">
        <v>2316</v>
      </c>
      <c r="BO549" s="34">
        <v>0.204821645581788</v>
      </c>
      <c r="BP549" s="34">
        <v>-0.2781753055275411</v>
      </c>
      <c r="BQ549" s="34">
        <v>0.07335365994575294</v>
      </c>
      <c r="BT549" s="5">
        <f t="shared" ref="BT549:BV549" si="3467">Z549*(1-Z549)</f>
        <v>0.08232800222</v>
      </c>
      <c r="BU549" s="5">
        <f t="shared" si="3467"/>
        <v>0.02887987851</v>
      </c>
      <c r="BV549" s="5">
        <f t="shared" si="3467"/>
        <v>0.05258479146</v>
      </c>
      <c r="BY549" s="17">
        <v>0.1201771102477308</v>
      </c>
      <c r="BZ549" s="17">
        <v>-0.3667049668313104</v>
      </c>
      <c r="CA549" s="17">
        <v>0.48081577427377015</v>
      </c>
      <c r="CC549" s="34">
        <f t="shared" ref="CC549:CE549" si="3468">BY549*BT549</f>
        <v>0.009893941399</v>
      </c>
      <c r="CD549" s="34">
        <f t="shared" si="3468"/>
        <v>-0.01059039489</v>
      </c>
      <c r="CE549" s="34">
        <f t="shared" si="3468"/>
        <v>0.02528359722</v>
      </c>
      <c r="CG549" s="61" t="s">
        <v>2317</v>
      </c>
      <c r="CH549" s="66">
        <v>-0.14463720427019938</v>
      </c>
      <c r="CI549" s="66">
        <v>0.1396708979261106</v>
      </c>
      <c r="CJ549" s="66">
        <v>-0.24950732075022236</v>
      </c>
    </row>
    <row r="550" ht="18.0" customHeight="1">
      <c r="B550" s="6">
        <v>1.0</v>
      </c>
      <c r="C550" s="6">
        <v>0.0</v>
      </c>
      <c r="D550" s="6">
        <v>0.0</v>
      </c>
      <c r="E550" s="22" t="str">
        <f t="shared" si="3455"/>
        <v>setosa</v>
      </c>
      <c r="F550" s="22">
        <f t="shared" ref="F550:H550" si="3469">AQ550</f>
        <v>0.7789827927</v>
      </c>
      <c r="G550" s="22">
        <f t="shared" si="3469"/>
        <v>0.06188047027</v>
      </c>
      <c r="H550" s="22">
        <f t="shared" si="3469"/>
        <v>0.159136737</v>
      </c>
      <c r="I550" s="64" t="str">
        <f t="shared" si="3457"/>
        <v>setosa</v>
      </c>
      <c r="K550" s="24" t="str">
        <f t="shared" si="3458"/>
        <v>OK</v>
      </c>
      <c r="L550" s="76">
        <f t="shared" si="3459"/>
        <v>0.02633889925</v>
      </c>
      <c r="N550" s="29">
        <v>1.0</v>
      </c>
      <c r="O550" s="27">
        <v>4.6</v>
      </c>
      <c r="P550" s="27">
        <v>6.8</v>
      </c>
      <c r="Q550" s="72">
        <f t="shared" ref="Q550:S550" si="3470">Q537-$C$10*CH537</f>
        <v>-0.5360839582</v>
      </c>
      <c r="R550" s="72">
        <f t="shared" si="3470"/>
        <v>1.005008034</v>
      </c>
      <c r="S550" s="72">
        <f t="shared" si="3470"/>
        <v>-1.115538502</v>
      </c>
      <c r="U550" s="27">
        <v>-2.036436308946384</v>
      </c>
      <c r="V550" s="27">
        <v>3.1015664621112524</v>
      </c>
      <c r="W550" s="27">
        <v>-2.552073403119378</v>
      </c>
      <c r="Z550" s="17">
        <f t="shared" ref="Z550:AB550" si="3471">1/(1+EXP(-U550))</f>
        <v>0.1154301079</v>
      </c>
      <c r="AA550" s="17">
        <f t="shared" si="3471"/>
        <v>0.9569573139</v>
      </c>
      <c r="AB550" s="17">
        <f t="shared" si="3471"/>
        <v>0.07228731572</v>
      </c>
      <c r="AE550" s="29">
        <v>1.0</v>
      </c>
      <c r="AF550" s="17">
        <f t="shared" ref="AF550:AH550" si="3472">Z550</f>
        <v>0.1154301079</v>
      </c>
      <c r="AG550" s="17">
        <f t="shared" si="3472"/>
        <v>0.9569573139</v>
      </c>
      <c r="AH550" s="17">
        <f t="shared" si="3472"/>
        <v>0.07228731572</v>
      </c>
      <c r="AI550" s="38">
        <f t="shared" ref="AI550:AK550" si="3473">AI537-$C$10*BO537</f>
        <v>1.556870903</v>
      </c>
      <c r="AJ550" s="38">
        <f t="shared" si="3473"/>
        <v>-0.8919219052</v>
      </c>
      <c r="AK550" s="38">
        <f t="shared" si="3473"/>
        <v>0.05505100179</v>
      </c>
      <c r="AM550" s="27">
        <v>1.6928380932256222</v>
      </c>
      <c r="AN550" s="27">
        <v>-0.8399462381505006</v>
      </c>
      <c r="AO550" s="27">
        <v>0.10461295031473591</v>
      </c>
      <c r="AQ550" s="17">
        <f t="shared" ref="AQ550:AS550" si="3474">EXP(AM550)/(EXP($AM550)+EXP($AN550)+EXP($AO550))</f>
        <v>0.7789827927</v>
      </c>
      <c r="AR550" s="17">
        <f t="shared" si="3474"/>
        <v>0.06188047027</v>
      </c>
      <c r="AS550" s="17">
        <f t="shared" si="3474"/>
        <v>0.159136737</v>
      </c>
      <c r="AU550" s="40" t="str">
        <f t="shared" si="3475"/>
        <v>setosa</v>
      </c>
      <c r="AW550" s="41">
        <v>1.0</v>
      </c>
      <c r="AX550" s="41">
        <v>0.0</v>
      </c>
      <c r="AY550" s="41">
        <v>0.0</v>
      </c>
      <c r="BB550" s="74">
        <f t="shared" ref="BB550:BD550" si="3476">AQ550-AW550</f>
        <v>-0.2210172073</v>
      </c>
      <c r="BC550" s="74">
        <f t="shared" si="3476"/>
        <v>0.06188047027</v>
      </c>
      <c r="BD550" s="74">
        <f t="shared" si="3476"/>
        <v>0.159136737</v>
      </c>
      <c r="BF550" s="5">
        <v>1.0</v>
      </c>
      <c r="BG550" s="5">
        <v>1.0</v>
      </c>
      <c r="BH550" s="5">
        <v>1.0</v>
      </c>
      <c r="BJ550" s="34">
        <f t="shared" ref="BJ550:BL550" si="3477">BB550*BF550</f>
        <v>-0.2210172073</v>
      </c>
      <c r="BK550" s="34">
        <f t="shared" si="3477"/>
        <v>0.06188047027</v>
      </c>
      <c r="BL550" s="34">
        <f t="shared" si="3477"/>
        <v>0.159136737</v>
      </c>
      <c r="BO550" s="34">
        <v>-0.4398120771450017</v>
      </c>
      <c r="BP550" s="34">
        <v>0.40017478603804</v>
      </c>
      <c r="BQ550" s="34">
        <v>0.03963729110696171</v>
      </c>
      <c r="BT550" s="5">
        <f t="shared" ref="BT550:BV550" si="3478">Z550*(1-Z550)</f>
        <v>0.1021059981</v>
      </c>
      <c r="BU550" s="5">
        <f t="shared" si="3478"/>
        <v>0.04119001331</v>
      </c>
      <c r="BV550" s="5">
        <f t="shared" si="3478"/>
        <v>0.06706185971</v>
      </c>
      <c r="BY550" s="17">
        <v>0.12819220600441092</v>
      </c>
      <c r="BZ550" s="17">
        <v>-0.3905271692993762</v>
      </c>
      <c r="CA550" s="17">
        <v>0.5108075530831904</v>
      </c>
      <c r="CC550" s="34">
        <f t="shared" ref="CC550:CE550" si="3479">BY550*BT550</f>
        <v>0.01308919314</v>
      </c>
      <c r="CD550" s="34">
        <f t="shared" si="3479"/>
        <v>-0.0160858193</v>
      </c>
      <c r="CE550" s="34">
        <f t="shared" si="3479"/>
        <v>0.03425570446</v>
      </c>
      <c r="CH550" s="66">
        <v>0.22608369080440463</v>
      </c>
      <c r="CI550" s="66">
        <v>-0.2838570678398917</v>
      </c>
      <c r="CJ550" s="66">
        <v>0.2066892519468034</v>
      </c>
    </row>
    <row r="551" ht="18.0" customHeight="1">
      <c r="B551" s="6">
        <v>0.0</v>
      </c>
      <c r="C551" s="6">
        <v>1.0</v>
      </c>
      <c r="D551" s="6">
        <v>0.0</v>
      </c>
      <c r="E551" s="22" t="str">
        <f t="shared" si="3455"/>
        <v>versicolor</v>
      </c>
      <c r="F551" s="22">
        <f t="shared" ref="F551:H551" si="3480">AQ551</f>
        <v>0.07183074357</v>
      </c>
      <c r="G551" s="22">
        <f t="shared" si="3480"/>
        <v>0.5191467474</v>
      </c>
      <c r="H551" s="22">
        <f t="shared" si="3480"/>
        <v>0.4090225091</v>
      </c>
      <c r="I551" s="64" t="str">
        <f t="shared" si="3457"/>
        <v>versicolor</v>
      </c>
      <c r="K551" s="24" t="str">
        <f t="shared" si="3458"/>
        <v>OK</v>
      </c>
      <c r="L551" s="76">
        <f t="shared" si="3459"/>
        <v>0.1181897531</v>
      </c>
      <c r="N551" s="29">
        <v>1.0</v>
      </c>
      <c r="O551" s="27">
        <v>6.4</v>
      </c>
      <c r="P551" s="27">
        <v>3.6</v>
      </c>
      <c r="U551" s="27">
        <v>0.27583553074050116</v>
      </c>
      <c r="V551" s="27">
        <v>-1.5148594472139276</v>
      </c>
      <c r="W551" s="27">
        <v>2.9006207737545795</v>
      </c>
      <c r="Z551" s="17">
        <f t="shared" ref="Z551:AB551" si="3481">1/(1+EXP(-U551))</f>
        <v>0.5685249545</v>
      </c>
      <c r="AA551" s="17">
        <f t="shared" si="3481"/>
        <v>0.1802197396</v>
      </c>
      <c r="AB551" s="17">
        <f t="shared" si="3481"/>
        <v>0.9478771155</v>
      </c>
      <c r="AE551" s="29">
        <v>1.0</v>
      </c>
      <c r="AF551" s="17">
        <f t="shared" ref="AF551:AH551" si="3482">Z551</f>
        <v>0.5685249545</v>
      </c>
      <c r="AG551" s="17">
        <f t="shared" si="3482"/>
        <v>0.1802197396</v>
      </c>
      <c r="AH551" s="17">
        <f t="shared" si="3482"/>
        <v>0.9478771155</v>
      </c>
      <c r="AI551" s="38">
        <f t="shared" ref="AI551:AK551" si="3483">AI538-$C$10*BO538</f>
        <v>-1.299782916</v>
      </c>
      <c r="AJ551" s="38">
        <f t="shared" si="3483"/>
        <v>1.202852138</v>
      </c>
      <c r="AK551" s="38">
        <f t="shared" si="3483"/>
        <v>0.9369307783</v>
      </c>
      <c r="AM551" s="27">
        <v>-0.5893372463430737</v>
      </c>
      <c r="AN551" s="27">
        <v>1.3885367792345955</v>
      </c>
      <c r="AO551" s="27">
        <v>1.1501203747324873</v>
      </c>
      <c r="AQ551" s="17">
        <f t="shared" ref="AQ551:AS551" si="3484">EXP(AM551)/(EXP($AM551)+EXP($AN551)+EXP($AO551))</f>
        <v>0.07183074357</v>
      </c>
      <c r="AR551" s="17">
        <f t="shared" si="3484"/>
        <v>0.5191467474</v>
      </c>
      <c r="AS551" s="17">
        <f t="shared" si="3484"/>
        <v>0.4090225091</v>
      </c>
      <c r="AU551" s="40" t="str">
        <f t="shared" si="3475"/>
        <v>versicolor</v>
      </c>
      <c r="AW551" s="41">
        <v>0.0</v>
      </c>
      <c r="AX551" s="41">
        <v>1.0</v>
      </c>
      <c r="AY551" s="41">
        <v>0.0</v>
      </c>
      <c r="BB551" s="74">
        <f t="shared" ref="BB551:BD551" si="3485">AQ551-AW551</f>
        <v>0.07183074357</v>
      </c>
      <c r="BC551" s="74">
        <f t="shared" si="3485"/>
        <v>-0.4808532526</v>
      </c>
      <c r="BD551" s="74">
        <f t="shared" si="3485"/>
        <v>0.4090225091</v>
      </c>
      <c r="BF551" s="5">
        <v>1.0</v>
      </c>
      <c r="BG551" s="5">
        <v>1.0</v>
      </c>
      <c r="BH551" s="5">
        <v>1.0</v>
      </c>
      <c r="BJ551" s="34">
        <f t="shared" ref="BJ551:BL551" si="3486">BB551*BF551</f>
        <v>0.07183074357</v>
      </c>
      <c r="BK551" s="34">
        <f t="shared" si="3486"/>
        <v>-0.4808532526</v>
      </c>
      <c r="BL551" s="34">
        <f t="shared" si="3486"/>
        <v>0.4090225091</v>
      </c>
      <c r="BO551" s="34">
        <v>0.49229690650077673</v>
      </c>
      <c r="BP551" s="34">
        <v>-0.19265769298586694</v>
      </c>
      <c r="BQ551" s="34">
        <v>-0.29963921351490996</v>
      </c>
      <c r="BT551" s="5">
        <f t="shared" ref="BT551:BV551" si="3487">Z551*(1-Z551)</f>
        <v>0.2453043306</v>
      </c>
      <c r="BU551" s="5">
        <f t="shared" si="3487"/>
        <v>0.1477405851</v>
      </c>
      <c r="BV551" s="5">
        <f t="shared" si="3487"/>
        <v>0.04940608945</v>
      </c>
      <c r="BY551" s="17">
        <v>-0.25987243838262397</v>
      </c>
      <c r="BZ551" s="17">
        <v>0.5632318427390391</v>
      </c>
      <c r="CA551" s="17">
        <v>-0.2885339586785471</v>
      </c>
      <c r="CC551" s="34">
        <f t="shared" ref="CC551:CE551" si="3488">BY551*BT551</f>
        <v>-0.06374783454</v>
      </c>
      <c r="CD551" s="34">
        <f t="shared" si="3488"/>
        <v>0.08321220198</v>
      </c>
      <c r="CE551" s="34">
        <f t="shared" si="3488"/>
        <v>-0.01425533457</v>
      </c>
    </row>
    <row r="552" ht="18.0" customHeight="1">
      <c r="B552" s="6">
        <v>0.0</v>
      </c>
      <c r="C552" s="6">
        <v>1.0</v>
      </c>
      <c r="D552" s="6">
        <v>0.0</v>
      </c>
      <c r="E552" s="22" t="str">
        <f t="shared" si="3455"/>
        <v>versicolor</v>
      </c>
      <c r="F552" s="22">
        <f t="shared" ref="F552:H552" si="3489">AQ552</f>
        <v>0.07954909382</v>
      </c>
      <c r="G552" s="22">
        <f t="shared" si="3489"/>
        <v>0.5059077046</v>
      </c>
      <c r="H552" s="22">
        <f t="shared" si="3489"/>
        <v>0.4145432015</v>
      </c>
      <c r="I552" s="64" t="str">
        <f t="shared" si="3457"/>
        <v>versicolor</v>
      </c>
      <c r="K552" s="24" t="str">
        <f t="shared" si="3458"/>
        <v>OK</v>
      </c>
      <c r="L552" s="76">
        <f t="shared" si="3459"/>
        <v>0.1252276273</v>
      </c>
      <c r="N552" s="29">
        <v>1.0</v>
      </c>
      <c r="O552" s="27">
        <v>5.9</v>
      </c>
      <c r="P552" s="27">
        <v>3.4</v>
      </c>
      <c r="U552" s="27">
        <v>0.2172736631386727</v>
      </c>
      <c r="V552" s="27">
        <v>-1.3268609981448032</v>
      </c>
      <c r="W552" s="27">
        <v>2.6006809819146026</v>
      </c>
      <c r="Z552" s="17">
        <f t="shared" ref="Z552:AB552" si="3490">1/(1+EXP(-U552))</f>
        <v>0.5541057318</v>
      </c>
      <c r="AA552" s="17">
        <f t="shared" si="3490"/>
        <v>0.209679067</v>
      </c>
      <c r="AB552" s="17">
        <f t="shared" si="3490"/>
        <v>0.9309053936</v>
      </c>
      <c r="AE552" s="29">
        <v>1.0</v>
      </c>
      <c r="AF552" s="17">
        <f t="shared" ref="AF552:AH552" si="3491">Z552</f>
        <v>0.5541057318</v>
      </c>
      <c r="AG552" s="17">
        <f t="shared" si="3491"/>
        <v>0.209679067</v>
      </c>
      <c r="AH552" s="17">
        <f t="shared" si="3491"/>
        <v>0.9309053936</v>
      </c>
      <c r="AI552" s="2"/>
      <c r="AM552" s="27">
        <v>-0.5234876475029329</v>
      </c>
      <c r="AN552" s="27">
        <v>1.3264922397761651</v>
      </c>
      <c r="AO552" s="27">
        <v>1.1273151838669224</v>
      </c>
      <c r="AQ552" s="17">
        <f t="shared" ref="AQ552:AS552" si="3492">EXP(AM552)/(EXP($AM552)+EXP($AN552)+EXP($AO552))</f>
        <v>0.07954909382</v>
      </c>
      <c r="AR552" s="17">
        <f t="shared" si="3492"/>
        <v>0.5059077046</v>
      </c>
      <c r="AS552" s="17">
        <f t="shared" si="3492"/>
        <v>0.4145432015</v>
      </c>
      <c r="AU552" s="40" t="str">
        <f t="shared" si="3475"/>
        <v>versicolor</v>
      </c>
      <c r="AW552" s="41">
        <v>0.0</v>
      </c>
      <c r="AX552" s="41">
        <v>1.0</v>
      </c>
      <c r="AY552" s="41">
        <v>0.0</v>
      </c>
      <c r="BB552" s="74">
        <f t="shared" ref="BB552:BD552" si="3493">AQ552-AW552</f>
        <v>0.07954909382</v>
      </c>
      <c r="BC552" s="74">
        <f t="shared" si="3493"/>
        <v>-0.4940922954</v>
      </c>
      <c r="BD552" s="74">
        <f t="shared" si="3493"/>
        <v>0.4145432015</v>
      </c>
      <c r="BF552" s="5">
        <v>1.0</v>
      </c>
      <c r="BG552" s="5">
        <v>1.0</v>
      </c>
      <c r="BH552" s="5">
        <v>1.0</v>
      </c>
      <c r="BJ552" s="34">
        <f t="shared" ref="BJ552:BL552" si="3494">BB552*BF552</f>
        <v>0.07954909382</v>
      </c>
      <c r="BK552" s="34">
        <f t="shared" si="3494"/>
        <v>-0.4940922954</v>
      </c>
      <c r="BL552" s="34">
        <f t="shared" si="3494"/>
        <v>0.4145432015</v>
      </c>
      <c r="BT552" s="5">
        <f t="shared" ref="BT552:BV552" si="3495">Z552*(1-Z552)</f>
        <v>0.2470725698</v>
      </c>
      <c r="BU552" s="5">
        <f t="shared" si="3495"/>
        <v>0.1657137558</v>
      </c>
      <c r="BV552" s="5">
        <f t="shared" si="3495"/>
        <v>0.06432054173</v>
      </c>
      <c r="BY552" s="17">
        <v>-0.2695957856102019</v>
      </c>
      <c r="BZ552" s="17">
        <v>0.5873604295429413</v>
      </c>
      <c r="CA552" s="17">
        <v>-0.3093182426408341</v>
      </c>
      <c r="CC552" s="34">
        <f t="shared" ref="CC552:CE552" si="3496">BY552*BT552</f>
        <v>-0.06660972355</v>
      </c>
      <c r="CD552" s="34">
        <f t="shared" si="3496"/>
        <v>0.09733370281</v>
      </c>
      <c r="CE552" s="34">
        <f t="shared" si="3496"/>
        <v>-0.01989551693</v>
      </c>
    </row>
    <row r="553" ht="18.0" customHeight="1">
      <c r="B553" s="6">
        <v>0.0</v>
      </c>
      <c r="C553" s="6">
        <v>1.0</v>
      </c>
      <c r="D553" s="6">
        <v>0.0</v>
      </c>
      <c r="E553" s="22" t="str">
        <f t="shared" si="3455"/>
        <v>versicolor</v>
      </c>
      <c r="F553" s="22">
        <f t="shared" ref="F553:H553" si="3497">AQ553</f>
        <v>0.05559178884</v>
      </c>
      <c r="G553" s="22">
        <f t="shared" si="3497"/>
        <v>0.5546736034</v>
      </c>
      <c r="H553" s="22">
        <f t="shared" si="3497"/>
        <v>0.3897346078</v>
      </c>
      <c r="I553" s="64" t="str">
        <f t="shared" si="3457"/>
        <v>versicolor</v>
      </c>
      <c r="K553" s="24" t="str">
        <f t="shared" si="3458"/>
        <v>OK</v>
      </c>
      <c r="L553" s="76">
        <f t="shared" si="3459"/>
        <v>0.1007030232</v>
      </c>
      <c r="N553" s="29">
        <v>1.0</v>
      </c>
      <c r="O553" s="27">
        <v>6.7</v>
      </c>
      <c r="P553" s="27">
        <v>3.2</v>
      </c>
      <c r="U553" s="27">
        <v>0.5897363095889849</v>
      </c>
      <c r="V553" s="27">
        <v>-2.150262694255324</v>
      </c>
      <c r="W553" s="27">
        <v>3.6606646696876526</v>
      </c>
      <c r="Z553" s="17">
        <f t="shared" ref="Z553:AB553" si="3498">1/(1+EXP(-U553))</f>
        <v>0.6433046406</v>
      </c>
      <c r="AA553" s="17">
        <f t="shared" si="3498"/>
        <v>0.1043066779</v>
      </c>
      <c r="AB553" s="17">
        <f t="shared" si="3498"/>
        <v>0.9749292889</v>
      </c>
      <c r="AE553" s="29">
        <v>1.0</v>
      </c>
      <c r="AF553" s="17">
        <f t="shared" ref="AF553:AH553" si="3499">Z553</f>
        <v>0.6433046406</v>
      </c>
      <c r="AG553" s="17">
        <f t="shared" si="3499"/>
        <v>0.1043066779</v>
      </c>
      <c r="AH553" s="17">
        <f t="shared" si="3499"/>
        <v>0.9749292889</v>
      </c>
      <c r="AJ553" s="2"/>
      <c r="AK553" s="2"/>
      <c r="AM553" s="27">
        <v>-0.7319283580292995</v>
      </c>
      <c r="AN553" s="27">
        <v>1.5684159730427327</v>
      </c>
      <c r="AO553" s="27">
        <v>1.2155021488273294</v>
      </c>
      <c r="AQ553" s="17">
        <f t="shared" ref="AQ553:AS553" si="3500">EXP(AM553)/(EXP($AM553)+EXP($AN553)+EXP($AO553))</f>
        <v>0.05559178884</v>
      </c>
      <c r="AR553" s="17">
        <f t="shared" si="3500"/>
        <v>0.5546736034</v>
      </c>
      <c r="AS553" s="17">
        <f t="shared" si="3500"/>
        <v>0.3897346078</v>
      </c>
      <c r="AU553" s="40" t="str">
        <f t="shared" si="3475"/>
        <v>versicolor</v>
      </c>
      <c r="AW553" s="41">
        <v>0.0</v>
      </c>
      <c r="AX553" s="41">
        <v>1.0</v>
      </c>
      <c r="AY553" s="41">
        <v>0.0</v>
      </c>
      <c r="BB553" s="74">
        <f t="shared" ref="BB553:BD553" si="3501">AQ553-AW553</f>
        <v>0.05559178884</v>
      </c>
      <c r="BC553" s="74">
        <f t="shared" si="3501"/>
        <v>-0.4453263966</v>
      </c>
      <c r="BD553" s="74">
        <f t="shared" si="3501"/>
        <v>0.3897346078</v>
      </c>
      <c r="BF553" s="5">
        <v>1.0</v>
      </c>
      <c r="BG553" s="5">
        <v>1.0</v>
      </c>
      <c r="BH553" s="5">
        <v>1.0</v>
      </c>
      <c r="BJ553" s="34">
        <f t="shared" ref="BJ553:BL553" si="3502">BB553*BF553</f>
        <v>0.05559178884</v>
      </c>
      <c r="BK553" s="34">
        <f t="shared" si="3502"/>
        <v>-0.4453263966</v>
      </c>
      <c r="BL553" s="34">
        <f t="shared" si="3502"/>
        <v>0.3897346078</v>
      </c>
      <c r="BT553" s="5">
        <f t="shared" ref="BT553:BV553" si="3503">Z553*(1-Z553)</f>
        <v>0.22946378</v>
      </c>
      <c r="BU553" s="5">
        <f t="shared" si="3503"/>
        <v>0.09342679483</v>
      </c>
      <c r="BV553" s="5">
        <f t="shared" si="3503"/>
        <v>0.0244421705</v>
      </c>
      <c r="BY553" s="17">
        <v>-0.23578126168157376</v>
      </c>
      <c r="BZ553" s="17">
        <v>0.5052008872120937</v>
      </c>
      <c r="CA553" s="17">
        <v>-0.24276471638530445</v>
      </c>
      <c r="CC553" s="34">
        <f t="shared" ref="CC553:CE553" si="3504">BY553*BT553</f>
        <v>-0.05410325956</v>
      </c>
      <c r="CD553" s="34">
        <f t="shared" si="3504"/>
        <v>0.04719929964</v>
      </c>
      <c r="CE553" s="34">
        <f t="shared" si="3504"/>
        <v>-0.00593369659</v>
      </c>
    </row>
    <row r="554" ht="18.0" customHeight="1">
      <c r="B554" s="6">
        <v>0.0</v>
      </c>
      <c r="C554" s="6">
        <v>0.0</v>
      </c>
      <c r="D554" s="6">
        <v>1.0</v>
      </c>
      <c r="E554" s="22" t="str">
        <f t="shared" si="3455"/>
        <v>virginica</v>
      </c>
      <c r="F554" s="22">
        <f t="shared" ref="F554:H554" si="3505">AQ554</f>
        <v>0.1933328164</v>
      </c>
      <c r="G554" s="22">
        <f t="shared" si="3505"/>
        <v>0.3596149565</v>
      </c>
      <c r="H554" s="22">
        <f t="shared" si="3505"/>
        <v>0.4470522271</v>
      </c>
      <c r="I554" s="64" t="str">
        <f t="shared" si="3457"/>
        <v>virginica</v>
      </c>
      <c r="K554" s="24" t="str">
        <f t="shared" si="3458"/>
        <v>OK</v>
      </c>
      <c r="L554" s="76">
        <f t="shared" si="3459"/>
        <v>0.08335024741</v>
      </c>
      <c r="N554" s="29">
        <v>1.0</v>
      </c>
      <c r="O554" s="27">
        <v>7.9</v>
      </c>
      <c r="P554" s="27">
        <v>6.3</v>
      </c>
      <c r="U554" s="27">
        <v>-0.6742551787684619</v>
      </c>
      <c r="V554" s="27">
        <v>0.03166207665530241</v>
      </c>
      <c r="W554" s="27">
        <v>1.4578092959262765</v>
      </c>
      <c r="Z554" s="17">
        <f t="shared" ref="Z554:AB554" si="3506">1/(1+EXP(-U554))</f>
        <v>0.3375446909</v>
      </c>
      <c r="AA554" s="17">
        <f t="shared" si="3506"/>
        <v>0.507914858</v>
      </c>
      <c r="AB554" s="17">
        <f t="shared" si="3506"/>
        <v>0.8111973836</v>
      </c>
      <c r="AE554" s="29">
        <v>1.0</v>
      </c>
      <c r="AF554" s="17">
        <f t="shared" ref="AF554:AH554" si="3507">Z554</f>
        <v>0.3375446909</v>
      </c>
      <c r="AG554" s="17">
        <f t="shared" si="3507"/>
        <v>0.507914858</v>
      </c>
      <c r="AH554" s="17">
        <f t="shared" si="3507"/>
        <v>0.8111973836</v>
      </c>
      <c r="AM554" s="27">
        <v>0.06526730176714635</v>
      </c>
      <c r="AN554" s="27">
        <v>0.6858880542561288</v>
      </c>
      <c r="AO554" s="27">
        <v>0.9035295874978975</v>
      </c>
      <c r="AQ554" s="17">
        <f t="shared" ref="AQ554:AS554" si="3508">EXP(AM554)/(EXP($AM554)+EXP($AN554)+EXP($AO554))</f>
        <v>0.1933328164</v>
      </c>
      <c r="AR554" s="17">
        <f t="shared" si="3508"/>
        <v>0.3596149565</v>
      </c>
      <c r="AS554" s="17">
        <f t="shared" si="3508"/>
        <v>0.4470522271</v>
      </c>
      <c r="AU554" s="40" t="str">
        <f t="shared" si="3475"/>
        <v>virginica</v>
      </c>
      <c r="AW554" s="41">
        <v>0.0</v>
      </c>
      <c r="AX554" s="41">
        <v>0.0</v>
      </c>
      <c r="AY554" s="41">
        <v>1.0</v>
      </c>
      <c r="BB554" s="74">
        <f t="shared" ref="BB554:BD554" si="3509">AQ554-AW554</f>
        <v>0.1933328164</v>
      </c>
      <c r="BC554" s="74">
        <f t="shared" si="3509"/>
        <v>0.3596149565</v>
      </c>
      <c r="BD554" s="74">
        <f t="shared" si="3509"/>
        <v>-0.5529477729</v>
      </c>
      <c r="BF554" s="5">
        <v>1.0</v>
      </c>
      <c r="BG554" s="5">
        <v>1.0</v>
      </c>
      <c r="BH554" s="5">
        <v>1.0</v>
      </c>
      <c r="BJ554" s="34">
        <f t="shared" ref="BJ554:BL554" si="3510">BB554*BF554</f>
        <v>0.1933328164</v>
      </c>
      <c r="BK554" s="34">
        <f t="shared" si="3510"/>
        <v>0.3596149565</v>
      </c>
      <c r="BL554" s="34">
        <f t="shared" si="3510"/>
        <v>-0.5529477729</v>
      </c>
      <c r="BT554" s="5">
        <f t="shared" ref="BT554:BV554" si="3511">Z554*(1-Z554)</f>
        <v>0.2236082725</v>
      </c>
      <c r="BU554" s="5">
        <f t="shared" si="3511"/>
        <v>0.249937355</v>
      </c>
      <c r="BV554" s="5">
        <f t="shared" si="3511"/>
        <v>0.1531561884</v>
      </c>
      <c r="BY554" s="17">
        <v>0.0838165356893415</v>
      </c>
      <c r="BZ554" s="17">
        <v>-0.05019454938398009</v>
      </c>
      <c r="CA554" s="17">
        <v>-0.33680085990585107</v>
      </c>
      <c r="CC554" s="34">
        <f t="shared" ref="CC554:CE554" si="3512">BY554*BT554</f>
        <v>0.01874207076</v>
      </c>
      <c r="CD554" s="34">
        <f t="shared" si="3512"/>
        <v>-0.01254549291</v>
      </c>
      <c r="CE554" s="34">
        <f t="shared" si="3512"/>
        <v>-0.05158313596</v>
      </c>
    </row>
    <row r="555" ht="18.0" customHeight="1">
      <c r="B555" s="6">
        <v>0.0</v>
      </c>
      <c r="C555" s="6">
        <v>0.0</v>
      </c>
      <c r="D555" s="6">
        <v>1.0</v>
      </c>
      <c r="E555" s="22" t="str">
        <f t="shared" si="3455"/>
        <v>virginica</v>
      </c>
      <c r="F555" s="22">
        <f t="shared" ref="F555:H555" si="3513">AQ555</f>
        <v>0.1064927745</v>
      </c>
      <c r="G555" s="22">
        <f t="shared" si="3513"/>
        <v>0.4556027309</v>
      </c>
      <c r="H555" s="22">
        <f t="shared" si="3513"/>
        <v>0.4379044946</v>
      </c>
      <c r="I555" s="64" t="str">
        <f t="shared" si="3457"/>
        <v>versicolor</v>
      </c>
      <c r="K555" s="24" t="str">
        <f t="shared" si="3458"/>
        <v>NG</v>
      </c>
      <c r="L555" s="76">
        <f t="shared" si="3459"/>
        <v>0.1094572797</v>
      </c>
      <c r="N555" s="29">
        <v>1.0</v>
      </c>
      <c r="O555" s="27">
        <v>8.3</v>
      </c>
      <c r="P555" s="27">
        <v>5.8</v>
      </c>
      <c r="U555" s="27">
        <v>-0.2735902722453156</v>
      </c>
      <c r="V555" s="27">
        <v>-0.7820419849383597</v>
      </c>
      <c r="W555" s="27">
        <v>2.4340165404505605</v>
      </c>
      <c r="Z555" s="17">
        <f t="shared" ref="Z555:AB555" si="3514">1/(1+EXP(-U555))</f>
        <v>0.4320259016</v>
      </c>
      <c r="AA555" s="17">
        <f t="shared" si="3514"/>
        <v>0.3138799585</v>
      </c>
      <c r="AB555" s="17">
        <f t="shared" si="3514"/>
        <v>0.9193847264</v>
      </c>
      <c r="AE555" s="29">
        <v>1.0</v>
      </c>
      <c r="AF555" s="17">
        <f t="shared" ref="AF555:AH555" si="3515">Z555</f>
        <v>0.4320259016</v>
      </c>
      <c r="AG555" s="17">
        <f t="shared" si="3515"/>
        <v>0.3138799585</v>
      </c>
      <c r="AH555" s="17">
        <f t="shared" si="3515"/>
        <v>0.9193847264</v>
      </c>
      <c r="AM555" s="27">
        <v>-0.3638481413236061</v>
      </c>
      <c r="AN555" s="27">
        <v>1.0896959461642917</v>
      </c>
      <c r="AO555" s="27">
        <v>1.0500755584257284</v>
      </c>
      <c r="AQ555" s="17">
        <f t="shared" ref="AQ555:AS555" si="3516">EXP(AM555)/(EXP($AM555)+EXP($AN555)+EXP($AO555))</f>
        <v>0.1064927745</v>
      </c>
      <c r="AR555" s="17">
        <f t="shared" si="3516"/>
        <v>0.4556027309</v>
      </c>
      <c r="AS555" s="17">
        <f t="shared" si="3516"/>
        <v>0.4379044946</v>
      </c>
      <c r="AU555" s="40" t="str">
        <f t="shared" si="3475"/>
        <v>versicolor</v>
      </c>
      <c r="AW555" s="41">
        <v>0.0</v>
      </c>
      <c r="AX555" s="41">
        <v>0.0</v>
      </c>
      <c r="AY555" s="41">
        <v>1.0</v>
      </c>
      <c r="BB555" s="74">
        <f t="shared" ref="BB555:BD555" si="3517">AQ555-AW555</f>
        <v>0.1064927745</v>
      </c>
      <c r="BC555" s="74">
        <f t="shared" si="3517"/>
        <v>0.4556027309</v>
      </c>
      <c r="BD555" s="74">
        <f t="shared" si="3517"/>
        <v>-0.5620955054</v>
      </c>
      <c r="BF555" s="5">
        <v>1.0</v>
      </c>
      <c r="BG555" s="5">
        <v>1.0</v>
      </c>
      <c r="BH555" s="5">
        <v>1.0</v>
      </c>
      <c r="BJ555" s="34">
        <f t="shared" ref="BJ555:BL555" si="3518">BB555*BF555</f>
        <v>0.1064927745</v>
      </c>
      <c r="BK555" s="34">
        <f t="shared" si="3518"/>
        <v>0.4556027309</v>
      </c>
      <c r="BL555" s="34">
        <f t="shared" si="3518"/>
        <v>-0.5620955054</v>
      </c>
      <c r="BT555" s="5">
        <f t="shared" ref="BT555:BV555" si="3519">Z555*(1-Z555)</f>
        <v>0.245379522</v>
      </c>
      <c r="BU555" s="5">
        <f t="shared" si="3519"/>
        <v>0.2153593302</v>
      </c>
      <c r="BV555" s="5">
        <f t="shared" si="3519"/>
        <v>0.07411645126</v>
      </c>
      <c r="BY555" s="17">
        <v>0.168129949641031</v>
      </c>
      <c r="BZ555" s="17">
        <v>-0.27151047431069797</v>
      </c>
      <c r="CA555" s="17">
        <v>-0.11703934944324623</v>
      </c>
      <c r="CC555" s="34">
        <f t="shared" ref="CC555:CE555" si="3520">BY555*BT555</f>
        <v>0.04125564667</v>
      </c>
      <c r="CD555" s="34">
        <f t="shared" si="3520"/>
        <v>-0.05847231388</v>
      </c>
      <c r="CE555" s="34">
        <f t="shared" si="3520"/>
        <v>-0.008674541238</v>
      </c>
    </row>
    <row r="556" ht="18.0" customHeight="1">
      <c r="B556" s="6">
        <v>0.0</v>
      </c>
      <c r="C556" s="6">
        <v>0.0</v>
      </c>
      <c r="D556" s="6">
        <v>1.0</v>
      </c>
      <c r="E556" s="22" t="str">
        <f t="shared" si="3455"/>
        <v>virginica</v>
      </c>
      <c r="F556" s="22">
        <f t="shared" ref="F556:H556" si="3521">AQ556</f>
        <v>0.09867063725</v>
      </c>
      <c r="G556" s="22">
        <f t="shared" si="3521"/>
        <v>0.4690956724</v>
      </c>
      <c r="H556" s="22">
        <f t="shared" si="3521"/>
        <v>0.4322336904</v>
      </c>
      <c r="I556" s="64" t="str">
        <f t="shared" si="3457"/>
        <v>versicolor</v>
      </c>
      <c r="J556" s="30"/>
      <c r="K556" s="77" t="str">
        <f t="shared" si="3458"/>
        <v>NG</v>
      </c>
      <c r="L556" s="78">
        <f t="shared" si="3459"/>
        <v>0.1148933222</v>
      </c>
      <c r="N556" s="31">
        <v>1.0</v>
      </c>
      <c r="O556" s="27">
        <v>7.7</v>
      </c>
      <c r="P556" s="27">
        <v>5.2</v>
      </c>
      <c r="U556" s="27">
        <v>-0.1508742883993186</v>
      </c>
      <c r="V556" s="27">
        <v>-0.9182467382399695</v>
      </c>
      <c r="W556" s="27">
        <v>2.4756826508165704</v>
      </c>
      <c r="Z556" s="17">
        <f t="shared" ref="Z556:AB556" si="3522">1/(1+EXP(-U556))</f>
        <v>0.4623528146</v>
      </c>
      <c r="AA556" s="17">
        <f t="shared" si="3522"/>
        <v>0.2853152681</v>
      </c>
      <c r="AB556" s="17">
        <f t="shared" si="3522"/>
        <v>0.9224194033</v>
      </c>
      <c r="AE556" s="31">
        <v>1.0</v>
      </c>
      <c r="AF556" s="17">
        <f t="shared" ref="AF556:AH556" si="3523">Z556</f>
        <v>0.4623528146</v>
      </c>
      <c r="AG556" s="17">
        <f t="shared" si="3523"/>
        <v>0.2853152681</v>
      </c>
      <c r="AH556" s="17">
        <f t="shared" si="3523"/>
        <v>0.9224194033</v>
      </c>
      <c r="AM556" s="27">
        <v>-0.4079013197913022</v>
      </c>
      <c r="AN556" s="27">
        <v>1.151118012872894</v>
      </c>
      <c r="AO556" s="27">
        <v>1.0692776649204807</v>
      </c>
      <c r="AQ556" s="17">
        <f t="shared" ref="AQ556:AS556" si="3524">EXP(AM556)/(EXP($AM556)+EXP($AN556)+EXP($AO556))</f>
        <v>0.09867063725</v>
      </c>
      <c r="AR556" s="17">
        <f t="shared" si="3524"/>
        <v>0.4690956724</v>
      </c>
      <c r="AS556" s="17">
        <f t="shared" si="3524"/>
        <v>0.4322336904</v>
      </c>
      <c r="AU556" s="40" t="str">
        <f t="shared" si="3475"/>
        <v>versicolor</v>
      </c>
      <c r="AW556" s="41">
        <v>0.0</v>
      </c>
      <c r="AX556" s="41">
        <v>0.0</v>
      </c>
      <c r="AY556" s="41">
        <v>1.0</v>
      </c>
      <c r="BB556" s="74">
        <f t="shared" ref="BB556:BD556" si="3525">AQ556-AW556</f>
        <v>0.09867063725</v>
      </c>
      <c r="BC556" s="74">
        <f t="shared" si="3525"/>
        <v>0.4690956724</v>
      </c>
      <c r="BD556" s="74">
        <f t="shared" si="3525"/>
        <v>-0.5677663096</v>
      </c>
      <c r="BF556" s="5">
        <v>1.0</v>
      </c>
      <c r="BG556" s="5">
        <v>1.0</v>
      </c>
      <c r="BH556" s="5">
        <v>1.0</v>
      </c>
      <c r="BJ556" s="34">
        <f t="shared" ref="BJ556:BL556" si="3526">BB556*BF556</f>
        <v>0.09867063725</v>
      </c>
      <c r="BK556" s="34">
        <f t="shared" si="3526"/>
        <v>0.4690956724</v>
      </c>
      <c r="BL556" s="34">
        <f t="shared" si="3526"/>
        <v>-0.5677663096</v>
      </c>
      <c r="BT556" s="5">
        <f t="shared" ref="BT556:BV556" si="3527">Z556*(1-Z556)</f>
        <v>0.2485826894</v>
      </c>
      <c r="BU556" s="5">
        <f t="shared" si="3527"/>
        <v>0.2039104659</v>
      </c>
      <c r="BV556" s="5">
        <f t="shared" si="3527"/>
        <v>0.07156184773</v>
      </c>
      <c r="BY556" s="17">
        <v>0.1780199800210645</v>
      </c>
      <c r="BZ556" s="17">
        <v>-0.2960353657998656</v>
      </c>
      <c r="CA556" s="17">
        <v>-0.09595540651332307</v>
      </c>
      <c r="CC556" s="34">
        <f t="shared" ref="CC556:CE556" si="3528">BY556*BT556</f>
        <v>0.04425268541</v>
      </c>
      <c r="CD556" s="34">
        <f t="shared" si="3528"/>
        <v>-0.06036470936</v>
      </c>
      <c r="CE556" s="34">
        <f t="shared" si="3528"/>
        <v>-0.006866746189</v>
      </c>
    </row>
    <row r="557" ht="18.0" customHeight="1">
      <c r="K557" s="2"/>
      <c r="R557" s="9"/>
      <c r="AM557" s="7"/>
    </row>
    <row r="558" ht="18.0" customHeight="1">
      <c r="K558" s="2"/>
      <c r="R558" s="9"/>
      <c r="AM558" s="43" t="s">
        <v>388</v>
      </c>
      <c r="AN558" s="27"/>
      <c r="AO558" s="27"/>
    </row>
    <row r="559" ht="18.0" customHeight="1">
      <c r="B559" s="11" t="s">
        <v>11</v>
      </c>
      <c r="C559" s="12"/>
      <c r="D559" s="12"/>
      <c r="E559" s="13"/>
      <c r="G559" s="2"/>
      <c r="H559" s="2"/>
      <c r="I559" s="2"/>
      <c r="J559" s="9"/>
      <c r="K559" s="2"/>
      <c r="L559" s="9"/>
      <c r="Q559" s="7"/>
      <c r="U559" s="43" t="s">
        <v>12</v>
      </c>
      <c r="V559" s="27"/>
      <c r="W559" s="27"/>
      <c r="Z559" s="16" t="s">
        <v>389</v>
      </c>
      <c r="AA559" s="17"/>
      <c r="AF559" s="16" t="s">
        <v>390</v>
      </c>
      <c r="AI559" s="7"/>
      <c r="AM559" s="43" t="s">
        <v>391</v>
      </c>
      <c r="AQ559" s="10" t="s">
        <v>392</v>
      </c>
      <c r="AR559" s="17"/>
      <c r="AW559" s="1" t="s">
        <v>41</v>
      </c>
      <c r="BB559" s="36" t="s">
        <v>93</v>
      </c>
      <c r="BF559" s="4" t="s">
        <v>393</v>
      </c>
      <c r="BH559" s="9" t="s">
        <v>2318</v>
      </c>
      <c r="BJ559" s="33" t="s">
        <v>395</v>
      </c>
      <c r="BN559" s="33" t="s">
        <v>396</v>
      </c>
      <c r="BO559" s="34"/>
      <c r="BP559" s="34"/>
      <c r="BQ559" s="34"/>
      <c r="BT559" s="4" t="s">
        <v>397</v>
      </c>
      <c r="BX559" s="16" t="s">
        <v>398</v>
      </c>
      <c r="BY559" s="17"/>
      <c r="BZ559" s="17"/>
      <c r="CA559" s="17"/>
      <c r="CB559" s="17"/>
      <c r="CC559" s="33" t="s">
        <v>399</v>
      </c>
      <c r="CG559" s="4" t="s">
        <v>138</v>
      </c>
      <c r="CH559" s="5"/>
      <c r="CI559" s="5"/>
      <c r="CJ559" s="5"/>
    </row>
    <row r="560" ht="18.0" customHeight="1">
      <c r="B560" s="18" t="s">
        <v>14</v>
      </c>
      <c r="C560" s="18" t="s">
        <v>15</v>
      </c>
      <c r="D560" s="18" t="s">
        <v>16</v>
      </c>
      <c r="E560" s="19"/>
      <c r="F560" s="6" t="s">
        <v>14</v>
      </c>
      <c r="G560" s="6" t="s">
        <v>15</v>
      </c>
      <c r="H560" s="6" t="s">
        <v>16</v>
      </c>
      <c r="I560" s="19"/>
      <c r="J560" s="20" t="s">
        <v>18</v>
      </c>
      <c r="K560" s="18" t="s">
        <v>19</v>
      </c>
      <c r="L560" s="18" t="s">
        <v>1142</v>
      </c>
      <c r="N560" s="1" t="s">
        <v>21</v>
      </c>
      <c r="O560" s="1" t="s">
        <v>22</v>
      </c>
      <c r="P560" s="1" t="s">
        <v>514</v>
      </c>
      <c r="Q560" s="1" t="s">
        <v>2319</v>
      </c>
      <c r="U560" s="1" t="s">
        <v>2320</v>
      </c>
      <c r="AE560" s="1" t="s">
        <v>21</v>
      </c>
      <c r="AF560" s="2" t="s">
        <v>2321</v>
      </c>
      <c r="AI560" s="2" t="s">
        <v>2322</v>
      </c>
      <c r="AK560" s="2"/>
      <c r="AM560" s="2" t="s">
        <v>2323</v>
      </c>
      <c r="AO560" s="2"/>
      <c r="AQ560" s="2" t="s">
        <v>47</v>
      </c>
      <c r="AW560" s="6" t="s">
        <v>14</v>
      </c>
      <c r="AX560" s="6" t="s">
        <v>15</v>
      </c>
      <c r="AY560" s="6" t="s">
        <v>16</v>
      </c>
      <c r="BB560" s="2" t="s">
        <v>101</v>
      </c>
      <c r="BF560" s="1" t="s">
        <v>251</v>
      </c>
      <c r="BJ560" s="57" t="s">
        <v>2324</v>
      </c>
      <c r="BK560" s="58"/>
      <c r="BO560" s="2" t="s">
        <v>104</v>
      </c>
      <c r="BP560" s="2"/>
      <c r="BT560" s="1" t="s">
        <v>145</v>
      </c>
      <c r="BY560" s="2" t="s">
        <v>146</v>
      </c>
      <c r="CC560" s="2" t="s">
        <v>2325</v>
      </c>
      <c r="CH560" s="2" t="s">
        <v>148</v>
      </c>
    </row>
    <row r="561" ht="18.0" customHeight="1">
      <c r="A561" s="1">
        <f>A548+1</f>
        <v>43</v>
      </c>
      <c r="B561" s="6">
        <v>1.0</v>
      </c>
      <c r="C561" s="6">
        <v>0.0</v>
      </c>
      <c r="D561" s="6">
        <v>0.0</v>
      </c>
      <c r="E561" s="22" t="str">
        <f t="shared" ref="E561:E569" si="3539">IF(MAX(B561:D561)=B561,"setosa",IF(MAX(B561:D561)=C561,"versicolor","virginica"))</f>
        <v>setosa</v>
      </c>
      <c r="F561" s="22">
        <f t="shared" ref="F561:H561" si="3529">AQ561</f>
        <v>0.7740575211</v>
      </c>
      <c r="G561" s="22">
        <f t="shared" si="3529"/>
        <v>0.06279822592</v>
      </c>
      <c r="H561" s="22">
        <f t="shared" si="3529"/>
        <v>0.163144253</v>
      </c>
      <c r="I561" s="64" t="str">
        <f t="shared" ref="I561:I569" si="3541">IF(MAX(F561:H561)=F561,"setosa",IF(MAX(F561:H561)=G561,"versicolor","virginica"))</f>
        <v>setosa</v>
      </c>
      <c r="J561" s="22">
        <f>COUNTIF(K561:K569,"OK")/9</f>
        <v>0.7777777778</v>
      </c>
      <c r="K561" s="24" t="str">
        <f t="shared" ref="K561:K569" si="3542">IF(E561=I561,"OK","NG")</f>
        <v>OK</v>
      </c>
      <c r="L561" s="76">
        <f t="shared" ref="L561:L569" si="3543">((AQ561-B561)^2+(AR561-C561)^2)/2</f>
        <v>0.02749681047</v>
      </c>
      <c r="M561" s="9" t="s">
        <v>26</v>
      </c>
      <c r="N561" s="25">
        <v>1.0</v>
      </c>
      <c r="O561" s="27">
        <v>5.1</v>
      </c>
      <c r="P561" s="27">
        <v>7.0</v>
      </c>
      <c r="Q561" s="72">
        <f t="shared" ref="Q561:S561" si="3530">Q548-$C$10*CH548</f>
        <v>0.08633433567</v>
      </c>
      <c r="R561" s="72">
        <f t="shared" si="3530"/>
        <v>-0.1566574241</v>
      </c>
      <c r="S561" s="72">
        <f t="shared" si="3530"/>
        <v>0.2216218026</v>
      </c>
      <c r="T561" s="28" t="s">
        <v>27</v>
      </c>
      <c r="U561" s="27">
        <f t="array" ref="U561:W569">MMULT(N561:P569,Q561:S563)</f>
        <v>-2.026007213</v>
      </c>
      <c r="V561" s="27">
        <v>2.9870789169883194</v>
      </c>
      <c r="W561" s="27">
        <v>-2.262523534219289</v>
      </c>
      <c r="Y561" s="9" t="s">
        <v>2326</v>
      </c>
      <c r="Z561" s="17">
        <f t="shared" ref="Z561:AB561" si="3531">1/(1+EXP(-U561))</f>
        <v>0.1164992595</v>
      </c>
      <c r="AA561" s="17">
        <f t="shared" si="3531"/>
        <v>0.9519869701</v>
      </c>
      <c r="AB561" s="17">
        <f t="shared" si="3531"/>
        <v>0.09427467131</v>
      </c>
      <c r="AD561" s="9" t="s">
        <v>2327</v>
      </c>
      <c r="AE561" s="25">
        <v>1.0</v>
      </c>
      <c r="AF561" s="17">
        <f t="shared" ref="AF561:AH561" si="3532">Z561</f>
        <v>0.1164992595</v>
      </c>
      <c r="AG561" s="17">
        <f t="shared" si="3532"/>
        <v>0.9519869701</v>
      </c>
      <c r="AH561" s="17">
        <f t="shared" si="3532"/>
        <v>0.09427467131</v>
      </c>
      <c r="AI561" s="38">
        <f t="shared" ref="AI561:AK561" si="3533">AI548-$C$10*BO548</f>
        <v>0.2837679693</v>
      </c>
      <c r="AJ561" s="38">
        <f t="shared" si="3533"/>
        <v>-0.199236402</v>
      </c>
      <c r="AK561" s="38">
        <f t="shared" si="3533"/>
        <v>-0.08453156735</v>
      </c>
      <c r="AL561" s="28" t="s">
        <v>27</v>
      </c>
      <c r="AM561" s="27">
        <f t="array" ref="AM561:AO569">MMULT(AE561:AH569,AI561:AK564)</f>
        <v>1.681016921</v>
      </c>
      <c r="AN561" s="27">
        <v>-0.8307024427474297</v>
      </c>
      <c r="AO561" s="27">
        <v>0.12400553081947717</v>
      </c>
      <c r="AP561" s="9" t="s">
        <v>2328</v>
      </c>
      <c r="AQ561" s="17">
        <f t="shared" ref="AQ561:AS561" si="3534">EXP(AM561)/(EXP($AM561)+EXP($AN561)+EXP($AO561))</f>
        <v>0.7740575211</v>
      </c>
      <c r="AR561" s="17">
        <f t="shared" si="3534"/>
        <v>0.06279822592</v>
      </c>
      <c r="AS561" s="17">
        <f t="shared" si="3534"/>
        <v>0.163144253</v>
      </c>
      <c r="AT561" s="39" t="s">
        <v>51</v>
      </c>
      <c r="AU561" s="40" t="str">
        <f>IF(MAX(B561:D561)=MAX(AQ561:AS561)=AQ561,"setosa",IF(MAX(AQ561:AS561)=AR561,"versicolor","virginica"))</f>
        <v>virginica</v>
      </c>
      <c r="AW561" s="41">
        <v>1.0</v>
      </c>
      <c r="AX561" s="41">
        <v>0.0</v>
      </c>
      <c r="AY561" s="41">
        <v>0.0</v>
      </c>
      <c r="BA561" s="59" t="s">
        <v>108</v>
      </c>
      <c r="BB561" s="74">
        <f t="shared" ref="BB561:BD561" si="3535">AQ561-AW561</f>
        <v>-0.2259424789</v>
      </c>
      <c r="BC561" s="74">
        <f t="shared" si="3535"/>
        <v>0.06279822592</v>
      </c>
      <c r="BD561" s="74">
        <f t="shared" si="3535"/>
        <v>0.163144253</v>
      </c>
      <c r="BE561" s="9" t="s">
        <v>2329</v>
      </c>
      <c r="BF561" s="5">
        <v>1.0</v>
      </c>
      <c r="BG561" s="5">
        <v>1.0</v>
      </c>
      <c r="BH561" s="5">
        <v>1.0</v>
      </c>
      <c r="BI561" s="9" t="s">
        <v>2330</v>
      </c>
      <c r="BJ561" s="34">
        <f t="shared" ref="BJ561:BL561" si="3536">BB561*BF561</f>
        <v>-0.2259424789</v>
      </c>
      <c r="BK561" s="34">
        <f t="shared" si="3536"/>
        <v>0.06279822592</v>
      </c>
      <c r="BL561" s="34">
        <f t="shared" si="3536"/>
        <v>0.163144253</v>
      </c>
      <c r="BN561" s="61" t="s">
        <v>2331</v>
      </c>
      <c r="BO561" s="62">
        <f t="array" ref="BO561:BQ564">MMULT(TRANSPOSE(AE561:AH569),BJ561:BL569)</f>
        <v>-0.05142056829</v>
      </c>
      <c r="BP561" s="62">
        <v>0.04105040630409007</v>
      </c>
      <c r="BQ561" s="62">
        <v>0.010370161989100457</v>
      </c>
      <c r="BS561" s="75" t="s">
        <v>2332</v>
      </c>
      <c r="BT561" s="5">
        <f t="shared" ref="BT561:BV561" si="3537">Z561*(1-Z561)</f>
        <v>0.102927182</v>
      </c>
      <c r="BU561" s="5">
        <f t="shared" si="3537"/>
        <v>0.04570777888</v>
      </c>
      <c r="BV561" s="5">
        <f t="shared" si="3537"/>
        <v>0.08538695766</v>
      </c>
      <c r="BX561" s="9" t="s">
        <v>2333</v>
      </c>
      <c r="BY561" s="17">
        <f t="array" ref="BY561:CA569">MMULT(BJ561:BL569,TRANSPOSE(AI562:AK564))</f>
        <v>0.1339372511</v>
      </c>
      <c r="BZ561" s="17">
        <v>-0.4066512756106038</v>
      </c>
      <c r="CA561" s="17">
        <v>0.5324008520234816</v>
      </c>
      <c r="CB561" s="9"/>
      <c r="CC561" s="34">
        <f t="shared" ref="CC561:CE561" si="3538">BY561*BT561</f>
        <v>0.01378578383</v>
      </c>
      <c r="CD561" s="34">
        <f t="shared" si="3538"/>
        <v>-0.01858712659</v>
      </c>
      <c r="CE561" s="34">
        <f t="shared" si="3538"/>
        <v>0.04546008901</v>
      </c>
      <c r="CG561" s="61" t="s">
        <v>2334</v>
      </c>
      <c r="CH561" s="65">
        <f t="array" ref="CH561:CJ563">MMULT(TRANSPOSE(N561:P569),CC561:CE569)</f>
        <v>-0.04428513199</v>
      </c>
      <c r="CI561" s="65">
        <v>0.05021170289337144</v>
      </c>
      <c r="CJ561" s="65">
        <v>-7.489152307376522E-4</v>
      </c>
    </row>
    <row r="562" ht="18.0" customHeight="1">
      <c r="B562" s="6">
        <v>1.0</v>
      </c>
      <c r="C562" s="6">
        <v>0.0</v>
      </c>
      <c r="D562" s="6">
        <v>0.0</v>
      </c>
      <c r="E562" s="22" t="str">
        <f t="shared" si="3539"/>
        <v>setosa</v>
      </c>
      <c r="F562" s="22">
        <f t="shared" ref="F562:H562" si="3540">AQ562</f>
        <v>0.7988615322</v>
      </c>
      <c r="G562" s="22">
        <f t="shared" si="3540"/>
        <v>0.05409524039</v>
      </c>
      <c r="H562" s="22">
        <f t="shared" si="3540"/>
        <v>0.1470432274</v>
      </c>
      <c r="I562" s="64" t="str">
        <f t="shared" si="3541"/>
        <v>setosa</v>
      </c>
      <c r="K562" s="24" t="str">
        <f t="shared" si="3542"/>
        <v>OK</v>
      </c>
      <c r="L562" s="76">
        <f t="shared" si="3543"/>
        <v>0.02169148913</v>
      </c>
      <c r="N562" s="29">
        <v>1.0</v>
      </c>
      <c r="O562" s="27">
        <v>5.4</v>
      </c>
      <c r="P562" s="27">
        <v>7.8</v>
      </c>
      <c r="Q562" s="72">
        <f t="shared" ref="Q562:S562" si="3544">Q549-$C$10*CH549</f>
        <v>0.3402355508</v>
      </c>
      <c r="R562" s="72">
        <f t="shared" si="3544"/>
        <v>-0.7863803656</v>
      </c>
      <c r="S562" s="72">
        <f t="shared" si="3544"/>
        <v>1.061065424</v>
      </c>
      <c r="U562" s="27">
        <v>-2.3636557318489224</v>
      </c>
      <c r="V562" s="27">
        <v>3.56879637365577</v>
      </c>
      <c r="W562" s="27">
        <v>-2.8465557925194354</v>
      </c>
      <c r="Z562" s="17">
        <f t="shared" ref="Z562:AB562" si="3545">1/(1+EXP(-U562))</f>
        <v>0.08598644519</v>
      </c>
      <c r="AA562" s="17">
        <f t="shared" si="3545"/>
        <v>0.9725831124</v>
      </c>
      <c r="AB562" s="17">
        <f t="shared" si="3545"/>
        <v>0.05485962599</v>
      </c>
      <c r="AE562" s="29">
        <v>1.0</v>
      </c>
      <c r="AF562" s="17">
        <f t="shared" ref="AF562:AH562" si="3546">Z562</f>
        <v>0.08598644519</v>
      </c>
      <c r="AG562" s="17">
        <f t="shared" si="3546"/>
        <v>0.9725831124</v>
      </c>
      <c r="AH562" s="17">
        <f t="shared" si="3546"/>
        <v>0.05485962599</v>
      </c>
      <c r="AI562" s="38">
        <f t="shared" ref="AI562:AK562" si="3547">AI549-$C$10*BO549</f>
        <v>0.131568998</v>
      </c>
      <c r="AJ562" s="38">
        <f t="shared" si="3547"/>
        <v>1.081564024</v>
      </c>
      <c r="AK562" s="38">
        <f t="shared" si="3547"/>
        <v>0.5868669784</v>
      </c>
      <c r="AM562" s="27">
        <v>1.7620066583760636</v>
      </c>
      <c r="AN562" s="27">
        <v>-0.9304347670718195</v>
      </c>
      <c r="AO562" s="27">
        <v>0.06954563675668193</v>
      </c>
      <c r="AQ562" s="17">
        <f t="shared" ref="AQ562:AS562" si="3548">EXP(AM562)/(EXP($AM562)+EXP($AN562)+EXP($AO562))</f>
        <v>0.7988615322</v>
      </c>
      <c r="AR562" s="17">
        <f t="shared" si="3548"/>
        <v>0.05409524039</v>
      </c>
      <c r="AS562" s="17">
        <f t="shared" si="3548"/>
        <v>0.1470432274</v>
      </c>
      <c r="AU562" s="40" t="str">
        <f t="shared" ref="AU562:AU569" si="3559">IF(MAX(AQ562:AS562)=AQ562,"setosa",IF(MAX(AQ562:AS562)=AR562,"versicolor","virginica"))</f>
        <v>setosa</v>
      </c>
      <c r="AW562" s="41">
        <v>1.0</v>
      </c>
      <c r="AX562" s="41">
        <v>0.0</v>
      </c>
      <c r="AY562" s="41">
        <v>0.0</v>
      </c>
      <c r="BB562" s="74">
        <f t="shared" ref="BB562:BD562" si="3549">AQ562-AW562</f>
        <v>-0.2011384678</v>
      </c>
      <c r="BC562" s="74">
        <f t="shared" si="3549"/>
        <v>0.05409524039</v>
      </c>
      <c r="BD562" s="74">
        <f t="shared" si="3549"/>
        <v>0.1470432274</v>
      </c>
      <c r="BF562" s="5">
        <v>1.0</v>
      </c>
      <c r="BG562" s="5">
        <v>1.0</v>
      </c>
      <c r="BH562" s="5">
        <v>1.0</v>
      </c>
      <c r="BJ562" s="34">
        <f t="shared" ref="BJ562:BL562" si="3550">BB562*BF562</f>
        <v>-0.2011384678</v>
      </c>
      <c r="BK562" s="34">
        <f t="shared" si="3550"/>
        <v>0.05409524039</v>
      </c>
      <c r="BL562" s="34">
        <f t="shared" si="3550"/>
        <v>0.1470432274</v>
      </c>
      <c r="BN562" s="61" t="s">
        <v>2335</v>
      </c>
      <c r="BO562" s="34">
        <v>0.2018141775914418</v>
      </c>
      <c r="BP562" s="34">
        <v>-0.28359659971429085</v>
      </c>
      <c r="BQ562" s="34">
        <v>0.08178242212284886</v>
      </c>
      <c r="BT562" s="5">
        <f t="shared" ref="BT562:BV562" si="3551">Z562*(1-Z562)</f>
        <v>0.07859277643</v>
      </c>
      <c r="BU562" s="5">
        <f t="shared" si="3551"/>
        <v>0.02666520191</v>
      </c>
      <c r="BV562" s="5">
        <f t="shared" si="3551"/>
        <v>0.05185004742</v>
      </c>
      <c r="BY562" s="17">
        <v>0.1183386937464223</v>
      </c>
      <c r="BZ562" s="17">
        <v>-0.36025682542957094</v>
      </c>
      <c r="CA562" s="17">
        <v>0.4734843430083947</v>
      </c>
      <c r="CC562" s="34">
        <f t="shared" ref="CC562:CE562" si="3552">BY562*BT562</f>
        <v>0.009300566501</v>
      </c>
      <c r="CD562" s="34">
        <f t="shared" si="3552"/>
        <v>-0.00960632099</v>
      </c>
      <c r="CE562" s="34">
        <f t="shared" si="3552"/>
        <v>0.02455018564</v>
      </c>
      <c r="CG562" s="61" t="s">
        <v>2336</v>
      </c>
      <c r="CH562" s="66">
        <v>-0.1419834346547696</v>
      </c>
      <c r="CI562" s="66">
        <v>0.12874637626897856</v>
      </c>
      <c r="CJ562" s="66">
        <v>-0.24271971375128312</v>
      </c>
    </row>
    <row r="563" ht="18.0" customHeight="1">
      <c r="B563" s="6">
        <v>1.0</v>
      </c>
      <c r="C563" s="6">
        <v>0.0</v>
      </c>
      <c r="D563" s="6">
        <v>0.0</v>
      </c>
      <c r="E563" s="22" t="str">
        <f t="shared" si="3539"/>
        <v>setosa</v>
      </c>
      <c r="F563" s="22">
        <f t="shared" ref="F563:H563" si="3553">AQ563</f>
        <v>0.7864105697</v>
      </c>
      <c r="G563" s="22">
        <f t="shared" si="3553"/>
        <v>0.05865392927</v>
      </c>
      <c r="H563" s="22">
        <f t="shared" si="3553"/>
        <v>0.154935501</v>
      </c>
      <c r="I563" s="64" t="str">
        <f t="shared" si="3541"/>
        <v>setosa</v>
      </c>
      <c r="K563" s="24" t="str">
        <f t="shared" si="3542"/>
        <v>OK</v>
      </c>
      <c r="L563" s="76">
        <f t="shared" si="3543"/>
        <v>0.02453036408</v>
      </c>
      <c r="N563" s="29">
        <v>1.0</v>
      </c>
      <c r="O563" s="27">
        <v>4.6</v>
      </c>
      <c r="P563" s="27">
        <v>6.8</v>
      </c>
      <c r="Q563" s="72">
        <f t="shared" ref="Q563:S563" si="3554">Q550-$C$10*CH550</f>
        <v>-0.5496489797</v>
      </c>
      <c r="R563" s="72">
        <f t="shared" si="3554"/>
        <v>1.022039458</v>
      </c>
      <c r="S563" s="72">
        <f t="shared" si="3554"/>
        <v>-1.127939857</v>
      </c>
      <c r="U563" s="27">
        <v>-2.08619519276197</v>
      </c>
      <c r="V563" s="27">
        <v>3.1758612081811486</v>
      </c>
      <c r="W563" s="27">
        <v>-2.5674682746584105</v>
      </c>
      <c r="Z563" s="17">
        <f t="shared" ref="Z563:AB563" si="3555">1/(1+EXP(-U563))</f>
        <v>0.1104458337</v>
      </c>
      <c r="AA563" s="17">
        <f t="shared" si="3555"/>
        <v>0.9599157183</v>
      </c>
      <c r="AB563" s="17">
        <f t="shared" si="3555"/>
        <v>0.07126168064</v>
      </c>
      <c r="AE563" s="29">
        <v>1.0</v>
      </c>
      <c r="AF563" s="17">
        <f t="shared" ref="AF563:AH563" si="3556">Z563</f>
        <v>0.1104458337</v>
      </c>
      <c r="AG563" s="17">
        <f t="shared" si="3556"/>
        <v>0.9599157183</v>
      </c>
      <c r="AH563" s="17">
        <f t="shared" si="3556"/>
        <v>0.07126168064</v>
      </c>
      <c r="AI563" s="38">
        <f t="shared" ref="AI563:AK563" si="3557">AI550-$C$10*BO550</f>
        <v>1.583259628</v>
      </c>
      <c r="AJ563" s="38">
        <f t="shared" si="3557"/>
        <v>-0.9159323924</v>
      </c>
      <c r="AK563" s="38">
        <f t="shared" si="3557"/>
        <v>0.05267276432</v>
      </c>
      <c r="AM563" s="27">
        <v>1.7233653907753435</v>
      </c>
      <c r="AN563" s="27">
        <v>-0.8724590504976039</v>
      </c>
      <c r="AO563" s="27">
        <v>0.09889528927044802</v>
      </c>
      <c r="AQ563" s="17">
        <f t="shared" ref="AQ563:AS563" si="3558">EXP(AM563)/(EXP($AM563)+EXP($AN563)+EXP($AO563))</f>
        <v>0.7864105697</v>
      </c>
      <c r="AR563" s="17">
        <f t="shared" si="3558"/>
        <v>0.05865392927</v>
      </c>
      <c r="AS563" s="17">
        <f t="shared" si="3558"/>
        <v>0.154935501</v>
      </c>
      <c r="AU563" s="40" t="str">
        <f t="shared" si="3559"/>
        <v>setosa</v>
      </c>
      <c r="AW563" s="41">
        <v>1.0</v>
      </c>
      <c r="AX563" s="41">
        <v>0.0</v>
      </c>
      <c r="AY563" s="41">
        <v>0.0</v>
      </c>
      <c r="BB563" s="74">
        <f t="shared" ref="BB563:BD563" si="3560">AQ563-AW563</f>
        <v>-0.2135894303</v>
      </c>
      <c r="BC563" s="74">
        <f t="shared" si="3560"/>
        <v>0.05865392927</v>
      </c>
      <c r="BD563" s="74">
        <f t="shared" si="3560"/>
        <v>0.154935501</v>
      </c>
      <c r="BF563" s="5">
        <v>1.0</v>
      </c>
      <c r="BG563" s="5">
        <v>1.0</v>
      </c>
      <c r="BH563" s="5">
        <v>1.0</v>
      </c>
      <c r="BJ563" s="34">
        <f t="shared" ref="BJ563:BL563" si="3561">BB563*BF563</f>
        <v>-0.2135894303</v>
      </c>
      <c r="BK563" s="34">
        <f t="shared" si="3561"/>
        <v>0.05865392927</v>
      </c>
      <c r="BL563" s="34">
        <f t="shared" si="3561"/>
        <v>0.154935501</v>
      </c>
      <c r="BO563" s="34">
        <v>-0.421663032878291</v>
      </c>
      <c r="BP563" s="34">
        <v>0.3976979082723039</v>
      </c>
      <c r="BQ563" s="34">
        <v>0.023965124605987126</v>
      </c>
      <c r="BT563" s="5">
        <f t="shared" ref="BT563:BV563" si="3562">Z563*(1-Z563)</f>
        <v>0.0982475515</v>
      </c>
      <c r="BU563" s="5">
        <f t="shared" si="3562"/>
        <v>0.03847753203</v>
      </c>
      <c r="BV563" s="5">
        <f t="shared" si="3562"/>
        <v>0.06618345351</v>
      </c>
      <c r="BY563" s="17">
        <v>0.12626276173453344</v>
      </c>
      <c r="BZ563" s="17">
        <v>-0.38372967459109636</v>
      </c>
      <c r="CA563" s="17">
        <v>0.5031081943150557</v>
      </c>
      <c r="CC563" s="34">
        <f t="shared" ref="CC563:CE563" si="3563">BY563*BT563</f>
        <v>0.01240500719</v>
      </c>
      <c r="CD563" s="34">
        <f t="shared" si="3563"/>
        <v>-0.01476497084</v>
      </c>
      <c r="CE563" s="34">
        <f t="shared" si="3563"/>
        <v>0.03329743779</v>
      </c>
      <c r="CH563" s="66">
        <v>0.22628388176127662</v>
      </c>
      <c r="CI563" s="66">
        <v>-0.2794201408703514</v>
      </c>
      <c r="CJ563" s="66">
        <v>0.1990014677133723</v>
      </c>
    </row>
    <row r="564" ht="18.0" customHeight="1">
      <c r="B564" s="6">
        <v>0.0</v>
      </c>
      <c r="C564" s="6">
        <v>1.0</v>
      </c>
      <c r="D564" s="6">
        <v>0.0</v>
      </c>
      <c r="E564" s="22" t="str">
        <f t="shared" si="3539"/>
        <v>versicolor</v>
      </c>
      <c r="F564" s="22">
        <f t="shared" ref="F564:H564" si="3564">AQ564</f>
        <v>0.06879854813</v>
      </c>
      <c r="G564" s="22">
        <f t="shared" si="3564"/>
        <v>0.5209878475</v>
      </c>
      <c r="H564" s="22">
        <f t="shared" si="3564"/>
        <v>0.4102136044</v>
      </c>
      <c r="I564" s="64" t="str">
        <f t="shared" si="3541"/>
        <v>versicolor</v>
      </c>
      <c r="K564" s="24" t="str">
        <f t="shared" si="3542"/>
        <v>OK</v>
      </c>
      <c r="L564" s="76">
        <f t="shared" si="3543"/>
        <v>0.1170929412</v>
      </c>
      <c r="N564" s="29">
        <v>1.0</v>
      </c>
      <c r="O564" s="27">
        <v>6.4</v>
      </c>
      <c r="P564" s="27">
        <v>3.6</v>
      </c>
      <c r="U564" s="27">
        <v>0.2851055336205428</v>
      </c>
      <c r="V564" s="27">
        <v>-1.5101497151453107</v>
      </c>
      <c r="W564" s="27">
        <v>2.951857029230357</v>
      </c>
      <c r="Z564" s="17">
        <f t="shared" ref="Z564:AB564" si="3565">1/(1+EXP(-U564))</f>
        <v>0.5707974665</v>
      </c>
      <c r="AA564" s="17">
        <f t="shared" si="3565"/>
        <v>0.1809166064</v>
      </c>
      <c r="AB564" s="17">
        <f t="shared" si="3565"/>
        <v>0.9503511835</v>
      </c>
      <c r="AE564" s="29">
        <v>1.0</v>
      </c>
      <c r="AF564" s="17">
        <f t="shared" ref="AF564:AH564" si="3566">Z564</f>
        <v>0.5707974665</v>
      </c>
      <c r="AG564" s="17">
        <f t="shared" si="3566"/>
        <v>0.1809166064</v>
      </c>
      <c r="AH564" s="17">
        <f t="shared" si="3566"/>
        <v>0.9503511835</v>
      </c>
      <c r="AI564" s="38">
        <f t="shared" ref="AI564:AK564" si="3567">AI551-$C$10*BO551</f>
        <v>-1.329320731</v>
      </c>
      <c r="AJ564" s="38">
        <f t="shared" si="3567"/>
        <v>1.2144116</v>
      </c>
      <c r="AK564" s="38">
        <f t="shared" si="3567"/>
        <v>0.9549091311</v>
      </c>
      <c r="AM564" s="27">
        <v>-0.6180163507186209</v>
      </c>
      <c r="AN564" s="27">
        <v>1.4065277234944258</v>
      </c>
      <c r="AO564" s="27">
        <v>1.167479017727528</v>
      </c>
      <c r="AQ564" s="17">
        <f t="shared" ref="AQ564:AS564" si="3568">EXP(AM564)/(EXP($AM564)+EXP($AN564)+EXP($AO564))</f>
        <v>0.06879854813</v>
      </c>
      <c r="AR564" s="17">
        <f t="shared" si="3568"/>
        <v>0.5209878475</v>
      </c>
      <c r="AS564" s="17">
        <f t="shared" si="3568"/>
        <v>0.4102136044</v>
      </c>
      <c r="AU564" s="40" t="str">
        <f t="shared" si="3559"/>
        <v>versicolor</v>
      </c>
      <c r="AW564" s="41">
        <v>0.0</v>
      </c>
      <c r="AX564" s="41">
        <v>1.0</v>
      </c>
      <c r="AY564" s="41">
        <v>0.0</v>
      </c>
      <c r="BB564" s="74">
        <f t="shared" ref="BB564:BD564" si="3569">AQ564-AW564</f>
        <v>0.06879854813</v>
      </c>
      <c r="BC564" s="74">
        <f t="shared" si="3569"/>
        <v>-0.4790121525</v>
      </c>
      <c r="BD564" s="74">
        <f t="shared" si="3569"/>
        <v>0.4102136044</v>
      </c>
      <c r="BF564" s="5">
        <v>1.0</v>
      </c>
      <c r="BG564" s="5">
        <v>1.0</v>
      </c>
      <c r="BH564" s="5">
        <v>1.0</v>
      </c>
      <c r="BJ564" s="34">
        <f t="shared" ref="BJ564:BL564" si="3570">BB564*BF564</f>
        <v>0.06879854813</v>
      </c>
      <c r="BK564" s="34">
        <f t="shared" si="3570"/>
        <v>-0.4790121525</v>
      </c>
      <c r="BL564" s="34">
        <f t="shared" si="3570"/>
        <v>0.4102136044</v>
      </c>
      <c r="BO564" s="34">
        <v>0.48190201660939563</v>
      </c>
      <c r="BP564" s="34">
        <v>-0.18930204305915038</v>
      </c>
      <c r="BQ564" s="34">
        <v>-0.2925999735502458</v>
      </c>
      <c r="BT564" s="5">
        <f t="shared" ref="BT564:BV564" si="3571">Z564*(1-Z564)</f>
        <v>0.2449877187</v>
      </c>
      <c r="BU564" s="5">
        <f t="shared" si="3571"/>
        <v>0.148185788</v>
      </c>
      <c r="BV564" s="5">
        <f t="shared" si="3571"/>
        <v>0.04718381154</v>
      </c>
      <c r="BY564" s="17">
        <v>-0.2682897365081131</v>
      </c>
      <c r="BZ564" s="17">
        <v>0.5692757950595931</v>
      </c>
      <c r="CA564" s="17">
        <v>-0.2814565341662666</v>
      </c>
      <c r="CC564" s="34">
        <f t="shared" ref="CC564:CE564" si="3572">BY564*BT564</f>
        <v>-0.06572769051</v>
      </c>
      <c r="CD564" s="34">
        <f t="shared" si="3572"/>
        <v>0.08435858225</v>
      </c>
      <c r="CE564" s="34">
        <f t="shared" si="3572"/>
        <v>-0.01328019207</v>
      </c>
    </row>
    <row r="565" ht="18.0" customHeight="1">
      <c r="B565" s="6">
        <v>0.0</v>
      </c>
      <c r="C565" s="6">
        <v>1.0</v>
      </c>
      <c r="D565" s="6">
        <v>0.0</v>
      </c>
      <c r="E565" s="22" t="str">
        <f t="shared" si="3539"/>
        <v>versicolor</v>
      </c>
      <c r="F565" s="22">
        <f t="shared" ref="F565:H565" si="3573">AQ565</f>
        <v>0.07635061814</v>
      </c>
      <c r="G565" s="22">
        <f t="shared" si="3573"/>
        <v>0.5075549666</v>
      </c>
      <c r="H565" s="22">
        <f t="shared" si="3573"/>
        <v>0.4160944153</v>
      </c>
      <c r="I565" s="64" t="str">
        <f t="shared" si="3541"/>
        <v>versicolor</v>
      </c>
      <c r="K565" s="24" t="str">
        <f t="shared" si="3542"/>
        <v>OK</v>
      </c>
      <c r="L565" s="76">
        <f t="shared" si="3543"/>
        <v>0.1241657639</v>
      </c>
      <c r="N565" s="29">
        <v>1.0</v>
      </c>
      <c r="O565" s="27">
        <v>5.9</v>
      </c>
      <c r="P565" s="27">
        <v>3.4</v>
      </c>
      <c r="U565" s="27">
        <v>0.22491755418026127</v>
      </c>
      <c r="V565" s="27">
        <v>-1.3213674239524815</v>
      </c>
      <c r="W565" s="27">
        <v>2.646912288791235</v>
      </c>
      <c r="Z565" s="17">
        <f t="shared" ref="Z565:AB565" si="3574">1/(1+EXP(-U565))</f>
        <v>0.5559935377</v>
      </c>
      <c r="AA565" s="17">
        <f t="shared" si="3574"/>
        <v>0.2105908797</v>
      </c>
      <c r="AB565" s="17">
        <f t="shared" si="3574"/>
        <v>0.9338204259</v>
      </c>
      <c r="AE565" s="29">
        <v>1.0</v>
      </c>
      <c r="AF565" s="17">
        <f t="shared" ref="AF565:AH565" si="3575">Z565</f>
        <v>0.5559935377</v>
      </c>
      <c r="AG565" s="17">
        <f t="shared" si="3575"/>
        <v>0.2105908797</v>
      </c>
      <c r="AH565" s="17">
        <f t="shared" si="3575"/>
        <v>0.9338204259</v>
      </c>
      <c r="AI565" s="2"/>
      <c r="AM565" s="27">
        <v>-0.5510073311285992</v>
      </c>
      <c r="AN565" s="27">
        <v>1.3432615547215139</v>
      </c>
      <c r="AO565" s="27">
        <v>1.1445687353568705</v>
      </c>
      <c r="AQ565" s="17">
        <f t="shared" ref="AQ565:AS565" si="3576">EXP(AM565)/(EXP($AM565)+EXP($AN565)+EXP($AO565))</f>
        <v>0.07635061814</v>
      </c>
      <c r="AR565" s="17">
        <f t="shared" si="3576"/>
        <v>0.5075549666</v>
      </c>
      <c r="AS565" s="17">
        <f t="shared" si="3576"/>
        <v>0.4160944153</v>
      </c>
      <c r="AU565" s="40" t="str">
        <f t="shared" si="3559"/>
        <v>versicolor</v>
      </c>
      <c r="AW565" s="41">
        <v>0.0</v>
      </c>
      <c r="AX565" s="41">
        <v>1.0</v>
      </c>
      <c r="AY565" s="41">
        <v>0.0</v>
      </c>
      <c r="BB565" s="74">
        <f t="shared" ref="BB565:BD565" si="3577">AQ565-AW565</f>
        <v>0.07635061814</v>
      </c>
      <c r="BC565" s="74">
        <f t="shared" si="3577"/>
        <v>-0.4924450334</v>
      </c>
      <c r="BD565" s="74">
        <f t="shared" si="3577"/>
        <v>0.4160944153</v>
      </c>
      <c r="BF565" s="5">
        <v>1.0</v>
      </c>
      <c r="BG565" s="5">
        <v>1.0</v>
      </c>
      <c r="BH565" s="5">
        <v>1.0</v>
      </c>
      <c r="BJ565" s="34">
        <f t="shared" ref="BJ565:BL565" si="3578">BB565*BF565</f>
        <v>0.07635061814</v>
      </c>
      <c r="BK565" s="34">
        <f t="shared" si="3578"/>
        <v>-0.4924450334</v>
      </c>
      <c r="BL565" s="34">
        <f t="shared" si="3578"/>
        <v>0.4160944153</v>
      </c>
      <c r="BT565" s="5">
        <f t="shared" ref="BT565:BV565" si="3579">Z565*(1-Z565)</f>
        <v>0.2468647237</v>
      </c>
      <c r="BU565" s="5">
        <f t="shared" si="3579"/>
        <v>0.1662423611</v>
      </c>
      <c r="BV565" s="5">
        <f t="shared" si="3579"/>
        <v>0.0617998381</v>
      </c>
      <c r="BY565" s="17">
        <v>-0.27837338521459437</v>
      </c>
      <c r="BZ565" s="17">
        <v>0.5938460519091748</v>
      </c>
      <c r="CA565" s="17">
        <v>-0.30219306376224553</v>
      </c>
      <c r="CC565" s="34">
        <f t="shared" ref="CC565:CE565" si="3580">BY565*BT565</f>
        <v>-0.06872056884</v>
      </c>
      <c r="CD565" s="34">
        <f t="shared" si="3580"/>
        <v>0.0987223698</v>
      </c>
      <c r="CE565" s="34">
        <f t="shared" si="3580"/>
        <v>-0.01867548241</v>
      </c>
    </row>
    <row r="566" ht="18.0" customHeight="1">
      <c r="B566" s="6">
        <v>0.0</v>
      </c>
      <c r="C566" s="6">
        <v>1.0</v>
      </c>
      <c r="D566" s="6">
        <v>0.0</v>
      </c>
      <c r="E566" s="22" t="str">
        <f t="shared" si="3539"/>
        <v>versicolor</v>
      </c>
      <c r="F566" s="22">
        <f t="shared" ref="F566:H566" si="3581">AQ566</f>
        <v>0.0528553696</v>
      </c>
      <c r="G566" s="22">
        <f t="shared" si="3581"/>
        <v>0.5575053161</v>
      </c>
      <c r="H566" s="22">
        <f t="shared" si="3581"/>
        <v>0.3896393143</v>
      </c>
      <c r="I566" s="64" t="str">
        <f t="shared" si="3541"/>
        <v>versicolor</v>
      </c>
      <c r="K566" s="24" t="str">
        <f t="shared" si="3542"/>
        <v>OK</v>
      </c>
      <c r="L566" s="76">
        <f t="shared" si="3543"/>
        <v>0.09929761767</v>
      </c>
      <c r="N566" s="29">
        <v>1.0</v>
      </c>
      <c r="O566" s="27">
        <v>6.7</v>
      </c>
      <c r="P566" s="27">
        <v>3.2</v>
      </c>
      <c r="U566" s="27">
        <v>0.607035790725196</v>
      </c>
      <c r="V566" s="27">
        <v>-2.1548796079775343</v>
      </c>
      <c r="W566" s="27">
        <v>3.7213525989836573</v>
      </c>
      <c r="Z566" s="17">
        <f t="shared" ref="Z566:AB566" si="3582">1/(1+EXP(-U566))</f>
        <v>0.6472643297</v>
      </c>
      <c r="AA566" s="17">
        <f t="shared" si="3582"/>
        <v>0.1038761218</v>
      </c>
      <c r="AB566" s="17">
        <f t="shared" si="3582"/>
        <v>0.9763706478</v>
      </c>
      <c r="AE566" s="29">
        <v>1.0</v>
      </c>
      <c r="AF566" s="17">
        <f t="shared" ref="AF566:AH566" si="3583">Z566</f>
        <v>0.6472643297</v>
      </c>
      <c r="AG566" s="17">
        <f t="shared" si="3583"/>
        <v>0.1038761218</v>
      </c>
      <c r="AH566" s="17">
        <f t="shared" si="3583"/>
        <v>0.9763706478</v>
      </c>
      <c r="AJ566" s="2"/>
      <c r="AK566" s="2"/>
      <c r="AM566" s="27">
        <v>-0.764518984544053</v>
      </c>
      <c r="AN566" s="27">
        <v>1.591393746413451</v>
      </c>
      <c r="AO566" s="27">
        <v>1.2331431834300097</v>
      </c>
      <c r="AQ566" s="17">
        <f t="shared" ref="AQ566:AS566" si="3584">EXP(AM566)/(EXP($AM566)+EXP($AN566)+EXP($AO566))</f>
        <v>0.0528553696</v>
      </c>
      <c r="AR566" s="17">
        <f t="shared" si="3584"/>
        <v>0.5575053161</v>
      </c>
      <c r="AS566" s="17">
        <f t="shared" si="3584"/>
        <v>0.3896393143</v>
      </c>
      <c r="AU566" s="40" t="str">
        <f t="shared" si="3559"/>
        <v>versicolor</v>
      </c>
      <c r="AW566" s="41">
        <v>0.0</v>
      </c>
      <c r="AX566" s="41">
        <v>1.0</v>
      </c>
      <c r="AY566" s="41">
        <v>0.0</v>
      </c>
      <c r="BB566" s="74">
        <f t="shared" ref="BB566:BD566" si="3585">AQ566-AW566</f>
        <v>0.0528553696</v>
      </c>
      <c r="BC566" s="74">
        <f t="shared" si="3585"/>
        <v>-0.4424946839</v>
      </c>
      <c r="BD566" s="74">
        <f t="shared" si="3585"/>
        <v>0.3896393143</v>
      </c>
      <c r="BF566" s="5">
        <v>1.0</v>
      </c>
      <c r="BG566" s="5">
        <v>1.0</v>
      </c>
      <c r="BH566" s="5">
        <v>1.0</v>
      </c>
      <c r="BJ566" s="34">
        <f t="shared" ref="BJ566:BL566" si="3586">BB566*BF566</f>
        <v>0.0528553696</v>
      </c>
      <c r="BK566" s="34">
        <f t="shared" si="3586"/>
        <v>-0.4424946839</v>
      </c>
      <c r="BL566" s="34">
        <f t="shared" si="3586"/>
        <v>0.3896393143</v>
      </c>
      <c r="BT566" s="5">
        <f t="shared" ref="BT566:BV566" si="3587">Z566*(1-Z566)</f>
        <v>0.2283132172</v>
      </c>
      <c r="BU566" s="5">
        <f t="shared" si="3587"/>
        <v>0.0930858731</v>
      </c>
      <c r="BV566" s="5">
        <f t="shared" si="3587"/>
        <v>0.02307100593</v>
      </c>
      <c r="BY566" s="17">
        <v>-0.24296575568528075</v>
      </c>
      <c r="BZ566" s="17">
        <v>0.5095023670033636</v>
      </c>
      <c r="CA566" s="17">
        <v>-0.23556227642948513</v>
      </c>
      <c r="CC566" s="34">
        <f t="shared" ref="CC566:CE566" si="3588">BY566*BT566</f>
        <v>-0.05547229335</v>
      </c>
      <c r="CD566" s="34">
        <f t="shared" si="3588"/>
        <v>0.04742747268</v>
      </c>
      <c r="CE566" s="34">
        <f t="shared" si="3588"/>
        <v>-0.005434658677</v>
      </c>
    </row>
    <row r="567" ht="18.0" customHeight="1">
      <c r="B567" s="6">
        <v>0.0</v>
      </c>
      <c r="C567" s="6">
        <v>0.0</v>
      </c>
      <c r="D567" s="6">
        <v>1.0</v>
      </c>
      <c r="E567" s="22" t="str">
        <f t="shared" si="3539"/>
        <v>virginica</v>
      </c>
      <c r="F567" s="22">
        <f t="shared" ref="F567:H567" si="3589">AQ567</f>
        <v>0.1915728468</v>
      </c>
      <c r="G567" s="22">
        <f t="shared" si="3589"/>
        <v>0.3562555261</v>
      </c>
      <c r="H567" s="22">
        <f t="shared" si="3589"/>
        <v>0.4521716271</v>
      </c>
      <c r="I567" s="64" t="str">
        <f t="shared" si="3541"/>
        <v>virginica</v>
      </c>
      <c r="K567" s="24" t="str">
        <f t="shared" si="3542"/>
        <v>OK</v>
      </c>
      <c r="L567" s="76">
        <f t="shared" si="3543"/>
        <v>0.08180907775</v>
      </c>
      <c r="N567" s="29">
        <v>1.0</v>
      </c>
      <c r="O567" s="27">
        <v>7.9</v>
      </c>
      <c r="P567" s="27">
        <v>6.3</v>
      </c>
      <c r="U567" s="27">
        <v>-0.688593385414416</v>
      </c>
      <c r="V567" s="27">
        <v>0.06978627290063155</v>
      </c>
      <c r="W567" s="27">
        <v>1.4980175514541916</v>
      </c>
      <c r="Z567" s="17">
        <f t="shared" ref="Z567:AB567" si="3590">1/(1+EXP(-U567))</f>
        <v>0.3343460547</v>
      </c>
      <c r="AA567" s="17">
        <f t="shared" si="3590"/>
        <v>0.5174394911</v>
      </c>
      <c r="AB567" s="17">
        <f t="shared" si="3590"/>
        <v>0.8172786149</v>
      </c>
      <c r="AE567" s="29">
        <v>1.0</v>
      </c>
      <c r="AF567" s="17">
        <f t="shared" ref="AF567:AH567" si="3591">Z567</f>
        <v>0.3343460547</v>
      </c>
      <c r="AG567" s="17">
        <f t="shared" si="3591"/>
        <v>0.5174394911</v>
      </c>
      <c r="AH567" s="17">
        <f t="shared" si="3591"/>
        <v>0.8172786149</v>
      </c>
      <c r="AM567" s="27">
        <v>0.06057319531357175</v>
      </c>
      <c r="AN567" s="27">
        <v>0.6809533013323161</v>
      </c>
      <c r="AO567" s="27">
        <v>0.9193668718461795</v>
      </c>
      <c r="AQ567" s="17">
        <f t="shared" ref="AQ567:AS567" si="3592">EXP(AM567)/(EXP($AM567)+EXP($AN567)+EXP($AO567))</f>
        <v>0.1915728468</v>
      </c>
      <c r="AR567" s="17">
        <f t="shared" si="3592"/>
        <v>0.3562555261</v>
      </c>
      <c r="AS567" s="17">
        <f t="shared" si="3592"/>
        <v>0.4521716271</v>
      </c>
      <c r="AU567" s="40" t="str">
        <f t="shared" si="3559"/>
        <v>virginica</v>
      </c>
      <c r="AW567" s="41">
        <v>0.0</v>
      </c>
      <c r="AX567" s="41">
        <v>0.0</v>
      </c>
      <c r="AY567" s="41">
        <v>1.0</v>
      </c>
      <c r="BB567" s="74">
        <f t="shared" ref="BB567:BD567" si="3593">AQ567-AW567</f>
        <v>0.1915728468</v>
      </c>
      <c r="BC567" s="74">
        <f t="shared" si="3593"/>
        <v>0.3562555261</v>
      </c>
      <c r="BD567" s="74">
        <f t="shared" si="3593"/>
        <v>-0.5478283729</v>
      </c>
      <c r="BF567" s="5">
        <v>1.0</v>
      </c>
      <c r="BG567" s="5">
        <v>1.0</v>
      </c>
      <c r="BH567" s="5">
        <v>1.0</v>
      </c>
      <c r="BJ567" s="34">
        <f t="shared" ref="BJ567:BL567" si="3594">BB567*BF567</f>
        <v>0.1915728468</v>
      </c>
      <c r="BK567" s="34">
        <f t="shared" si="3594"/>
        <v>0.3562555261</v>
      </c>
      <c r="BL567" s="34">
        <f t="shared" si="3594"/>
        <v>-0.5478283729</v>
      </c>
      <c r="BT567" s="5">
        <f t="shared" ref="BT567:BV567" si="3595">Z567*(1-Z567)</f>
        <v>0.2225587704</v>
      </c>
      <c r="BU567" s="5">
        <f t="shared" si="3595"/>
        <v>0.2496958642</v>
      </c>
      <c r="BV567" s="5">
        <f t="shared" si="3595"/>
        <v>0.1493342806</v>
      </c>
      <c r="BY567" s="17">
        <v>0.08901582588682694</v>
      </c>
      <c r="BZ567" s="17">
        <v>-0.05185205692977225</v>
      </c>
      <c r="CA567" s="17">
        <v>-0.3451472288995971</v>
      </c>
      <c r="CC567" s="34">
        <f t="shared" ref="CC567:CE567" si="3596">BY567*BT567</f>
        <v>0.01981125276</v>
      </c>
      <c r="CD567" s="34">
        <f t="shared" si="3596"/>
        <v>-0.01294724416</v>
      </c>
      <c r="CE567" s="34">
        <f t="shared" si="3596"/>
        <v>-0.05154231311</v>
      </c>
    </row>
    <row r="568" ht="18.0" customHeight="1">
      <c r="B568" s="6">
        <v>0.0</v>
      </c>
      <c r="C568" s="6">
        <v>0.0</v>
      </c>
      <c r="D568" s="6">
        <v>1.0</v>
      </c>
      <c r="E568" s="22" t="str">
        <f t="shared" si="3539"/>
        <v>virginica</v>
      </c>
      <c r="F568" s="22">
        <f t="shared" ref="F568:H568" si="3597">AQ568</f>
        <v>0.1038536504</v>
      </c>
      <c r="G568" s="22">
        <f t="shared" si="3597"/>
        <v>0.4544713533</v>
      </c>
      <c r="H568" s="22">
        <f t="shared" si="3597"/>
        <v>0.4416749963</v>
      </c>
      <c r="I568" s="64" t="str">
        <f t="shared" si="3541"/>
        <v>versicolor</v>
      </c>
      <c r="K568" s="24" t="str">
        <f t="shared" si="3542"/>
        <v>NG</v>
      </c>
      <c r="L568" s="76">
        <f t="shared" si="3543"/>
        <v>0.1086648958</v>
      </c>
      <c r="N568" s="29">
        <v>1.0</v>
      </c>
      <c r="O568" s="27">
        <v>8.3</v>
      </c>
      <c r="P568" s="27">
        <v>5.8</v>
      </c>
      <c r="U568" s="27">
        <v>-0.2776746752646524</v>
      </c>
      <c r="V568" s="27">
        <v>-0.7557856022784541</v>
      </c>
      <c r="W568" s="27">
        <v>2.486413649234886</v>
      </c>
      <c r="Z568" s="17">
        <f t="shared" ref="Z568:AB568" si="3598">1/(1+EXP(-U568))</f>
        <v>0.4310239523</v>
      </c>
      <c r="AA568" s="17">
        <f t="shared" si="3598"/>
        <v>0.3195619561</v>
      </c>
      <c r="AB568" s="17">
        <f t="shared" si="3598"/>
        <v>0.9231838608</v>
      </c>
      <c r="AE568" s="29">
        <v>1.0</v>
      </c>
      <c r="AF568" s="17">
        <f t="shared" ref="AF568:AH568" si="3599">Z568</f>
        <v>0.4310239523</v>
      </c>
      <c r="AG568" s="17">
        <f t="shared" si="3599"/>
        <v>0.3195619561</v>
      </c>
      <c r="AH568" s="17">
        <f t="shared" si="3599"/>
        <v>0.9231838608</v>
      </c>
      <c r="AM568" s="27">
        <v>-0.3807805419345438</v>
      </c>
      <c r="AN568" s="27">
        <v>1.0953716404709615</v>
      </c>
      <c r="AO568" s="27">
        <v>1.0668110670992128</v>
      </c>
      <c r="AQ568" s="17">
        <f t="shared" ref="AQ568:AS568" si="3600">EXP(AM568)/(EXP($AM568)+EXP($AN568)+EXP($AO568))</f>
        <v>0.1038536504</v>
      </c>
      <c r="AR568" s="17">
        <f t="shared" si="3600"/>
        <v>0.4544713533</v>
      </c>
      <c r="AS568" s="17">
        <f t="shared" si="3600"/>
        <v>0.4416749963</v>
      </c>
      <c r="AU568" s="40" t="str">
        <f t="shared" si="3559"/>
        <v>versicolor</v>
      </c>
      <c r="AW568" s="41">
        <v>0.0</v>
      </c>
      <c r="AX568" s="41">
        <v>0.0</v>
      </c>
      <c r="AY568" s="41">
        <v>1.0</v>
      </c>
      <c r="BB568" s="74">
        <f t="shared" ref="BB568:BD568" si="3601">AQ568-AW568</f>
        <v>0.1038536504</v>
      </c>
      <c r="BC568" s="74">
        <f t="shared" si="3601"/>
        <v>0.4544713533</v>
      </c>
      <c r="BD568" s="74">
        <f t="shared" si="3601"/>
        <v>-0.5583250037</v>
      </c>
      <c r="BF568" s="5">
        <v>1.0</v>
      </c>
      <c r="BG568" s="5">
        <v>1.0</v>
      </c>
      <c r="BH568" s="5">
        <v>1.0</v>
      </c>
      <c r="BJ568" s="34">
        <f t="shared" ref="BJ568:BL568" si="3602">BB568*BF568</f>
        <v>0.1038536504</v>
      </c>
      <c r="BK568" s="34">
        <f t="shared" si="3602"/>
        <v>0.4544713533</v>
      </c>
      <c r="BL568" s="34">
        <f t="shared" si="3602"/>
        <v>-0.5583250037</v>
      </c>
      <c r="BT568" s="5">
        <f t="shared" ref="BT568:BV568" si="3603">Z568*(1-Z568)</f>
        <v>0.2452423049</v>
      </c>
      <c r="BU568" s="5">
        <f t="shared" si="3603"/>
        <v>0.2174421123</v>
      </c>
      <c r="BV568" s="5">
        <f t="shared" si="3603"/>
        <v>0.07091542</v>
      </c>
      <c r="BY568" s="17">
        <v>0.1775412783662479</v>
      </c>
      <c r="BZ568" s="17">
        <v>-0.28124626335774244</v>
      </c>
      <c r="CA568" s="17">
        <v>-0.11928917136919281</v>
      </c>
      <c r="CC568" s="34">
        <f t="shared" ref="CC568:CE568" si="3604">BY568*BT568</f>
        <v>0.04354063231</v>
      </c>
      <c r="CD568" s="34">
        <f t="shared" si="3604"/>
        <v>-0.06115478158</v>
      </c>
      <c r="CE568" s="34">
        <f t="shared" si="3604"/>
        <v>-0.008459441689</v>
      </c>
    </row>
    <row r="569" ht="18.0" customHeight="1">
      <c r="B569" s="6">
        <v>0.0</v>
      </c>
      <c r="C569" s="6">
        <v>0.0</v>
      </c>
      <c r="D569" s="6">
        <v>1.0</v>
      </c>
      <c r="E569" s="22" t="str">
        <f t="shared" si="3539"/>
        <v>virginica</v>
      </c>
      <c r="F569" s="22">
        <f t="shared" ref="F569:H569" si="3605">AQ569</f>
        <v>0.09581877567</v>
      </c>
      <c r="G569" s="22">
        <f t="shared" si="3605"/>
        <v>0.4687280011</v>
      </c>
      <c r="H569" s="22">
        <f t="shared" si="3605"/>
        <v>0.4354532232</v>
      </c>
      <c r="I569" s="64" t="str">
        <f t="shared" si="3541"/>
        <v>versicolor</v>
      </c>
      <c r="J569" s="30"/>
      <c r="K569" s="77" t="str">
        <f t="shared" si="3542"/>
        <v>NG</v>
      </c>
      <c r="L569" s="78">
        <f t="shared" si="3543"/>
        <v>0.1144435884</v>
      </c>
      <c r="N569" s="31">
        <v>1.0</v>
      </c>
      <c r="O569" s="27">
        <v>7.7</v>
      </c>
      <c r="P569" s="27">
        <v>5.2</v>
      </c>
      <c r="U569" s="27">
        <v>-0.1520266179034242</v>
      </c>
      <c r="V569" s="27">
        <v>-0.8971810576969599</v>
      </c>
      <c r="W569" s="27">
        <v>2.526538309123973</v>
      </c>
      <c r="Z569" s="17">
        <f t="shared" ref="Z569:AB569" si="3606">1/(1+EXP(-U569))</f>
        <v>0.4620663778</v>
      </c>
      <c r="AA569" s="17">
        <f t="shared" si="3606"/>
        <v>0.2896301352</v>
      </c>
      <c r="AB569" s="17">
        <f t="shared" si="3606"/>
        <v>0.9259814393</v>
      </c>
      <c r="AE569" s="31">
        <v>1.0</v>
      </c>
      <c r="AF569" s="17">
        <f t="shared" ref="AF569:AH569" si="3607">Z569</f>
        <v>0.4620663778</v>
      </c>
      <c r="AG569" s="17">
        <f t="shared" si="3607"/>
        <v>0.2896301352</v>
      </c>
      <c r="AH569" s="17">
        <f t="shared" si="3607"/>
        <v>0.9259814393</v>
      </c>
      <c r="AM569" s="27">
        <v>-0.4278050439403098</v>
      </c>
      <c r="AN569" s="27">
        <v>1.1597589472999985</v>
      </c>
      <c r="AO569" s="27">
        <v>1.0861236831450987</v>
      </c>
      <c r="AQ569" s="17">
        <f t="shared" ref="AQ569:AS569" si="3608">EXP(AM569)/(EXP($AM569)+EXP($AN569)+EXP($AO569))</f>
        <v>0.09581877567</v>
      </c>
      <c r="AR569" s="17">
        <f t="shared" si="3608"/>
        <v>0.4687280011</v>
      </c>
      <c r="AS569" s="17">
        <f t="shared" si="3608"/>
        <v>0.4354532232</v>
      </c>
      <c r="AU569" s="40" t="str">
        <f t="shared" si="3559"/>
        <v>versicolor</v>
      </c>
      <c r="AW569" s="41">
        <v>0.0</v>
      </c>
      <c r="AX569" s="41">
        <v>0.0</v>
      </c>
      <c r="AY569" s="41">
        <v>1.0</v>
      </c>
      <c r="BB569" s="74">
        <f t="shared" ref="BB569:BD569" si="3609">AQ569-AW569</f>
        <v>0.09581877567</v>
      </c>
      <c r="BC569" s="74">
        <f t="shared" si="3609"/>
        <v>0.4687280011</v>
      </c>
      <c r="BD569" s="74">
        <f t="shared" si="3609"/>
        <v>-0.5645467768</v>
      </c>
      <c r="BF569" s="5">
        <v>1.0</v>
      </c>
      <c r="BG569" s="5">
        <v>1.0</v>
      </c>
      <c r="BH569" s="5">
        <v>1.0</v>
      </c>
      <c r="BJ569" s="34">
        <f t="shared" ref="BJ569:BL569" si="3610">BB569*BF569</f>
        <v>0.09581877567</v>
      </c>
      <c r="BK569" s="34">
        <f t="shared" si="3610"/>
        <v>0.4687280011</v>
      </c>
      <c r="BL569" s="34">
        <f t="shared" si="3610"/>
        <v>-0.5645467768</v>
      </c>
      <c r="BT569" s="5">
        <f t="shared" ref="BT569:BV569" si="3611">Z569*(1-Z569)</f>
        <v>0.2485610403</v>
      </c>
      <c r="BU569" s="5">
        <f t="shared" si="3611"/>
        <v>0.20574452</v>
      </c>
      <c r="BV569" s="5">
        <f t="shared" si="3611"/>
        <v>0.06853981333</v>
      </c>
      <c r="BY569" s="17">
        <v>0.1882522621506139</v>
      </c>
      <c r="BZ569" s="17">
        <v>-0.307353399640319</v>
      </c>
      <c r="CA569" s="17">
        <v>-0.09723603533092501</v>
      </c>
      <c r="CC569" s="34">
        <f t="shared" ref="CC569:CE569" si="3612">BY569*BT569</f>
        <v>0.04679217812</v>
      </c>
      <c r="CD569" s="34">
        <f t="shared" si="3612"/>
        <v>-0.06323627767</v>
      </c>
      <c r="CE569" s="34">
        <f t="shared" si="3612"/>
        <v>-0.006664539711</v>
      </c>
    </row>
    <row r="570" ht="18.0" customHeight="1">
      <c r="K570" s="2"/>
      <c r="R570" s="9"/>
      <c r="AM570" s="7"/>
    </row>
    <row r="571" ht="18.0" customHeight="1">
      <c r="K571" s="2"/>
      <c r="R571" s="9"/>
      <c r="AM571" s="43" t="s">
        <v>388</v>
      </c>
      <c r="AN571" s="27"/>
      <c r="AO571" s="27"/>
    </row>
    <row r="572" ht="18.0" customHeight="1">
      <c r="B572" s="11" t="s">
        <v>11</v>
      </c>
      <c r="C572" s="12"/>
      <c r="D572" s="12"/>
      <c r="E572" s="13"/>
      <c r="G572" s="2"/>
      <c r="H572" s="2"/>
      <c r="I572" s="2"/>
      <c r="J572" s="9"/>
      <c r="K572" s="2"/>
      <c r="L572" s="9"/>
      <c r="Q572" s="7"/>
      <c r="U572" s="43" t="s">
        <v>12</v>
      </c>
      <c r="V572" s="27"/>
      <c r="W572" s="27"/>
      <c r="Z572" s="16" t="s">
        <v>389</v>
      </c>
      <c r="AA572" s="17"/>
      <c r="AF572" s="16" t="s">
        <v>390</v>
      </c>
      <c r="AI572" s="7"/>
      <c r="AM572" s="43" t="s">
        <v>391</v>
      </c>
      <c r="AQ572" s="10" t="s">
        <v>392</v>
      </c>
      <c r="AR572" s="17"/>
      <c r="AW572" s="1" t="s">
        <v>41</v>
      </c>
      <c r="BB572" s="36" t="s">
        <v>93</v>
      </c>
      <c r="BF572" s="4" t="s">
        <v>393</v>
      </c>
      <c r="BH572" s="9" t="s">
        <v>2337</v>
      </c>
      <c r="BJ572" s="33" t="s">
        <v>395</v>
      </c>
      <c r="BN572" s="33" t="s">
        <v>396</v>
      </c>
      <c r="BO572" s="34"/>
      <c r="BP572" s="34"/>
      <c r="BQ572" s="34"/>
      <c r="BT572" s="4" t="s">
        <v>397</v>
      </c>
      <c r="BX572" s="16" t="s">
        <v>398</v>
      </c>
      <c r="BY572" s="17"/>
      <c r="BZ572" s="17"/>
      <c r="CA572" s="17"/>
      <c r="CB572" s="17"/>
      <c r="CC572" s="33" t="s">
        <v>399</v>
      </c>
      <c r="CG572" s="4" t="s">
        <v>138</v>
      </c>
      <c r="CH572" s="5"/>
      <c r="CI572" s="5"/>
      <c r="CJ572" s="5"/>
    </row>
    <row r="573" ht="18.0" customHeight="1">
      <c r="B573" s="18" t="s">
        <v>14</v>
      </c>
      <c r="C573" s="18" t="s">
        <v>15</v>
      </c>
      <c r="D573" s="18" t="s">
        <v>16</v>
      </c>
      <c r="E573" s="19"/>
      <c r="F573" s="6" t="s">
        <v>14</v>
      </c>
      <c r="G573" s="6" t="s">
        <v>15</v>
      </c>
      <c r="H573" s="6" t="s">
        <v>16</v>
      </c>
      <c r="I573" s="19"/>
      <c r="J573" s="20" t="s">
        <v>18</v>
      </c>
      <c r="K573" s="18" t="s">
        <v>19</v>
      </c>
      <c r="L573" s="18" t="s">
        <v>1142</v>
      </c>
      <c r="N573" s="1" t="s">
        <v>21</v>
      </c>
      <c r="O573" s="1" t="s">
        <v>22</v>
      </c>
      <c r="P573" s="1" t="s">
        <v>514</v>
      </c>
      <c r="Q573" s="1" t="s">
        <v>2338</v>
      </c>
      <c r="U573" s="1" t="s">
        <v>2339</v>
      </c>
      <c r="AE573" s="1" t="s">
        <v>21</v>
      </c>
      <c r="AF573" s="2" t="s">
        <v>2340</v>
      </c>
      <c r="AI573" s="2" t="s">
        <v>2341</v>
      </c>
      <c r="AK573" s="2"/>
      <c r="AM573" s="2" t="s">
        <v>2342</v>
      </c>
      <c r="AO573" s="2"/>
      <c r="AQ573" s="2" t="s">
        <v>47</v>
      </c>
      <c r="AW573" s="6" t="s">
        <v>14</v>
      </c>
      <c r="AX573" s="6" t="s">
        <v>15</v>
      </c>
      <c r="AY573" s="6" t="s">
        <v>16</v>
      </c>
      <c r="BB573" s="2" t="s">
        <v>101</v>
      </c>
      <c r="BF573" s="1" t="s">
        <v>251</v>
      </c>
      <c r="BJ573" s="57" t="s">
        <v>2343</v>
      </c>
      <c r="BK573" s="58"/>
      <c r="BO573" s="2" t="s">
        <v>104</v>
      </c>
      <c r="BP573" s="2"/>
      <c r="BT573" s="1" t="s">
        <v>145</v>
      </c>
      <c r="BY573" s="2" t="s">
        <v>146</v>
      </c>
      <c r="CC573" s="2" t="s">
        <v>2344</v>
      </c>
      <c r="CH573" s="2" t="s">
        <v>148</v>
      </c>
    </row>
    <row r="574" ht="18.0" customHeight="1">
      <c r="A574" s="1">
        <f>A561+1</f>
        <v>44</v>
      </c>
      <c r="B574" s="6">
        <v>1.0</v>
      </c>
      <c r="C574" s="6">
        <v>0.0</v>
      </c>
      <c r="D574" s="6">
        <v>0.0</v>
      </c>
      <c r="E574" s="22" t="str">
        <f t="shared" ref="E574:E582" si="3623">IF(MAX(B574:D574)=B574,"setosa",IF(MAX(B574:D574)=C574,"versicolor","virginica"))</f>
        <v>setosa</v>
      </c>
      <c r="F574" s="22">
        <f t="shared" ref="F574:H574" si="3613">AQ574</f>
        <v>0.7811000312</v>
      </c>
      <c r="G574" s="22">
        <f t="shared" si="3613"/>
        <v>0.0596508258</v>
      </c>
      <c r="H574" s="22">
        <f t="shared" si="3613"/>
        <v>0.159249143</v>
      </c>
      <c r="I574" s="64" t="str">
        <f t="shared" ref="I574:I582" si="3625">IF(MAX(F574:H574)=F574,"setosa",IF(MAX(F574:H574)=G574,"versicolor","virginica"))</f>
        <v>setosa</v>
      </c>
      <c r="J574" s="22">
        <f>COUNTIF(K574:K582,"OK")/9</f>
        <v>0.7777777778</v>
      </c>
      <c r="K574" s="24" t="str">
        <f t="shared" ref="K574:K582" si="3626">IF(E574=I574,"OK","NG")</f>
        <v>OK</v>
      </c>
      <c r="L574" s="76">
        <f t="shared" ref="L574:L582" si="3627">((AQ574-B574)^2+(AR574-C574)^2)/2</f>
        <v>0.02573770867</v>
      </c>
      <c r="M574" s="9" t="s">
        <v>26</v>
      </c>
      <c r="N574" s="25">
        <v>1.0</v>
      </c>
      <c r="O574" s="27">
        <v>5.1</v>
      </c>
      <c r="P574" s="27">
        <v>7.0</v>
      </c>
      <c r="Q574" s="72">
        <f t="shared" ref="Q574:S574" si="3614">Q561-$C$10*CH561</f>
        <v>0.08899144359</v>
      </c>
      <c r="R574" s="72">
        <f t="shared" si="3614"/>
        <v>-0.1596701263</v>
      </c>
      <c r="S574" s="72">
        <f t="shared" si="3614"/>
        <v>0.2216667375</v>
      </c>
      <c r="T574" s="28" t="s">
        <v>27</v>
      </c>
      <c r="U574" s="27">
        <f t="array" ref="U574:W582">MMULT(N574:P582,Q574:S576)</f>
        <v>-2.074942405</v>
      </c>
      <c r="V574" s="27">
        <v>3.062026282841958</v>
      </c>
      <c r="W574" s="27">
        <v>-2.2717869833371687</v>
      </c>
      <c r="Y574" s="9" t="s">
        <v>2345</v>
      </c>
      <c r="Z574" s="17">
        <f t="shared" ref="Z574:AB574" si="3615">1/(1+EXP(-U574))</f>
        <v>0.1115562484</v>
      </c>
      <c r="AA574" s="17">
        <f t="shared" si="3615"/>
        <v>0.955298905</v>
      </c>
      <c r="AB574" s="17">
        <f t="shared" si="3615"/>
        <v>0.09348666088</v>
      </c>
      <c r="AD574" s="9" t="s">
        <v>2346</v>
      </c>
      <c r="AE574" s="25">
        <v>1.0</v>
      </c>
      <c r="AF574" s="17">
        <f t="shared" ref="AF574:AH574" si="3616">Z574</f>
        <v>0.1115562484</v>
      </c>
      <c r="AG574" s="17">
        <f t="shared" si="3616"/>
        <v>0.955298905</v>
      </c>
      <c r="AH574" s="17">
        <f t="shared" si="3616"/>
        <v>0.09348666088</v>
      </c>
      <c r="AI574" s="38">
        <f t="shared" ref="AI574:AK574" si="3617">AI561-$C$10*BO561</f>
        <v>0.2868532034</v>
      </c>
      <c r="AJ574" s="38">
        <f t="shared" si="3617"/>
        <v>-0.2016994263</v>
      </c>
      <c r="AK574" s="38">
        <f t="shared" si="3617"/>
        <v>-0.08515377707</v>
      </c>
      <c r="AL574" s="28" t="s">
        <v>27</v>
      </c>
      <c r="AM574" s="27">
        <f t="array" ref="AM574:AO582">MMULT(AE574:AH582,AI574:AK577)</f>
        <v>1.709857931</v>
      </c>
      <c r="AN574" s="27">
        <v>-0.8623372988115588</v>
      </c>
      <c r="AO574" s="27">
        <v>0.11962462135703865</v>
      </c>
      <c r="AP574" s="9" t="s">
        <v>2347</v>
      </c>
      <c r="AQ574" s="17">
        <f t="shared" ref="AQ574:AS574" si="3618">EXP(AM574)/(EXP($AM574)+EXP($AN574)+EXP($AO574))</f>
        <v>0.7811000312</v>
      </c>
      <c r="AR574" s="17">
        <f t="shared" si="3618"/>
        <v>0.0596508258</v>
      </c>
      <c r="AS574" s="17">
        <f t="shared" si="3618"/>
        <v>0.159249143</v>
      </c>
      <c r="AT574" s="39" t="s">
        <v>51</v>
      </c>
      <c r="AU574" s="40" t="str">
        <f>IF(MAX(B574:D574)=MAX(AQ574:AS574)=AQ574,"setosa",IF(MAX(AQ574:AS574)=AR574,"versicolor","virginica"))</f>
        <v>virginica</v>
      </c>
      <c r="AW574" s="41">
        <v>1.0</v>
      </c>
      <c r="AX574" s="41">
        <v>0.0</v>
      </c>
      <c r="AY574" s="41">
        <v>0.0</v>
      </c>
      <c r="BA574" s="59" t="s">
        <v>108</v>
      </c>
      <c r="BB574" s="74">
        <f t="shared" ref="BB574:BD574" si="3619">AQ574-AW574</f>
        <v>-0.2188999688</v>
      </c>
      <c r="BC574" s="74">
        <f t="shared" si="3619"/>
        <v>0.0596508258</v>
      </c>
      <c r="BD574" s="74">
        <f t="shared" si="3619"/>
        <v>0.159249143</v>
      </c>
      <c r="BE574" s="9" t="s">
        <v>2348</v>
      </c>
      <c r="BF574" s="5">
        <v>1.0</v>
      </c>
      <c r="BG574" s="5">
        <v>1.0</v>
      </c>
      <c r="BH574" s="5">
        <v>1.0</v>
      </c>
      <c r="BI574" s="9" t="s">
        <v>2349</v>
      </c>
      <c r="BJ574" s="34">
        <f t="shared" ref="BJ574:BL574" si="3620">BB574*BF574</f>
        <v>-0.2188999688</v>
      </c>
      <c r="BK574" s="34">
        <f t="shared" si="3620"/>
        <v>0.0596508258</v>
      </c>
      <c r="BL574" s="34">
        <f t="shared" si="3620"/>
        <v>0.159249143</v>
      </c>
      <c r="BN574" s="61" t="s">
        <v>2350</v>
      </c>
      <c r="BO574" s="62">
        <f t="array" ref="BO574:BQ577">MMULT(TRANSPOSE(AE574:AH582),BJ574:BL582)</f>
        <v>-0.04573518655</v>
      </c>
      <c r="BP574" s="62">
        <v>0.03291048272940522</v>
      </c>
      <c r="BQ574" s="62">
        <v>0.012824703821079697</v>
      </c>
      <c r="BS574" s="75" t="s">
        <v>2351</v>
      </c>
      <c r="BT574" s="5">
        <f t="shared" ref="BT574:BV574" si="3621">Z574*(1-Z574)</f>
        <v>0.09911145185</v>
      </c>
      <c r="BU574" s="5">
        <f t="shared" si="3621"/>
        <v>0.04270290711</v>
      </c>
      <c r="BV574" s="5">
        <f t="shared" si="3621"/>
        <v>0.08474690512</v>
      </c>
      <c r="BX574" s="9" t="s">
        <v>2352</v>
      </c>
      <c r="BY574" s="17">
        <f t="array" ref="BY574:CA582">MMULT(BJ574:BL582,TRANSPOSE(AI575:AK577))</f>
        <v>0.1320580074</v>
      </c>
      <c r="BZ574" s="17">
        <v>-0.400014001648033</v>
      </c>
      <c r="CA574" s="17">
        <v>0.5252999812319203</v>
      </c>
      <c r="CB574" s="9"/>
      <c r="CC574" s="34">
        <f t="shared" ref="CC574:CE574" si="3622">BY574*BT574</f>
        <v>0.01308846084</v>
      </c>
      <c r="CD574" s="34">
        <f t="shared" si="3622"/>
        <v>-0.01708176076</v>
      </c>
      <c r="CE574" s="34">
        <f t="shared" si="3622"/>
        <v>0.04451754767</v>
      </c>
      <c r="CG574" s="61" t="s">
        <v>2353</v>
      </c>
      <c r="CH574" s="65">
        <f t="array" ref="CH574:CJ576">MMULT(TRANSPOSE(N574:P582),CC574:CE582)</f>
        <v>-0.0459197453</v>
      </c>
      <c r="CI574" s="65">
        <v>0.051084298054872496</v>
      </c>
      <c r="CJ574" s="65">
        <v>-3.4375172522582535E-4</v>
      </c>
    </row>
    <row r="575" ht="18.0" customHeight="1">
      <c r="B575" s="6">
        <v>1.0</v>
      </c>
      <c r="C575" s="6">
        <v>0.0</v>
      </c>
      <c r="D575" s="6">
        <v>0.0</v>
      </c>
      <c r="E575" s="22" t="str">
        <f t="shared" si="3623"/>
        <v>setosa</v>
      </c>
      <c r="F575" s="22">
        <f t="shared" ref="F575:H575" si="3624">AQ575</f>
        <v>0.8053476482</v>
      </c>
      <c r="G575" s="22">
        <f t="shared" si="3624"/>
        <v>0.05133354208</v>
      </c>
      <c r="H575" s="22">
        <f t="shared" si="3624"/>
        <v>0.1433188097</v>
      </c>
      <c r="I575" s="64" t="str">
        <f t="shared" si="3625"/>
        <v>setosa</v>
      </c>
      <c r="K575" s="24" t="str">
        <f t="shared" si="3626"/>
        <v>OK</v>
      </c>
      <c r="L575" s="76">
        <f t="shared" si="3627"/>
        <v>0.0202623353</v>
      </c>
      <c r="N575" s="29">
        <v>1.0</v>
      </c>
      <c r="O575" s="27">
        <v>5.4</v>
      </c>
      <c r="P575" s="27">
        <v>7.8</v>
      </c>
      <c r="Q575" s="72">
        <f t="shared" ref="Q575:S575" si="3628">Q562-$C$10*CH562</f>
        <v>0.3487545568</v>
      </c>
      <c r="R575" s="72">
        <f t="shared" si="3628"/>
        <v>-0.7941051481</v>
      </c>
      <c r="S575" s="72">
        <f t="shared" si="3628"/>
        <v>1.075628606</v>
      </c>
      <c r="U575" s="27">
        <v>-2.4208968477655612</v>
      </c>
      <c r="V575" s="27">
        <v>3.654838471498344</v>
      </c>
      <c r="W575" s="27">
        <v>-2.861002357240034</v>
      </c>
      <c r="Z575" s="17">
        <f t="shared" ref="Z575:AB575" si="3629">1/(1+EXP(-U575))</f>
        <v>0.08159302441</v>
      </c>
      <c r="AA575" s="17">
        <f t="shared" si="3629"/>
        <v>0.9747864893</v>
      </c>
      <c r="AB575" s="17">
        <f t="shared" si="3629"/>
        <v>0.05411536999</v>
      </c>
      <c r="AE575" s="29">
        <v>1.0</v>
      </c>
      <c r="AF575" s="17">
        <f t="shared" ref="AF575:AH575" si="3630">Z575</f>
        <v>0.08159302441</v>
      </c>
      <c r="AG575" s="17">
        <f t="shared" si="3630"/>
        <v>0.9747864893</v>
      </c>
      <c r="AH575" s="17">
        <f t="shared" si="3630"/>
        <v>0.05411536999</v>
      </c>
      <c r="AI575" s="38">
        <f t="shared" ref="AI575:AK575" si="3631">AI562-$C$10*BO562</f>
        <v>0.1194601474</v>
      </c>
      <c r="AJ575" s="38">
        <f t="shared" si="3631"/>
        <v>1.09857982</v>
      </c>
      <c r="AK575" s="38">
        <f t="shared" si="3631"/>
        <v>0.581960033</v>
      </c>
      <c r="AM575" s="27">
        <v>1.7911009167151288</v>
      </c>
      <c r="AN575" s="27">
        <v>-0.9618287483259529</v>
      </c>
      <c r="AO575" s="27">
        <v>0.06489845862627142</v>
      </c>
      <c r="AQ575" s="17">
        <f t="shared" ref="AQ575:AS575" si="3632">EXP(AM575)/(EXP($AM575)+EXP($AN575)+EXP($AO575))</f>
        <v>0.8053476482</v>
      </c>
      <c r="AR575" s="17">
        <f t="shared" si="3632"/>
        <v>0.05133354208</v>
      </c>
      <c r="AS575" s="17">
        <f t="shared" si="3632"/>
        <v>0.1433188097</v>
      </c>
      <c r="AU575" s="40" t="str">
        <f t="shared" ref="AU575:AU582" si="3643">IF(MAX(AQ575:AS575)=AQ575,"setosa",IF(MAX(AQ575:AS575)=AR575,"versicolor","virginica"))</f>
        <v>setosa</v>
      </c>
      <c r="AW575" s="41">
        <v>1.0</v>
      </c>
      <c r="AX575" s="41">
        <v>0.0</v>
      </c>
      <c r="AY575" s="41">
        <v>0.0</v>
      </c>
      <c r="BB575" s="74">
        <f t="shared" ref="BB575:BD575" si="3633">AQ575-AW575</f>
        <v>-0.1946523518</v>
      </c>
      <c r="BC575" s="74">
        <f t="shared" si="3633"/>
        <v>0.05133354208</v>
      </c>
      <c r="BD575" s="74">
        <f t="shared" si="3633"/>
        <v>0.1433188097</v>
      </c>
      <c r="BF575" s="5">
        <v>1.0</v>
      </c>
      <c r="BG575" s="5">
        <v>1.0</v>
      </c>
      <c r="BH575" s="5">
        <v>1.0</v>
      </c>
      <c r="BJ575" s="34">
        <f t="shared" ref="BJ575:BL575" si="3634">BB575*BF575</f>
        <v>-0.1946523518</v>
      </c>
      <c r="BK575" s="34">
        <f t="shared" si="3634"/>
        <v>0.05133354208</v>
      </c>
      <c r="BL575" s="34">
        <f t="shared" si="3634"/>
        <v>0.1433188097</v>
      </c>
      <c r="BN575" s="61" t="s">
        <v>2354</v>
      </c>
      <c r="BO575" s="34">
        <v>0.19888831524692163</v>
      </c>
      <c r="BP575" s="34">
        <v>-0.2890600552607216</v>
      </c>
      <c r="BQ575" s="34">
        <v>0.09017174001379996</v>
      </c>
      <c r="BT575" s="5">
        <f t="shared" ref="BT575:BV575" si="3635">Z575*(1-Z575)</f>
        <v>0.07493560278</v>
      </c>
      <c r="BU575" s="5">
        <f t="shared" si="3635"/>
        <v>0.02457778959</v>
      </c>
      <c r="BV575" s="5">
        <f t="shared" si="3635"/>
        <v>0.05118689672</v>
      </c>
      <c r="BY575" s="17">
        <v>0.11654661399926876</v>
      </c>
      <c r="BZ575" s="17">
        <v>-0.3540099220029247</v>
      </c>
      <c r="CA575" s="17">
        <v>0.46667925466194127</v>
      </c>
      <c r="CC575" s="34">
        <f t="shared" ref="CC575:CE575" si="3636">BY575*BT575</f>
        <v>0.008733490772</v>
      </c>
      <c r="CD575" s="34">
        <f t="shared" si="3636"/>
        <v>-0.008700781375</v>
      </c>
      <c r="CE575" s="34">
        <f t="shared" si="3636"/>
        <v>0.02388786281</v>
      </c>
      <c r="CG575" s="61" t="s">
        <v>2355</v>
      </c>
      <c r="CH575" s="66">
        <v>-0.1397736819467305</v>
      </c>
      <c r="CI575" s="66">
        <v>0.11885381101627557</v>
      </c>
      <c r="CJ575" s="66">
        <v>-0.23645343577496608</v>
      </c>
    </row>
    <row r="576" ht="18.0" customHeight="1">
      <c r="B576" s="6">
        <v>1.0</v>
      </c>
      <c r="C576" s="6">
        <v>0.0</v>
      </c>
      <c r="D576" s="6">
        <v>0.0</v>
      </c>
      <c r="E576" s="22" t="str">
        <f t="shared" si="3623"/>
        <v>setosa</v>
      </c>
      <c r="F576" s="22">
        <f t="shared" ref="F576:H576" si="3637">AQ576</f>
        <v>0.7932775843</v>
      </c>
      <c r="G576" s="22">
        <f t="shared" si="3637"/>
        <v>0.05566662959</v>
      </c>
      <c r="H576" s="22">
        <f t="shared" si="3637"/>
        <v>0.1510557861</v>
      </c>
      <c r="I576" s="64" t="str">
        <f t="shared" si="3625"/>
        <v>setosa</v>
      </c>
      <c r="K576" s="24" t="str">
        <f t="shared" si="3626"/>
        <v>OK</v>
      </c>
      <c r="L576" s="76">
        <f t="shared" si="3627"/>
        <v>0.02291646539</v>
      </c>
      <c r="N576" s="29">
        <v>1.0</v>
      </c>
      <c r="O576" s="27">
        <v>4.6</v>
      </c>
      <c r="P576" s="27">
        <v>6.8</v>
      </c>
      <c r="Q576" s="72">
        <f t="shared" ref="Q576:S576" si="3638">Q563-$C$10*CH563</f>
        <v>-0.5632260126</v>
      </c>
      <c r="R576" s="72">
        <f t="shared" si="3638"/>
        <v>1.038804666</v>
      </c>
      <c r="S576" s="72">
        <f t="shared" si="3638"/>
        <v>-1.139879945</v>
      </c>
      <c r="U576" s="27">
        <v>-2.1366744806363616</v>
      </c>
      <c r="V576" s="27">
        <v>3.2513179236324126</v>
      </c>
      <c r="W576" s="27">
        <v>-2.5816252975762692</v>
      </c>
      <c r="Z576" s="17">
        <f t="shared" ref="Z576:AB576" si="3639">1/(1+EXP(-U576))</f>
        <v>0.1055830241</v>
      </c>
      <c r="AA576" s="17">
        <f t="shared" si="3639"/>
        <v>0.9627204415</v>
      </c>
      <c r="AB576" s="17">
        <f t="shared" si="3639"/>
        <v>0.07033038816</v>
      </c>
      <c r="AE576" s="29">
        <v>1.0</v>
      </c>
      <c r="AF576" s="17">
        <f t="shared" ref="AF576:AH576" si="3640">Z576</f>
        <v>0.1055830241</v>
      </c>
      <c r="AG576" s="17">
        <f t="shared" si="3640"/>
        <v>0.9627204415</v>
      </c>
      <c r="AH576" s="17">
        <f t="shared" si="3640"/>
        <v>0.07033038816</v>
      </c>
      <c r="AI576" s="38">
        <f t="shared" ref="AI576:AK576" si="3641">AI563-$C$10*BO563</f>
        <v>1.60855941</v>
      </c>
      <c r="AJ576" s="38">
        <f t="shared" si="3641"/>
        <v>-0.9397942669</v>
      </c>
      <c r="AK576" s="38">
        <f t="shared" si="3641"/>
        <v>0.05123485684</v>
      </c>
      <c r="AM576" s="27">
        <v>1.7525340081305596</v>
      </c>
      <c r="AN576" s="27">
        <v>-0.9042583379496669</v>
      </c>
      <c r="AO576" s="27">
        <v>0.09401001715557544</v>
      </c>
      <c r="AQ576" s="17">
        <f t="shared" ref="AQ576:AS576" si="3642">EXP(AM576)/(EXP($AM576)+EXP($AN576)+EXP($AO576))</f>
        <v>0.7932775843</v>
      </c>
      <c r="AR576" s="17">
        <f t="shared" si="3642"/>
        <v>0.05566662959</v>
      </c>
      <c r="AS576" s="17">
        <f t="shared" si="3642"/>
        <v>0.1510557861</v>
      </c>
      <c r="AU576" s="40" t="str">
        <f t="shared" si="3643"/>
        <v>setosa</v>
      </c>
      <c r="AW576" s="41">
        <v>1.0</v>
      </c>
      <c r="AX576" s="41">
        <v>0.0</v>
      </c>
      <c r="AY576" s="41">
        <v>0.0</v>
      </c>
      <c r="BB576" s="74">
        <f t="shared" ref="BB576:BD576" si="3644">AQ576-AW576</f>
        <v>-0.2067224157</v>
      </c>
      <c r="BC576" s="74">
        <f t="shared" si="3644"/>
        <v>0.05566662959</v>
      </c>
      <c r="BD576" s="74">
        <f t="shared" si="3644"/>
        <v>0.1510557861</v>
      </c>
      <c r="BF576" s="5">
        <v>1.0</v>
      </c>
      <c r="BG576" s="5">
        <v>1.0</v>
      </c>
      <c r="BH576" s="5">
        <v>1.0</v>
      </c>
      <c r="BJ576" s="34">
        <f t="shared" ref="BJ576:BL576" si="3645">BB576*BF576</f>
        <v>-0.2067224157</v>
      </c>
      <c r="BK576" s="34">
        <f t="shared" si="3645"/>
        <v>0.05566662959</v>
      </c>
      <c r="BL576" s="34">
        <f t="shared" si="3645"/>
        <v>0.1510557861</v>
      </c>
      <c r="BO576" s="34">
        <v>-0.40413958607867073</v>
      </c>
      <c r="BP576" s="34">
        <v>0.395893322257156</v>
      </c>
      <c r="BQ576" s="34">
        <v>0.008246263821514555</v>
      </c>
      <c r="BT576" s="5">
        <f t="shared" ref="BT576:BV576" si="3646">Z576*(1-Z576)</f>
        <v>0.09443524913</v>
      </c>
      <c r="BU576" s="5">
        <f t="shared" si="3646"/>
        <v>0.035889793</v>
      </c>
      <c r="BV576" s="5">
        <f t="shared" si="3646"/>
        <v>0.06538402466</v>
      </c>
      <c r="BY576" s="17">
        <v>0.12436757589682636</v>
      </c>
      <c r="BZ576" s="17">
        <v>-0.3771011447269175</v>
      </c>
      <c r="CA576" s="17">
        <v>0.4959085432493593</v>
      </c>
      <c r="CC576" s="34">
        <f t="shared" ref="CC576:CE576" si="3647">BY576*BT576</f>
        <v>0.01174468301</v>
      </c>
      <c r="CD576" s="34">
        <f t="shared" si="3647"/>
        <v>-0.01353408202</v>
      </c>
      <c r="CE576" s="34">
        <f t="shared" si="3647"/>
        <v>0.03242449642</v>
      </c>
      <c r="CH576" s="66">
        <v>0.2265920215203539</v>
      </c>
      <c r="CI576" s="66">
        <v>-0.2757255314464524</v>
      </c>
      <c r="CJ576" s="66">
        <v>0.19206617634980636</v>
      </c>
    </row>
    <row r="577" ht="18.0" customHeight="1">
      <c r="B577" s="6">
        <v>0.0</v>
      </c>
      <c r="C577" s="6">
        <v>1.0</v>
      </c>
      <c r="D577" s="6">
        <v>0.0</v>
      </c>
      <c r="E577" s="22" t="str">
        <f t="shared" si="3623"/>
        <v>versicolor</v>
      </c>
      <c r="F577" s="22">
        <f t="shared" ref="F577:H577" si="3648">AQ577</f>
        <v>0.06597612815</v>
      </c>
      <c r="G577" s="22">
        <f t="shared" si="3648"/>
        <v>0.5228430163</v>
      </c>
      <c r="H577" s="22">
        <f t="shared" si="3648"/>
        <v>0.4111808556</v>
      </c>
      <c r="I577" s="64" t="str">
        <f t="shared" si="3625"/>
        <v>versicolor</v>
      </c>
      <c r="K577" s="24" t="str">
        <f t="shared" si="3626"/>
        <v>OK</v>
      </c>
      <c r="L577" s="76">
        <f t="shared" si="3627"/>
        <v>0.1160158183</v>
      </c>
      <c r="N577" s="29">
        <v>1.0</v>
      </c>
      <c r="O577" s="27">
        <v>6.4</v>
      </c>
      <c r="P577" s="27">
        <v>3.6</v>
      </c>
      <c r="U577" s="27">
        <v>0.293406961987031</v>
      </c>
      <c r="V577" s="27">
        <v>-1.5022462753782047</v>
      </c>
      <c r="W577" s="27">
        <v>3.002122017198605</v>
      </c>
      <c r="Z577" s="17">
        <f t="shared" ref="Z577:AB577" si="3649">1/(1+EXP(-U577))</f>
        <v>0.5728300083</v>
      </c>
      <c r="AA577" s="17">
        <f t="shared" si="3649"/>
        <v>0.1820907388</v>
      </c>
      <c r="AB577" s="17">
        <f t="shared" si="3649"/>
        <v>0.9526699005</v>
      </c>
      <c r="AE577" s="29">
        <v>1.0</v>
      </c>
      <c r="AF577" s="17">
        <f t="shared" ref="AF577:AH577" si="3650">Z577</f>
        <v>0.5728300083</v>
      </c>
      <c r="AG577" s="17">
        <f t="shared" si="3650"/>
        <v>0.1820907388</v>
      </c>
      <c r="AH577" s="17">
        <f t="shared" si="3650"/>
        <v>0.9526699005</v>
      </c>
      <c r="AI577" s="38">
        <f t="shared" ref="AI577:AK577" si="3651">AI564-$C$10*BO564</f>
        <v>-1.358234852</v>
      </c>
      <c r="AJ577" s="38">
        <f t="shared" si="3651"/>
        <v>1.225769722</v>
      </c>
      <c r="AK577" s="38">
        <f t="shared" si="3651"/>
        <v>0.9724651295</v>
      </c>
      <c r="AM577" s="27">
        <v>-0.6457621291785611</v>
      </c>
      <c r="AN577" s="27">
        <v>1.4242261478355536</v>
      </c>
      <c r="AO577" s="27">
        <v>1.1839780445575812</v>
      </c>
      <c r="AQ577" s="17">
        <f t="shared" ref="AQ577:AS577" si="3652">EXP(AM577)/(EXP($AM577)+EXP($AN577)+EXP($AO577))</f>
        <v>0.06597612815</v>
      </c>
      <c r="AR577" s="17">
        <f t="shared" si="3652"/>
        <v>0.5228430163</v>
      </c>
      <c r="AS577" s="17">
        <f t="shared" si="3652"/>
        <v>0.4111808556</v>
      </c>
      <c r="AU577" s="40" t="str">
        <f t="shared" si="3643"/>
        <v>versicolor</v>
      </c>
      <c r="AW577" s="41">
        <v>0.0</v>
      </c>
      <c r="AX577" s="41">
        <v>1.0</v>
      </c>
      <c r="AY577" s="41">
        <v>0.0</v>
      </c>
      <c r="BB577" s="74">
        <f t="shared" ref="BB577:BD577" si="3653">AQ577-AW577</f>
        <v>0.06597612815</v>
      </c>
      <c r="BC577" s="74">
        <f t="shared" si="3653"/>
        <v>-0.4771569837</v>
      </c>
      <c r="BD577" s="74">
        <f t="shared" si="3653"/>
        <v>0.4111808556</v>
      </c>
      <c r="BF577" s="5">
        <v>1.0</v>
      </c>
      <c r="BG577" s="5">
        <v>1.0</v>
      </c>
      <c r="BH577" s="5">
        <v>1.0</v>
      </c>
      <c r="BJ577" s="34">
        <f t="shared" ref="BJ577:BL577" si="3654">BB577*BF577</f>
        <v>0.06597612815</v>
      </c>
      <c r="BK577" s="34">
        <f t="shared" si="3654"/>
        <v>-0.4771569837</v>
      </c>
      <c r="BL577" s="34">
        <f t="shared" si="3654"/>
        <v>0.4111808556</v>
      </c>
      <c r="BO577" s="34">
        <v>0.4724575187730546</v>
      </c>
      <c r="BP577" s="34">
        <v>-0.18655696032579755</v>
      </c>
      <c r="BQ577" s="34">
        <v>-0.2859005584472569</v>
      </c>
      <c r="BT577" s="5">
        <f t="shared" ref="BT577:BV577" si="3655">Z577*(1-Z577)</f>
        <v>0.2446957899</v>
      </c>
      <c r="BU577" s="5">
        <f t="shared" si="3655"/>
        <v>0.1489337016</v>
      </c>
      <c r="BV577" s="5">
        <f t="shared" si="3655"/>
        <v>0.04508996122</v>
      </c>
      <c r="BY577" s="17">
        <v>-0.2770226908255959</v>
      </c>
      <c r="BZ577" s="17">
        <v>0.5756227117619838</v>
      </c>
      <c r="CA577" s="17">
        <v>-0.2746366161098087</v>
      </c>
      <c r="CC577" s="34">
        <f t="shared" ref="CC577:CE577" si="3656">BY577*BT577</f>
        <v>-0.06778628615</v>
      </c>
      <c r="CD577" s="34">
        <f t="shared" si="3656"/>
        <v>0.0857296212</v>
      </c>
      <c r="CE577" s="34">
        <f t="shared" si="3656"/>
        <v>-0.01238335437</v>
      </c>
    </row>
    <row r="578" ht="18.0" customHeight="1">
      <c r="B578" s="6">
        <v>0.0</v>
      </c>
      <c r="C578" s="6">
        <v>1.0</v>
      </c>
      <c r="D578" s="6">
        <v>0.0</v>
      </c>
      <c r="E578" s="22" t="str">
        <f t="shared" si="3623"/>
        <v>versicolor</v>
      </c>
      <c r="F578" s="22">
        <f t="shared" ref="F578:H578" si="3657">AQ578</f>
        <v>0.07336881255</v>
      </c>
      <c r="G578" s="22">
        <f t="shared" si="3657"/>
        <v>0.509195015</v>
      </c>
      <c r="H578" s="22">
        <f t="shared" si="3657"/>
        <v>0.4174361724</v>
      </c>
      <c r="I578" s="64" t="str">
        <f t="shared" si="3625"/>
        <v>versicolor</v>
      </c>
      <c r="K578" s="24" t="str">
        <f t="shared" si="3626"/>
        <v>OK</v>
      </c>
      <c r="L578" s="76">
        <f t="shared" si="3627"/>
        <v>0.123136258</v>
      </c>
      <c r="N578" s="29">
        <v>1.0</v>
      </c>
      <c r="O578" s="27">
        <v>5.9</v>
      </c>
      <c r="P578" s="27">
        <v>3.4</v>
      </c>
      <c r="U578" s="27">
        <v>0.23167488608824183</v>
      </c>
      <c r="V578" s="27">
        <v>-1.3129546345877494</v>
      </c>
      <c r="W578" s="27">
        <v>2.6922837029595055</v>
      </c>
      <c r="Z578" s="17">
        <f t="shared" ref="Z578:AB578" si="3658">1/(1+EXP(-U578))</f>
        <v>0.5576610473</v>
      </c>
      <c r="AA578" s="17">
        <f t="shared" si="3658"/>
        <v>0.2119928469</v>
      </c>
      <c r="AB578" s="17">
        <f t="shared" si="3658"/>
        <v>0.9365697845</v>
      </c>
      <c r="AE578" s="29">
        <v>1.0</v>
      </c>
      <c r="AF578" s="17">
        <f t="shared" ref="AF578:AH578" si="3659">Z578</f>
        <v>0.5576610473</v>
      </c>
      <c r="AG578" s="17">
        <f t="shared" si="3659"/>
        <v>0.2119928469</v>
      </c>
      <c r="AH578" s="17">
        <f t="shared" si="3659"/>
        <v>0.9365697845</v>
      </c>
      <c r="AI578" s="2"/>
      <c r="AM578" s="27">
        <v>-0.5776071595989875</v>
      </c>
      <c r="AN578" s="27">
        <v>1.3597249690163622</v>
      </c>
      <c r="AO578" s="27">
        <v>1.1610255444191497</v>
      </c>
      <c r="AQ578" s="17">
        <f t="shared" ref="AQ578:AS578" si="3660">EXP(AM578)/(EXP($AM578)+EXP($AN578)+EXP($AO578))</f>
        <v>0.07336881255</v>
      </c>
      <c r="AR578" s="17">
        <f t="shared" si="3660"/>
        <v>0.509195015</v>
      </c>
      <c r="AS578" s="17">
        <f t="shared" si="3660"/>
        <v>0.4174361724</v>
      </c>
      <c r="AU578" s="40" t="str">
        <f t="shared" si="3643"/>
        <v>versicolor</v>
      </c>
      <c r="AW578" s="41">
        <v>0.0</v>
      </c>
      <c r="AX578" s="41">
        <v>1.0</v>
      </c>
      <c r="AY578" s="41">
        <v>0.0</v>
      </c>
      <c r="BB578" s="74">
        <f t="shared" ref="BB578:BD578" si="3661">AQ578-AW578</f>
        <v>0.07336881255</v>
      </c>
      <c r="BC578" s="74">
        <f t="shared" si="3661"/>
        <v>-0.490804985</v>
      </c>
      <c r="BD578" s="74">
        <f t="shared" si="3661"/>
        <v>0.4174361724</v>
      </c>
      <c r="BF578" s="5">
        <v>1.0</v>
      </c>
      <c r="BG578" s="5">
        <v>1.0</v>
      </c>
      <c r="BH578" s="5">
        <v>1.0</v>
      </c>
      <c r="BJ578" s="34">
        <f t="shared" ref="BJ578:BL578" si="3662">BB578*BF578</f>
        <v>0.07336881255</v>
      </c>
      <c r="BK578" s="34">
        <f t="shared" si="3662"/>
        <v>-0.490804985</v>
      </c>
      <c r="BL578" s="34">
        <f t="shared" si="3662"/>
        <v>0.4174361724</v>
      </c>
      <c r="BT578" s="5">
        <f t="shared" ref="BT578:BV578" si="3663">Z578*(1-Z578)</f>
        <v>0.2466752036</v>
      </c>
      <c r="BU578" s="5">
        <f t="shared" si="3663"/>
        <v>0.1670518797</v>
      </c>
      <c r="BV578" s="5">
        <f t="shared" si="3663"/>
        <v>0.05940682323</v>
      </c>
      <c r="BY578" s="17">
        <v>-0.28749263400829056</v>
      </c>
      <c r="BZ578" s="17">
        <v>0.6006610874120463</v>
      </c>
      <c r="CA578" s="17">
        <v>-0.2953238469038029</v>
      </c>
      <c r="CC578" s="34">
        <f t="shared" ref="CC578:CE578" si="3664">BY578*BT578</f>
        <v>-0.07091730404</v>
      </c>
      <c r="CD578" s="34">
        <f t="shared" si="3664"/>
        <v>0.1003415637</v>
      </c>
      <c r="CE578" s="34">
        <f t="shared" si="3664"/>
        <v>-0.01754425157</v>
      </c>
    </row>
    <row r="579" ht="18.0" customHeight="1">
      <c r="B579" s="6">
        <v>0.0</v>
      </c>
      <c r="C579" s="6">
        <v>1.0</v>
      </c>
      <c r="D579" s="6">
        <v>0.0</v>
      </c>
      <c r="E579" s="22" t="str">
        <f t="shared" si="3623"/>
        <v>versicolor</v>
      </c>
      <c r="F579" s="22">
        <f t="shared" ref="F579:H579" si="3665">AQ579</f>
        <v>0.05029941659</v>
      </c>
      <c r="G579" s="22">
        <f t="shared" si="3665"/>
        <v>0.5604636581</v>
      </c>
      <c r="H579" s="22">
        <f t="shared" si="3665"/>
        <v>0.3892369253</v>
      </c>
      <c r="I579" s="64" t="str">
        <f t="shared" si="3625"/>
        <v>versicolor</v>
      </c>
      <c r="K579" s="24" t="str">
        <f t="shared" si="3626"/>
        <v>OK</v>
      </c>
      <c r="L579" s="76">
        <f t="shared" si="3627"/>
        <v>0.09786111356</v>
      </c>
      <c r="N579" s="29">
        <v>1.0</v>
      </c>
      <c r="O579" s="27">
        <v>6.7</v>
      </c>
      <c r="P579" s="27">
        <v>3.2</v>
      </c>
      <c r="U579" s="27">
        <v>0.6233237340777407</v>
      </c>
      <c r="V579" s="27">
        <v>-2.155999686364158</v>
      </c>
      <c r="W579" s="27">
        <v>3.78076257702455</v>
      </c>
      <c r="Z579" s="17">
        <f t="shared" ref="Z579:AB579" si="3666">1/(1+EXP(-U579))</f>
        <v>0.6509741021</v>
      </c>
      <c r="AA579" s="17">
        <f t="shared" si="3666"/>
        <v>0.1037719046</v>
      </c>
      <c r="AB579" s="17">
        <f t="shared" si="3666"/>
        <v>0.9777031913</v>
      </c>
      <c r="AE579" s="29">
        <v>1.0</v>
      </c>
      <c r="AF579" s="17">
        <f t="shared" ref="AF579:AH579" si="3667">Z579</f>
        <v>0.6509741021</v>
      </c>
      <c r="AG579" s="17">
        <f t="shared" si="3667"/>
        <v>0.1037719046</v>
      </c>
      <c r="AH579" s="17">
        <f t="shared" si="3667"/>
        <v>0.9777031913</v>
      </c>
      <c r="AJ579" s="2"/>
      <c r="AK579" s="2"/>
      <c r="AM579" s="27">
        <v>-0.7964086100310084</v>
      </c>
      <c r="AN579" s="27">
        <v>1.6143623136042131</v>
      </c>
      <c r="AO579" s="27">
        <v>1.2497861320952237</v>
      </c>
      <c r="AQ579" s="17">
        <f t="shared" ref="AQ579:AS579" si="3668">EXP(AM579)/(EXP($AM579)+EXP($AN579)+EXP($AO579))</f>
        <v>0.05029941659</v>
      </c>
      <c r="AR579" s="17">
        <f t="shared" si="3668"/>
        <v>0.5604636581</v>
      </c>
      <c r="AS579" s="17">
        <f t="shared" si="3668"/>
        <v>0.3892369253</v>
      </c>
      <c r="AU579" s="40" t="str">
        <f t="shared" si="3643"/>
        <v>versicolor</v>
      </c>
      <c r="AW579" s="41">
        <v>0.0</v>
      </c>
      <c r="AX579" s="41">
        <v>1.0</v>
      </c>
      <c r="AY579" s="41">
        <v>0.0</v>
      </c>
      <c r="BB579" s="74">
        <f t="shared" ref="BB579:BD579" si="3669">AQ579-AW579</f>
        <v>0.05029941659</v>
      </c>
      <c r="BC579" s="74">
        <f t="shared" si="3669"/>
        <v>-0.4395363419</v>
      </c>
      <c r="BD579" s="74">
        <f t="shared" si="3669"/>
        <v>0.3892369253</v>
      </c>
      <c r="BF579" s="5">
        <v>1.0</v>
      </c>
      <c r="BG579" s="5">
        <v>1.0</v>
      </c>
      <c r="BH579" s="5">
        <v>1.0</v>
      </c>
      <c r="BJ579" s="34">
        <f t="shared" ref="BJ579:BL579" si="3670">BB579*BF579</f>
        <v>0.05029941659</v>
      </c>
      <c r="BK579" s="34">
        <f t="shared" si="3670"/>
        <v>-0.4395363419</v>
      </c>
      <c r="BL579" s="34">
        <f t="shared" si="3670"/>
        <v>0.3892369253</v>
      </c>
      <c r="BT579" s="5">
        <f t="shared" ref="BT579:BV579" si="3671">Z579*(1-Z579)</f>
        <v>0.2272068205</v>
      </c>
      <c r="BU579" s="5">
        <f t="shared" si="3671"/>
        <v>0.09300329638</v>
      </c>
      <c r="BV579" s="5">
        <f t="shared" si="3671"/>
        <v>0.02179966104</v>
      </c>
      <c r="BY579" s="17">
        <v>-0.25033664554910906</v>
      </c>
      <c r="BZ579" s="17">
        <v>0.513925832194414</v>
      </c>
      <c r="CA579" s="17">
        <v>-0.22856942340700126</v>
      </c>
      <c r="CC579" s="34">
        <f t="shared" ref="CC579:CE579" si="3672">BY579*BT579</f>
        <v>-0.05687819329</v>
      </c>
      <c r="CD579" s="34">
        <f t="shared" si="3672"/>
        <v>0.04779679649</v>
      </c>
      <c r="CE579" s="34">
        <f t="shared" si="3672"/>
        <v>-0.004982735955</v>
      </c>
    </row>
    <row r="580" ht="18.0" customHeight="1">
      <c r="B580" s="6">
        <v>0.0</v>
      </c>
      <c r="C580" s="6">
        <v>0.0</v>
      </c>
      <c r="D580" s="6">
        <v>1.0</v>
      </c>
      <c r="E580" s="22" t="str">
        <f t="shared" si="3623"/>
        <v>virginica</v>
      </c>
      <c r="F580" s="22">
        <f t="shared" ref="F580:H580" si="3673">AQ580</f>
        <v>0.1901425205</v>
      </c>
      <c r="G580" s="22">
        <f t="shared" si="3673"/>
        <v>0.3525484731</v>
      </c>
      <c r="H580" s="22">
        <f t="shared" si="3673"/>
        <v>0.4573090064</v>
      </c>
      <c r="I580" s="64" t="str">
        <f t="shared" si="3625"/>
        <v>virginica</v>
      </c>
      <c r="K580" s="24" t="str">
        <f t="shared" si="3626"/>
        <v>OK</v>
      </c>
      <c r="L580" s="76">
        <f t="shared" si="3627"/>
        <v>0.08022230201</v>
      </c>
      <c r="N580" s="29">
        <v>1.0</v>
      </c>
      <c r="O580" s="27">
        <v>7.9</v>
      </c>
      <c r="P580" s="27">
        <v>6.3</v>
      </c>
      <c r="U580" s="27">
        <v>-0.7041714367743253</v>
      </c>
      <c r="V580" s="27">
        <v>0.11136860162452678</v>
      </c>
      <c r="W580" s="27">
        <v>1.5378890758904884</v>
      </c>
      <c r="Z580" s="17">
        <f t="shared" ref="Z580:AB580" si="3674">1/(1+EXP(-U580))</f>
        <v>0.3308880164</v>
      </c>
      <c r="AA580" s="17">
        <f t="shared" si="3674"/>
        <v>0.527813409</v>
      </c>
      <c r="AB580" s="17">
        <f t="shared" si="3674"/>
        <v>0.8231576494</v>
      </c>
      <c r="AE580" s="29">
        <v>1.0</v>
      </c>
      <c r="AF580" s="17">
        <f t="shared" ref="AF580:AH580" si="3675">Z580</f>
        <v>0.3308880164</v>
      </c>
      <c r="AG580" s="17">
        <f t="shared" si="3675"/>
        <v>0.527813409</v>
      </c>
      <c r="AH580" s="17">
        <f t="shared" si="3675"/>
        <v>0.8231576494</v>
      </c>
      <c r="AM580" s="27">
        <v>0.05735895230590504</v>
      </c>
      <c r="AN580" s="27">
        <v>0.674773178612105</v>
      </c>
      <c r="AO580" s="27">
        <v>0.9349443784694375</v>
      </c>
      <c r="AQ580" s="17">
        <f t="shared" ref="AQ580:AS580" si="3676">EXP(AM580)/(EXP($AM580)+EXP($AN580)+EXP($AO580))</f>
        <v>0.1901425205</v>
      </c>
      <c r="AR580" s="17">
        <f t="shared" si="3676"/>
        <v>0.3525484731</v>
      </c>
      <c r="AS580" s="17">
        <f t="shared" si="3676"/>
        <v>0.4573090064</v>
      </c>
      <c r="AU580" s="40" t="str">
        <f t="shared" si="3643"/>
        <v>virginica</v>
      </c>
      <c r="AW580" s="41">
        <v>0.0</v>
      </c>
      <c r="AX580" s="41">
        <v>0.0</v>
      </c>
      <c r="AY580" s="41">
        <v>1.0</v>
      </c>
      <c r="BB580" s="74">
        <f t="shared" ref="BB580:BD580" si="3677">AQ580-AW580</f>
        <v>0.1901425205</v>
      </c>
      <c r="BC580" s="74">
        <f t="shared" si="3677"/>
        <v>0.3525484731</v>
      </c>
      <c r="BD580" s="74">
        <f t="shared" si="3677"/>
        <v>-0.5426909936</v>
      </c>
      <c r="BF580" s="5">
        <v>1.0</v>
      </c>
      <c r="BG580" s="5">
        <v>1.0</v>
      </c>
      <c r="BH580" s="5">
        <v>1.0</v>
      </c>
      <c r="BJ580" s="34">
        <f t="shared" ref="BJ580:BL580" si="3678">BB580*BF580</f>
        <v>0.1901425205</v>
      </c>
      <c r="BK580" s="34">
        <f t="shared" si="3678"/>
        <v>0.3525484731</v>
      </c>
      <c r="BL580" s="34">
        <f t="shared" si="3678"/>
        <v>-0.5426909936</v>
      </c>
      <c r="BT580" s="5">
        <f t="shared" ref="BT580:BV580" si="3679">Z580*(1-Z580)</f>
        <v>0.221401137</v>
      </c>
      <c r="BU580" s="5">
        <f t="shared" si="3679"/>
        <v>0.2492264143</v>
      </c>
      <c r="BV580" s="5">
        <f t="shared" si="3679"/>
        <v>0.1455691336</v>
      </c>
      <c r="BY580" s="17">
        <v>0.09419262295365372</v>
      </c>
      <c r="BZ580" s="17">
        <v>-0.05327218860186163</v>
      </c>
      <c r="CA580" s="17">
        <v>-0.35386302159689537</v>
      </c>
      <c r="CC580" s="34">
        <f t="shared" ref="CC580:CE580" si="3680">BY580*BT580</f>
        <v>0.02085435382</v>
      </c>
      <c r="CD580" s="34">
        <f t="shared" si="3680"/>
        <v>-0.01327683655</v>
      </c>
      <c r="CE580" s="34">
        <f t="shared" si="3680"/>
        <v>-0.05151153348</v>
      </c>
    </row>
    <row r="581" ht="18.0" customHeight="1">
      <c r="B581" s="6">
        <v>0.0</v>
      </c>
      <c r="C581" s="6">
        <v>0.0</v>
      </c>
      <c r="D581" s="6">
        <v>1.0</v>
      </c>
      <c r="E581" s="22" t="str">
        <f t="shared" si="3623"/>
        <v>virginica</v>
      </c>
      <c r="F581" s="22">
        <f t="shared" ref="F581:H581" si="3681">AQ581</f>
        <v>0.1015140496</v>
      </c>
      <c r="G581" s="22">
        <f t="shared" si="3681"/>
        <v>0.4530579513</v>
      </c>
      <c r="H581" s="22">
        <f t="shared" si="3681"/>
        <v>0.4454279991</v>
      </c>
      <c r="I581" s="64" t="str">
        <f t="shared" si="3625"/>
        <v>versicolor</v>
      </c>
      <c r="K581" s="24" t="str">
        <f t="shared" si="3626"/>
        <v>NG</v>
      </c>
      <c r="L581" s="76">
        <f t="shared" si="3627"/>
        <v>0.1077833048</v>
      </c>
      <c r="N581" s="29">
        <v>1.0</v>
      </c>
      <c r="O581" s="27">
        <v>8.3</v>
      </c>
      <c r="P581" s="27">
        <v>5.8</v>
      </c>
      <c r="U581" s="27">
        <v>-0.2830566077400092</v>
      </c>
      <c r="V581" s="27">
        <v>-0.7256757908111249</v>
      </c>
      <c r="W581" s="27">
        <v>2.5380804908326144</v>
      </c>
      <c r="Z581" s="17">
        <f t="shared" ref="Z581:AB581" si="3682">1/(1+EXP(-U581))</f>
        <v>0.4297045678</v>
      </c>
      <c r="AA581" s="17">
        <f t="shared" si="3682"/>
        <v>0.3261443617</v>
      </c>
      <c r="AB581" s="17">
        <f t="shared" si="3682"/>
        <v>0.926768659</v>
      </c>
      <c r="AE581" s="29">
        <v>1.0</v>
      </c>
      <c r="AF581" s="17">
        <f t="shared" ref="AF581:AH581" si="3683">Z581</f>
        <v>0.4297045678</v>
      </c>
      <c r="AG581" s="17">
        <f t="shared" si="3683"/>
        <v>0.3261443617</v>
      </c>
      <c r="AH581" s="17">
        <f t="shared" si="3683"/>
        <v>0.926768659</v>
      </c>
      <c r="AM581" s="27">
        <v>-0.3959611358387555</v>
      </c>
      <c r="AN581" s="27">
        <v>1.0998617007550813</v>
      </c>
      <c r="AO581" s="27">
        <v>1.0828772711211476</v>
      </c>
      <c r="AQ581" s="17">
        <f t="shared" ref="AQ581:AS581" si="3684">EXP(AM581)/(EXP($AM581)+EXP($AN581)+EXP($AO581))</f>
        <v>0.1015140496</v>
      </c>
      <c r="AR581" s="17">
        <f t="shared" si="3684"/>
        <v>0.4530579513</v>
      </c>
      <c r="AS581" s="17">
        <f t="shared" si="3684"/>
        <v>0.4454279991</v>
      </c>
      <c r="AU581" s="40" t="str">
        <f t="shared" si="3643"/>
        <v>versicolor</v>
      </c>
      <c r="AW581" s="41">
        <v>0.0</v>
      </c>
      <c r="AX581" s="41">
        <v>0.0</v>
      </c>
      <c r="AY581" s="41">
        <v>1.0</v>
      </c>
      <c r="BB581" s="74">
        <f t="shared" ref="BB581:BD581" si="3685">AQ581-AW581</f>
        <v>0.1015140496</v>
      </c>
      <c r="BC581" s="74">
        <f t="shared" si="3685"/>
        <v>0.4530579513</v>
      </c>
      <c r="BD581" s="74">
        <f t="shared" si="3685"/>
        <v>-0.5545720009</v>
      </c>
      <c r="BF581" s="5">
        <v>1.0</v>
      </c>
      <c r="BG581" s="5">
        <v>1.0</v>
      </c>
      <c r="BH581" s="5">
        <v>1.0</v>
      </c>
      <c r="BJ581" s="34">
        <f t="shared" ref="BJ581:BL581" si="3686">BB581*BF581</f>
        <v>0.1015140496</v>
      </c>
      <c r="BK581" s="34">
        <f t="shared" si="3686"/>
        <v>0.4530579513</v>
      </c>
      <c r="BL581" s="34">
        <f t="shared" si="3686"/>
        <v>-0.5545720009</v>
      </c>
      <c r="BT581" s="5">
        <f t="shared" ref="BT581:BV581" si="3687">Z581*(1-Z581)</f>
        <v>0.2450585522</v>
      </c>
      <c r="BU581" s="5">
        <f t="shared" si="3687"/>
        <v>0.219774217</v>
      </c>
      <c r="BV581" s="5">
        <f t="shared" si="3687"/>
        <v>0.06786851168</v>
      </c>
      <c r="BY581" s="17">
        <v>0.1871084657964081</v>
      </c>
      <c r="BZ581" s="17">
        <v>-0.29090330257864794</v>
      </c>
      <c r="CA581" s="17">
        <v>-0.12183713364255755</v>
      </c>
      <c r="CC581" s="34">
        <f t="shared" ref="CC581:CE581" si="3688">BY581*BT581</f>
        <v>0.04585252973</v>
      </c>
      <c r="CD581" s="34">
        <f t="shared" si="3688"/>
        <v>-0.06393304556</v>
      </c>
      <c r="CE581" s="34">
        <f t="shared" si="3688"/>
        <v>-0.008268904928</v>
      </c>
    </row>
    <row r="582" ht="18.0" customHeight="1">
      <c r="B582" s="6">
        <v>0.0</v>
      </c>
      <c r="C582" s="6">
        <v>0.0</v>
      </c>
      <c r="D582" s="6">
        <v>1.0</v>
      </c>
      <c r="E582" s="22" t="str">
        <f t="shared" si="3623"/>
        <v>virginica</v>
      </c>
      <c r="F582" s="22">
        <f t="shared" ref="F582:H582" si="3689">AQ582</f>
        <v>0.09323862223</v>
      </c>
      <c r="G582" s="22">
        <f t="shared" si="3689"/>
        <v>0.4681513714</v>
      </c>
      <c r="H582" s="22">
        <f t="shared" si="3689"/>
        <v>0.4386100064</v>
      </c>
      <c r="I582" s="64" t="str">
        <f t="shared" si="3625"/>
        <v>versicolor</v>
      </c>
      <c r="J582" s="30"/>
      <c r="K582" s="77" t="str">
        <f t="shared" si="3626"/>
        <v>NG</v>
      </c>
      <c r="L582" s="78">
        <f t="shared" si="3627"/>
        <v>0.1139295736</v>
      </c>
      <c r="N582" s="31">
        <v>1.0</v>
      </c>
      <c r="O582" s="27">
        <v>7.7</v>
      </c>
      <c r="P582" s="27">
        <v>5.2</v>
      </c>
      <c r="U582" s="27">
        <v>-0.15437373428294698</v>
      </c>
      <c r="V582" s="27">
        <v>-0.8724955017552807</v>
      </c>
      <c r="W582" s="27">
        <v>2.5766312938643363</v>
      </c>
      <c r="Z582" s="17">
        <f t="shared" ref="Z582:AB582" si="3690">1/(1+EXP(-U582))</f>
        <v>0.4614830284</v>
      </c>
      <c r="AA582" s="17">
        <f t="shared" si="3690"/>
        <v>0.2947353054</v>
      </c>
      <c r="AB582" s="17">
        <f t="shared" si="3690"/>
        <v>0.9293423823</v>
      </c>
      <c r="AE582" s="31">
        <v>1.0</v>
      </c>
      <c r="AF582" s="17">
        <f t="shared" ref="AF582:AH582" si="3691">Z582</f>
        <v>0.4614830284</v>
      </c>
      <c r="AG582" s="17">
        <f t="shared" si="3691"/>
        <v>0.2947353054</v>
      </c>
      <c r="AH582" s="17">
        <f t="shared" si="3691"/>
        <v>0.9293423823</v>
      </c>
      <c r="AM582" s="27">
        <v>-0.44618392992787215</v>
      </c>
      <c r="AN582" s="27">
        <v>1.1674457193065582</v>
      </c>
      <c r="AO582" s="27">
        <v>1.1022646827264184</v>
      </c>
      <c r="AQ582" s="17">
        <f t="shared" ref="AQ582:AS582" si="3692">EXP(AM582)/(EXP($AM582)+EXP($AN582)+EXP($AO582))</f>
        <v>0.09323862223</v>
      </c>
      <c r="AR582" s="17">
        <f t="shared" si="3692"/>
        <v>0.4681513714</v>
      </c>
      <c r="AS582" s="17">
        <f t="shared" si="3692"/>
        <v>0.4386100064</v>
      </c>
      <c r="AU582" s="40" t="str">
        <f t="shared" si="3643"/>
        <v>versicolor</v>
      </c>
      <c r="AW582" s="41">
        <v>0.0</v>
      </c>
      <c r="AX582" s="41">
        <v>0.0</v>
      </c>
      <c r="AY582" s="41">
        <v>1.0</v>
      </c>
      <c r="BB582" s="74">
        <f t="shared" ref="BB582:BD582" si="3693">AQ582-AW582</f>
        <v>0.09323862223</v>
      </c>
      <c r="BC582" s="74">
        <f t="shared" si="3693"/>
        <v>0.4681513714</v>
      </c>
      <c r="BD582" s="74">
        <f t="shared" si="3693"/>
        <v>-0.5613899936</v>
      </c>
      <c r="BF582" s="5">
        <v>1.0</v>
      </c>
      <c r="BG582" s="5">
        <v>1.0</v>
      </c>
      <c r="BH582" s="5">
        <v>1.0</v>
      </c>
      <c r="BJ582" s="34">
        <f t="shared" ref="BJ582:BL582" si="3694">BB582*BF582</f>
        <v>0.09323862223</v>
      </c>
      <c r="BK582" s="34">
        <f t="shared" si="3694"/>
        <v>0.4681513714</v>
      </c>
      <c r="BL582" s="34">
        <f t="shared" si="3694"/>
        <v>-0.5613899936</v>
      </c>
      <c r="BT582" s="5">
        <f t="shared" ref="BT582:BV582" si="3695">Z582*(1-Z582)</f>
        <v>0.2485164429</v>
      </c>
      <c r="BU582" s="5">
        <f t="shared" si="3695"/>
        <v>0.2078664052</v>
      </c>
      <c r="BV582" s="5">
        <f t="shared" si="3695"/>
        <v>0.06566511876</v>
      </c>
      <c r="BY582" s="17">
        <v>0.19873340944088036</v>
      </c>
      <c r="BZ582" s="17">
        <v>-0.3187488476308387</v>
      </c>
      <c r="CA582" s="17">
        <v>-0.09872636261461543</v>
      </c>
      <c r="CC582" s="34">
        <f t="shared" ref="CC582:CE582" si="3696">BY582*BT582</f>
        <v>0.04938852</v>
      </c>
      <c r="CD582" s="34">
        <f t="shared" si="3696"/>
        <v>-0.06625717711</v>
      </c>
      <c r="CE582" s="34">
        <f t="shared" si="3696"/>
        <v>-0.006482878326</v>
      </c>
    </row>
    <row r="583" ht="18.0" customHeight="1">
      <c r="K583" s="2"/>
      <c r="R583" s="9"/>
      <c r="AM583" s="7"/>
    </row>
    <row r="584" ht="18.0" customHeight="1">
      <c r="K584" s="2"/>
      <c r="R584" s="9"/>
      <c r="AM584" s="43" t="s">
        <v>388</v>
      </c>
      <c r="AN584" s="27"/>
      <c r="AO584" s="27"/>
    </row>
    <row r="585" ht="18.0" customHeight="1">
      <c r="B585" s="11" t="s">
        <v>11</v>
      </c>
      <c r="C585" s="12"/>
      <c r="D585" s="12"/>
      <c r="E585" s="13"/>
      <c r="G585" s="2"/>
      <c r="H585" s="2"/>
      <c r="I585" s="2"/>
      <c r="J585" s="9"/>
      <c r="K585" s="2"/>
      <c r="L585" s="9"/>
      <c r="Q585" s="7"/>
      <c r="U585" s="43" t="s">
        <v>12</v>
      </c>
      <c r="V585" s="27"/>
      <c r="W585" s="27"/>
      <c r="Z585" s="16" t="s">
        <v>389</v>
      </c>
      <c r="AA585" s="17"/>
      <c r="AF585" s="16" t="s">
        <v>390</v>
      </c>
      <c r="AI585" s="7"/>
      <c r="AM585" s="43" t="s">
        <v>391</v>
      </c>
      <c r="AQ585" s="10" t="s">
        <v>392</v>
      </c>
      <c r="AR585" s="17"/>
      <c r="AW585" s="1" t="s">
        <v>41</v>
      </c>
      <c r="BB585" s="36" t="s">
        <v>93</v>
      </c>
      <c r="BF585" s="4" t="s">
        <v>393</v>
      </c>
      <c r="BH585" s="9" t="s">
        <v>2356</v>
      </c>
      <c r="BJ585" s="33" t="s">
        <v>395</v>
      </c>
      <c r="BN585" s="33" t="s">
        <v>396</v>
      </c>
      <c r="BO585" s="34"/>
      <c r="BP585" s="34"/>
      <c r="BQ585" s="34"/>
      <c r="BT585" s="4" t="s">
        <v>397</v>
      </c>
      <c r="BX585" s="16" t="s">
        <v>398</v>
      </c>
      <c r="BY585" s="17"/>
      <c r="BZ585" s="17"/>
      <c r="CA585" s="17"/>
      <c r="CB585" s="17"/>
      <c r="CC585" s="33" t="s">
        <v>399</v>
      </c>
      <c r="CG585" s="4" t="s">
        <v>138</v>
      </c>
      <c r="CH585" s="5"/>
      <c r="CI585" s="5"/>
      <c r="CJ585" s="5"/>
    </row>
    <row r="586" ht="18.0" customHeight="1">
      <c r="B586" s="18" t="s">
        <v>14</v>
      </c>
      <c r="C586" s="18" t="s">
        <v>15</v>
      </c>
      <c r="D586" s="18" t="s">
        <v>16</v>
      </c>
      <c r="E586" s="19"/>
      <c r="F586" s="6" t="s">
        <v>14</v>
      </c>
      <c r="G586" s="6" t="s">
        <v>15</v>
      </c>
      <c r="H586" s="6" t="s">
        <v>16</v>
      </c>
      <c r="I586" s="19"/>
      <c r="J586" s="20" t="s">
        <v>18</v>
      </c>
      <c r="K586" s="18" t="s">
        <v>19</v>
      </c>
      <c r="L586" s="18" t="s">
        <v>1142</v>
      </c>
      <c r="N586" s="1" t="s">
        <v>21</v>
      </c>
      <c r="O586" s="1" t="s">
        <v>22</v>
      </c>
      <c r="P586" s="1" t="s">
        <v>514</v>
      </c>
      <c r="Q586" s="1" t="s">
        <v>2357</v>
      </c>
      <c r="U586" s="1" t="s">
        <v>2358</v>
      </c>
      <c r="AE586" s="1" t="s">
        <v>21</v>
      </c>
      <c r="AF586" s="2" t="s">
        <v>2359</v>
      </c>
      <c r="AI586" s="2" t="s">
        <v>2360</v>
      </c>
      <c r="AK586" s="2"/>
      <c r="AM586" s="2" t="s">
        <v>2361</v>
      </c>
      <c r="AO586" s="2"/>
      <c r="AQ586" s="2" t="s">
        <v>47</v>
      </c>
      <c r="AW586" s="6" t="s">
        <v>14</v>
      </c>
      <c r="AX586" s="6" t="s">
        <v>15</v>
      </c>
      <c r="AY586" s="6" t="s">
        <v>16</v>
      </c>
      <c r="BB586" s="2" t="s">
        <v>101</v>
      </c>
      <c r="BF586" s="1" t="s">
        <v>251</v>
      </c>
      <c r="BJ586" s="57" t="s">
        <v>2362</v>
      </c>
      <c r="BK586" s="58"/>
      <c r="BO586" s="2" t="s">
        <v>104</v>
      </c>
      <c r="BP586" s="2"/>
      <c r="BT586" s="1" t="s">
        <v>145</v>
      </c>
      <c r="BY586" s="2" t="s">
        <v>146</v>
      </c>
      <c r="CC586" s="2" t="s">
        <v>2363</v>
      </c>
      <c r="CH586" s="2" t="s">
        <v>148</v>
      </c>
    </row>
    <row r="587" ht="18.0" customHeight="1">
      <c r="A587" s="1">
        <f>A574+1</f>
        <v>45</v>
      </c>
      <c r="B587" s="6">
        <v>1.0</v>
      </c>
      <c r="C587" s="6">
        <v>0.0</v>
      </c>
      <c r="D587" s="6">
        <v>0.0</v>
      </c>
      <c r="E587" s="22" t="str">
        <f t="shared" ref="E587:E595" si="3707">IF(MAX(B587:D587)=B587,"setosa",IF(MAX(B587:D587)=C587,"versicolor","virginica"))</f>
        <v>setosa</v>
      </c>
      <c r="F587" s="22">
        <f t="shared" ref="F587:H587" si="3697">AQ587</f>
        <v>0.7876077843</v>
      </c>
      <c r="G587" s="22">
        <f t="shared" si="3697"/>
        <v>0.05673035829</v>
      </c>
      <c r="H587" s="22">
        <f t="shared" si="3697"/>
        <v>0.1556618574</v>
      </c>
      <c r="I587" s="64" t="str">
        <f t="shared" ref="I587:I595" si="3709">IF(MAX(F587:H587)=F587,"setosa",IF(MAX(F587:H587)=G587,"versicolor","virginica"))</f>
        <v>setosa</v>
      </c>
      <c r="J587" s="22">
        <f>COUNTIF(K587:K595,"OK")/9</f>
        <v>0.7777777778</v>
      </c>
      <c r="K587" s="24" t="str">
        <f t="shared" ref="K587:K595" si="3710">IF(E587=I587,"OK","NG")</f>
        <v>OK</v>
      </c>
      <c r="L587" s="76">
        <f t="shared" ref="L587:L595" si="3711">((AQ587-B587)^2+(AR587-C587)^2)/2</f>
        <v>0.02416439342</v>
      </c>
      <c r="M587" s="9" t="s">
        <v>26</v>
      </c>
      <c r="N587" s="25">
        <v>1.0</v>
      </c>
      <c r="O587" s="27">
        <v>5.1</v>
      </c>
      <c r="P587" s="27">
        <v>7.0</v>
      </c>
      <c r="Q587" s="72">
        <f t="shared" ref="Q587:S587" si="3698">Q574-$C$10*CH574</f>
        <v>0.0917466283</v>
      </c>
      <c r="R587" s="72">
        <f t="shared" si="3698"/>
        <v>-0.1627351842</v>
      </c>
      <c r="S587" s="72">
        <f t="shared" si="3698"/>
        <v>0.2216873626</v>
      </c>
      <c r="T587" s="28" t="s">
        <v>27</v>
      </c>
      <c r="U587" s="27">
        <f t="array" ref="U587:W595">MMULT(N587:P595,Q587:S589)</f>
        <v>-2.124585122</v>
      </c>
      <c r="V587" s="27">
        <v>3.1383966819951965</v>
      </c>
      <c r="W587" s="27">
        <v>-2.2800794009534346</v>
      </c>
      <c r="Y587" s="9" t="s">
        <v>2364</v>
      </c>
      <c r="Z587" s="17">
        <f t="shared" ref="Z587:AB587" si="3699">1/(1+EXP(-U587))</f>
        <v>0.1067301414</v>
      </c>
      <c r="AA587" s="17">
        <f t="shared" si="3699"/>
        <v>0.9584490764</v>
      </c>
      <c r="AB587" s="17">
        <f t="shared" si="3699"/>
        <v>0.09278626917</v>
      </c>
      <c r="AD587" s="9" t="s">
        <v>2365</v>
      </c>
      <c r="AE587" s="25">
        <v>1.0</v>
      </c>
      <c r="AF587" s="17">
        <f t="shared" ref="AF587:AH587" si="3700">Z587</f>
        <v>0.1067301414</v>
      </c>
      <c r="AG587" s="17">
        <f t="shared" si="3700"/>
        <v>0.9584490764</v>
      </c>
      <c r="AH587" s="17">
        <f t="shared" si="3700"/>
        <v>0.09278626917</v>
      </c>
      <c r="AI587" s="38">
        <f t="shared" ref="AI587:AK587" si="3701">AI574-$C$10*BO574</f>
        <v>0.2895973146</v>
      </c>
      <c r="AJ587" s="38">
        <f t="shared" si="3701"/>
        <v>-0.2036740553</v>
      </c>
      <c r="AK587" s="38">
        <f t="shared" si="3701"/>
        <v>-0.0859232593</v>
      </c>
      <c r="AL587" s="28" t="s">
        <v>27</v>
      </c>
      <c r="AM587" s="27">
        <f t="array" ref="AM587:AO595">MMULT(AE587:AH595,AI587:AK590)</f>
        <v>1.737380985</v>
      </c>
      <c r="AN587" s="27">
        <v>-0.8933097580961531</v>
      </c>
      <c r="AO587" s="27">
        <v>0.11606682859957032</v>
      </c>
      <c r="AP587" s="9" t="s">
        <v>2366</v>
      </c>
      <c r="AQ587" s="17">
        <f t="shared" ref="AQ587:AS587" si="3702">EXP(AM587)/(EXP($AM587)+EXP($AN587)+EXP($AO587))</f>
        <v>0.7876077843</v>
      </c>
      <c r="AR587" s="17">
        <f t="shared" si="3702"/>
        <v>0.05673035829</v>
      </c>
      <c r="AS587" s="17">
        <f t="shared" si="3702"/>
        <v>0.1556618574</v>
      </c>
      <c r="AT587" s="39" t="s">
        <v>51</v>
      </c>
      <c r="AU587" s="40" t="str">
        <f>IF(MAX(B587:D587)=MAX(AQ587:AS587)=AQ587,"setosa",IF(MAX(AQ587:AS587)=AR587,"versicolor","virginica"))</f>
        <v>virginica</v>
      </c>
      <c r="AW587" s="41">
        <v>1.0</v>
      </c>
      <c r="AX587" s="41">
        <v>0.0</v>
      </c>
      <c r="AY587" s="41">
        <v>0.0</v>
      </c>
      <c r="BA587" s="59" t="s">
        <v>108</v>
      </c>
      <c r="BB587" s="74">
        <f t="shared" ref="BB587:BD587" si="3703">AQ587-AW587</f>
        <v>-0.2123922157</v>
      </c>
      <c r="BC587" s="74">
        <f t="shared" si="3703"/>
        <v>0.05673035829</v>
      </c>
      <c r="BD587" s="74">
        <f t="shared" si="3703"/>
        <v>0.1556618574</v>
      </c>
      <c r="BE587" s="9" t="s">
        <v>2367</v>
      </c>
      <c r="BF587" s="5">
        <v>1.0</v>
      </c>
      <c r="BG587" s="5">
        <v>1.0</v>
      </c>
      <c r="BH587" s="5">
        <v>1.0</v>
      </c>
      <c r="BI587" s="9" t="s">
        <v>2368</v>
      </c>
      <c r="BJ587" s="34">
        <f t="shared" ref="BJ587:BL587" si="3704">BB587*BF587</f>
        <v>-0.2123922157</v>
      </c>
      <c r="BK587" s="34">
        <f t="shared" si="3704"/>
        <v>0.05673035829</v>
      </c>
      <c r="BL587" s="34">
        <f t="shared" si="3704"/>
        <v>0.1556618574</v>
      </c>
      <c r="BN587" s="61" t="s">
        <v>2369</v>
      </c>
      <c r="BO587" s="62">
        <f t="array" ref="BO587:BQ590">MMULT(TRANSPOSE(AE587:AH595),BJ587:BL595)</f>
        <v>-0.04024733686</v>
      </c>
      <c r="BP587" s="62">
        <v>0.024812158433401343</v>
      </c>
      <c r="BQ587" s="62">
        <v>0.015435178427959717</v>
      </c>
      <c r="BS587" s="75" t="s">
        <v>2370</v>
      </c>
      <c r="BT587" s="5">
        <f t="shared" ref="BT587:BV587" si="3705">Z587*(1-Z587)</f>
        <v>0.09533881834</v>
      </c>
      <c r="BU587" s="5">
        <f t="shared" si="3705"/>
        <v>0.03982444438</v>
      </c>
      <c r="BV587" s="5">
        <f t="shared" si="3705"/>
        <v>0.08417697742</v>
      </c>
      <c r="BX587" s="9" t="s">
        <v>2371</v>
      </c>
      <c r="BY587" s="17">
        <f t="array" ref="BY587:CA595">MMULT(BJ587:BL595,TRANSPOSE(AI588:AK590))</f>
        <v>0.1302156717</v>
      </c>
      <c r="BZ587" s="17">
        <v>-0.39355978369647276</v>
      </c>
      <c r="CA587" s="17">
        <v>0.5187186066881195</v>
      </c>
      <c r="CB587" s="9"/>
      <c r="CC587" s="34">
        <f t="shared" ref="CC587:CE587" si="3706">BY587*BT587</f>
        <v>0.01241460827</v>
      </c>
      <c r="CD587" s="34">
        <f t="shared" si="3706"/>
        <v>-0.01567329972</v>
      </c>
      <c r="CE587" s="34">
        <f t="shared" si="3706"/>
        <v>0.04366416444</v>
      </c>
      <c r="CG587" s="61" t="s">
        <v>2372</v>
      </c>
      <c r="CH587" s="65">
        <f t="array" ref="CH587:CJ589">MMULT(TRANSPOSE(N587:P595),CC587:CE595)</f>
        <v>-0.04762241015</v>
      </c>
      <c r="CI587" s="65">
        <v>0.05211416891308475</v>
      </c>
      <c r="CJ587" s="65">
        <v>4.878058507711176E-5</v>
      </c>
    </row>
    <row r="588" ht="18.0" customHeight="1">
      <c r="B588" s="6">
        <v>1.0</v>
      </c>
      <c r="C588" s="6">
        <v>0.0</v>
      </c>
      <c r="D588" s="6">
        <v>0.0</v>
      </c>
      <c r="E588" s="22" t="str">
        <f t="shared" si="3707"/>
        <v>setosa</v>
      </c>
      <c r="F588" s="22">
        <f t="shared" ref="F588:H588" si="3708">AQ588</f>
        <v>0.811314605</v>
      </c>
      <c r="G588" s="22">
        <f t="shared" si="3708"/>
        <v>0.04878101432</v>
      </c>
      <c r="H588" s="22">
        <f t="shared" si="3708"/>
        <v>0.1399043806</v>
      </c>
      <c r="I588" s="64" t="str">
        <f t="shared" si="3709"/>
        <v>setosa</v>
      </c>
      <c r="K588" s="24" t="str">
        <f t="shared" si="3710"/>
        <v>OK</v>
      </c>
      <c r="L588" s="76">
        <f t="shared" si="3711"/>
        <v>0.01899088281</v>
      </c>
      <c r="N588" s="29">
        <v>1.0</v>
      </c>
      <c r="O588" s="27">
        <v>5.4</v>
      </c>
      <c r="P588" s="27">
        <v>7.8</v>
      </c>
      <c r="Q588" s="72">
        <f t="shared" ref="Q588:S588" si="3712">Q575-$C$10*CH575</f>
        <v>0.3571409778</v>
      </c>
      <c r="R588" s="72">
        <f t="shared" si="3712"/>
        <v>-0.8012363768</v>
      </c>
      <c r="S588" s="72">
        <f t="shared" si="3712"/>
        <v>1.089815813</v>
      </c>
      <c r="U588" s="27">
        <v>-2.4789000561684675</v>
      </c>
      <c r="V588" s="27">
        <v>3.74230432756272</v>
      </c>
      <c r="W588" s="27">
        <v>-2.8742577894771415</v>
      </c>
      <c r="Z588" s="17">
        <f t="shared" ref="Z588:AB588" si="3713">1/(1+EXP(-U588))</f>
        <v>0.07735066594</v>
      </c>
      <c r="AA588" s="17">
        <f t="shared" si="3713"/>
        <v>0.9768492311</v>
      </c>
      <c r="AB588" s="17">
        <f t="shared" si="3713"/>
        <v>0.05344086203</v>
      </c>
      <c r="AE588" s="29">
        <v>1.0</v>
      </c>
      <c r="AF588" s="17">
        <f t="shared" ref="AF588:AH588" si="3714">Z588</f>
        <v>0.07735066594</v>
      </c>
      <c r="AG588" s="17">
        <f t="shared" si="3714"/>
        <v>0.9768492311</v>
      </c>
      <c r="AH588" s="17">
        <f t="shared" si="3714"/>
        <v>0.05344086203</v>
      </c>
      <c r="AI588" s="38">
        <f t="shared" ref="AI588:AK588" si="3715">AI575-$C$10*BO575</f>
        <v>0.1075268485</v>
      </c>
      <c r="AJ588" s="38">
        <f t="shared" si="3715"/>
        <v>1.115923423</v>
      </c>
      <c r="AK588" s="38">
        <f t="shared" si="3715"/>
        <v>0.5765497286</v>
      </c>
      <c r="AM588" s="27">
        <v>1.818821463878172</v>
      </c>
      <c r="AN588" s="27">
        <v>-0.9924932511363175</v>
      </c>
      <c r="AO588" s="27">
        <v>0.06112475643428334</v>
      </c>
      <c r="AQ588" s="17">
        <f t="shared" ref="AQ588:AS588" si="3716">EXP(AM588)/(EXP($AM588)+EXP($AN588)+EXP($AO588))</f>
        <v>0.811314605</v>
      </c>
      <c r="AR588" s="17">
        <f t="shared" si="3716"/>
        <v>0.04878101432</v>
      </c>
      <c r="AS588" s="17">
        <f t="shared" si="3716"/>
        <v>0.1399043806</v>
      </c>
      <c r="AU588" s="40" t="str">
        <f t="shared" ref="AU588:AU595" si="3727">IF(MAX(AQ588:AS588)=AQ588,"setosa",IF(MAX(AQ588:AS588)=AR588,"versicolor","virginica"))</f>
        <v>setosa</v>
      </c>
      <c r="AW588" s="41">
        <v>1.0</v>
      </c>
      <c r="AX588" s="41">
        <v>0.0</v>
      </c>
      <c r="AY588" s="41">
        <v>0.0</v>
      </c>
      <c r="BB588" s="74">
        <f t="shared" ref="BB588:BD588" si="3717">AQ588-AW588</f>
        <v>-0.188685395</v>
      </c>
      <c r="BC588" s="74">
        <f t="shared" si="3717"/>
        <v>0.04878101432</v>
      </c>
      <c r="BD588" s="74">
        <f t="shared" si="3717"/>
        <v>0.1399043806</v>
      </c>
      <c r="BF588" s="5">
        <v>1.0</v>
      </c>
      <c r="BG588" s="5">
        <v>1.0</v>
      </c>
      <c r="BH588" s="5">
        <v>1.0</v>
      </c>
      <c r="BJ588" s="34">
        <f t="shared" ref="BJ588:BL588" si="3718">BB588*BF588</f>
        <v>-0.188685395</v>
      </c>
      <c r="BK588" s="34">
        <f t="shared" si="3718"/>
        <v>0.04878101432</v>
      </c>
      <c r="BL588" s="34">
        <f t="shared" si="3718"/>
        <v>0.1399043806</v>
      </c>
      <c r="BN588" s="61" t="s">
        <v>2373</v>
      </c>
      <c r="BO588" s="34">
        <v>0.19605161003118696</v>
      </c>
      <c r="BP588" s="34">
        <v>-0.29452433712187687</v>
      </c>
      <c r="BQ588" s="34">
        <v>0.09847272709068966</v>
      </c>
      <c r="BT588" s="5">
        <f t="shared" ref="BT588:BV588" si="3719">Z588*(1-Z588)</f>
        <v>0.07136754042</v>
      </c>
      <c r="BU588" s="5">
        <f t="shared" si="3719"/>
        <v>0.02261481081</v>
      </c>
      <c r="BV588" s="5">
        <f t="shared" si="3719"/>
        <v>0.0505849363</v>
      </c>
      <c r="BY588" s="17">
        <v>0.11480896329049449</v>
      </c>
      <c r="BZ588" s="17">
        <v>-0.3479910644837481</v>
      </c>
      <c r="CA588" s="17">
        <v>0.46042020218707647</v>
      </c>
      <c r="CC588" s="34">
        <f t="shared" ref="CC588:CE588" si="3720">BY588*BT588</f>
        <v>0.008193633328</v>
      </c>
      <c r="CD588" s="34">
        <f t="shared" si="3720"/>
        <v>-0.007869752087</v>
      </c>
      <c r="CE588" s="34">
        <f t="shared" si="3720"/>
        <v>0.0232903266</v>
      </c>
      <c r="CG588" s="61" t="s">
        <v>2374</v>
      </c>
      <c r="CH588" s="66">
        <v>-0.13800833638607507</v>
      </c>
      <c r="CI588" s="66">
        <v>0.11000704814873186</v>
      </c>
      <c r="CJ588" s="66">
        <v>-0.23064109980521114</v>
      </c>
    </row>
    <row r="589" ht="18.0" customHeight="1">
      <c r="B589" s="6">
        <v>1.0</v>
      </c>
      <c r="C589" s="6">
        <v>0.0</v>
      </c>
      <c r="D589" s="6">
        <v>0.0</v>
      </c>
      <c r="E589" s="22" t="str">
        <f t="shared" si="3707"/>
        <v>setosa</v>
      </c>
      <c r="F589" s="22">
        <f t="shared" ref="F589:H589" si="3721">AQ589</f>
        <v>0.7996164338</v>
      </c>
      <c r="G589" s="22">
        <f t="shared" si="3721"/>
        <v>0.05289909253</v>
      </c>
      <c r="H589" s="22">
        <f t="shared" si="3721"/>
        <v>0.1474844737</v>
      </c>
      <c r="I589" s="64" t="str">
        <f t="shared" si="3709"/>
        <v>setosa</v>
      </c>
      <c r="K589" s="24" t="str">
        <f t="shared" si="3710"/>
        <v>OK</v>
      </c>
      <c r="L589" s="76">
        <f t="shared" si="3711"/>
        <v>0.0214759438</v>
      </c>
      <c r="N589" s="29">
        <v>1.0</v>
      </c>
      <c r="O589" s="27">
        <v>4.6</v>
      </c>
      <c r="P589" s="27">
        <v>6.8</v>
      </c>
      <c r="Q589" s="72">
        <f t="shared" ref="Q589:S589" si="3722">Q576-$C$10*CH576</f>
        <v>-0.5768215339</v>
      </c>
      <c r="R589" s="72">
        <f t="shared" si="3722"/>
        <v>1.055348198</v>
      </c>
      <c r="S589" s="72">
        <f t="shared" si="3722"/>
        <v>-1.151403915</v>
      </c>
      <c r="U589" s="27">
        <v>-2.1877913044814887</v>
      </c>
      <c r="V589" s="27">
        <v>3.327945230738782</v>
      </c>
      <c r="W589" s="27">
        <v>-2.5947065241495864</v>
      </c>
      <c r="Z589" s="17">
        <f t="shared" ref="Z589:AB589" si="3723">1/(1+EXP(-U589))</f>
        <v>0.1008522039</v>
      </c>
      <c r="AA589" s="17">
        <f t="shared" si="3723"/>
        <v>0.9653751527</v>
      </c>
      <c r="AB589" s="17">
        <f t="shared" si="3723"/>
        <v>0.06947987743</v>
      </c>
      <c r="AE589" s="29">
        <v>1.0</v>
      </c>
      <c r="AF589" s="17">
        <f t="shared" ref="AF589:AH589" si="3724">Z589</f>
        <v>0.1008522039</v>
      </c>
      <c r="AG589" s="17">
        <f t="shared" si="3724"/>
        <v>0.9653751527</v>
      </c>
      <c r="AH589" s="17">
        <f t="shared" si="3724"/>
        <v>0.06947987743</v>
      </c>
      <c r="AI589" s="38">
        <f t="shared" ref="AI589:AK589" si="3725">AI576-$C$10*BO576</f>
        <v>1.632807785</v>
      </c>
      <c r="AJ589" s="38">
        <f t="shared" si="3725"/>
        <v>-0.9635478662</v>
      </c>
      <c r="AK589" s="38">
        <f t="shared" si="3725"/>
        <v>0.05074008102</v>
      </c>
      <c r="AM589" s="27">
        <v>1.7803741307611705</v>
      </c>
      <c r="AN589" s="27">
        <v>-0.935371839893617</v>
      </c>
      <c r="AO589" s="27">
        <v>0.08996488307674597</v>
      </c>
      <c r="AQ589" s="17">
        <f t="shared" ref="AQ589:AS589" si="3726">EXP(AM589)/(EXP($AM589)+EXP($AN589)+EXP($AO589))</f>
        <v>0.7996164338</v>
      </c>
      <c r="AR589" s="17">
        <f t="shared" si="3726"/>
        <v>0.05289909253</v>
      </c>
      <c r="AS589" s="17">
        <f t="shared" si="3726"/>
        <v>0.1474844737</v>
      </c>
      <c r="AU589" s="40" t="str">
        <f t="shared" si="3727"/>
        <v>setosa</v>
      </c>
      <c r="AW589" s="41">
        <v>1.0</v>
      </c>
      <c r="AX589" s="41">
        <v>0.0</v>
      </c>
      <c r="AY589" s="41">
        <v>0.0</v>
      </c>
      <c r="BB589" s="74">
        <f t="shared" ref="BB589:BD589" si="3728">AQ589-AW589</f>
        <v>-0.2003835662</v>
      </c>
      <c r="BC589" s="74">
        <f t="shared" si="3728"/>
        <v>0.05289909253</v>
      </c>
      <c r="BD589" s="74">
        <f t="shared" si="3728"/>
        <v>0.1474844737</v>
      </c>
      <c r="BF589" s="5">
        <v>1.0</v>
      </c>
      <c r="BG589" s="5">
        <v>1.0</v>
      </c>
      <c r="BH589" s="5">
        <v>1.0</v>
      </c>
      <c r="BJ589" s="34">
        <f t="shared" ref="BJ589:BL589" si="3729">BB589*BF589</f>
        <v>-0.2003835662</v>
      </c>
      <c r="BK589" s="34">
        <f t="shared" si="3729"/>
        <v>0.05289909253</v>
      </c>
      <c r="BL589" s="34">
        <f t="shared" si="3729"/>
        <v>0.1474844737</v>
      </c>
      <c r="BO589" s="34">
        <v>-0.38723828450325076</v>
      </c>
      <c r="BP589" s="34">
        <v>0.39469974399976016</v>
      </c>
      <c r="BQ589" s="34">
        <v>-0.007461459496509809</v>
      </c>
      <c r="BT589" s="5">
        <f t="shared" ref="BT589:BV589" si="3730">Z589*(1-Z589)</f>
        <v>0.09068103684</v>
      </c>
      <c r="BU589" s="5">
        <f t="shared" si="3730"/>
        <v>0.03342596725</v>
      </c>
      <c r="BV589" s="5">
        <f t="shared" si="3730"/>
        <v>0.06465242406</v>
      </c>
      <c r="BY589" s="17">
        <v>0.12251685633506472</v>
      </c>
      <c r="BZ589" s="17">
        <v>-0.3706752805578551</v>
      </c>
      <c r="CA589" s="17">
        <v>0.48923599577035426</v>
      </c>
      <c r="CC589" s="34">
        <f t="shared" ref="CC589:CE589" si="3731">BY589*BT589</f>
        <v>0.01110995556</v>
      </c>
      <c r="CD589" s="34">
        <f t="shared" si="3731"/>
        <v>-0.01239017979</v>
      </c>
      <c r="CE589" s="34">
        <f t="shared" si="3731"/>
        <v>0.03163029306</v>
      </c>
      <c r="CH589" s="66">
        <v>0.2270060298315147</v>
      </c>
      <c r="CI589" s="66">
        <v>-0.2727070010317389</v>
      </c>
      <c r="CJ589" s="66">
        <v>0.18584347897770284</v>
      </c>
    </row>
    <row r="590" ht="18.0" customHeight="1">
      <c r="B590" s="6">
        <v>0.0</v>
      </c>
      <c r="C590" s="6">
        <v>1.0</v>
      </c>
      <c r="D590" s="6">
        <v>0.0</v>
      </c>
      <c r="E590" s="22" t="str">
        <f t="shared" si="3707"/>
        <v>versicolor</v>
      </c>
      <c r="F590" s="22">
        <f t="shared" ref="F590:H590" si="3732">AQ590</f>
        <v>0.06334364901</v>
      </c>
      <c r="G590" s="22">
        <f t="shared" si="3732"/>
        <v>0.5247310329</v>
      </c>
      <c r="H590" s="22">
        <f t="shared" si="3732"/>
        <v>0.411925318</v>
      </c>
      <c r="I590" s="64" t="str">
        <f t="shared" si="3709"/>
        <v>versicolor</v>
      </c>
      <c r="K590" s="24" t="str">
        <f t="shared" si="3710"/>
        <v>OK</v>
      </c>
      <c r="L590" s="76">
        <f t="shared" si="3711"/>
        <v>0.1149465045</v>
      </c>
      <c r="N590" s="29">
        <v>1.0</v>
      </c>
      <c r="O590" s="27">
        <v>6.4</v>
      </c>
      <c r="P590" s="27">
        <v>3.6</v>
      </c>
      <c r="U590" s="27">
        <v>0.300891363924058</v>
      </c>
      <c r="V590" s="27">
        <v>-1.4913944818993126</v>
      </c>
      <c r="W590" s="27">
        <v>3.0514544675481474</v>
      </c>
      <c r="Z590" s="17">
        <f t="shared" ref="Z590:AB590" si="3733">1/(1+EXP(-U590))</f>
        <v>0.5746604037</v>
      </c>
      <c r="AA590" s="17">
        <f t="shared" si="3733"/>
        <v>0.1837125156</v>
      </c>
      <c r="AB590" s="17">
        <f t="shared" si="3733"/>
        <v>0.9548452785</v>
      </c>
      <c r="AE590" s="29">
        <v>1.0</v>
      </c>
      <c r="AF590" s="17">
        <f t="shared" ref="AF590:AH590" si="3734">Z590</f>
        <v>0.5746604037</v>
      </c>
      <c r="AG590" s="17">
        <f t="shared" si="3734"/>
        <v>0.1837125156</v>
      </c>
      <c r="AH590" s="17">
        <f t="shared" si="3734"/>
        <v>0.9548452785</v>
      </c>
      <c r="AI590" s="38">
        <f t="shared" ref="AI590:AK590" si="3735">AI577-$C$10*BO577</f>
        <v>-1.386582303</v>
      </c>
      <c r="AJ590" s="38">
        <f t="shared" si="3735"/>
        <v>1.23696314</v>
      </c>
      <c r="AK590" s="38">
        <f t="shared" si="3735"/>
        <v>0.989619163</v>
      </c>
      <c r="AM590" s="27">
        <v>-0.6726156028768655</v>
      </c>
      <c r="AN590" s="27">
        <v>1.4416955608610804</v>
      </c>
      <c r="AO590" s="27">
        <v>1.1996518137610246</v>
      </c>
      <c r="AQ590" s="17">
        <f t="shared" ref="AQ590:AS590" si="3736">EXP(AM590)/(EXP($AM590)+EXP($AN590)+EXP($AO590))</f>
        <v>0.06334364901</v>
      </c>
      <c r="AR590" s="17">
        <f t="shared" si="3736"/>
        <v>0.5247310329</v>
      </c>
      <c r="AS590" s="17">
        <f t="shared" si="3736"/>
        <v>0.411925318</v>
      </c>
      <c r="AU590" s="40" t="str">
        <f t="shared" si="3727"/>
        <v>versicolor</v>
      </c>
      <c r="AW590" s="41">
        <v>0.0</v>
      </c>
      <c r="AX590" s="41">
        <v>1.0</v>
      </c>
      <c r="AY590" s="41">
        <v>0.0</v>
      </c>
      <c r="BB590" s="74">
        <f t="shared" ref="BB590:BD590" si="3737">AQ590-AW590</f>
        <v>0.06334364901</v>
      </c>
      <c r="BC590" s="74">
        <f t="shared" si="3737"/>
        <v>-0.4752689671</v>
      </c>
      <c r="BD590" s="74">
        <f t="shared" si="3737"/>
        <v>0.411925318</v>
      </c>
      <c r="BF590" s="5">
        <v>1.0</v>
      </c>
      <c r="BG590" s="5">
        <v>1.0</v>
      </c>
      <c r="BH590" s="5">
        <v>1.0</v>
      </c>
      <c r="BJ590" s="34">
        <f t="shared" ref="BJ590:BL590" si="3738">BB590*BF590</f>
        <v>0.06334364901</v>
      </c>
      <c r="BK590" s="34">
        <f t="shared" si="3738"/>
        <v>-0.4752689671</v>
      </c>
      <c r="BL590" s="34">
        <f t="shared" si="3738"/>
        <v>0.411925318</v>
      </c>
      <c r="BO590" s="34">
        <v>0.46390216512105875</v>
      </c>
      <c r="BP590" s="34">
        <v>-0.18436308650017802</v>
      </c>
      <c r="BQ590" s="34">
        <v>-0.27953907862088123</v>
      </c>
      <c r="BT590" s="5">
        <f t="shared" ref="BT590:BV590" si="3739">Z590*(1-Z590)</f>
        <v>0.2444258241</v>
      </c>
      <c r="BU590" s="5">
        <f t="shared" si="3739"/>
        <v>0.1499622272</v>
      </c>
      <c r="BV590" s="5">
        <f t="shared" si="3739"/>
        <v>0.04311577262</v>
      </c>
      <c r="BY590" s="17">
        <v>-0.28605719924196543</v>
      </c>
      <c r="BZ590" s="17">
        <v>0.5822735263428805</v>
      </c>
      <c r="CA590" s="17">
        <v>-0.26807218805533095</v>
      </c>
      <c r="CC590" s="34">
        <f t="shared" ref="CC590:CE590" si="3740">BY590*BT590</f>
        <v>-0.06991976667</v>
      </c>
      <c r="CD590" s="34">
        <f t="shared" si="3740"/>
        <v>0.08731903484</v>
      </c>
      <c r="CE590" s="34">
        <f t="shared" si="3740"/>
        <v>-0.0115581395</v>
      </c>
    </row>
    <row r="591" ht="18.0" customHeight="1">
      <c r="B591" s="6">
        <v>0.0</v>
      </c>
      <c r="C591" s="6">
        <v>1.0</v>
      </c>
      <c r="D591" s="6">
        <v>0.0</v>
      </c>
      <c r="E591" s="22" t="str">
        <f t="shared" si="3707"/>
        <v>versicolor</v>
      </c>
      <c r="F591" s="22">
        <f t="shared" ref="F591:H591" si="3741">AQ591</f>
        <v>0.07058385</v>
      </c>
      <c r="G591" s="22">
        <f t="shared" si="3741"/>
        <v>0.5108458594</v>
      </c>
      <c r="H591" s="22">
        <f t="shared" si="3741"/>
        <v>0.4185702906</v>
      </c>
      <c r="I591" s="64" t="str">
        <f t="shared" si="3709"/>
        <v>versicolor</v>
      </c>
      <c r="K591" s="24" t="str">
        <f t="shared" si="3710"/>
        <v>OK</v>
      </c>
      <c r="L591" s="76">
        <f t="shared" si="3711"/>
        <v>0.1221269266</v>
      </c>
      <c r="N591" s="29">
        <v>1.0</v>
      </c>
      <c r="O591" s="27">
        <v>5.9</v>
      </c>
      <c r="P591" s="27">
        <v>3.4</v>
      </c>
      <c r="U591" s="27">
        <v>0.23768518182511156</v>
      </c>
      <c r="V591" s="27">
        <v>-1.3018459331557266</v>
      </c>
      <c r="W591" s="27">
        <v>2.7368273443519966</v>
      </c>
      <c r="Z591" s="17">
        <f t="shared" ref="Z591:AB591" si="3742">1/(1+EXP(-U591))</f>
        <v>0.5591431201</v>
      </c>
      <c r="AA591" s="17">
        <f t="shared" si="3742"/>
        <v>0.2138545133</v>
      </c>
      <c r="AB591" s="17">
        <f t="shared" si="3742"/>
        <v>0.9391650824</v>
      </c>
      <c r="AE591" s="29">
        <v>1.0</v>
      </c>
      <c r="AF591" s="17">
        <f t="shared" ref="AF591:AH591" si="3743">Z591</f>
        <v>0.5591431201</v>
      </c>
      <c r="AG591" s="17">
        <f t="shared" si="3743"/>
        <v>0.2138545133</v>
      </c>
      <c r="AH591" s="17">
        <f t="shared" si="3743"/>
        <v>0.9391650824</v>
      </c>
      <c r="AI591" s="2"/>
      <c r="AM591" s="27">
        <v>-0.6033261564562142</v>
      </c>
      <c r="AN591" s="27">
        <v>1.375940378476435</v>
      </c>
      <c r="AO591" s="27">
        <v>1.1767173130405704</v>
      </c>
      <c r="AQ591" s="17">
        <f t="shared" ref="AQ591:AS591" si="3744">EXP(AM591)/(EXP($AM591)+EXP($AN591)+EXP($AO591))</f>
        <v>0.07058385</v>
      </c>
      <c r="AR591" s="17">
        <f t="shared" si="3744"/>
        <v>0.5108458594</v>
      </c>
      <c r="AS591" s="17">
        <f t="shared" si="3744"/>
        <v>0.4185702906</v>
      </c>
      <c r="AU591" s="40" t="str">
        <f t="shared" si="3727"/>
        <v>versicolor</v>
      </c>
      <c r="AW591" s="41">
        <v>0.0</v>
      </c>
      <c r="AX591" s="41">
        <v>1.0</v>
      </c>
      <c r="AY591" s="41">
        <v>0.0</v>
      </c>
      <c r="BB591" s="74">
        <f t="shared" ref="BB591:BD591" si="3745">AQ591-AW591</f>
        <v>0.07058385</v>
      </c>
      <c r="BC591" s="74">
        <f t="shared" si="3745"/>
        <v>-0.4891541406</v>
      </c>
      <c r="BD591" s="74">
        <f t="shared" si="3745"/>
        <v>0.4185702906</v>
      </c>
      <c r="BF591" s="5">
        <v>1.0</v>
      </c>
      <c r="BG591" s="5">
        <v>1.0</v>
      </c>
      <c r="BH591" s="5">
        <v>1.0</v>
      </c>
      <c r="BJ591" s="34">
        <f t="shared" ref="BJ591:BL591" si="3746">BB591*BF591</f>
        <v>0.07058385</v>
      </c>
      <c r="BK591" s="34">
        <f t="shared" si="3746"/>
        <v>-0.4891541406</v>
      </c>
      <c r="BL591" s="34">
        <f t="shared" si="3746"/>
        <v>0.4185702906</v>
      </c>
      <c r="BT591" s="5">
        <f t="shared" ref="BT591:BV591" si="3747">Z591*(1-Z591)</f>
        <v>0.2465020913</v>
      </c>
      <c r="BU591" s="5">
        <f t="shared" si="3747"/>
        <v>0.1681207605</v>
      </c>
      <c r="BV591" s="5">
        <f t="shared" si="3747"/>
        <v>0.05713403036</v>
      </c>
      <c r="BY591" s="17">
        <v>-0.2969423165139366</v>
      </c>
      <c r="BZ591" s="17">
        <v>0.6078115786687452</v>
      </c>
      <c r="CA591" s="17">
        <v>-0.2887107782950521</v>
      </c>
      <c r="CC591" s="34">
        <f t="shared" ref="CC591:CE591" si="3748">BY591*BT591</f>
        <v>-0.07319690203</v>
      </c>
      <c r="CD591" s="34">
        <f t="shared" si="3748"/>
        <v>0.1021857448</v>
      </c>
      <c r="CE591" s="34">
        <f t="shared" si="3748"/>
        <v>-0.01649521037</v>
      </c>
    </row>
    <row r="592" ht="18.0" customHeight="1">
      <c r="B592" s="6">
        <v>0.0</v>
      </c>
      <c r="C592" s="6">
        <v>1.0</v>
      </c>
      <c r="D592" s="6">
        <v>0.0</v>
      </c>
      <c r="E592" s="22" t="str">
        <f t="shared" si="3707"/>
        <v>versicolor</v>
      </c>
      <c r="F592" s="22">
        <f t="shared" ref="F592:H592" si="3749">AQ592</f>
        <v>0.04790609481</v>
      </c>
      <c r="G592" s="22">
        <f t="shared" si="3749"/>
        <v>0.5635700122</v>
      </c>
      <c r="H592" s="22">
        <f t="shared" si="3749"/>
        <v>0.388523893</v>
      </c>
      <c r="I592" s="64" t="str">
        <f t="shared" si="3709"/>
        <v>versicolor</v>
      </c>
      <c r="K592" s="24" t="str">
        <f t="shared" si="3710"/>
        <v>OK</v>
      </c>
      <c r="L592" s="76">
        <f t="shared" si="3711"/>
        <v>0.0963830641</v>
      </c>
      <c r="N592" s="29">
        <v>1.0</v>
      </c>
      <c r="O592" s="27">
        <v>6.7</v>
      </c>
      <c r="P592" s="27">
        <v>3.2</v>
      </c>
      <c r="U592" s="27">
        <v>0.6387622708062977</v>
      </c>
      <c r="V592" s="27">
        <v>-2.1539046742382735</v>
      </c>
      <c r="W592" s="27">
        <v>3.838960777450437</v>
      </c>
      <c r="Z592" s="17">
        <f t="shared" ref="Z592:AB592" si="3750">1/(1+EXP(-U592))</f>
        <v>0.6544736167</v>
      </c>
      <c r="AA592" s="17">
        <f t="shared" si="3750"/>
        <v>0.1039669094</v>
      </c>
      <c r="AB592" s="17">
        <f t="shared" si="3750"/>
        <v>0.9789372358</v>
      </c>
      <c r="AE592" s="29">
        <v>1.0</v>
      </c>
      <c r="AF592" s="17">
        <f t="shared" ref="AF592:AH592" si="3751">Z592</f>
        <v>0.6544736167</v>
      </c>
      <c r="AG592" s="17">
        <f t="shared" si="3751"/>
        <v>0.1039669094</v>
      </c>
      <c r="AH592" s="17">
        <f t="shared" si="3751"/>
        <v>0.9789372358</v>
      </c>
      <c r="AJ592" s="2"/>
      <c r="AK592" s="2"/>
      <c r="AM592" s="27">
        <v>-0.8276482678203654</v>
      </c>
      <c r="AN592" s="27">
        <v>1.6374005665004012</v>
      </c>
      <c r="AO592" s="27">
        <v>1.2654636641319739</v>
      </c>
      <c r="AQ592" s="17">
        <f t="shared" ref="AQ592:AS592" si="3752">EXP(AM592)/(EXP($AM592)+EXP($AN592)+EXP($AO592))</f>
        <v>0.04790609481</v>
      </c>
      <c r="AR592" s="17">
        <f t="shared" si="3752"/>
        <v>0.5635700122</v>
      </c>
      <c r="AS592" s="17">
        <f t="shared" si="3752"/>
        <v>0.388523893</v>
      </c>
      <c r="AU592" s="40" t="str">
        <f t="shared" si="3727"/>
        <v>versicolor</v>
      </c>
      <c r="AW592" s="41">
        <v>0.0</v>
      </c>
      <c r="AX592" s="41">
        <v>1.0</v>
      </c>
      <c r="AY592" s="41">
        <v>0.0</v>
      </c>
      <c r="BB592" s="74">
        <f t="shared" ref="BB592:BD592" si="3753">AQ592-AW592</f>
        <v>0.04790609481</v>
      </c>
      <c r="BC592" s="74">
        <f t="shared" si="3753"/>
        <v>-0.4364299878</v>
      </c>
      <c r="BD592" s="74">
        <f t="shared" si="3753"/>
        <v>0.388523893</v>
      </c>
      <c r="BF592" s="5">
        <v>1.0</v>
      </c>
      <c r="BG592" s="5">
        <v>1.0</v>
      </c>
      <c r="BH592" s="5">
        <v>1.0</v>
      </c>
      <c r="BJ592" s="34">
        <f t="shared" ref="BJ592:BL592" si="3754">BB592*BF592</f>
        <v>0.04790609481</v>
      </c>
      <c r="BK592" s="34">
        <f t="shared" si="3754"/>
        <v>-0.4364299878</v>
      </c>
      <c r="BL592" s="34">
        <f t="shared" si="3754"/>
        <v>0.388523893</v>
      </c>
      <c r="BT592" s="5">
        <f t="shared" ref="BT592:BV592" si="3755">Z592*(1-Z592)</f>
        <v>0.2261379018</v>
      </c>
      <c r="BU592" s="5">
        <f t="shared" si="3755"/>
        <v>0.09315779114</v>
      </c>
      <c r="BV592" s="5">
        <f t="shared" si="3755"/>
        <v>0.02061912418</v>
      </c>
      <c r="BY592" s="17">
        <v>-0.25786790940092685</v>
      </c>
      <c r="BZ592" s="17">
        <v>0.5184563618992326</v>
      </c>
      <c r="CA592" s="17">
        <v>-0.22178286154987387</v>
      </c>
      <c r="CC592" s="34">
        <f t="shared" ref="CC592:CE592" si="3756">BY592*BT592</f>
        <v>-0.05831370796</v>
      </c>
      <c r="CD592" s="34">
        <f t="shared" si="3756"/>
        <v>0.04829824948</v>
      </c>
      <c r="CE592" s="34">
        <f t="shared" si="3756"/>
        <v>-0.004572968364</v>
      </c>
    </row>
    <row r="593" ht="18.0" customHeight="1">
      <c r="B593" s="6">
        <v>0.0</v>
      </c>
      <c r="C593" s="6">
        <v>0.0</v>
      </c>
      <c r="D593" s="6">
        <v>1.0</v>
      </c>
      <c r="E593" s="22" t="str">
        <f t="shared" si="3707"/>
        <v>virginica</v>
      </c>
      <c r="F593" s="22">
        <f t="shared" ref="F593:H593" si="3757">AQ593</f>
        <v>0.1890184529</v>
      </c>
      <c r="G593" s="22">
        <f t="shared" si="3757"/>
        <v>0.3485090996</v>
      </c>
      <c r="H593" s="22">
        <f t="shared" si="3757"/>
        <v>0.4624724475</v>
      </c>
      <c r="I593" s="64" t="str">
        <f t="shared" si="3709"/>
        <v>virginica</v>
      </c>
      <c r="K593" s="24" t="str">
        <f t="shared" si="3710"/>
        <v>OK</v>
      </c>
      <c r="L593" s="76">
        <f t="shared" si="3711"/>
        <v>0.07859328403</v>
      </c>
      <c r="N593" s="29">
        <v>1.0</v>
      </c>
      <c r="O593" s="27">
        <v>7.9</v>
      </c>
      <c r="P593" s="27">
        <v>6.3</v>
      </c>
      <c r="U593" s="27">
        <v>-0.7208153109483897</v>
      </c>
      <c r="V593" s="27">
        <v>0.15619108820628025</v>
      </c>
      <c r="W593" s="27">
        <v>1.5773876148911103</v>
      </c>
      <c r="Z593" s="17">
        <f t="shared" ref="Z593:AB593" si="3758">1/(1+EXP(-U593))</f>
        <v>0.3272134712</v>
      </c>
      <c r="AA593" s="17">
        <f t="shared" si="3758"/>
        <v>0.5389685822</v>
      </c>
      <c r="AB593" s="17">
        <f t="shared" si="3758"/>
        <v>0.8288342223</v>
      </c>
      <c r="AE593" s="29">
        <v>1.0</v>
      </c>
      <c r="AF593" s="17">
        <f t="shared" ref="AF593:AH593" si="3759">Z593</f>
        <v>0.3272134712</v>
      </c>
      <c r="AG593" s="17">
        <f t="shared" si="3759"/>
        <v>0.5389685822</v>
      </c>
      <c r="AH593" s="17">
        <f t="shared" si="3759"/>
        <v>0.8288342223</v>
      </c>
      <c r="AM593" s="27">
        <v>0.055566780236309565</v>
      </c>
      <c r="AN593" s="27">
        <v>0.6673864762104872</v>
      </c>
      <c r="AO593" s="27">
        <v>0.950309117604705</v>
      </c>
      <c r="AQ593" s="17">
        <f t="shared" ref="AQ593:AS593" si="3760">EXP(AM593)/(EXP($AM593)+EXP($AN593)+EXP($AO593))</f>
        <v>0.1890184529</v>
      </c>
      <c r="AR593" s="17">
        <f t="shared" si="3760"/>
        <v>0.3485090996</v>
      </c>
      <c r="AS593" s="17">
        <f t="shared" si="3760"/>
        <v>0.4624724475</v>
      </c>
      <c r="AU593" s="40" t="str">
        <f t="shared" si="3727"/>
        <v>virginica</v>
      </c>
      <c r="AW593" s="41">
        <v>0.0</v>
      </c>
      <c r="AX593" s="41">
        <v>0.0</v>
      </c>
      <c r="AY593" s="41">
        <v>1.0</v>
      </c>
      <c r="BB593" s="74">
        <f t="shared" ref="BB593:BD593" si="3761">AQ593-AW593</f>
        <v>0.1890184529</v>
      </c>
      <c r="BC593" s="74">
        <f t="shared" si="3761"/>
        <v>0.3485090996</v>
      </c>
      <c r="BD593" s="74">
        <f t="shared" si="3761"/>
        <v>-0.5375275525</v>
      </c>
      <c r="BF593" s="5">
        <v>1.0</v>
      </c>
      <c r="BG593" s="5">
        <v>1.0</v>
      </c>
      <c r="BH593" s="5">
        <v>1.0</v>
      </c>
      <c r="BJ593" s="34">
        <f t="shared" ref="BJ593:BL593" si="3762">BB593*BF593</f>
        <v>0.1890184529</v>
      </c>
      <c r="BK593" s="34">
        <f t="shared" si="3762"/>
        <v>0.3485090996</v>
      </c>
      <c r="BL593" s="34">
        <f t="shared" si="3762"/>
        <v>-0.5375275525</v>
      </c>
      <c r="BT593" s="5">
        <f t="shared" ref="BT593:BV593" si="3763">Z593*(1-Z593)</f>
        <v>0.2201448155</v>
      </c>
      <c r="BU593" s="5">
        <f t="shared" si="3763"/>
        <v>0.2484814496</v>
      </c>
      <c r="BV593" s="5">
        <f t="shared" si="3763"/>
        <v>0.1418680542</v>
      </c>
      <c r="BY593" s="17">
        <v>0.09932266137476714</v>
      </c>
      <c r="BZ593" s="17">
        <v>-0.054448589413902085</v>
      </c>
      <c r="CA593" s="17">
        <v>-0.3629442982241661</v>
      </c>
      <c r="CC593" s="34">
        <f t="shared" ref="CC593:CE593" si="3764">BY593*BT593</f>
        <v>0.02186536896</v>
      </c>
      <c r="CD593" s="34">
        <f t="shared" si="3764"/>
        <v>-0.01352946443</v>
      </c>
      <c r="CE593" s="34">
        <f t="shared" si="3764"/>
        <v>-0.05149020139</v>
      </c>
    </row>
    <row r="594" ht="18.0" customHeight="1">
      <c r="B594" s="6">
        <v>0.0</v>
      </c>
      <c r="C594" s="6">
        <v>0.0</v>
      </c>
      <c r="D594" s="6">
        <v>1.0</v>
      </c>
      <c r="E594" s="22" t="str">
        <f t="shared" si="3707"/>
        <v>virginica</v>
      </c>
      <c r="F594" s="22">
        <f t="shared" ref="F594:H594" si="3765">AQ594</f>
        <v>0.09945274281</v>
      </c>
      <c r="G594" s="22">
        <f t="shared" si="3765"/>
        <v>0.4513701685</v>
      </c>
      <c r="H594" s="22">
        <f t="shared" si="3765"/>
        <v>0.4491770886</v>
      </c>
      <c r="I594" s="64" t="str">
        <f t="shared" si="3709"/>
        <v>versicolor</v>
      </c>
      <c r="K594" s="24" t="str">
        <f t="shared" si="3710"/>
        <v>NG</v>
      </c>
      <c r="L594" s="76">
        <f t="shared" si="3711"/>
        <v>0.1068129386</v>
      </c>
      <c r="N594" s="29">
        <v>1.0</v>
      </c>
      <c r="O594" s="27">
        <v>8.3</v>
      </c>
      <c r="P594" s="27">
        <v>5.8</v>
      </c>
      <c r="U594" s="27">
        <v>-0.2895481529017414</v>
      </c>
      <c r="V594" s="27">
        <v>-0.6919775616371551</v>
      </c>
      <c r="W594" s="27">
        <v>2.58901589758233</v>
      </c>
      <c r="Z594" s="17">
        <f t="shared" ref="Z594:AB594" si="3766">1/(1+EXP(-U594))</f>
        <v>0.4281144903</v>
      </c>
      <c r="AA594" s="17">
        <f t="shared" si="3766"/>
        <v>0.3335932993</v>
      </c>
      <c r="AB594" s="17">
        <f t="shared" si="3766"/>
        <v>0.9301513072</v>
      </c>
      <c r="AE594" s="29">
        <v>1.0</v>
      </c>
      <c r="AF594" s="17">
        <f t="shared" ref="AF594:AH594" si="3767">Z594</f>
        <v>0.4281144903</v>
      </c>
      <c r="AG594" s="17">
        <f t="shared" si="3767"/>
        <v>0.3335932993</v>
      </c>
      <c r="AH594" s="17">
        <f t="shared" si="3767"/>
        <v>0.9301513072</v>
      </c>
      <c r="AM594" s="27">
        <v>-0.4094064889464474</v>
      </c>
      <c r="AN594" s="27">
        <v>1.1031987019790286</v>
      </c>
      <c r="AO594" s="27">
        <v>1.0983281430723277</v>
      </c>
      <c r="AQ594" s="17">
        <f t="shared" ref="AQ594:AS594" si="3768">EXP(AM594)/(EXP($AM594)+EXP($AN594)+EXP($AO594))</f>
        <v>0.09945274281</v>
      </c>
      <c r="AR594" s="17">
        <f t="shared" si="3768"/>
        <v>0.4513701685</v>
      </c>
      <c r="AS594" s="17">
        <f t="shared" si="3768"/>
        <v>0.4491770886</v>
      </c>
      <c r="AU594" s="40" t="str">
        <f t="shared" si="3727"/>
        <v>versicolor</v>
      </c>
      <c r="AW594" s="41">
        <v>0.0</v>
      </c>
      <c r="AX594" s="41">
        <v>0.0</v>
      </c>
      <c r="AY594" s="41">
        <v>1.0</v>
      </c>
      <c r="BB594" s="74">
        <f t="shared" ref="BB594:BD594" si="3769">AQ594-AW594</f>
        <v>0.09945274281</v>
      </c>
      <c r="BC594" s="74">
        <f t="shared" si="3769"/>
        <v>0.4513701685</v>
      </c>
      <c r="BD594" s="74">
        <f t="shared" si="3769"/>
        <v>-0.5508229114</v>
      </c>
      <c r="BF594" s="5">
        <v>1.0</v>
      </c>
      <c r="BG594" s="5">
        <v>1.0</v>
      </c>
      <c r="BH594" s="5">
        <v>1.0</v>
      </c>
      <c r="BJ594" s="34">
        <f t="shared" ref="BJ594:BL594" si="3770">BB594*BF594</f>
        <v>0.09945274281</v>
      </c>
      <c r="BK594" s="34">
        <f t="shared" si="3770"/>
        <v>0.4513701685</v>
      </c>
      <c r="BL594" s="34">
        <f t="shared" si="3770"/>
        <v>-0.5508229114</v>
      </c>
      <c r="BT594" s="5">
        <f t="shared" ref="BT594:BV594" si="3771">Z594*(1-Z594)</f>
        <v>0.2448324735</v>
      </c>
      <c r="BU594" s="5">
        <f t="shared" si="3771"/>
        <v>0.22230881</v>
      </c>
      <c r="BV594" s="5">
        <f t="shared" si="3771"/>
        <v>0.06496985292</v>
      </c>
      <c r="BY594" s="17">
        <v>0.1968115834249063</v>
      </c>
      <c r="BZ594" s="17">
        <v>-0.3004783491939879</v>
      </c>
      <c r="CA594" s="17">
        <v>-0.12467606073425841</v>
      </c>
      <c r="CC594" s="34">
        <f t="shared" ref="CC594:CE594" si="3772">BY594*BT594</f>
        <v>0.04818586678</v>
      </c>
      <c r="CD594" s="34">
        <f t="shared" si="3772"/>
        <v>-0.06679898423</v>
      </c>
      <c r="CE594" s="34">
        <f t="shared" si="3772"/>
        <v>-0.008100185329</v>
      </c>
    </row>
    <row r="595" ht="18.0" customHeight="1">
      <c r="B595" s="6">
        <v>0.0</v>
      </c>
      <c r="C595" s="6">
        <v>0.0</v>
      </c>
      <c r="D595" s="6">
        <v>1.0</v>
      </c>
      <c r="E595" s="22" t="str">
        <f t="shared" si="3707"/>
        <v>virginica</v>
      </c>
      <c r="F595" s="22">
        <f t="shared" ref="F595:H595" si="3773">AQ595</f>
        <v>0.09090905045</v>
      </c>
      <c r="G595" s="22">
        <f t="shared" si="3773"/>
        <v>0.4673755206</v>
      </c>
      <c r="H595" s="22">
        <f t="shared" si="3773"/>
        <v>0.4417154289</v>
      </c>
      <c r="I595" s="64" t="str">
        <f t="shared" si="3709"/>
        <v>versicolor</v>
      </c>
      <c r="J595" s="30"/>
      <c r="K595" s="77" t="str">
        <f t="shared" si="3710"/>
        <v>NG</v>
      </c>
      <c r="L595" s="78">
        <f t="shared" si="3711"/>
        <v>0.1133521664</v>
      </c>
      <c r="N595" s="31">
        <v>1.0</v>
      </c>
      <c r="O595" s="27">
        <v>7.7</v>
      </c>
      <c r="P595" s="27">
        <v>5.2</v>
      </c>
      <c r="U595" s="27">
        <v>-0.157739819220029</v>
      </c>
      <c r="V595" s="27">
        <v>-0.8444446545167983</v>
      </c>
      <c r="W595" s="27">
        <v>2.6259687592747465</v>
      </c>
      <c r="Z595" s="17">
        <f t="shared" ref="Z595:AB595" si="3774">1/(1+EXP(-U595))</f>
        <v>0.4606466101</v>
      </c>
      <c r="AA595" s="17">
        <f t="shared" si="3774"/>
        <v>0.3005995149</v>
      </c>
      <c r="AB595" s="17">
        <f t="shared" si="3774"/>
        <v>0.9325142998</v>
      </c>
      <c r="AE595" s="31">
        <v>1.0</v>
      </c>
      <c r="AF595" s="17">
        <f t="shared" ref="AF595:AH595" si="3775">Z595</f>
        <v>0.4606466101</v>
      </c>
      <c r="AG595" s="17">
        <f t="shared" si="3775"/>
        <v>0.3005995149</v>
      </c>
      <c r="AH595" s="17">
        <f t="shared" si="3775"/>
        <v>0.9325142998</v>
      </c>
      <c r="AM595" s="27">
        <v>-0.4630574042874328</v>
      </c>
      <c r="AN595" s="27">
        <v>1.174216081725815</v>
      </c>
      <c r="AO595" s="27">
        <v>1.1177488833725004</v>
      </c>
      <c r="AQ595" s="17">
        <f t="shared" ref="AQ595:AS595" si="3776">EXP(AM595)/(EXP($AM595)+EXP($AN595)+EXP($AO595))</f>
        <v>0.09090905045</v>
      </c>
      <c r="AR595" s="17">
        <f t="shared" si="3776"/>
        <v>0.4673755206</v>
      </c>
      <c r="AS595" s="17">
        <f t="shared" si="3776"/>
        <v>0.4417154289</v>
      </c>
      <c r="AU595" s="40" t="str">
        <f t="shared" si="3727"/>
        <v>versicolor</v>
      </c>
      <c r="AW595" s="41">
        <v>0.0</v>
      </c>
      <c r="AX595" s="41">
        <v>0.0</v>
      </c>
      <c r="AY595" s="41">
        <v>1.0</v>
      </c>
      <c r="BB595" s="74">
        <f t="shared" ref="BB595:BD595" si="3777">AQ595-AW595</f>
        <v>0.09090905045</v>
      </c>
      <c r="BC595" s="74">
        <f t="shared" si="3777"/>
        <v>0.4673755206</v>
      </c>
      <c r="BD595" s="74">
        <f t="shared" si="3777"/>
        <v>-0.5582845711</v>
      </c>
      <c r="BF595" s="5">
        <v>1.0</v>
      </c>
      <c r="BG595" s="5">
        <v>1.0</v>
      </c>
      <c r="BH595" s="5">
        <v>1.0</v>
      </c>
      <c r="BJ595" s="34">
        <f t="shared" ref="BJ595:BL595" si="3778">BB595*BF595</f>
        <v>0.09090905045</v>
      </c>
      <c r="BK595" s="34">
        <f t="shared" si="3778"/>
        <v>0.4673755206</v>
      </c>
      <c r="BL595" s="34">
        <f t="shared" si="3778"/>
        <v>-0.5582845711</v>
      </c>
      <c r="BT595" s="5">
        <f t="shared" ref="BT595:BV595" si="3779">Z595*(1-Z595)</f>
        <v>0.2484513107</v>
      </c>
      <c r="BU595" s="5">
        <f t="shared" si="3779"/>
        <v>0.2102394466</v>
      </c>
      <c r="BV595" s="5">
        <f t="shared" si="3779"/>
        <v>0.06293138049</v>
      </c>
      <c r="BY595" s="17">
        <v>0.20945163649140275</v>
      </c>
      <c r="BZ595" s="17">
        <v>-0.3302290846367036</v>
      </c>
      <c r="CA595" s="17">
        <v>-0.1004156989907547</v>
      </c>
      <c r="CC595" s="34">
        <f t="shared" ref="CC595:CE595" si="3780">BY595*BT595</f>
        <v>0.05203853362</v>
      </c>
      <c r="CD595" s="34">
        <f t="shared" si="3780"/>
        <v>-0.06942717999</v>
      </c>
      <c r="CE595" s="34">
        <f t="shared" si="3780"/>
        <v>-0.006319298561</v>
      </c>
    </row>
    <row r="596" ht="18.0" customHeight="1">
      <c r="K596" s="2"/>
      <c r="R596" s="9"/>
      <c r="AM596" s="7"/>
    </row>
    <row r="597" ht="18.0" customHeight="1">
      <c r="K597" s="2"/>
      <c r="R597" s="9"/>
      <c r="AM597" s="43" t="s">
        <v>388</v>
      </c>
      <c r="AN597" s="27"/>
      <c r="AO597" s="27"/>
    </row>
    <row r="598" ht="18.0" customHeight="1">
      <c r="B598" s="11" t="s">
        <v>11</v>
      </c>
      <c r="C598" s="12"/>
      <c r="D598" s="12"/>
      <c r="E598" s="13"/>
      <c r="G598" s="2"/>
      <c r="H598" s="2"/>
      <c r="I598" s="2"/>
      <c r="J598" s="9"/>
      <c r="K598" s="2"/>
      <c r="L598" s="9"/>
      <c r="Q598" s="7"/>
      <c r="U598" s="43" t="s">
        <v>12</v>
      </c>
      <c r="V598" s="27"/>
      <c r="W598" s="27"/>
      <c r="Z598" s="16" t="s">
        <v>389</v>
      </c>
      <c r="AA598" s="17"/>
      <c r="AF598" s="16" t="s">
        <v>390</v>
      </c>
      <c r="AI598" s="7"/>
      <c r="AM598" s="43" t="s">
        <v>391</v>
      </c>
      <c r="AQ598" s="10" t="s">
        <v>392</v>
      </c>
      <c r="AR598" s="17"/>
      <c r="AW598" s="1" t="s">
        <v>41</v>
      </c>
      <c r="BB598" s="36" t="s">
        <v>93</v>
      </c>
      <c r="BF598" s="4" t="s">
        <v>393</v>
      </c>
      <c r="BH598" s="9" t="s">
        <v>2375</v>
      </c>
      <c r="BJ598" s="33" t="s">
        <v>395</v>
      </c>
      <c r="BN598" s="33" t="s">
        <v>396</v>
      </c>
      <c r="BO598" s="34"/>
      <c r="BP598" s="34"/>
      <c r="BQ598" s="34"/>
      <c r="BT598" s="4" t="s">
        <v>397</v>
      </c>
      <c r="BX598" s="16" t="s">
        <v>398</v>
      </c>
      <c r="BY598" s="17"/>
      <c r="BZ598" s="17"/>
      <c r="CA598" s="17"/>
      <c r="CB598" s="17"/>
      <c r="CC598" s="33" t="s">
        <v>399</v>
      </c>
      <c r="CG598" s="4" t="s">
        <v>138</v>
      </c>
      <c r="CH598" s="5"/>
      <c r="CI598" s="5"/>
      <c r="CJ598" s="5"/>
    </row>
    <row r="599" ht="18.0" customHeight="1">
      <c r="B599" s="18" t="s">
        <v>14</v>
      </c>
      <c r="C599" s="18" t="s">
        <v>15</v>
      </c>
      <c r="D599" s="18" t="s">
        <v>16</v>
      </c>
      <c r="E599" s="19"/>
      <c r="F599" s="6" t="s">
        <v>14</v>
      </c>
      <c r="G599" s="6" t="s">
        <v>15</v>
      </c>
      <c r="H599" s="6" t="s">
        <v>16</v>
      </c>
      <c r="I599" s="19"/>
      <c r="J599" s="20" t="s">
        <v>18</v>
      </c>
      <c r="K599" s="18" t="s">
        <v>19</v>
      </c>
      <c r="L599" s="18" t="s">
        <v>1142</v>
      </c>
      <c r="N599" s="1" t="s">
        <v>21</v>
      </c>
      <c r="O599" s="1" t="s">
        <v>22</v>
      </c>
      <c r="P599" s="1" t="s">
        <v>514</v>
      </c>
      <c r="Q599" s="1" t="s">
        <v>2376</v>
      </c>
      <c r="U599" s="1" t="s">
        <v>2377</v>
      </c>
      <c r="AE599" s="1" t="s">
        <v>21</v>
      </c>
      <c r="AF599" s="2" t="s">
        <v>2378</v>
      </c>
      <c r="AI599" s="2" t="s">
        <v>2379</v>
      </c>
      <c r="AK599" s="2"/>
      <c r="AM599" s="2" t="s">
        <v>2380</v>
      </c>
      <c r="AO599" s="2"/>
      <c r="AQ599" s="2" t="s">
        <v>47</v>
      </c>
      <c r="AW599" s="6" t="s">
        <v>14</v>
      </c>
      <c r="AX599" s="6" t="s">
        <v>15</v>
      </c>
      <c r="AY599" s="6" t="s">
        <v>16</v>
      </c>
      <c r="BB599" s="2" t="s">
        <v>101</v>
      </c>
      <c r="BF599" s="1" t="s">
        <v>251</v>
      </c>
      <c r="BJ599" s="57" t="s">
        <v>2381</v>
      </c>
      <c r="BK599" s="58"/>
      <c r="BO599" s="2" t="s">
        <v>104</v>
      </c>
      <c r="BP599" s="2"/>
      <c r="BT599" s="1" t="s">
        <v>145</v>
      </c>
      <c r="BY599" s="2" t="s">
        <v>146</v>
      </c>
      <c r="CC599" s="2" t="s">
        <v>2382</v>
      </c>
      <c r="CH599" s="2" t="s">
        <v>148</v>
      </c>
    </row>
    <row r="600" ht="18.0" customHeight="1">
      <c r="A600" s="1">
        <f>A587+1</f>
        <v>46</v>
      </c>
      <c r="B600" s="6">
        <v>1.0</v>
      </c>
      <c r="C600" s="6">
        <v>0.0</v>
      </c>
      <c r="D600" s="6">
        <v>0.0</v>
      </c>
      <c r="E600" s="22" t="str">
        <f t="shared" ref="E600:E608" si="3791">IF(MAX(B600:D600)=B600,"setosa",IF(MAX(B600:D600)=C600,"versicolor","virginica"))</f>
        <v>setosa</v>
      </c>
      <c r="F600" s="22">
        <f t="shared" ref="F600:H600" si="3781">AQ600</f>
        <v>0.7936104163</v>
      </c>
      <c r="G600" s="22">
        <f t="shared" si="3781"/>
        <v>0.05401904586</v>
      </c>
      <c r="H600" s="22">
        <f t="shared" si="3781"/>
        <v>0.1523705379</v>
      </c>
      <c r="I600" s="64" t="str">
        <f t="shared" ref="I600:I608" si="3793">IF(MAX(F600:H600)=F600,"setosa",IF(MAX(F600:H600)=G600,"versicolor","virginica"))</f>
        <v>setosa</v>
      </c>
      <c r="J600" s="22">
        <f>COUNTIF(K600:K608,"OK")/9</f>
        <v>0.8888888889</v>
      </c>
      <c r="K600" s="24" t="str">
        <f t="shared" ref="K600:K608" si="3794">IF(E600=I600,"OK","NG")</f>
        <v>OK</v>
      </c>
      <c r="L600" s="76">
        <f t="shared" ref="L600:L608" si="3795">((AQ600-B600)^2+(AR600-C600)^2)/2</f>
        <v>0.0227573588</v>
      </c>
      <c r="M600" s="9" t="s">
        <v>26</v>
      </c>
      <c r="N600" s="25">
        <v>1.0</v>
      </c>
      <c r="O600" s="27">
        <v>5.1</v>
      </c>
      <c r="P600" s="27">
        <v>7.0</v>
      </c>
      <c r="Q600" s="72">
        <f t="shared" ref="Q600:S600" si="3782">Q587-$C$10*CH587</f>
        <v>0.09460397291</v>
      </c>
      <c r="R600" s="72">
        <f t="shared" si="3782"/>
        <v>-0.1658620343</v>
      </c>
      <c r="S600" s="72">
        <f t="shared" si="3782"/>
        <v>0.2216844358</v>
      </c>
      <c r="T600" s="28" t="s">
        <v>27</v>
      </c>
      <c r="U600" s="27">
        <f t="array" ref="U600:W608">MMULT(N600:P608,Q600:S602)</f>
        <v>-2.174839759</v>
      </c>
      <c r="V600" s="27">
        <v>3.2161446155602293</v>
      </c>
      <c r="W600" s="27">
        <v>-2.28756041241878</v>
      </c>
      <c r="Y600" s="9" t="s">
        <v>2383</v>
      </c>
      <c r="Z600" s="17">
        <f t="shared" ref="Z600:AB600" si="3783">1/(1+EXP(-U600))</f>
        <v>0.1020327498</v>
      </c>
      <c r="AA600" s="17">
        <f t="shared" si="3783"/>
        <v>0.9614373279</v>
      </c>
      <c r="AB600" s="17">
        <f t="shared" si="3783"/>
        <v>0.09215845572</v>
      </c>
      <c r="AD600" s="9" t="s">
        <v>2384</v>
      </c>
      <c r="AE600" s="25">
        <v>1.0</v>
      </c>
      <c r="AF600" s="17">
        <f t="shared" ref="AF600:AH600" si="3784">Z600</f>
        <v>0.1020327498</v>
      </c>
      <c r="AG600" s="17">
        <f t="shared" si="3784"/>
        <v>0.9614373279</v>
      </c>
      <c r="AH600" s="17">
        <f t="shared" si="3784"/>
        <v>0.09215845572</v>
      </c>
      <c r="AI600" s="38">
        <f t="shared" ref="AI600:AK600" si="3785">AI587-$C$10*BO587</f>
        <v>0.2920121548</v>
      </c>
      <c r="AJ600" s="38">
        <f t="shared" si="3785"/>
        <v>-0.2051627848</v>
      </c>
      <c r="AK600" s="38">
        <f t="shared" si="3785"/>
        <v>-0.08684937001</v>
      </c>
      <c r="AL600" s="28" t="s">
        <v>27</v>
      </c>
      <c r="AM600" s="27">
        <f t="array" ref="AM600:AO608">MMULT(AE600:AH608,AI600:AK603)</f>
        <v>1.763613434</v>
      </c>
      <c r="AN600" s="27">
        <v>-0.9236425616783124</v>
      </c>
      <c r="AO600" s="27">
        <v>0.11333605627980514</v>
      </c>
      <c r="AP600" s="9" t="s">
        <v>2385</v>
      </c>
      <c r="AQ600" s="17">
        <f t="shared" ref="AQ600:AS600" si="3786">EXP(AM600)/(EXP($AM600)+EXP($AN600)+EXP($AO600))</f>
        <v>0.7936104163</v>
      </c>
      <c r="AR600" s="17">
        <f t="shared" si="3786"/>
        <v>0.05401904586</v>
      </c>
      <c r="AS600" s="17">
        <f t="shared" si="3786"/>
        <v>0.1523705379</v>
      </c>
      <c r="AT600" s="39" t="s">
        <v>51</v>
      </c>
      <c r="AU600" s="40" t="str">
        <f>IF(MAX(B600:D600)=MAX(AQ600:AS600)=AQ600,"setosa",IF(MAX(AQ600:AS600)=AR600,"versicolor","virginica"))</f>
        <v>virginica</v>
      </c>
      <c r="AW600" s="41">
        <v>1.0</v>
      </c>
      <c r="AX600" s="41">
        <v>0.0</v>
      </c>
      <c r="AY600" s="41">
        <v>0.0</v>
      </c>
      <c r="BA600" s="59" t="s">
        <v>108</v>
      </c>
      <c r="BB600" s="74">
        <f t="shared" ref="BB600:BD600" si="3787">AQ600-AW600</f>
        <v>-0.2063895837</v>
      </c>
      <c r="BC600" s="74">
        <f t="shared" si="3787"/>
        <v>0.05401904586</v>
      </c>
      <c r="BD600" s="74">
        <f t="shared" si="3787"/>
        <v>0.1523705379</v>
      </c>
      <c r="BE600" s="9" t="s">
        <v>2386</v>
      </c>
      <c r="BF600" s="5">
        <v>1.0</v>
      </c>
      <c r="BG600" s="5">
        <v>1.0</v>
      </c>
      <c r="BH600" s="5">
        <v>1.0</v>
      </c>
      <c r="BI600" s="9" t="s">
        <v>2387</v>
      </c>
      <c r="BJ600" s="34">
        <f t="shared" ref="BJ600:BL600" si="3788">BB600*BF600</f>
        <v>-0.2063895837</v>
      </c>
      <c r="BK600" s="34">
        <f t="shared" si="3788"/>
        <v>0.05401904586</v>
      </c>
      <c r="BL600" s="34">
        <f t="shared" si="3788"/>
        <v>0.1523705379</v>
      </c>
      <c r="BN600" s="61" t="s">
        <v>2388</v>
      </c>
      <c r="BO600" s="62">
        <f t="array" ref="BO600:BQ603">MMULT(TRANSPOSE(AE600:AH608),BJ600:BL608)</f>
        <v>-0.0349840799</v>
      </c>
      <c r="BP600" s="62">
        <v>0.016790686377440134</v>
      </c>
      <c r="BQ600" s="62">
        <v>0.01819339351806981</v>
      </c>
      <c r="BS600" s="75" t="s">
        <v>2389</v>
      </c>
      <c r="BT600" s="5">
        <f t="shared" ref="BT600:BV600" si="3789">Z600*(1-Z600)</f>
        <v>0.09162206779</v>
      </c>
      <c r="BU600" s="5">
        <f t="shared" si="3789"/>
        <v>0.03707559246</v>
      </c>
      <c r="BV600" s="5">
        <f t="shared" si="3789"/>
        <v>0.08366527476</v>
      </c>
      <c r="BX600" s="9" t="s">
        <v>2390</v>
      </c>
      <c r="BY600" s="17">
        <f t="array" ref="BY600:CA608">MMULT(BJ600:BL608,TRANSPOSE(AI601:AK603))</f>
        <v>0.1284200048</v>
      </c>
      <c r="BZ600" s="17">
        <v>-0.38731954277858194</v>
      </c>
      <c r="CA600" s="17">
        <v>0.5126823498436253</v>
      </c>
      <c r="CB600" s="9"/>
      <c r="CC600" s="34">
        <f t="shared" ref="CC600:CE600" si="3790">BY600*BT600</f>
        <v>0.01176610639</v>
      </c>
      <c r="CD600" s="34">
        <f t="shared" si="3790"/>
        <v>-0.01436010152</v>
      </c>
      <c r="CE600" s="34">
        <f t="shared" si="3790"/>
        <v>0.04289370966</v>
      </c>
      <c r="CG600" s="61" t="s">
        <v>2391</v>
      </c>
      <c r="CH600" s="65">
        <f t="array" ref="CH600:CJ602">MMULT(TRANSPOSE(N600:P608),CC600:CE608)</f>
        <v>-0.04938589388</v>
      </c>
      <c r="CI600" s="65">
        <v>0.0533000331105318</v>
      </c>
      <c r="CJ600" s="65">
        <v>4.330984700709013E-4</v>
      </c>
    </row>
    <row r="601" ht="18.0" customHeight="1">
      <c r="B601" s="6">
        <v>1.0</v>
      </c>
      <c r="C601" s="6">
        <v>0.0</v>
      </c>
      <c r="D601" s="6">
        <v>0.0</v>
      </c>
      <c r="E601" s="22" t="str">
        <f t="shared" si="3791"/>
        <v>setosa</v>
      </c>
      <c r="F601" s="22">
        <f t="shared" ref="F601:H601" si="3792">AQ601</f>
        <v>0.8167959249</v>
      </c>
      <c r="G601" s="22">
        <f t="shared" si="3792"/>
        <v>0.04641970047</v>
      </c>
      <c r="H601" s="22">
        <f t="shared" si="3792"/>
        <v>0.1367843746</v>
      </c>
      <c r="I601" s="64" t="str">
        <f t="shared" si="3793"/>
        <v>setosa</v>
      </c>
      <c r="K601" s="24" t="str">
        <f t="shared" si="3794"/>
        <v>OK</v>
      </c>
      <c r="L601" s="76">
        <f t="shared" si="3795"/>
        <v>0.01785926086</v>
      </c>
      <c r="N601" s="29">
        <v>1.0</v>
      </c>
      <c r="O601" s="27">
        <v>5.4</v>
      </c>
      <c r="P601" s="27">
        <v>7.8</v>
      </c>
      <c r="Q601" s="72">
        <f t="shared" ref="Q601:S601" si="3796">Q588-$C$10*CH588</f>
        <v>0.3654214779</v>
      </c>
      <c r="R601" s="72">
        <f t="shared" si="3796"/>
        <v>-0.8078367997</v>
      </c>
      <c r="S601" s="72">
        <f t="shared" si="3796"/>
        <v>1.103654279</v>
      </c>
      <c r="U601" s="27">
        <v>-2.5375668325315948</v>
      </c>
      <c r="V601" s="27">
        <v>3.831162070310598</v>
      </c>
      <c r="W601" s="27">
        <v>-2.886507748136923</v>
      </c>
      <c r="Z601" s="17">
        <f t="shared" ref="Z601:AB601" si="3797">1/(1+EXP(-U601))</f>
        <v>0.07326620985</v>
      </c>
      <c r="AA601" s="17">
        <f t="shared" si="3797"/>
        <v>0.9787758312</v>
      </c>
      <c r="AB601" s="17">
        <f t="shared" si="3797"/>
        <v>0.05282457764</v>
      </c>
      <c r="AE601" s="29">
        <v>1.0</v>
      </c>
      <c r="AF601" s="17">
        <f t="shared" ref="AF601:AH601" si="3798">Z601</f>
        <v>0.07326620985</v>
      </c>
      <c r="AG601" s="17">
        <f t="shared" si="3798"/>
        <v>0.9787758312</v>
      </c>
      <c r="AH601" s="17">
        <f t="shared" si="3798"/>
        <v>0.05282457764</v>
      </c>
      <c r="AI601" s="38">
        <f t="shared" ref="AI601:AK601" si="3799">AI588-$C$10*BO588</f>
        <v>0.09576375185</v>
      </c>
      <c r="AJ601" s="38">
        <f t="shared" si="3799"/>
        <v>1.133594883</v>
      </c>
      <c r="AK601" s="38">
        <f t="shared" si="3799"/>
        <v>0.570641365</v>
      </c>
      <c r="AM601" s="27">
        <v>1.845206416907813</v>
      </c>
      <c r="AN601" s="27">
        <v>-1.0224589125509742</v>
      </c>
      <c r="AO601" s="27">
        <v>0.05822291707157612</v>
      </c>
      <c r="AQ601" s="17">
        <f t="shared" ref="AQ601:AS601" si="3800">EXP(AM601)/(EXP($AM601)+EXP($AN601)+EXP($AO601))</f>
        <v>0.8167959249</v>
      </c>
      <c r="AR601" s="17">
        <f t="shared" si="3800"/>
        <v>0.04641970047</v>
      </c>
      <c r="AS601" s="17">
        <f t="shared" si="3800"/>
        <v>0.1367843746</v>
      </c>
      <c r="AU601" s="40" t="str">
        <f t="shared" ref="AU601:AU608" si="3811">IF(MAX(AQ601:AS601)=AQ601,"setosa",IF(MAX(AQ601:AS601)=AR601,"versicolor","virginica"))</f>
        <v>setosa</v>
      </c>
      <c r="AW601" s="41">
        <v>1.0</v>
      </c>
      <c r="AX601" s="41">
        <v>0.0</v>
      </c>
      <c r="AY601" s="41">
        <v>0.0</v>
      </c>
      <c r="BB601" s="74">
        <f t="shared" ref="BB601:BD601" si="3801">AQ601-AW601</f>
        <v>-0.1832040751</v>
      </c>
      <c r="BC601" s="74">
        <f t="shared" si="3801"/>
        <v>0.04641970047</v>
      </c>
      <c r="BD601" s="74">
        <f t="shared" si="3801"/>
        <v>0.1367843746</v>
      </c>
      <c r="BF601" s="5">
        <v>1.0</v>
      </c>
      <c r="BG601" s="5">
        <v>1.0</v>
      </c>
      <c r="BH601" s="5">
        <v>1.0</v>
      </c>
      <c r="BJ601" s="34">
        <f t="shared" ref="BJ601:BL601" si="3802">BB601*BF601</f>
        <v>-0.1832040751</v>
      </c>
      <c r="BK601" s="34">
        <f t="shared" si="3802"/>
        <v>0.04641970047</v>
      </c>
      <c r="BL601" s="34">
        <f t="shared" si="3802"/>
        <v>0.1367843746</v>
      </c>
      <c r="BN601" s="61" t="s">
        <v>2392</v>
      </c>
      <c r="BO601" s="34">
        <v>0.19330773281414743</v>
      </c>
      <c r="BP601" s="34">
        <v>-0.29994761135263703</v>
      </c>
      <c r="BQ601" s="34">
        <v>0.10663987853848966</v>
      </c>
      <c r="BT601" s="5">
        <f t="shared" ref="BT601:BV601" si="3803">Z601*(1-Z601)</f>
        <v>0.06789827234</v>
      </c>
      <c r="BU601" s="5">
        <f t="shared" si="3803"/>
        <v>0.02077370343</v>
      </c>
      <c r="BV601" s="5">
        <f t="shared" si="3803"/>
        <v>0.05003414164</v>
      </c>
      <c r="BY601" s="17">
        <v>0.11313164758439526</v>
      </c>
      <c r="BZ601" s="17">
        <v>-0.3422188850339768</v>
      </c>
      <c r="CA601" s="17">
        <v>0.4547184305652455</v>
      </c>
      <c r="CC601" s="34">
        <f t="shared" ref="CC601:CE601" si="3804">BY601*BT601</f>
        <v>0.007681443418</v>
      </c>
      <c r="CD601" s="34">
        <f t="shared" si="3804"/>
        <v>-0.007109153626</v>
      </c>
      <c r="CE601" s="34">
        <f t="shared" si="3804"/>
        <v>0.02275144636</v>
      </c>
      <c r="CG601" s="61" t="s">
        <v>2393</v>
      </c>
      <c r="CH601" s="66">
        <v>-0.13666827330844755</v>
      </c>
      <c r="CI601" s="66">
        <v>0.10221392101580451</v>
      </c>
      <c r="CJ601" s="66">
        <v>-0.22521930220658623</v>
      </c>
    </row>
    <row r="602" ht="18.0" customHeight="1">
      <c r="B602" s="6">
        <v>1.0</v>
      </c>
      <c r="C602" s="6">
        <v>0.0</v>
      </c>
      <c r="D602" s="6">
        <v>0.0</v>
      </c>
      <c r="E602" s="22" t="str">
        <f t="shared" si="3791"/>
        <v>setosa</v>
      </c>
      <c r="F602" s="22">
        <f t="shared" ref="F602:H602" si="3805">AQ602</f>
        <v>0.8054589618</v>
      </c>
      <c r="G602" s="22">
        <f t="shared" si="3805"/>
        <v>0.05033325245</v>
      </c>
      <c r="H602" s="22">
        <f t="shared" si="3805"/>
        <v>0.1442077858</v>
      </c>
      <c r="I602" s="64" t="str">
        <f t="shared" si="3793"/>
        <v>setosa</v>
      </c>
      <c r="K602" s="24" t="str">
        <f t="shared" si="3794"/>
        <v>OK</v>
      </c>
      <c r="L602" s="76">
        <f t="shared" si="3795"/>
        <v>0.02018982593</v>
      </c>
      <c r="N602" s="29">
        <v>1.0</v>
      </c>
      <c r="O602" s="27">
        <v>4.6</v>
      </c>
      <c r="P602" s="27">
        <v>6.8</v>
      </c>
      <c r="Q602" s="72">
        <f t="shared" ref="Q602:S602" si="3806">Q589-$C$10*CH589</f>
        <v>-0.5904418957</v>
      </c>
      <c r="R602" s="72">
        <f t="shared" si="3806"/>
        <v>1.071710618</v>
      </c>
      <c r="S602" s="72">
        <f t="shared" si="3806"/>
        <v>-1.162554524</v>
      </c>
      <c r="U602" s="27">
        <v>-2.2394621192012574</v>
      </c>
      <c r="V602" s="27">
        <v>3.405720891735896</v>
      </c>
      <c r="W602" s="27">
        <v>-2.6068766468613553</v>
      </c>
      <c r="Z602" s="17">
        <f t="shared" ref="Z602:AB602" si="3807">1/(1+EXP(-U602))</f>
        <v>0.09626232497</v>
      </c>
      <c r="AA602" s="17">
        <f t="shared" si="3807"/>
        <v>0.9678828497</v>
      </c>
      <c r="AB602" s="17">
        <f t="shared" si="3807"/>
        <v>0.06869716019</v>
      </c>
      <c r="AE602" s="29">
        <v>1.0</v>
      </c>
      <c r="AF602" s="17">
        <f t="shared" ref="AF602:AH602" si="3808">Z602</f>
        <v>0.09626232497</v>
      </c>
      <c r="AG602" s="17">
        <f t="shared" si="3808"/>
        <v>0.9678828497</v>
      </c>
      <c r="AH602" s="17">
        <f t="shared" si="3808"/>
        <v>0.06869716019</v>
      </c>
      <c r="AI602" s="38">
        <f t="shared" ref="AI602:AK602" si="3809">AI589-$C$10*BO589</f>
        <v>1.656042082</v>
      </c>
      <c r="AJ602" s="38">
        <f t="shared" si="3809"/>
        <v>-0.9872298509</v>
      </c>
      <c r="AK602" s="38">
        <f t="shared" si="3809"/>
        <v>0.05118776859</v>
      </c>
      <c r="AM602" s="27">
        <v>1.8069189337415816</v>
      </c>
      <c r="AN602" s="27">
        <v>-0.9658273789256708</v>
      </c>
      <c r="AO602" s="27">
        <v>0.08676189645959283</v>
      </c>
      <c r="AQ602" s="17">
        <f t="shared" ref="AQ602:AS602" si="3810">EXP(AM602)/(EXP($AM602)+EXP($AN602)+EXP($AO602))</f>
        <v>0.8054589618</v>
      </c>
      <c r="AR602" s="17">
        <f t="shared" si="3810"/>
        <v>0.05033325245</v>
      </c>
      <c r="AS602" s="17">
        <f t="shared" si="3810"/>
        <v>0.1442077858</v>
      </c>
      <c r="AU602" s="40" t="str">
        <f t="shared" si="3811"/>
        <v>setosa</v>
      </c>
      <c r="AW602" s="41">
        <v>1.0</v>
      </c>
      <c r="AX602" s="41">
        <v>0.0</v>
      </c>
      <c r="AY602" s="41">
        <v>0.0</v>
      </c>
      <c r="BB602" s="74">
        <f t="shared" ref="BB602:BD602" si="3812">AQ602-AW602</f>
        <v>-0.1945410382</v>
      </c>
      <c r="BC602" s="74">
        <f t="shared" si="3812"/>
        <v>0.05033325245</v>
      </c>
      <c r="BD602" s="74">
        <f t="shared" si="3812"/>
        <v>0.1442077858</v>
      </c>
      <c r="BF602" s="5">
        <v>1.0</v>
      </c>
      <c r="BG602" s="5">
        <v>1.0</v>
      </c>
      <c r="BH602" s="5">
        <v>1.0</v>
      </c>
      <c r="BJ602" s="34">
        <f t="shared" ref="BJ602:BL602" si="3813">BB602*BF602</f>
        <v>-0.1945410382</v>
      </c>
      <c r="BK602" s="34">
        <f t="shared" si="3813"/>
        <v>0.05033325245</v>
      </c>
      <c r="BL602" s="34">
        <f t="shared" si="3813"/>
        <v>0.1442077858</v>
      </c>
      <c r="BO602" s="34">
        <v>-0.37095471618015624</v>
      </c>
      <c r="BP602" s="34">
        <v>0.39404913659714513</v>
      </c>
      <c r="BQ602" s="34">
        <v>-0.023094420416988892</v>
      </c>
      <c r="BT602" s="5">
        <f t="shared" ref="BT602:BV602" si="3814">Z602*(1-Z602)</f>
        <v>0.08699588976</v>
      </c>
      <c r="BU602" s="5">
        <f t="shared" si="3814"/>
        <v>0.03108563897</v>
      </c>
      <c r="BV602" s="5">
        <f t="shared" si="3814"/>
        <v>0.06397786037</v>
      </c>
      <c r="BY602" s="17">
        <v>0.12071846544723716</v>
      </c>
      <c r="BZ602" s="17">
        <v>-0.3644769606083696</v>
      </c>
      <c r="CA602" s="17">
        <v>0.48310868597449974</v>
      </c>
      <c r="CC602" s="34">
        <f t="shared" ref="CC602:CE602" si="3815">BY602*BT602</f>
        <v>0.01050201031</v>
      </c>
      <c r="CD602" s="34">
        <f t="shared" si="3815"/>
        <v>-0.01132999921</v>
      </c>
      <c r="CE602" s="34">
        <f t="shared" si="3815"/>
        <v>0.03090826006</v>
      </c>
      <c r="CH602" s="66">
        <v>0.22752871358375143</v>
      </c>
      <c r="CI602" s="66">
        <v>-0.2702977046841987</v>
      </c>
      <c r="CJ602" s="66">
        <v>0.1802930052154256</v>
      </c>
    </row>
    <row r="603" ht="18.0" customHeight="1">
      <c r="B603" s="6">
        <v>0.0</v>
      </c>
      <c r="C603" s="6">
        <v>1.0</v>
      </c>
      <c r="D603" s="6">
        <v>0.0</v>
      </c>
      <c r="E603" s="22" t="str">
        <f t="shared" si="3791"/>
        <v>versicolor</v>
      </c>
      <c r="F603" s="22">
        <f t="shared" ref="F603:H603" si="3816">AQ603</f>
        <v>0.06088278544</v>
      </c>
      <c r="G603" s="22">
        <f t="shared" si="3816"/>
        <v>0.5266687364</v>
      </c>
      <c r="H603" s="22">
        <f t="shared" si="3816"/>
        <v>0.4124484782</v>
      </c>
      <c r="I603" s="64" t="str">
        <f t="shared" si="3793"/>
        <v>versicolor</v>
      </c>
      <c r="K603" s="24" t="str">
        <f t="shared" si="3794"/>
        <v>OK</v>
      </c>
      <c r="L603" s="76">
        <f t="shared" si="3795"/>
        <v>0.1138745993</v>
      </c>
      <c r="N603" s="29">
        <v>1.0</v>
      </c>
      <c r="O603" s="27">
        <v>6.4</v>
      </c>
      <c r="P603" s="27">
        <v>3.6</v>
      </c>
      <c r="U603" s="27">
        <v>0.3077106072616371</v>
      </c>
      <c r="V603" s="27">
        <v>-1.4778593263003557</v>
      </c>
      <c r="W603" s="27">
        <v>3.09987553157906</v>
      </c>
      <c r="Z603" s="17">
        <f t="shared" ref="Z603:AB603" si="3817">1/(1+EXP(-U603))</f>
        <v>0.5763263482</v>
      </c>
      <c r="AA603" s="17">
        <f t="shared" si="3817"/>
        <v>0.1857509732</v>
      </c>
      <c r="AB603" s="17">
        <f t="shared" si="3817"/>
        <v>0.9568876106</v>
      </c>
      <c r="AE603" s="29">
        <v>1.0</v>
      </c>
      <c r="AF603" s="17">
        <f t="shared" ref="AF603:AH603" si="3818">Z603</f>
        <v>0.5763263482</v>
      </c>
      <c r="AG603" s="17">
        <f t="shared" si="3818"/>
        <v>0.1857509732</v>
      </c>
      <c r="AH603" s="17">
        <f t="shared" si="3818"/>
        <v>0.9568876106</v>
      </c>
      <c r="AI603" s="38">
        <f t="shared" ref="AI603:AK603" si="3819">AI590-$C$10*BO590</f>
        <v>-1.414416433</v>
      </c>
      <c r="AJ603" s="38">
        <f t="shared" si="3819"/>
        <v>1.248024925</v>
      </c>
      <c r="AK603" s="38">
        <f t="shared" si="3819"/>
        <v>1.006391508</v>
      </c>
      <c r="AM603" s="27">
        <v>-0.6986228042260421</v>
      </c>
      <c r="AN603" s="27">
        <v>1.4589984975371881</v>
      </c>
      <c r="AO603" s="27">
        <v>1.2145380269991675</v>
      </c>
      <c r="AQ603" s="17">
        <f t="shared" ref="AQ603:AS603" si="3820">EXP(AM603)/(EXP($AM603)+EXP($AN603)+EXP($AO603))</f>
        <v>0.06088278544</v>
      </c>
      <c r="AR603" s="17">
        <f t="shared" si="3820"/>
        <v>0.5266687364</v>
      </c>
      <c r="AS603" s="17">
        <f t="shared" si="3820"/>
        <v>0.4124484782</v>
      </c>
      <c r="AU603" s="40" t="str">
        <f t="shared" si="3811"/>
        <v>versicolor</v>
      </c>
      <c r="AW603" s="41">
        <v>0.0</v>
      </c>
      <c r="AX603" s="41">
        <v>1.0</v>
      </c>
      <c r="AY603" s="41">
        <v>0.0</v>
      </c>
      <c r="BB603" s="74">
        <f t="shared" ref="BB603:BD603" si="3821">AQ603-AW603</f>
        <v>0.06088278544</v>
      </c>
      <c r="BC603" s="74">
        <f t="shared" si="3821"/>
        <v>-0.4733312636</v>
      </c>
      <c r="BD603" s="74">
        <f t="shared" si="3821"/>
        <v>0.4124484782</v>
      </c>
      <c r="BF603" s="5">
        <v>1.0</v>
      </c>
      <c r="BG603" s="5">
        <v>1.0</v>
      </c>
      <c r="BH603" s="5">
        <v>1.0</v>
      </c>
      <c r="BJ603" s="34">
        <f t="shared" ref="BJ603:BL603" si="3822">BB603*BF603</f>
        <v>0.06088278544</v>
      </c>
      <c r="BK603" s="34">
        <f t="shared" si="3822"/>
        <v>-0.4733312636</v>
      </c>
      <c r="BL603" s="34">
        <f t="shared" si="3822"/>
        <v>0.4124484782</v>
      </c>
      <c r="BO603" s="34">
        <v>0.4561692277610328</v>
      </c>
      <c r="BP603" s="34">
        <v>-0.1826599796363036</v>
      </c>
      <c r="BQ603" s="34">
        <v>-0.2735092481247293</v>
      </c>
      <c r="BT603" s="5">
        <f t="shared" ref="BT603:BV603" si="3823">Z603*(1-Z603)</f>
        <v>0.2441742886</v>
      </c>
      <c r="BU603" s="5">
        <f t="shared" si="3823"/>
        <v>0.1512475491</v>
      </c>
      <c r="BV603" s="5">
        <f t="shared" si="3823"/>
        <v>0.04125371131</v>
      </c>
      <c r="BY603" s="17">
        <v>-0.2953753719386314</v>
      </c>
      <c r="BZ603" s="17">
        <v>0.5892235248229977</v>
      </c>
      <c r="CA603" s="17">
        <v>-0.2617581812124509</v>
      </c>
      <c r="CC603" s="34">
        <f t="shared" ref="CC603:CE603" si="3824">BY603*BT603</f>
        <v>-0.0721230713</v>
      </c>
      <c r="CD603" s="34">
        <f t="shared" si="3824"/>
        <v>0.08911861402</v>
      </c>
      <c r="CE603" s="34">
        <f t="shared" si="3824"/>
        <v>-0.01079849644</v>
      </c>
    </row>
    <row r="604" ht="18.0" customHeight="1">
      <c r="B604" s="6">
        <v>0.0</v>
      </c>
      <c r="C604" s="6">
        <v>1.0</v>
      </c>
      <c r="D604" s="6">
        <v>0.0</v>
      </c>
      <c r="E604" s="22" t="str">
        <f t="shared" si="3791"/>
        <v>versicolor</v>
      </c>
      <c r="F604" s="22">
        <f t="shared" ref="F604:H604" si="3825">AQ604</f>
        <v>0.06797721606</v>
      </c>
      <c r="G604" s="22">
        <f t="shared" si="3825"/>
        <v>0.5125238737</v>
      </c>
      <c r="H604" s="22">
        <f t="shared" si="3825"/>
        <v>0.4194989103</v>
      </c>
      <c r="I604" s="64" t="str">
        <f t="shared" si="3793"/>
        <v>versicolor</v>
      </c>
      <c r="K604" s="24" t="str">
        <f t="shared" si="3794"/>
        <v>OK</v>
      </c>
      <c r="L604" s="76">
        <f t="shared" si="3795"/>
        <v>0.1211269378</v>
      </c>
      <c r="N604" s="29">
        <v>1.0</v>
      </c>
      <c r="O604" s="27">
        <v>5.9</v>
      </c>
      <c r="P604" s="27">
        <v>3.4</v>
      </c>
      <c r="U604" s="27">
        <v>0.2430882474290863</v>
      </c>
      <c r="V604" s="27">
        <v>-1.2882830501246887</v>
      </c>
      <c r="W604" s="27">
        <v>2.7805592971364845</v>
      </c>
      <c r="Z604" s="17">
        <f t="shared" ref="Z604:AB604" si="3826">1/(1+EXP(-U604))</f>
        <v>0.5604745584</v>
      </c>
      <c r="AA604" s="17">
        <f t="shared" si="3826"/>
        <v>0.2161435642</v>
      </c>
      <c r="AB604" s="17">
        <f t="shared" si="3826"/>
        <v>0.9416161995</v>
      </c>
      <c r="AE604" s="29">
        <v>1.0</v>
      </c>
      <c r="AF604" s="17">
        <f t="shared" ref="AF604:AH604" si="3827">Z604</f>
        <v>0.5604745584</v>
      </c>
      <c r="AG604" s="17">
        <f t="shared" si="3827"/>
        <v>0.2161435642</v>
      </c>
      <c r="AH604" s="17">
        <f t="shared" si="3827"/>
        <v>0.9416161995</v>
      </c>
      <c r="AI604" s="2"/>
      <c r="AM604" s="27">
        <v>-0.6282092865977222</v>
      </c>
      <c r="AN604" s="27">
        <v>1.3919654149401965</v>
      </c>
      <c r="AO604" s="27">
        <v>1.1916790505105155</v>
      </c>
      <c r="AQ604" s="17">
        <f t="shared" ref="AQ604:AS604" si="3828">EXP(AM604)/(EXP($AM604)+EXP($AN604)+EXP($AO604))</f>
        <v>0.06797721606</v>
      </c>
      <c r="AR604" s="17">
        <f t="shared" si="3828"/>
        <v>0.5125238737</v>
      </c>
      <c r="AS604" s="17">
        <f t="shared" si="3828"/>
        <v>0.4194989103</v>
      </c>
      <c r="AU604" s="40" t="str">
        <f t="shared" si="3811"/>
        <v>versicolor</v>
      </c>
      <c r="AW604" s="41">
        <v>0.0</v>
      </c>
      <c r="AX604" s="41">
        <v>1.0</v>
      </c>
      <c r="AY604" s="41">
        <v>0.0</v>
      </c>
      <c r="BB604" s="74">
        <f t="shared" ref="BB604:BD604" si="3829">AQ604-AW604</f>
        <v>0.06797721606</v>
      </c>
      <c r="BC604" s="74">
        <f t="shared" si="3829"/>
        <v>-0.4874761263</v>
      </c>
      <c r="BD604" s="74">
        <f t="shared" si="3829"/>
        <v>0.4194989103</v>
      </c>
      <c r="BF604" s="5">
        <v>1.0</v>
      </c>
      <c r="BG604" s="5">
        <v>1.0</v>
      </c>
      <c r="BH604" s="5">
        <v>1.0</v>
      </c>
      <c r="BJ604" s="34">
        <f t="shared" ref="BJ604:BL604" si="3830">BB604*BF604</f>
        <v>0.06797721606</v>
      </c>
      <c r="BK604" s="34">
        <f t="shared" si="3830"/>
        <v>-0.4874761263</v>
      </c>
      <c r="BL604" s="34">
        <f t="shared" si="3830"/>
        <v>0.4194989103</v>
      </c>
      <c r="BT604" s="5">
        <f t="shared" ref="BT604:BV604" si="3831">Z604*(1-Z604)</f>
        <v>0.2463428278</v>
      </c>
      <c r="BU604" s="5">
        <f t="shared" si="3831"/>
        <v>0.1694255238</v>
      </c>
      <c r="BV604" s="5">
        <f t="shared" si="3831"/>
        <v>0.05497513235</v>
      </c>
      <c r="BY604" s="17">
        <v>-0.306707258450015</v>
      </c>
      <c r="BZ604" s="17">
        <v>0.6152973270847111</v>
      </c>
      <c r="CA604" s="17">
        <v>-0.28235030672420525</v>
      </c>
      <c r="CC604" s="34">
        <f t="shared" ref="CC604:CE604" si="3832">BY604*BT604</f>
        <v>-0.07555513335</v>
      </c>
      <c r="CD604" s="34">
        <f t="shared" si="3832"/>
        <v>0.104247072</v>
      </c>
      <c r="CE604" s="34">
        <f t="shared" si="3832"/>
        <v>-0.01552224548</v>
      </c>
    </row>
    <row r="605" ht="18.0" customHeight="1">
      <c r="B605" s="6">
        <v>0.0</v>
      </c>
      <c r="C605" s="6">
        <v>1.0</v>
      </c>
      <c r="D605" s="6">
        <v>0.0</v>
      </c>
      <c r="E605" s="22" t="str">
        <f t="shared" si="3791"/>
        <v>versicolor</v>
      </c>
      <c r="F605" s="22">
        <f t="shared" ref="F605:H605" si="3833">AQ605</f>
        <v>0.04565937583</v>
      </c>
      <c r="G605" s="22">
        <f t="shared" si="3833"/>
        <v>0.5668429047</v>
      </c>
      <c r="H605" s="22">
        <f t="shared" si="3833"/>
        <v>0.3874977195</v>
      </c>
      <c r="I605" s="64" t="str">
        <f t="shared" si="3793"/>
        <v>versicolor</v>
      </c>
      <c r="K605" s="24" t="str">
        <f t="shared" si="3794"/>
        <v>OK</v>
      </c>
      <c r="L605" s="76">
        <f t="shared" si="3795"/>
        <v>0.0948549239</v>
      </c>
      <c r="N605" s="29">
        <v>1.0</v>
      </c>
      <c r="O605" s="27">
        <v>6.7</v>
      </c>
      <c r="P605" s="27">
        <v>3.2</v>
      </c>
      <c r="U605" s="27">
        <v>0.6535138089147823</v>
      </c>
      <c r="V605" s="27">
        <v>-2.1488946135307554</v>
      </c>
      <c r="W605" s="27">
        <v>3.8959936247733076</v>
      </c>
      <c r="Z605" s="17">
        <f t="shared" ref="Z605:AB605" si="3834">1/(1+EXP(-U605))</f>
        <v>0.6578018541</v>
      </c>
      <c r="AA605" s="17">
        <f t="shared" si="3834"/>
        <v>0.1044345625</v>
      </c>
      <c r="AB605" s="17">
        <f t="shared" si="3834"/>
        <v>0.9800816336</v>
      </c>
      <c r="AE605" s="29">
        <v>1.0</v>
      </c>
      <c r="AF605" s="17">
        <f t="shared" ref="AF605:AH605" si="3835">Z605</f>
        <v>0.6578018541</v>
      </c>
      <c r="AG605" s="17">
        <f t="shared" si="3835"/>
        <v>0.1044345625</v>
      </c>
      <c r="AH605" s="17">
        <f t="shared" si="3835"/>
        <v>0.9800816336</v>
      </c>
      <c r="AJ605" s="2"/>
      <c r="AK605" s="2"/>
      <c r="AM605" s="27">
        <v>-0.8582898094146499</v>
      </c>
      <c r="AN605" s="27">
        <v>1.660583420861602</v>
      </c>
      <c r="AO605" s="27">
        <v>1.2802111830302554</v>
      </c>
      <c r="AQ605" s="17">
        <f t="shared" ref="AQ605:AS605" si="3836">EXP(AM605)/(EXP($AM605)+EXP($AN605)+EXP($AO605))</f>
        <v>0.04565937583</v>
      </c>
      <c r="AR605" s="17">
        <f t="shared" si="3836"/>
        <v>0.5668429047</v>
      </c>
      <c r="AS605" s="17">
        <f t="shared" si="3836"/>
        <v>0.3874977195</v>
      </c>
      <c r="AU605" s="40" t="str">
        <f t="shared" si="3811"/>
        <v>versicolor</v>
      </c>
      <c r="AW605" s="41">
        <v>0.0</v>
      </c>
      <c r="AX605" s="41">
        <v>1.0</v>
      </c>
      <c r="AY605" s="41">
        <v>0.0</v>
      </c>
      <c r="BB605" s="74">
        <f t="shared" ref="BB605:BD605" si="3837">AQ605-AW605</f>
        <v>0.04565937583</v>
      </c>
      <c r="BC605" s="74">
        <f t="shared" si="3837"/>
        <v>-0.4331570953</v>
      </c>
      <c r="BD605" s="74">
        <f t="shared" si="3837"/>
        <v>0.3874977195</v>
      </c>
      <c r="BF605" s="5">
        <v>1.0</v>
      </c>
      <c r="BG605" s="5">
        <v>1.0</v>
      </c>
      <c r="BH605" s="5">
        <v>1.0</v>
      </c>
      <c r="BJ605" s="34">
        <f t="shared" ref="BJ605:BL605" si="3838">BB605*BF605</f>
        <v>0.04565937583</v>
      </c>
      <c r="BK605" s="34">
        <f t="shared" si="3838"/>
        <v>-0.4331570953</v>
      </c>
      <c r="BL605" s="34">
        <f t="shared" si="3838"/>
        <v>0.3874977195</v>
      </c>
      <c r="BT605" s="5">
        <f t="shared" ref="BT605:BV605" si="3839">Z605*(1-Z605)</f>
        <v>0.2250985749</v>
      </c>
      <c r="BU605" s="5">
        <f t="shared" si="3839"/>
        <v>0.09352798465</v>
      </c>
      <c r="BV605" s="5">
        <f t="shared" si="3839"/>
        <v>0.01952162512</v>
      </c>
      <c r="BY605" s="17">
        <v>-0.26552992611475357</v>
      </c>
      <c r="BZ605" s="17">
        <v>0.5230746059959807</v>
      </c>
      <c r="CA605" s="17">
        <v>-0.21519780876841205</v>
      </c>
      <c r="CC605" s="34">
        <f t="shared" ref="CC605:CE605" si="3840">BY605*BT605</f>
        <v>-0.05977040795</v>
      </c>
      <c r="CD605" s="34">
        <f t="shared" si="3840"/>
        <v>0.04892211372</v>
      </c>
      <c r="CE605" s="34">
        <f t="shared" si="3840"/>
        <v>-0.00420101095</v>
      </c>
    </row>
    <row r="606" ht="18.0" customHeight="1">
      <c r="B606" s="6">
        <v>0.0</v>
      </c>
      <c r="C606" s="6">
        <v>0.0</v>
      </c>
      <c r="D606" s="6">
        <v>1.0</v>
      </c>
      <c r="E606" s="22" t="str">
        <f t="shared" si="3791"/>
        <v>virginica</v>
      </c>
      <c r="F606" s="22">
        <f t="shared" ref="F606:H606" si="3841">AQ606</f>
        <v>0.1881732798</v>
      </c>
      <c r="G606" s="22">
        <f t="shared" si="3841"/>
        <v>0.3441570855</v>
      </c>
      <c r="H606" s="22">
        <f t="shared" si="3841"/>
        <v>0.4676696348</v>
      </c>
      <c r="I606" s="64" t="str">
        <f t="shared" si="3793"/>
        <v>virginica</v>
      </c>
      <c r="K606" s="24" t="str">
        <f t="shared" si="3794"/>
        <v>OK</v>
      </c>
      <c r="L606" s="76">
        <f t="shared" si="3795"/>
        <v>0.07692664134</v>
      </c>
      <c r="N606" s="29">
        <v>1.0</v>
      </c>
      <c r="O606" s="27">
        <v>7.9</v>
      </c>
      <c r="P606" s="27">
        <v>6.3</v>
      </c>
      <c r="U606" s="27">
        <v>-0.7383502941687694</v>
      </c>
      <c r="V606" s="27">
        <v>0.20400414363899255</v>
      </c>
      <c r="W606" s="27">
        <v>1.6164597343101024</v>
      </c>
      <c r="Z606" s="17">
        <f t="shared" ref="Z606:AB606" si="3842">1/(1+EXP(-U606))</f>
        <v>0.3233649943</v>
      </c>
      <c r="AA606" s="17">
        <f t="shared" si="3842"/>
        <v>0.5508248902</v>
      </c>
      <c r="AB606" s="17">
        <f t="shared" si="3842"/>
        <v>0.834306305</v>
      </c>
      <c r="AE606" s="29">
        <v>1.0</v>
      </c>
      <c r="AF606" s="17">
        <f t="shared" ref="AF606:AH606" si="3843">Z606</f>
        <v>0.3233649943</v>
      </c>
      <c r="AG606" s="17">
        <f t="shared" si="3843"/>
        <v>0.5508248902</v>
      </c>
      <c r="AH606" s="17">
        <f t="shared" si="3843"/>
        <v>0.834306305</v>
      </c>
      <c r="AM606" s="27">
        <v>0.05511145007582452</v>
      </c>
      <c r="AN606" s="27">
        <v>0.6588464078037042</v>
      </c>
      <c r="AO606" s="27">
        <v>0.9655103489892758</v>
      </c>
      <c r="AQ606" s="17">
        <f t="shared" ref="AQ606:AS606" si="3844">EXP(AM606)/(EXP($AM606)+EXP($AN606)+EXP($AO606))</f>
        <v>0.1881732798</v>
      </c>
      <c r="AR606" s="17">
        <f t="shared" si="3844"/>
        <v>0.3441570855</v>
      </c>
      <c r="AS606" s="17">
        <f t="shared" si="3844"/>
        <v>0.4676696348</v>
      </c>
      <c r="AU606" s="40" t="str">
        <f t="shared" si="3811"/>
        <v>virginica</v>
      </c>
      <c r="AW606" s="41">
        <v>0.0</v>
      </c>
      <c r="AX606" s="41">
        <v>0.0</v>
      </c>
      <c r="AY606" s="41">
        <v>1.0</v>
      </c>
      <c r="BB606" s="74">
        <f t="shared" ref="BB606:BD606" si="3845">AQ606-AW606</f>
        <v>0.1881732798</v>
      </c>
      <c r="BC606" s="74">
        <f t="shared" si="3845"/>
        <v>0.3441570855</v>
      </c>
      <c r="BD606" s="74">
        <f t="shared" si="3845"/>
        <v>-0.5323303652</v>
      </c>
      <c r="BF606" s="5">
        <v>1.0</v>
      </c>
      <c r="BG606" s="5">
        <v>1.0</v>
      </c>
      <c r="BH606" s="5">
        <v>1.0</v>
      </c>
      <c r="BJ606" s="34">
        <f t="shared" ref="BJ606:BL606" si="3846">BB606*BF606</f>
        <v>0.1881732798</v>
      </c>
      <c r="BK606" s="34">
        <f t="shared" si="3846"/>
        <v>0.3441570855</v>
      </c>
      <c r="BL606" s="34">
        <f t="shared" si="3846"/>
        <v>-0.5323303652</v>
      </c>
      <c r="BT606" s="5">
        <f t="shared" ref="BT606:BV606" si="3847">Z606*(1-Z606)</f>
        <v>0.2188000748</v>
      </c>
      <c r="BU606" s="5">
        <f t="shared" si="3847"/>
        <v>0.2474168305</v>
      </c>
      <c r="BV606" s="5">
        <f t="shared" si="3847"/>
        <v>0.1382392944</v>
      </c>
      <c r="BY606" s="17">
        <v>0.10438516409982146</v>
      </c>
      <c r="BZ606" s="17">
        <v>-0.055388081647068946</v>
      </c>
      <c r="CA606" s="17">
        <v>-0.37237151718802963</v>
      </c>
      <c r="CC606" s="34">
        <f t="shared" ref="CC606:CE606" si="3848">BY606*BT606</f>
        <v>0.02283948171</v>
      </c>
      <c r="CD606" s="34">
        <f t="shared" si="3848"/>
        <v>-0.01370394361</v>
      </c>
      <c r="CE606" s="34">
        <f t="shared" si="3848"/>
        <v>-0.0514763758</v>
      </c>
    </row>
    <row r="607" ht="18.0" customHeight="1">
      <c r="B607" s="6">
        <v>0.0</v>
      </c>
      <c r="C607" s="6">
        <v>0.0</v>
      </c>
      <c r="D607" s="6">
        <v>1.0</v>
      </c>
      <c r="E607" s="22" t="str">
        <f t="shared" si="3791"/>
        <v>virginica</v>
      </c>
      <c r="F607" s="22">
        <f t="shared" ref="F607:H607" si="3849">AQ607</f>
        <v>0.09764853311</v>
      </c>
      <c r="G607" s="22">
        <f t="shared" si="3849"/>
        <v>0.4494161785</v>
      </c>
      <c r="H607" s="22">
        <f t="shared" si="3849"/>
        <v>0.4529352883</v>
      </c>
      <c r="I607" s="64" t="str">
        <f t="shared" si="3793"/>
        <v>virginica</v>
      </c>
      <c r="K607" s="24" t="str">
        <f t="shared" si="3794"/>
        <v>OK</v>
      </c>
      <c r="L607" s="76">
        <f t="shared" si="3795"/>
        <v>0.1057550688</v>
      </c>
      <c r="N607" s="29">
        <v>1.0</v>
      </c>
      <c r="O607" s="27">
        <v>8.3</v>
      </c>
      <c r="P607" s="27">
        <v>5.8</v>
      </c>
      <c r="U607" s="27">
        <v>-0.29696075515390996</v>
      </c>
      <c r="V607" s="27">
        <v>-0.6549858853909649</v>
      </c>
      <c r="W607" s="27">
        <v>2.6391987077659795</v>
      </c>
      <c r="Z607" s="17">
        <f t="shared" ref="Z607:AB607" si="3850">1/(1+EXP(-U607))</f>
        <v>0.4263006194</v>
      </c>
      <c r="AA607" s="17">
        <f t="shared" si="3850"/>
        <v>0.3418668606</v>
      </c>
      <c r="AB607" s="17">
        <f t="shared" si="3850"/>
        <v>0.9333421297</v>
      </c>
      <c r="AE607" s="29">
        <v>1.0</v>
      </c>
      <c r="AF607" s="17">
        <f t="shared" ref="AF607:AH607" si="3851">Z607</f>
        <v>0.4263006194</v>
      </c>
      <c r="AG607" s="17">
        <f t="shared" si="3851"/>
        <v>0.3418668606</v>
      </c>
      <c r="AH607" s="17">
        <f t="shared" si="3851"/>
        <v>0.9333421297</v>
      </c>
      <c r="AM607" s="27">
        <v>-0.42115223638819665</v>
      </c>
      <c r="AN607" s="27">
        <v>1.1054224876823795</v>
      </c>
      <c r="AO607" s="27">
        <v>1.1132223922282087</v>
      </c>
      <c r="AQ607" s="17">
        <f t="shared" ref="AQ607:AS607" si="3852">EXP(AM607)/(EXP($AM607)+EXP($AN607)+EXP($AO607))</f>
        <v>0.09764853311</v>
      </c>
      <c r="AR607" s="17">
        <f t="shared" si="3852"/>
        <v>0.4494161785</v>
      </c>
      <c r="AS607" s="17">
        <f t="shared" si="3852"/>
        <v>0.4529352883</v>
      </c>
      <c r="AU607" s="40" t="str">
        <f t="shared" si="3811"/>
        <v>virginica</v>
      </c>
      <c r="AW607" s="41">
        <v>0.0</v>
      </c>
      <c r="AX607" s="41">
        <v>0.0</v>
      </c>
      <c r="AY607" s="41">
        <v>1.0</v>
      </c>
      <c r="BB607" s="74">
        <f t="shared" ref="BB607:BD607" si="3853">AQ607-AW607</f>
        <v>0.09764853311</v>
      </c>
      <c r="BC607" s="74">
        <f t="shared" si="3853"/>
        <v>0.4494161785</v>
      </c>
      <c r="BD607" s="74">
        <f t="shared" si="3853"/>
        <v>-0.5470647117</v>
      </c>
      <c r="BF607" s="5">
        <v>1.0</v>
      </c>
      <c r="BG607" s="5">
        <v>1.0</v>
      </c>
      <c r="BH607" s="5">
        <v>1.0</v>
      </c>
      <c r="BJ607" s="34">
        <f t="shared" ref="BJ607:BL607" si="3854">BB607*BF607</f>
        <v>0.09764853311</v>
      </c>
      <c r="BK607" s="34">
        <f t="shared" si="3854"/>
        <v>0.4494161785</v>
      </c>
      <c r="BL607" s="34">
        <f t="shared" si="3854"/>
        <v>-0.5470647117</v>
      </c>
      <c r="BT607" s="5">
        <f t="shared" ref="BT607:BV607" si="3855">Z607*(1-Z607)</f>
        <v>0.2445684013</v>
      </c>
      <c r="BU607" s="5">
        <f t="shared" si="3855"/>
        <v>0.2249939102</v>
      </c>
      <c r="BV607" s="5">
        <f t="shared" si="3855"/>
        <v>0.06221459866</v>
      </c>
      <c r="BY607" s="17">
        <v>0.2066293164866742</v>
      </c>
      <c r="BZ607" s="17">
        <v>-0.30997000866198515</v>
      </c>
      <c r="CA607" s="17">
        <v>-0.12779437731389798</v>
      </c>
      <c r="CC607" s="34">
        <f t="shared" ref="CC607:CE607" si="3856">BY607*BT607</f>
        <v>0.0505350016</v>
      </c>
      <c r="CD607" s="34">
        <f t="shared" si="3856"/>
        <v>-0.06974136431</v>
      </c>
      <c r="CE607" s="34">
        <f t="shared" si="3856"/>
        <v>-0.007950675896</v>
      </c>
    </row>
    <row r="608" ht="18.0" customHeight="1">
      <c r="B608" s="6">
        <v>0.0</v>
      </c>
      <c r="C608" s="6">
        <v>0.0</v>
      </c>
      <c r="D608" s="6">
        <v>1.0</v>
      </c>
      <c r="E608" s="22" t="str">
        <f t="shared" si="3791"/>
        <v>virginica</v>
      </c>
      <c r="F608" s="22">
        <f t="shared" ref="F608:H608" si="3857">AQ608</f>
        <v>0.08880942697</v>
      </c>
      <c r="G608" s="22">
        <f t="shared" si="3857"/>
        <v>0.4664099089</v>
      </c>
      <c r="H608" s="22">
        <f t="shared" si="3857"/>
        <v>0.4447806642</v>
      </c>
      <c r="I608" s="64" t="str">
        <f t="shared" si="3793"/>
        <v>versicolor</v>
      </c>
      <c r="J608" s="30"/>
      <c r="K608" s="77" t="str">
        <f t="shared" si="3794"/>
        <v>NG</v>
      </c>
      <c r="L608" s="78">
        <f t="shared" si="3795"/>
        <v>0.1127126587</v>
      </c>
      <c r="N608" s="31">
        <v>1.0</v>
      </c>
      <c r="O608" s="27">
        <v>7.7</v>
      </c>
      <c r="P608" s="27">
        <v>5.2</v>
      </c>
      <c r="U608" s="27">
        <v>-0.16194850450816123</v>
      </c>
      <c r="V608" s="27">
        <v>-0.8133101765743946</v>
      </c>
      <c r="W608" s="27">
        <v>2.6745388551086053</v>
      </c>
      <c r="Z608" s="17">
        <f t="shared" ref="Z608:AB608" si="3858">1/(1+EXP(-U608))</f>
        <v>0.4596011315</v>
      </c>
      <c r="AA608" s="17">
        <f t="shared" si="3858"/>
        <v>0.3071855661</v>
      </c>
      <c r="AB608" s="17">
        <f t="shared" si="3858"/>
        <v>0.9355074174</v>
      </c>
      <c r="AE608" s="31">
        <v>1.0</v>
      </c>
      <c r="AF608" s="17">
        <f t="shared" ref="AF608:AH608" si="3859">Z608</f>
        <v>0.4596011315</v>
      </c>
      <c r="AG608" s="17">
        <f t="shared" si="3859"/>
        <v>0.3071855661</v>
      </c>
      <c r="AH608" s="17">
        <f t="shared" si="3859"/>
        <v>0.9355074174</v>
      </c>
      <c r="AM608" s="27">
        <v>-0.47845955623598324</v>
      </c>
      <c r="AN608" s="27">
        <v>1.1801125200612324</v>
      </c>
      <c r="AO608" s="27">
        <v>1.132628910955981</v>
      </c>
      <c r="AQ608" s="17">
        <f t="shared" ref="AQ608:AS608" si="3860">EXP(AM608)/(EXP($AM608)+EXP($AN608)+EXP($AO608))</f>
        <v>0.08880942697</v>
      </c>
      <c r="AR608" s="17">
        <f t="shared" si="3860"/>
        <v>0.4664099089</v>
      </c>
      <c r="AS608" s="17">
        <f t="shared" si="3860"/>
        <v>0.4447806642</v>
      </c>
      <c r="AU608" s="40" t="str">
        <f t="shared" si="3811"/>
        <v>versicolor</v>
      </c>
      <c r="AW608" s="41">
        <v>0.0</v>
      </c>
      <c r="AX608" s="41">
        <v>0.0</v>
      </c>
      <c r="AY608" s="41">
        <v>1.0</v>
      </c>
      <c r="BB608" s="74">
        <f t="shared" ref="BB608:BD608" si="3861">AQ608-AW608</f>
        <v>0.08880942697</v>
      </c>
      <c r="BC608" s="74">
        <f t="shared" si="3861"/>
        <v>0.4664099089</v>
      </c>
      <c r="BD608" s="74">
        <f t="shared" si="3861"/>
        <v>-0.5552193358</v>
      </c>
      <c r="BF608" s="5">
        <v>1.0</v>
      </c>
      <c r="BG608" s="5">
        <v>1.0</v>
      </c>
      <c r="BH608" s="5">
        <v>1.0</v>
      </c>
      <c r="BJ608" s="34">
        <f t="shared" ref="BJ608:BL608" si="3862">BB608*BF608</f>
        <v>0.08880942697</v>
      </c>
      <c r="BK608" s="34">
        <f t="shared" si="3862"/>
        <v>0.4664099089</v>
      </c>
      <c r="BL608" s="34">
        <f t="shared" si="3862"/>
        <v>-0.5552193358</v>
      </c>
      <c r="BT608" s="5">
        <f t="shared" ref="BT608:BV608" si="3863">Z608*(1-Z608)</f>
        <v>0.2483679314</v>
      </c>
      <c r="BU608" s="5">
        <f t="shared" si="3863"/>
        <v>0.2128225941</v>
      </c>
      <c r="BV608" s="5">
        <f t="shared" si="3863"/>
        <v>0.06033328942</v>
      </c>
      <c r="BY608" s="17">
        <v>0.22039349039069134</v>
      </c>
      <c r="BZ608" s="17">
        <v>-0.3418020752813378</v>
      </c>
      <c r="CA608" s="17">
        <v>-0.10229034583945207</v>
      </c>
      <c r="CC608" s="34">
        <f t="shared" ref="CC608:CE608" si="3864">BY608*BT608</f>
        <v>0.05473867531</v>
      </c>
      <c r="CD608" s="34">
        <f t="shared" si="3864"/>
        <v>-0.07274320432</v>
      </c>
      <c r="CE608" s="34">
        <f t="shared" si="3864"/>
        <v>-0.006171513041</v>
      </c>
    </row>
    <row r="609" ht="18.0" customHeight="1">
      <c r="K609" s="2"/>
      <c r="R609" s="9"/>
      <c r="AM609" s="7"/>
    </row>
    <row r="610" ht="18.0" customHeight="1">
      <c r="K610" s="2"/>
      <c r="R610" s="9"/>
      <c r="AM610" s="43" t="s">
        <v>388</v>
      </c>
      <c r="AN610" s="27"/>
      <c r="AO610" s="27"/>
    </row>
    <row r="611" ht="18.0" customHeight="1">
      <c r="B611" s="11" t="s">
        <v>11</v>
      </c>
      <c r="C611" s="12"/>
      <c r="D611" s="12"/>
      <c r="E611" s="13"/>
      <c r="G611" s="2"/>
      <c r="H611" s="2"/>
      <c r="I611" s="2"/>
      <c r="J611" s="9"/>
      <c r="K611" s="2"/>
      <c r="L611" s="9"/>
      <c r="Q611" s="7"/>
      <c r="U611" s="43" t="s">
        <v>12</v>
      </c>
      <c r="V611" s="27"/>
      <c r="W611" s="27"/>
      <c r="Z611" s="16" t="s">
        <v>389</v>
      </c>
      <c r="AA611" s="17"/>
      <c r="AF611" s="16" t="s">
        <v>390</v>
      </c>
      <c r="AI611" s="7"/>
      <c r="AM611" s="43" t="s">
        <v>391</v>
      </c>
      <c r="AQ611" s="10" t="s">
        <v>392</v>
      </c>
      <c r="AR611" s="17"/>
      <c r="AW611" s="1" t="s">
        <v>41</v>
      </c>
      <c r="BB611" s="36" t="s">
        <v>93</v>
      </c>
      <c r="BF611" s="4" t="s">
        <v>393</v>
      </c>
      <c r="BH611" s="9" t="s">
        <v>2394</v>
      </c>
      <c r="BJ611" s="33" t="s">
        <v>395</v>
      </c>
      <c r="BN611" s="33" t="s">
        <v>396</v>
      </c>
      <c r="BO611" s="34"/>
      <c r="BP611" s="34"/>
      <c r="BQ611" s="34"/>
      <c r="BT611" s="4" t="s">
        <v>397</v>
      </c>
      <c r="BX611" s="16" t="s">
        <v>398</v>
      </c>
      <c r="BY611" s="17"/>
      <c r="BZ611" s="17"/>
      <c r="CA611" s="17"/>
      <c r="CB611" s="17"/>
      <c r="CC611" s="33" t="s">
        <v>399</v>
      </c>
      <c r="CG611" s="4" t="s">
        <v>138</v>
      </c>
      <c r="CH611" s="5"/>
      <c r="CI611" s="5"/>
      <c r="CJ611" s="5"/>
    </row>
    <row r="612" ht="18.0" customHeight="1">
      <c r="B612" s="18" t="s">
        <v>14</v>
      </c>
      <c r="C612" s="18" t="s">
        <v>15</v>
      </c>
      <c r="D612" s="18" t="s">
        <v>16</v>
      </c>
      <c r="E612" s="19"/>
      <c r="F612" s="6" t="s">
        <v>14</v>
      </c>
      <c r="G612" s="6" t="s">
        <v>15</v>
      </c>
      <c r="H612" s="6" t="s">
        <v>16</v>
      </c>
      <c r="I612" s="19"/>
      <c r="J612" s="20" t="s">
        <v>18</v>
      </c>
      <c r="K612" s="18" t="s">
        <v>19</v>
      </c>
      <c r="L612" s="18" t="s">
        <v>1142</v>
      </c>
      <c r="N612" s="1" t="s">
        <v>21</v>
      </c>
      <c r="O612" s="1" t="s">
        <v>22</v>
      </c>
      <c r="P612" s="1" t="s">
        <v>514</v>
      </c>
      <c r="Q612" s="1" t="s">
        <v>2395</v>
      </c>
      <c r="U612" s="1" t="s">
        <v>2396</v>
      </c>
      <c r="AE612" s="1" t="s">
        <v>21</v>
      </c>
      <c r="AF612" s="2" t="s">
        <v>2397</v>
      </c>
      <c r="AI612" s="2" t="s">
        <v>2398</v>
      </c>
      <c r="AK612" s="2"/>
      <c r="AM612" s="2" t="s">
        <v>2399</v>
      </c>
      <c r="AO612" s="2"/>
      <c r="AQ612" s="2" t="s">
        <v>47</v>
      </c>
      <c r="AW612" s="6" t="s">
        <v>14</v>
      </c>
      <c r="AX612" s="6" t="s">
        <v>15</v>
      </c>
      <c r="AY612" s="6" t="s">
        <v>16</v>
      </c>
      <c r="BB612" s="2" t="s">
        <v>101</v>
      </c>
      <c r="BF612" s="1" t="s">
        <v>251</v>
      </c>
      <c r="BJ612" s="57" t="s">
        <v>2400</v>
      </c>
      <c r="BK612" s="58"/>
      <c r="BO612" s="2" t="s">
        <v>104</v>
      </c>
      <c r="BP612" s="2"/>
      <c r="BT612" s="1" t="s">
        <v>145</v>
      </c>
      <c r="BY612" s="2" t="s">
        <v>146</v>
      </c>
      <c r="CC612" s="2" t="s">
        <v>2401</v>
      </c>
      <c r="CH612" s="2" t="s">
        <v>148</v>
      </c>
    </row>
    <row r="613" ht="18.0" customHeight="1">
      <c r="A613" s="1">
        <f>A600+1</f>
        <v>47</v>
      </c>
      <c r="B613" s="6">
        <v>1.0</v>
      </c>
      <c r="C613" s="6">
        <v>0.0</v>
      </c>
      <c r="D613" s="6">
        <v>0.0</v>
      </c>
      <c r="E613" s="22" t="str">
        <f t="shared" ref="E613:E621" si="3875">IF(MAX(B613:D613)=B613,"setosa",IF(MAX(B613:D613)=C613,"versicolor","virginica"))</f>
        <v>setosa</v>
      </c>
      <c r="F613" s="22">
        <f t="shared" ref="F613:H613" si="3865">AQ613</f>
        <v>0.7991374479</v>
      </c>
      <c r="G613" s="22">
        <f t="shared" si="3865"/>
        <v>0.05150021257</v>
      </c>
      <c r="H613" s="22">
        <f t="shared" si="3865"/>
        <v>0.1493623395</v>
      </c>
      <c r="I613" s="64" t="str">
        <f t="shared" ref="I613:I621" si="3877">IF(MAX(F613:H613)=F613,"setosa",IF(MAX(F613:H613)=G613,"versicolor","virginica"))</f>
        <v>setosa</v>
      </c>
      <c r="J613" s="22">
        <f>COUNTIF(K613:K621,"OK")/9</f>
        <v>0.8888888889</v>
      </c>
      <c r="K613" s="24" t="str">
        <f t="shared" ref="K613:K621" si="3878">IF(E613=I613,"OK","NG")</f>
        <v>OK</v>
      </c>
      <c r="L613" s="76">
        <f t="shared" ref="L613:L621" si="3879">((AQ613-B613)^2+(AR613-C613)^2)/2</f>
        <v>0.02149901836</v>
      </c>
      <c r="M613" s="9" t="s">
        <v>26</v>
      </c>
      <c r="N613" s="25">
        <v>1.0</v>
      </c>
      <c r="O613" s="27">
        <v>5.1</v>
      </c>
      <c r="P613" s="27">
        <v>7.0</v>
      </c>
      <c r="Q613" s="72">
        <f t="shared" ref="Q613:S613" si="3866">Q600-$C$10*CH600</f>
        <v>0.09756712654</v>
      </c>
      <c r="R613" s="72">
        <f t="shared" si="3866"/>
        <v>-0.1690600363</v>
      </c>
      <c r="S613" s="72">
        <f t="shared" si="3866"/>
        <v>0.2216584499</v>
      </c>
      <c r="T613" s="28" t="s">
        <v>27</v>
      </c>
      <c r="U613" s="27">
        <f t="array" ref="U613:W621">MMULT(N613:P621,Q613:S615)</f>
        <v>-2.225618174</v>
      </c>
      <c r="V613" s="27">
        <v>3.2951941897101236</v>
      </c>
      <c r="W613" s="27">
        <v>-2.2943923540422473</v>
      </c>
      <c r="Y613" s="9" t="s">
        <v>2402</v>
      </c>
      <c r="Z613" s="17">
        <f t="shared" ref="Z613:AB613" si="3867">1/(1+EXP(-U613))</f>
        <v>0.09747344129</v>
      </c>
      <c r="AA613" s="17">
        <f t="shared" si="3867"/>
        <v>0.9642635747</v>
      </c>
      <c r="AB613" s="17">
        <f t="shared" si="3867"/>
        <v>0.0915884499</v>
      </c>
      <c r="AD613" s="9" t="s">
        <v>2403</v>
      </c>
      <c r="AE613" s="25">
        <v>1.0</v>
      </c>
      <c r="AF613" s="17">
        <f t="shared" ref="AF613:AH613" si="3868">Z613</f>
        <v>0.09747344129</v>
      </c>
      <c r="AG613" s="17">
        <f t="shared" si="3868"/>
        <v>0.9642635747</v>
      </c>
      <c r="AH613" s="17">
        <f t="shared" si="3868"/>
        <v>0.0915884499</v>
      </c>
      <c r="AI613" s="38">
        <f t="shared" ref="AI613:AK613" si="3869">AI600-$C$10*BO600</f>
        <v>0.2941111996</v>
      </c>
      <c r="AJ613" s="38">
        <f t="shared" si="3869"/>
        <v>-0.206170226</v>
      </c>
      <c r="AK613" s="38">
        <f t="shared" si="3869"/>
        <v>-0.08794097362</v>
      </c>
      <c r="AL613" s="28" t="s">
        <v>27</v>
      </c>
      <c r="AM613" s="27">
        <f t="array" ref="AM613:AO621">MMULT(AE613:AH621,AI613:AK616)</f>
        <v>1.788587027</v>
      </c>
      <c r="AN613" s="27">
        <v>-0.9533599939361904</v>
      </c>
      <c r="AO613" s="27">
        <v>0.11142923330391144</v>
      </c>
      <c r="AP613" s="9" t="s">
        <v>2404</v>
      </c>
      <c r="AQ613" s="17">
        <f t="shared" ref="AQ613:AS613" si="3870">EXP(AM613)/(EXP($AM613)+EXP($AN613)+EXP($AO613))</f>
        <v>0.7991374479</v>
      </c>
      <c r="AR613" s="17">
        <f t="shared" si="3870"/>
        <v>0.05150021257</v>
      </c>
      <c r="AS613" s="17">
        <f t="shared" si="3870"/>
        <v>0.1493623395</v>
      </c>
      <c r="AT613" s="39" t="s">
        <v>51</v>
      </c>
      <c r="AU613" s="40" t="str">
        <f>IF(MAX(B613:D613)=MAX(AQ613:AS613)=AQ613,"setosa",IF(MAX(AQ613:AS613)=AR613,"versicolor","virginica"))</f>
        <v>virginica</v>
      </c>
      <c r="AW613" s="41">
        <v>1.0</v>
      </c>
      <c r="AX613" s="41">
        <v>0.0</v>
      </c>
      <c r="AY613" s="41">
        <v>0.0</v>
      </c>
      <c r="BA613" s="59" t="s">
        <v>108</v>
      </c>
      <c r="BB613" s="74">
        <f t="shared" ref="BB613:BD613" si="3871">AQ613-AW613</f>
        <v>-0.2008625521</v>
      </c>
      <c r="BC613" s="74">
        <f t="shared" si="3871"/>
        <v>0.05150021257</v>
      </c>
      <c r="BD613" s="74">
        <f t="shared" si="3871"/>
        <v>0.1493623395</v>
      </c>
      <c r="BE613" s="9" t="s">
        <v>2405</v>
      </c>
      <c r="BF613" s="5">
        <v>1.0</v>
      </c>
      <c r="BG613" s="5">
        <v>1.0</v>
      </c>
      <c r="BH613" s="5">
        <v>1.0</v>
      </c>
      <c r="BI613" s="9" t="s">
        <v>2406</v>
      </c>
      <c r="BJ613" s="34">
        <f t="shared" ref="BJ613:BL613" si="3872">BB613*BF613</f>
        <v>-0.2008625521</v>
      </c>
      <c r="BK613" s="34">
        <f t="shared" si="3872"/>
        <v>0.05150021257</v>
      </c>
      <c r="BL613" s="34">
        <f t="shared" si="3872"/>
        <v>0.1493623395</v>
      </c>
      <c r="BN613" s="61" t="s">
        <v>2407</v>
      </c>
      <c r="BO613" s="62">
        <f t="array" ref="BO613:BQ616">MMULT(TRANSPOSE(AE613:AH621),BJ613:BL621)</f>
        <v>-0.0299729636</v>
      </c>
      <c r="BP613" s="62">
        <v>0.00888362252726077</v>
      </c>
      <c r="BQ613" s="62">
        <v>0.02108934107551974</v>
      </c>
      <c r="BS613" s="75" t="s">
        <v>2408</v>
      </c>
      <c r="BT613" s="5">
        <f t="shared" ref="BT613:BV613" si="3873">Z613*(1-Z613)</f>
        <v>0.08797236954</v>
      </c>
      <c r="BU613" s="5">
        <f t="shared" si="3873"/>
        <v>0.03445933321</v>
      </c>
      <c r="BV613" s="5">
        <f t="shared" si="3873"/>
        <v>0.08320000574</v>
      </c>
      <c r="BX613" s="9" t="s">
        <v>2409</v>
      </c>
      <c r="BY613" s="17">
        <f t="array" ref="BY613:CA621">MMULT(BJ613:BL621,TRANSPOSE(AI614:AK616))</f>
        <v>0.1266782153</v>
      </c>
      <c r="BZ613" s="17">
        <v>-0.38131516660711934</v>
      </c>
      <c r="CA613" s="17">
        <v>0.5072070128414261</v>
      </c>
      <c r="CB613" s="9"/>
      <c r="CC613" s="34">
        <f t="shared" ref="CC613:CE613" si="3874">BY613*BT613</f>
        <v>0.01114418277</v>
      </c>
      <c r="CD613" s="34">
        <f t="shared" si="3874"/>
        <v>-0.01313986638</v>
      </c>
      <c r="CE613" s="34">
        <f t="shared" si="3874"/>
        <v>0.04219962638</v>
      </c>
      <c r="CG613" s="61" t="s">
        <v>2410</v>
      </c>
      <c r="CH613" s="65">
        <f t="array" ref="CH613:CJ615">MMULT(TRANSPOSE(N613:P621),CC613:CE621)</f>
        <v>-0.05120082141</v>
      </c>
      <c r="CI613" s="65">
        <v>0.05463876638139477</v>
      </c>
      <c r="CJ613" s="65">
        <v>8.126319009397077E-4</v>
      </c>
    </row>
    <row r="614" ht="18.0" customHeight="1">
      <c r="B614" s="6">
        <v>1.0</v>
      </c>
      <c r="C614" s="6">
        <v>0.0</v>
      </c>
      <c r="D614" s="6">
        <v>0.0</v>
      </c>
      <c r="E614" s="22" t="str">
        <f t="shared" si="3875"/>
        <v>setosa</v>
      </c>
      <c r="F614" s="22">
        <f t="shared" ref="F614:H614" si="3876">AQ614</f>
        <v>0.8218240147</v>
      </c>
      <c r="G614" s="22">
        <f t="shared" si="3876"/>
        <v>0.04423302823</v>
      </c>
      <c r="H614" s="22">
        <f t="shared" si="3876"/>
        <v>0.1339429571</v>
      </c>
      <c r="I614" s="64" t="str">
        <f t="shared" si="3877"/>
        <v>setosa</v>
      </c>
      <c r="K614" s="24" t="str">
        <f t="shared" si="3878"/>
        <v>OK</v>
      </c>
      <c r="L614" s="76">
        <f t="shared" si="3879"/>
        <v>0.01685162127</v>
      </c>
      <c r="N614" s="29">
        <v>1.0</v>
      </c>
      <c r="O614" s="27">
        <v>5.4</v>
      </c>
      <c r="P614" s="27">
        <v>7.8</v>
      </c>
      <c r="Q614" s="72">
        <f t="shared" ref="Q614:S614" si="3880">Q601-$C$10*CH601</f>
        <v>0.3736215743</v>
      </c>
      <c r="R614" s="72">
        <f t="shared" si="3880"/>
        <v>-0.8139696349</v>
      </c>
      <c r="S614" s="72">
        <f t="shared" si="3880"/>
        <v>1.117167437</v>
      </c>
      <c r="U614" s="27">
        <v>-2.596806596304288</v>
      </c>
      <c r="V614" s="27">
        <v>3.921346083707051</v>
      </c>
      <c r="W614" s="27">
        <v>-2.897939806571012</v>
      </c>
      <c r="Z614" s="17">
        <f t="shared" ref="Z614:AB614" si="3881">1/(1+EXP(-U614))</f>
        <v>0.06934422537</v>
      </c>
      <c r="AA614" s="17">
        <f t="shared" si="3881"/>
        <v>0.9805705775</v>
      </c>
      <c r="AB614" s="17">
        <f t="shared" si="3881"/>
        <v>0.05225549981</v>
      </c>
      <c r="AE614" s="29">
        <v>1.0</v>
      </c>
      <c r="AF614" s="17">
        <f t="shared" ref="AF614:AH614" si="3882">Z614</f>
        <v>0.06934422537</v>
      </c>
      <c r="AG614" s="17">
        <f t="shared" si="3882"/>
        <v>0.9805705775</v>
      </c>
      <c r="AH614" s="17">
        <f t="shared" si="3882"/>
        <v>0.05225549981</v>
      </c>
      <c r="AI614" s="38">
        <f t="shared" ref="AI614:AK614" si="3883">AI601-$C$10*BO601</f>
        <v>0.08416528788</v>
      </c>
      <c r="AJ614" s="38">
        <f t="shared" si="3883"/>
        <v>1.15159174</v>
      </c>
      <c r="AK614" s="38">
        <f t="shared" si="3883"/>
        <v>0.5642429723</v>
      </c>
      <c r="AM614" s="27">
        <v>1.8702972754095324</v>
      </c>
      <c r="AN614" s="27">
        <v>-1.051757247657616</v>
      </c>
      <c r="AO614" s="27">
        <v>0.056185013556814156</v>
      </c>
      <c r="AQ614" s="17">
        <f t="shared" ref="AQ614:AS614" si="3884">EXP(AM614)/(EXP($AM614)+EXP($AN614)+EXP($AO614))</f>
        <v>0.8218240147</v>
      </c>
      <c r="AR614" s="17">
        <f t="shared" si="3884"/>
        <v>0.04423302823</v>
      </c>
      <c r="AS614" s="17">
        <f t="shared" si="3884"/>
        <v>0.1339429571</v>
      </c>
      <c r="AU614" s="40" t="str">
        <f t="shared" ref="AU614:AU621" si="3895">IF(MAX(AQ614:AS614)=AQ614,"setosa",IF(MAX(AQ614:AS614)=AR614,"versicolor","virginica"))</f>
        <v>setosa</v>
      </c>
      <c r="AW614" s="41">
        <v>1.0</v>
      </c>
      <c r="AX614" s="41">
        <v>0.0</v>
      </c>
      <c r="AY614" s="41">
        <v>0.0</v>
      </c>
      <c r="BB614" s="74">
        <f t="shared" ref="BB614:BD614" si="3885">AQ614-AW614</f>
        <v>-0.1781759853</v>
      </c>
      <c r="BC614" s="74">
        <f t="shared" si="3885"/>
        <v>0.04423302823</v>
      </c>
      <c r="BD614" s="74">
        <f t="shared" si="3885"/>
        <v>0.1339429571</v>
      </c>
      <c r="BF614" s="5">
        <v>1.0</v>
      </c>
      <c r="BG614" s="5">
        <v>1.0</v>
      </c>
      <c r="BH614" s="5">
        <v>1.0</v>
      </c>
      <c r="BJ614" s="34">
        <f t="shared" ref="BJ614:BL614" si="3886">BB614*BF614</f>
        <v>-0.1781759853</v>
      </c>
      <c r="BK614" s="34">
        <f t="shared" si="3886"/>
        <v>0.04423302823</v>
      </c>
      <c r="BL614" s="34">
        <f t="shared" si="3886"/>
        <v>0.1339429571</v>
      </c>
      <c r="BN614" s="61" t="s">
        <v>2411</v>
      </c>
      <c r="BO614" s="34">
        <v>0.19065633987362887</v>
      </c>
      <c r="BP614" s="34">
        <v>-0.30528877158907175</v>
      </c>
      <c r="BQ614" s="34">
        <v>0.1146324317154428</v>
      </c>
      <c r="BT614" s="5">
        <f t="shared" ref="BT614:BV614" si="3887">Z614*(1-Z614)</f>
        <v>0.06453560378</v>
      </c>
      <c r="BU614" s="5">
        <f t="shared" si="3887"/>
        <v>0.01905192003</v>
      </c>
      <c r="BV614" s="5">
        <f t="shared" si="3887"/>
        <v>0.04952486255</v>
      </c>
      <c r="BY614" s="17">
        <v>0.11151852907469807</v>
      </c>
      <c r="BZ614" s="17">
        <v>-0.3367047669722244</v>
      </c>
      <c r="CA614" s="17">
        <v>0.44957757652208563</v>
      </c>
      <c r="CC614" s="34">
        <f t="shared" ref="CC614:CE614" si="3888">BY614*BT614</f>
        <v>0.007196915606</v>
      </c>
      <c r="CD614" s="34">
        <f t="shared" si="3888"/>
        <v>-0.006414872295</v>
      </c>
      <c r="CE614" s="34">
        <f t="shared" si="3888"/>
        <v>0.02226526768</v>
      </c>
      <c r="CG614" s="61" t="s">
        <v>2412</v>
      </c>
      <c r="CH614" s="66">
        <v>-0.13571741502963997</v>
      </c>
      <c r="CI614" s="66">
        <v>0.09547435570998886</v>
      </c>
      <c r="CJ614" s="66">
        <v>-0.22012974717574182</v>
      </c>
    </row>
    <row r="615" ht="18.0" customHeight="1">
      <c r="B615" s="6">
        <v>1.0</v>
      </c>
      <c r="C615" s="6">
        <v>0.0</v>
      </c>
      <c r="D615" s="6">
        <v>0.0</v>
      </c>
      <c r="E615" s="22" t="str">
        <f t="shared" si="3875"/>
        <v>setosa</v>
      </c>
      <c r="F615" s="22">
        <f t="shared" ref="F615:H615" si="3889">AQ615</f>
        <v>0.8108362626</v>
      </c>
      <c r="G615" s="22">
        <f t="shared" si="3889"/>
        <v>0.04795234928</v>
      </c>
      <c r="H615" s="22">
        <f t="shared" si="3889"/>
        <v>0.1412113881</v>
      </c>
      <c r="I615" s="64" t="str">
        <f t="shared" si="3877"/>
        <v>setosa</v>
      </c>
      <c r="K615" s="24" t="str">
        <f t="shared" si="3878"/>
        <v>OK</v>
      </c>
      <c r="L615" s="76">
        <f t="shared" si="3879"/>
        <v>0.01904117368</v>
      </c>
      <c r="N615" s="29">
        <v>1.0</v>
      </c>
      <c r="O615" s="27">
        <v>4.6</v>
      </c>
      <c r="P615" s="27">
        <v>6.8</v>
      </c>
      <c r="Q615" s="72">
        <f t="shared" ref="Q615:S615" si="3890">Q602-$C$10*CH602</f>
        <v>-0.6040936185</v>
      </c>
      <c r="R615" s="72">
        <f t="shared" si="3890"/>
        <v>1.087928481</v>
      </c>
      <c r="S615" s="72">
        <f t="shared" si="3890"/>
        <v>-1.173372104</v>
      </c>
      <c r="U615" s="27">
        <v>-2.291610237277731</v>
      </c>
      <c r="V615" s="27">
        <v>3.484593311060055</v>
      </c>
      <c r="W615" s="27">
        <v>-2.6183016514884354</v>
      </c>
      <c r="Z615" s="17">
        <f t="shared" ref="Z615:AB615" si="3891">1/(1+EXP(-U615))</f>
        <v>0.09182018519</v>
      </c>
      <c r="AA615" s="17">
        <f t="shared" si="3891"/>
        <v>0.970246209</v>
      </c>
      <c r="AB615" s="17">
        <f t="shared" si="3891"/>
        <v>0.06796980489</v>
      </c>
      <c r="AE615" s="29">
        <v>1.0</v>
      </c>
      <c r="AF615" s="17">
        <f t="shared" ref="AF615:AH615" si="3892">Z615</f>
        <v>0.09182018519</v>
      </c>
      <c r="AG615" s="17">
        <f t="shared" si="3892"/>
        <v>0.970246209</v>
      </c>
      <c r="AH615" s="17">
        <f t="shared" si="3892"/>
        <v>0.06796980489</v>
      </c>
      <c r="AI615" s="38">
        <f t="shared" ref="AI615:AK615" si="3893">AI602-$C$10*BO602</f>
        <v>1.678299365</v>
      </c>
      <c r="AJ615" s="38">
        <f t="shared" si="3893"/>
        <v>-1.010872799</v>
      </c>
      <c r="AK615" s="38">
        <f t="shared" si="3893"/>
        <v>0.05257343381</v>
      </c>
      <c r="AM615" s="27">
        <v>1.8322049156622982</v>
      </c>
      <c r="AN615" s="27">
        <v>-0.9956534278061887</v>
      </c>
      <c r="AO615" s="27">
        <v>0.08439675207824576</v>
      </c>
      <c r="AQ615" s="17">
        <f t="shared" ref="AQ615:AS615" si="3894">EXP(AM615)/(EXP($AM615)+EXP($AN615)+EXP($AO615))</f>
        <v>0.8108362626</v>
      </c>
      <c r="AR615" s="17">
        <f t="shared" si="3894"/>
        <v>0.04795234928</v>
      </c>
      <c r="AS615" s="17">
        <f t="shared" si="3894"/>
        <v>0.1412113881</v>
      </c>
      <c r="AU615" s="40" t="str">
        <f t="shared" si="3895"/>
        <v>setosa</v>
      </c>
      <c r="AW615" s="41">
        <v>1.0</v>
      </c>
      <c r="AX615" s="41">
        <v>0.0</v>
      </c>
      <c r="AY615" s="41">
        <v>0.0</v>
      </c>
      <c r="BB615" s="74">
        <f t="shared" ref="BB615:BD615" si="3896">AQ615-AW615</f>
        <v>-0.1891637374</v>
      </c>
      <c r="BC615" s="74">
        <f t="shared" si="3896"/>
        <v>0.04795234928</v>
      </c>
      <c r="BD615" s="74">
        <f t="shared" si="3896"/>
        <v>0.1412113881</v>
      </c>
      <c r="BF615" s="5">
        <v>1.0</v>
      </c>
      <c r="BG615" s="5">
        <v>1.0</v>
      </c>
      <c r="BH615" s="5">
        <v>1.0</v>
      </c>
      <c r="BJ615" s="34">
        <f t="shared" ref="BJ615:BL615" si="3897">BB615*BF615</f>
        <v>-0.1891637374</v>
      </c>
      <c r="BK615" s="34">
        <f t="shared" si="3897"/>
        <v>0.04795234928</v>
      </c>
      <c r="BL615" s="34">
        <f t="shared" si="3897"/>
        <v>0.1412113881</v>
      </c>
      <c r="BO615" s="34">
        <v>-0.355285014660538</v>
      </c>
      <c r="BP615" s="34">
        <v>0.3938682474992625</v>
      </c>
      <c r="BQ615" s="34">
        <v>-0.038583232838724696</v>
      </c>
      <c r="BT615" s="5">
        <f t="shared" ref="BT615:BV615" si="3898">Z615*(1-Z615)</f>
        <v>0.08338923878</v>
      </c>
      <c r="BU615" s="5">
        <f t="shared" si="3898"/>
        <v>0.02886850291</v>
      </c>
      <c r="BV615" s="5">
        <f t="shared" si="3898"/>
        <v>0.06334991052</v>
      </c>
      <c r="BY615" s="17">
        <v>0.11897804229065696</v>
      </c>
      <c r="BZ615" s="17">
        <v>-0.35852313843055045</v>
      </c>
      <c r="CA615" s="17">
        <v>0.477536303992228</v>
      </c>
      <c r="CC615" s="34">
        <f t="shared" ref="CC615:CE615" si="3899">BY615*BT615</f>
        <v>0.009921488378</v>
      </c>
      <c r="CD615" s="34">
        <f t="shared" si="3899"/>
        <v>-0.01035002626</v>
      </c>
      <c r="CE615" s="34">
        <f t="shared" si="3899"/>
        <v>0.03025188213</v>
      </c>
      <c r="CH615" s="66">
        <v>0.22816670349269758</v>
      </c>
      <c r="CI615" s="66">
        <v>-0.2684316875720654</v>
      </c>
      <c r="CJ615" s="66">
        <v>0.17537303459851694</v>
      </c>
    </row>
    <row r="616" ht="18.0" customHeight="1">
      <c r="B616" s="6">
        <v>0.0</v>
      </c>
      <c r="C616" s="6">
        <v>1.0</v>
      </c>
      <c r="D616" s="6">
        <v>0.0</v>
      </c>
      <c r="E616" s="22" t="str">
        <f t="shared" si="3875"/>
        <v>versicolor</v>
      </c>
      <c r="F616" s="22">
        <f t="shared" ref="F616:H616" si="3900">AQ616</f>
        <v>0.05857669312</v>
      </c>
      <c r="G616" s="22">
        <f t="shared" si="3900"/>
        <v>0.5286710628</v>
      </c>
      <c r="H616" s="22">
        <f t="shared" si="3900"/>
        <v>0.412752244</v>
      </c>
      <c r="I616" s="64" t="str">
        <f t="shared" si="3877"/>
        <v>versicolor</v>
      </c>
      <c r="K616" s="24" t="str">
        <f t="shared" si="3878"/>
        <v>OK</v>
      </c>
      <c r="L616" s="76">
        <f t="shared" si="3879"/>
        <v>0.112791098</v>
      </c>
      <c r="N616" s="29">
        <v>1.0</v>
      </c>
      <c r="O616" s="27">
        <v>6.4</v>
      </c>
      <c r="P616" s="27">
        <v>3.6</v>
      </c>
      <c r="U616" s="27">
        <v>0.3140081757105557</v>
      </c>
      <c r="V616" s="27">
        <v>-1.4619231697452695</v>
      </c>
      <c r="W616" s="27">
        <v>3.1473904685916523</v>
      </c>
      <c r="Z616" s="17">
        <f t="shared" ref="Z616:AB616" si="3901">1/(1+EXP(-U616))</f>
        <v>0.5778633086</v>
      </c>
      <c r="AA616" s="17">
        <f t="shared" si="3901"/>
        <v>0.1881733576</v>
      </c>
      <c r="AB616" s="17">
        <f t="shared" si="3901"/>
        <v>0.9588057758</v>
      </c>
      <c r="AE616" s="29">
        <v>1.0</v>
      </c>
      <c r="AF616" s="17">
        <f t="shared" ref="AF616:AH616" si="3902">Z616</f>
        <v>0.5778633086</v>
      </c>
      <c r="AG616" s="17">
        <f t="shared" si="3902"/>
        <v>0.1881733576</v>
      </c>
      <c r="AH616" s="17">
        <f t="shared" si="3902"/>
        <v>0.9588057758</v>
      </c>
      <c r="AI616" s="38">
        <f t="shared" ref="AI616:AK616" si="3903">AI603-$C$10*BO603</f>
        <v>-1.441786587</v>
      </c>
      <c r="AJ616" s="38">
        <f t="shared" si="3903"/>
        <v>1.258984524</v>
      </c>
      <c r="AK616" s="38">
        <f t="shared" si="3903"/>
        <v>1.022802063</v>
      </c>
      <c r="AM616" s="27">
        <v>-0.7238348486164938</v>
      </c>
      <c r="AN616" s="27">
        <v>1.4761946913887791</v>
      </c>
      <c r="AO616" s="27">
        <v>1.2286757819270413</v>
      </c>
      <c r="AQ616" s="17">
        <f t="shared" ref="AQ616:AS616" si="3904">EXP(AM616)/(EXP($AM616)+EXP($AN616)+EXP($AO616))</f>
        <v>0.05857669312</v>
      </c>
      <c r="AR616" s="17">
        <f t="shared" si="3904"/>
        <v>0.5286710628</v>
      </c>
      <c r="AS616" s="17">
        <f t="shared" si="3904"/>
        <v>0.412752244</v>
      </c>
      <c r="AU616" s="40" t="str">
        <f t="shared" si="3895"/>
        <v>versicolor</v>
      </c>
      <c r="AW616" s="41">
        <v>0.0</v>
      </c>
      <c r="AX616" s="41">
        <v>1.0</v>
      </c>
      <c r="AY616" s="41">
        <v>0.0</v>
      </c>
      <c r="BB616" s="74">
        <f t="shared" ref="BB616:BD616" si="3905">AQ616-AW616</f>
        <v>0.05857669312</v>
      </c>
      <c r="BC616" s="74">
        <f t="shared" si="3905"/>
        <v>-0.4713289372</v>
      </c>
      <c r="BD616" s="74">
        <f t="shared" si="3905"/>
        <v>0.412752244</v>
      </c>
      <c r="BF616" s="5">
        <v>1.0</v>
      </c>
      <c r="BG616" s="5">
        <v>1.0</v>
      </c>
      <c r="BH616" s="5">
        <v>1.0</v>
      </c>
      <c r="BJ616" s="34">
        <f t="shared" ref="BJ616:BL616" si="3906">BB616*BF616</f>
        <v>0.05857669312</v>
      </c>
      <c r="BK616" s="34">
        <f t="shared" si="3906"/>
        <v>-0.4713289372</v>
      </c>
      <c r="BL616" s="34">
        <f t="shared" si="3906"/>
        <v>0.412752244</v>
      </c>
      <c r="BO616" s="34">
        <v>0.4491876533638009</v>
      </c>
      <c r="BP616" s="34">
        <v>-0.1813859218584496</v>
      </c>
      <c r="BQ616" s="34">
        <v>-0.26780173150535125</v>
      </c>
      <c r="BT616" s="5">
        <f t="shared" ref="BT616:BV616" si="3907">Z616*(1-Z616)</f>
        <v>0.2439373052</v>
      </c>
      <c r="BU616" s="5">
        <f t="shared" si="3907"/>
        <v>0.1527641451</v>
      </c>
      <c r="BV616" s="5">
        <f t="shared" si="3907"/>
        <v>0.03949726012</v>
      </c>
      <c r="BY616" s="17">
        <v>-0.3049558335403772</v>
      </c>
      <c r="BZ616" s="17">
        <v>0.5964626316432061</v>
      </c>
      <c r="CA616" s="17">
        <v>-0.255687081404364</v>
      </c>
      <c r="CC616" s="34">
        <f t="shared" ref="CC616:CE616" si="3908">BY616*BT616</f>
        <v>-0.07439010423</v>
      </c>
      <c r="CD616" s="34">
        <f t="shared" si="3908"/>
        <v>0.09111810401</v>
      </c>
      <c r="CE616" s="34">
        <f t="shared" si="3908"/>
        <v>-0.01009893916</v>
      </c>
    </row>
    <row r="617" ht="18.0" customHeight="1">
      <c r="B617" s="6">
        <v>0.0</v>
      </c>
      <c r="C617" s="6">
        <v>1.0</v>
      </c>
      <c r="D617" s="6">
        <v>0.0</v>
      </c>
      <c r="E617" s="22" t="str">
        <f t="shared" si="3875"/>
        <v>versicolor</v>
      </c>
      <c r="F617" s="22">
        <f t="shared" ref="F617:H617" si="3909">AQ617</f>
        <v>0.06553172573</v>
      </c>
      <c r="G617" s="22">
        <f t="shared" si="3909"/>
        <v>0.5142438217</v>
      </c>
      <c r="H617" s="22">
        <f t="shared" si="3909"/>
        <v>0.4202244526</v>
      </c>
      <c r="I617" s="64" t="str">
        <f t="shared" si="3877"/>
        <v>versicolor</v>
      </c>
      <c r="K617" s="24" t="str">
        <f t="shared" si="3878"/>
        <v>OK</v>
      </c>
      <c r="L617" s="76">
        <f t="shared" si="3879"/>
        <v>0.1201267359</v>
      </c>
      <c r="N617" s="29">
        <v>1.0</v>
      </c>
      <c r="O617" s="27">
        <v>5.9</v>
      </c>
      <c r="P617" s="27">
        <v>3.4</v>
      </c>
      <c r="U617" s="27">
        <v>0.24801611224175657</v>
      </c>
      <c r="V617" s="27">
        <v>-1.272524048395339</v>
      </c>
      <c r="W617" s="27">
        <v>2.8234811711454646</v>
      </c>
      <c r="Z617" s="17">
        <f t="shared" ref="Z617:AB617" si="3910">1/(1+EXP(-U617))</f>
        <v>0.5616881384</v>
      </c>
      <c r="AA617" s="17">
        <f t="shared" si="3910"/>
        <v>0.2188254828</v>
      </c>
      <c r="AB617" s="17">
        <f t="shared" si="3910"/>
        <v>0.9439315915</v>
      </c>
      <c r="AE617" s="29">
        <v>1.0</v>
      </c>
      <c r="AF617" s="17">
        <f t="shared" ref="AF617:AH617" si="3911">Z617</f>
        <v>0.5616881384</v>
      </c>
      <c r="AG617" s="17">
        <f t="shared" si="3911"/>
        <v>0.2188254828</v>
      </c>
      <c r="AH617" s="17">
        <f t="shared" si="3911"/>
        <v>0.9439315915</v>
      </c>
      <c r="AI617" s="2"/>
      <c r="AM617" s="27">
        <v>-0.6523073948635864</v>
      </c>
      <c r="AN617" s="27">
        <v>1.4078557315700588</v>
      </c>
      <c r="AO617" s="27">
        <v>1.2059471969110458</v>
      </c>
      <c r="AQ617" s="17">
        <f t="shared" ref="AQ617:AS617" si="3912">EXP(AM617)/(EXP($AM617)+EXP($AN617)+EXP($AO617))</f>
        <v>0.06553172573</v>
      </c>
      <c r="AR617" s="17">
        <f t="shared" si="3912"/>
        <v>0.5142438217</v>
      </c>
      <c r="AS617" s="17">
        <f t="shared" si="3912"/>
        <v>0.4202244526</v>
      </c>
      <c r="AU617" s="40" t="str">
        <f t="shared" si="3895"/>
        <v>versicolor</v>
      </c>
      <c r="AW617" s="41">
        <v>0.0</v>
      </c>
      <c r="AX617" s="41">
        <v>1.0</v>
      </c>
      <c r="AY617" s="41">
        <v>0.0</v>
      </c>
      <c r="BB617" s="74">
        <f t="shared" ref="BB617:BD617" si="3913">AQ617-AW617</f>
        <v>0.06553172573</v>
      </c>
      <c r="BC617" s="74">
        <f t="shared" si="3913"/>
        <v>-0.4857561783</v>
      </c>
      <c r="BD617" s="74">
        <f t="shared" si="3913"/>
        <v>0.4202244526</v>
      </c>
      <c r="BF617" s="5">
        <v>1.0</v>
      </c>
      <c r="BG617" s="5">
        <v>1.0</v>
      </c>
      <c r="BH617" s="5">
        <v>1.0</v>
      </c>
      <c r="BJ617" s="34">
        <f t="shared" ref="BJ617:BL617" si="3914">BB617*BF617</f>
        <v>0.06553172573</v>
      </c>
      <c r="BK617" s="34">
        <f t="shared" si="3914"/>
        <v>-0.4857561783</v>
      </c>
      <c r="BL617" s="34">
        <f t="shared" si="3914"/>
        <v>0.4202244526</v>
      </c>
      <c r="BT617" s="5">
        <f t="shared" ref="BT617:BV617" si="3915">Z617*(1-Z617)</f>
        <v>0.2461945736</v>
      </c>
      <c r="BU617" s="5">
        <f t="shared" si="3915"/>
        <v>0.1709408909</v>
      </c>
      <c r="BV617" s="5">
        <f t="shared" si="3915"/>
        <v>0.05292474208</v>
      </c>
      <c r="BY617" s="17">
        <v>-0.3167686118232098</v>
      </c>
      <c r="BZ617" s="17">
        <v>0.6231122038133197</v>
      </c>
      <c r="CA617" s="17">
        <v>-0.27623583718448014</v>
      </c>
      <c r="CC617" s="34">
        <f t="shared" ref="CC617:CE617" si="3916">BY617*BT617</f>
        <v>-0.07798671331</v>
      </c>
      <c r="CD617" s="34">
        <f t="shared" si="3916"/>
        <v>0.1065153552</v>
      </c>
      <c r="CE617" s="34">
        <f t="shared" si="3916"/>
        <v>-0.01461971044</v>
      </c>
    </row>
    <row r="618" ht="18.0" customHeight="1">
      <c r="B618" s="6">
        <v>0.0</v>
      </c>
      <c r="C618" s="6">
        <v>1.0</v>
      </c>
      <c r="D618" s="6">
        <v>0.0</v>
      </c>
      <c r="E618" s="22" t="str">
        <f t="shared" si="3875"/>
        <v>versicolor</v>
      </c>
      <c r="F618" s="22">
        <f t="shared" ref="F618:H618" si="3917">AQ618</f>
        <v>0.04354493429</v>
      </c>
      <c r="G618" s="22">
        <f t="shared" si="3917"/>
        <v>0.5702979913</v>
      </c>
      <c r="H618" s="22">
        <f t="shared" si="3917"/>
        <v>0.3861570744</v>
      </c>
      <c r="I618" s="64" t="str">
        <f t="shared" si="3877"/>
        <v>versicolor</v>
      </c>
      <c r="K618" s="24" t="str">
        <f t="shared" si="3878"/>
        <v>OK</v>
      </c>
      <c r="L618" s="76">
        <f t="shared" si="3879"/>
        <v>0.09326998877</v>
      </c>
      <c r="N618" s="29">
        <v>1.0</v>
      </c>
      <c r="O618" s="27">
        <v>6.7</v>
      </c>
      <c r="P618" s="27">
        <v>3.2</v>
      </c>
      <c r="U618" s="27">
        <v>0.6677320954092634</v>
      </c>
      <c r="V618" s="27">
        <v>-2.1412854524663754</v>
      </c>
      <c r="W618" s="27">
        <v>3.951889541350788</v>
      </c>
      <c r="Z618" s="17">
        <f t="shared" ref="Z618:AB618" si="3918">1/(1+EXP(-U618))</f>
        <v>0.6609951516</v>
      </c>
      <c r="AA618" s="17">
        <f t="shared" si="3918"/>
        <v>0.1051483771</v>
      </c>
      <c r="AB618" s="17">
        <f t="shared" si="3918"/>
        <v>0.9811440272</v>
      </c>
      <c r="AE618" s="29">
        <v>1.0</v>
      </c>
      <c r="AF618" s="17">
        <f t="shared" ref="AF618:AH618" si="3919">Z618</f>
        <v>0.6609951516</v>
      </c>
      <c r="AG618" s="17">
        <f t="shared" si="3919"/>
        <v>0.1051483771</v>
      </c>
      <c r="AH618" s="17">
        <f t="shared" si="3919"/>
        <v>0.9811440272</v>
      </c>
      <c r="AJ618" s="2"/>
      <c r="AK618" s="2"/>
      <c r="AM618" s="27">
        <v>-0.8883857965451056</v>
      </c>
      <c r="AN618" s="27">
        <v>1.683979842327672</v>
      </c>
      <c r="AO618" s="27">
        <v>1.2940650413709638</v>
      </c>
      <c r="AQ618" s="17">
        <f t="shared" ref="AQ618:AS618" si="3920">EXP(AM618)/(EXP($AM618)+EXP($AN618)+EXP($AO618))</f>
        <v>0.04354493429</v>
      </c>
      <c r="AR618" s="17">
        <f t="shared" si="3920"/>
        <v>0.5702979913</v>
      </c>
      <c r="AS618" s="17">
        <f t="shared" si="3920"/>
        <v>0.3861570744</v>
      </c>
      <c r="AU618" s="40" t="str">
        <f t="shared" si="3895"/>
        <v>versicolor</v>
      </c>
      <c r="AW618" s="41">
        <v>0.0</v>
      </c>
      <c r="AX618" s="41">
        <v>1.0</v>
      </c>
      <c r="AY618" s="41">
        <v>0.0</v>
      </c>
      <c r="BB618" s="74">
        <f t="shared" ref="BB618:BD618" si="3921">AQ618-AW618</f>
        <v>0.04354493429</v>
      </c>
      <c r="BC618" s="74">
        <f t="shared" si="3921"/>
        <v>-0.4297020087</v>
      </c>
      <c r="BD618" s="74">
        <f t="shared" si="3921"/>
        <v>0.3861570744</v>
      </c>
      <c r="BF618" s="5">
        <v>1.0</v>
      </c>
      <c r="BG618" s="5">
        <v>1.0</v>
      </c>
      <c r="BH618" s="5">
        <v>1.0</v>
      </c>
      <c r="BJ618" s="34">
        <f t="shared" ref="BJ618:BL618" si="3922">BB618*BF618</f>
        <v>0.04354493429</v>
      </c>
      <c r="BK618" s="34">
        <f t="shared" si="3922"/>
        <v>-0.4297020087</v>
      </c>
      <c r="BL618" s="34">
        <f t="shared" si="3922"/>
        <v>0.3861570744</v>
      </c>
      <c r="BT618" s="5">
        <f t="shared" ref="BT618:BV618" si="3923">Z618*(1-Z618)</f>
        <v>0.2240805612</v>
      </c>
      <c r="BU618" s="5">
        <f t="shared" si="3923"/>
        <v>0.09409219587</v>
      </c>
      <c r="BV618" s="5">
        <f t="shared" si="3923"/>
        <v>0.01850042511</v>
      </c>
      <c r="BY618" s="17">
        <v>-0.2732898964160432</v>
      </c>
      <c r="BZ618" s="17">
        <v>0.5277571112209304</v>
      </c>
      <c r="CA618" s="17">
        <v>-0.20880842880063055</v>
      </c>
      <c r="CC618" s="34">
        <f t="shared" ref="CC618:CE618" si="3924">BY618*BT618</f>
        <v>-0.06123895335</v>
      </c>
      <c r="CD618" s="34">
        <f t="shared" si="3924"/>
        <v>0.04965782548</v>
      </c>
      <c r="CE618" s="34">
        <f t="shared" si="3924"/>
        <v>-0.003863044699</v>
      </c>
    </row>
    <row r="619" ht="18.0" customHeight="1">
      <c r="B619" s="6">
        <v>0.0</v>
      </c>
      <c r="C619" s="6">
        <v>0.0</v>
      </c>
      <c r="D619" s="6">
        <v>1.0</v>
      </c>
      <c r="E619" s="22" t="str">
        <f t="shared" si="3875"/>
        <v>virginica</v>
      </c>
      <c r="F619" s="22">
        <f t="shared" ref="F619:H619" si="3925">AQ619</f>
        <v>0.1875760809</v>
      </c>
      <c r="G619" s="22">
        <f t="shared" si="3925"/>
        <v>0.3395162587</v>
      </c>
      <c r="H619" s="22">
        <f t="shared" si="3925"/>
        <v>0.4729076604</v>
      </c>
      <c r="I619" s="64" t="str">
        <f t="shared" si="3877"/>
        <v>virginica</v>
      </c>
      <c r="K619" s="24" t="str">
        <f t="shared" si="3878"/>
        <v>OK</v>
      </c>
      <c r="L619" s="76">
        <f t="shared" si="3879"/>
        <v>0.07522803802</v>
      </c>
      <c r="N619" s="29">
        <v>1.0</v>
      </c>
      <c r="O619" s="27">
        <v>7.9</v>
      </c>
      <c r="P619" s="27">
        <v>6.3</v>
      </c>
      <c r="U619" s="27">
        <v>-0.7566122327226581</v>
      </c>
      <c r="V619" s="27">
        <v>0.25452927546149606</v>
      </c>
      <c r="W619" s="27">
        <v>1.6550369416763901</v>
      </c>
      <c r="Z619" s="17">
        <f t="shared" ref="Z619:AB619" si="3926">1/(1+EXP(-U619))</f>
        <v>0.3193822386</v>
      </c>
      <c r="AA619" s="17">
        <f t="shared" si="3926"/>
        <v>0.5632909942</v>
      </c>
      <c r="AB619" s="17">
        <f t="shared" si="3926"/>
        <v>0.839570646</v>
      </c>
      <c r="AE619" s="29">
        <v>1.0</v>
      </c>
      <c r="AF619" s="17">
        <f t="shared" ref="AF619:AH619" si="3927">Z619</f>
        <v>0.3193822386</v>
      </c>
      <c r="AG619" s="17">
        <f t="shared" si="3927"/>
        <v>0.5632909942</v>
      </c>
      <c r="AH619" s="17">
        <f t="shared" si="3927"/>
        <v>0.839570646</v>
      </c>
      <c r="AM619" s="27">
        <v>0.05588131980033384</v>
      </c>
      <c r="AN619" s="27">
        <v>0.6492186279065033</v>
      </c>
      <c r="AO619" s="27">
        <v>0.9805969402500285</v>
      </c>
      <c r="AQ619" s="17">
        <f t="shared" ref="AQ619:AS619" si="3928">EXP(AM619)/(EXP($AM619)+EXP($AN619)+EXP($AO619))</f>
        <v>0.1875760809</v>
      </c>
      <c r="AR619" s="17">
        <f t="shared" si="3928"/>
        <v>0.3395162587</v>
      </c>
      <c r="AS619" s="17">
        <f t="shared" si="3928"/>
        <v>0.4729076604</v>
      </c>
      <c r="AU619" s="40" t="str">
        <f t="shared" si="3895"/>
        <v>virginica</v>
      </c>
      <c r="AW619" s="41">
        <v>0.0</v>
      </c>
      <c r="AX619" s="41">
        <v>0.0</v>
      </c>
      <c r="AY619" s="41">
        <v>1.0</v>
      </c>
      <c r="BB619" s="74">
        <f t="shared" ref="BB619:BD619" si="3929">AQ619-AW619</f>
        <v>0.1875760809</v>
      </c>
      <c r="BC619" s="74">
        <f t="shared" si="3929"/>
        <v>0.3395162587</v>
      </c>
      <c r="BD619" s="74">
        <f t="shared" si="3929"/>
        <v>-0.5270923396</v>
      </c>
      <c r="BF619" s="5">
        <v>1.0</v>
      </c>
      <c r="BG619" s="5">
        <v>1.0</v>
      </c>
      <c r="BH619" s="5">
        <v>1.0</v>
      </c>
      <c r="BJ619" s="34">
        <f t="shared" ref="BJ619:BL619" si="3930">BB619*BF619</f>
        <v>0.1875760809</v>
      </c>
      <c r="BK619" s="34">
        <f t="shared" si="3930"/>
        <v>0.3395162587</v>
      </c>
      <c r="BL619" s="34">
        <f t="shared" si="3930"/>
        <v>-0.5270923396</v>
      </c>
      <c r="BT619" s="5">
        <f t="shared" ref="BT619:BV619" si="3931">Z619*(1-Z619)</f>
        <v>0.2173772243</v>
      </c>
      <c r="BU619" s="5">
        <f t="shared" si="3931"/>
        <v>0.2459942501</v>
      </c>
      <c r="BV619" s="5">
        <f t="shared" si="3931"/>
        <v>0.1346917764</v>
      </c>
      <c r="BY619" s="17">
        <v>0.10936336554100151</v>
      </c>
      <c r="BZ619" s="17">
        <v>-0.056109987483895285</v>
      </c>
      <c r="CA619" s="17">
        <v>-0.38211009421168834</v>
      </c>
      <c r="CC619" s="34">
        <f t="shared" ref="CC619:CE619" si="3932">BY619*BT619</f>
        <v>0.02377310484</v>
      </c>
      <c r="CD619" s="34">
        <f t="shared" si="3932"/>
        <v>-0.01380273429</v>
      </c>
      <c r="CE619" s="34">
        <f t="shared" si="3932"/>
        <v>-0.05146708736</v>
      </c>
    </row>
    <row r="620" ht="18.0" customHeight="1">
      <c r="B620" s="6">
        <v>0.0</v>
      </c>
      <c r="C620" s="6">
        <v>0.0</v>
      </c>
      <c r="D620" s="6">
        <v>1.0</v>
      </c>
      <c r="E620" s="22" t="str">
        <f t="shared" si="3875"/>
        <v>virginica</v>
      </c>
      <c r="F620" s="22">
        <f t="shared" ref="F620:H620" si="3933">AQ620</f>
        <v>0.09608024516</v>
      </c>
      <c r="G620" s="22">
        <f t="shared" si="3933"/>
        <v>0.447204981</v>
      </c>
      <c r="H620" s="22">
        <f t="shared" si="3933"/>
        <v>0.4567147739</v>
      </c>
      <c r="I620" s="64" t="str">
        <f t="shared" si="3877"/>
        <v>virginica</v>
      </c>
      <c r="K620" s="24" t="str">
        <f t="shared" si="3878"/>
        <v>OK</v>
      </c>
      <c r="L620" s="76">
        <f t="shared" si="3879"/>
        <v>0.1046118543</v>
      </c>
      <c r="N620" s="29">
        <v>1.0</v>
      </c>
      <c r="O620" s="27">
        <v>8.3</v>
      </c>
      <c r="P620" s="27">
        <v>5.8</v>
      </c>
      <c r="U620" s="27">
        <v>-0.3051167937408832</v>
      </c>
      <c r="V620" s="27">
        <v>-0.6150228188133662</v>
      </c>
      <c r="W620" s="27">
        <v>2.6885899685416863</v>
      </c>
      <c r="Z620" s="17">
        <f t="shared" ref="Z620:AB620" si="3934">1/(1+EXP(-U620))</f>
        <v>0.4243071194</v>
      </c>
      <c r="AA620" s="17">
        <f t="shared" si="3934"/>
        <v>0.3509142782</v>
      </c>
      <c r="AB620" s="17">
        <f t="shared" si="3934"/>
        <v>0.9363499973</v>
      </c>
      <c r="AE620" s="29">
        <v>1.0</v>
      </c>
      <c r="AF620" s="17">
        <f t="shared" ref="AF620:AH620" si="3935">Z620</f>
        <v>0.4243071194</v>
      </c>
      <c r="AG620" s="17">
        <f t="shared" si="3935"/>
        <v>0.3509142782</v>
      </c>
      <c r="AH620" s="17">
        <f t="shared" si="3935"/>
        <v>0.9363499973</v>
      </c>
      <c r="AM620" s="27">
        <v>-0.4312545256329441</v>
      </c>
      <c r="AN620" s="27">
        <v>1.1065788048578526</v>
      </c>
      <c r="AO620" s="27">
        <v>1.1276208138292905</v>
      </c>
      <c r="AQ620" s="17">
        <f t="shared" ref="AQ620:AS620" si="3936">EXP(AM620)/(EXP($AM620)+EXP($AN620)+EXP($AO620))</f>
        <v>0.09608024516</v>
      </c>
      <c r="AR620" s="17">
        <f t="shared" si="3936"/>
        <v>0.447204981</v>
      </c>
      <c r="AS620" s="17">
        <f t="shared" si="3936"/>
        <v>0.4567147739</v>
      </c>
      <c r="AU620" s="40" t="str">
        <f t="shared" si="3895"/>
        <v>virginica</v>
      </c>
      <c r="AW620" s="41">
        <v>0.0</v>
      </c>
      <c r="AX620" s="41">
        <v>0.0</v>
      </c>
      <c r="AY620" s="41">
        <v>1.0</v>
      </c>
      <c r="BB620" s="74">
        <f t="shared" ref="BB620:BD620" si="3937">AQ620-AW620</f>
        <v>0.09608024516</v>
      </c>
      <c r="BC620" s="74">
        <f t="shared" si="3937"/>
        <v>0.447204981</v>
      </c>
      <c r="BD620" s="74">
        <f t="shared" si="3937"/>
        <v>-0.5432852261</v>
      </c>
      <c r="BF620" s="5">
        <v>1.0</v>
      </c>
      <c r="BG620" s="5">
        <v>1.0</v>
      </c>
      <c r="BH620" s="5">
        <v>1.0</v>
      </c>
      <c r="BJ620" s="34">
        <f t="shared" ref="BJ620:BL620" si="3938">BB620*BF620</f>
        <v>0.09608024516</v>
      </c>
      <c r="BK620" s="34">
        <f t="shared" si="3938"/>
        <v>0.447204981</v>
      </c>
      <c r="BL620" s="34">
        <f t="shared" si="3938"/>
        <v>-0.5432852261</v>
      </c>
      <c r="BT620" s="5">
        <f t="shared" ref="BT620:BV620" si="3939">Z620*(1-Z620)</f>
        <v>0.2442705878</v>
      </c>
      <c r="BU620" s="5">
        <f t="shared" si="3939"/>
        <v>0.2277734476</v>
      </c>
      <c r="BV620" s="5">
        <f t="shared" si="3939"/>
        <v>0.05959867982</v>
      </c>
      <c r="BY620" s="17">
        <v>0.21653931279278166</v>
      </c>
      <c r="BZ620" s="17">
        <v>-0.3193783062671997</v>
      </c>
      <c r="CA620" s="17">
        <v>-0.13117630854330353</v>
      </c>
      <c r="CC620" s="34">
        <f t="shared" ref="CC620:CE620" si="3940">BY620*BT620</f>
        <v>0.05289418522</v>
      </c>
      <c r="CD620" s="34">
        <f t="shared" si="3940"/>
        <v>-0.07274589789</v>
      </c>
      <c r="CE620" s="34">
        <f t="shared" si="3940"/>
        <v>-0.007817934813</v>
      </c>
    </row>
    <row r="621" ht="18.0" customHeight="1">
      <c r="B621" s="6">
        <v>0.0</v>
      </c>
      <c r="C621" s="6">
        <v>0.0</v>
      </c>
      <c r="D621" s="6">
        <v>1.0</v>
      </c>
      <c r="E621" s="22" t="str">
        <f t="shared" si="3875"/>
        <v>virginica</v>
      </c>
      <c r="F621" s="22">
        <f t="shared" ref="F621:H621" si="3941">AQ621</f>
        <v>0.08691963205</v>
      </c>
      <c r="G621" s="22">
        <f t="shared" si="3941"/>
        <v>0.465263917</v>
      </c>
      <c r="H621" s="22">
        <f t="shared" si="3941"/>
        <v>0.447816451</v>
      </c>
      <c r="I621" s="64" t="str">
        <f t="shared" si="3877"/>
        <v>versicolor</v>
      </c>
      <c r="J621" s="30"/>
      <c r="K621" s="77" t="str">
        <f t="shared" si="3878"/>
        <v>NG</v>
      </c>
      <c r="L621" s="78">
        <f t="shared" si="3879"/>
        <v>0.1120127674</v>
      </c>
      <c r="N621" s="31">
        <v>1.0</v>
      </c>
      <c r="O621" s="27">
        <v>7.7</v>
      </c>
      <c r="P621" s="27">
        <v>5.2</v>
      </c>
      <c r="U621" s="27">
        <v>-0.16683356724522325</v>
      </c>
      <c r="V621" s="27">
        <v>-0.779398126208859</v>
      </c>
      <c r="W621" s="27">
        <v>2.72231276919263</v>
      </c>
      <c r="Z621" s="17">
        <f t="shared" ref="Z621:AB621" si="3942">1/(1+EXP(-U621))</f>
        <v>0.4583880803</v>
      </c>
      <c r="AA621" s="17">
        <f t="shared" si="3942"/>
        <v>0.3144496181</v>
      </c>
      <c r="AB621" s="17">
        <f t="shared" si="3942"/>
        <v>0.938330501</v>
      </c>
      <c r="AE621" s="31">
        <v>1.0</v>
      </c>
      <c r="AF621" s="17">
        <f t="shared" ref="AF621:AH621" si="3943">Z621</f>
        <v>0.4583880803</v>
      </c>
      <c r="AG621" s="17">
        <f t="shared" si="3943"/>
        <v>0.3144496181</v>
      </c>
      <c r="AH621" s="17">
        <f t="shared" si="3943"/>
        <v>0.938330501</v>
      </c>
      <c r="AM621" s="27">
        <v>-0.49244017129653916</v>
      </c>
      <c r="AN621" s="27">
        <v>1.1851807144597655</v>
      </c>
      <c r="AO621" s="27">
        <v>1.146959347403771</v>
      </c>
      <c r="AQ621" s="17">
        <f t="shared" ref="AQ621:AS621" si="3944">EXP(AM621)/(EXP($AM621)+EXP($AN621)+EXP($AO621))</f>
        <v>0.08691963205</v>
      </c>
      <c r="AR621" s="17">
        <f t="shared" si="3944"/>
        <v>0.465263917</v>
      </c>
      <c r="AS621" s="17">
        <f t="shared" si="3944"/>
        <v>0.447816451</v>
      </c>
      <c r="AU621" s="40" t="str">
        <f t="shared" si="3895"/>
        <v>versicolor</v>
      </c>
      <c r="AW621" s="41">
        <v>0.0</v>
      </c>
      <c r="AX621" s="41">
        <v>0.0</v>
      </c>
      <c r="AY621" s="41">
        <v>1.0</v>
      </c>
      <c r="BB621" s="74">
        <f t="shared" ref="BB621:BD621" si="3945">AQ621-AW621</f>
        <v>0.08691963205</v>
      </c>
      <c r="BC621" s="74">
        <f t="shared" si="3945"/>
        <v>0.465263917</v>
      </c>
      <c r="BD621" s="74">
        <f t="shared" si="3945"/>
        <v>-0.552183549</v>
      </c>
      <c r="BF621" s="5">
        <v>1.0</v>
      </c>
      <c r="BG621" s="5">
        <v>1.0</v>
      </c>
      <c r="BH621" s="5">
        <v>1.0</v>
      </c>
      <c r="BJ621" s="34">
        <f t="shared" ref="BJ621:BL621" si="3946">BB621*BF621</f>
        <v>0.08691963205</v>
      </c>
      <c r="BK621" s="34">
        <f t="shared" si="3946"/>
        <v>0.465263917</v>
      </c>
      <c r="BL621" s="34">
        <f t="shared" si="3946"/>
        <v>-0.552183549</v>
      </c>
      <c r="BT621" s="5">
        <f t="shared" ref="BT621:BV621" si="3947">Z621*(1-Z621)</f>
        <v>0.2482684481</v>
      </c>
      <c r="BU621" s="5">
        <f t="shared" si="3947"/>
        <v>0.2155710558</v>
      </c>
      <c r="BV621" s="5">
        <f t="shared" si="3947"/>
        <v>0.05786637185</v>
      </c>
      <c r="BY621" s="17">
        <v>0.2315440125197879</v>
      </c>
      <c r="BZ621" s="17">
        <v>-0.3534756599982593</v>
      </c>
      <c r="CA621" s="17">
        <v>-0.10433396149934432</v>
      </c>
      <c r="CC621" s="34">
        <f t="shared" ref="CC621:CE621" si="3948">BY621*BT621</f>
        <v>0.05748507267</v>
      </c>
      <c r="CD621" s="34">
        <f t="shared" si="3948"/>
        <v>-0.07619912122</v>
      </c>
      <c r="CE621" s="34">
        <f t="shared" si="3948"/>
        <v>-0.006037427813</v>
      </c>
    </row>
    <row r="622" ht="18.0" customHeight="1">
      <c r="K622" s="2"/>
      <c r="R622" s="9"/>
      <c r="AM622" s="7"/>
    </row>
    <row r="623" ht="18.0" customHeight="1">
      <c r="K623" s="2"/>
      <c r="R623" s="9"/>
      <c r="AM623" s="43" t="s">
        <v>388</v>
      </c>
      <c r="AN623" s="27"/>
      <c r="AO623" s="27"/>
    </row>
    <row r="624" ht="18.0" customHeight="1">
      <c r="B624" s="11" t="s">
        <v>11</v>
      </c>
      <c r="C624" s="12"/>
      <c r="D624" s="12"/>
      <c r="E624" s="13"/>
      <c r="G624" s="2"/>
      <c r="H624" s="2"/>
      <c r="I624" s="2"/>
      <c r="J624" s="9"/>
      <c r="K624" s="2"/>
      <c r="L624" s="9"/>
      <c r="Q624" s="7"/>
      <c r="U624" s="43" t="s">
        <v>12</v>
      </c>
      <c r="V624" s="27"/>
      <c r="W624" s="27"/>
      <c r="Z624" s="16" t="s">
        <v>389</v>
      </c>
      <c r="AA624" s="17"/>
      <c r="AF624" s="16" t="s">
        <v>390</v>
      </c>
      <c r="AI624" s="7"/>
      <c r="AM624" s="43" t="s">
        <v>391</v>
      </c>
      <c r="AQ624" s="10" t="s">
        <v>392</v>
      </c>
      <c r="AR624" s="17"/>
      <c r="AW624" s="1" t="s">
        <v>41</v>
      </c>
      <c r="BB624" s="36" t="s">
        <v>93</v>
      </c>
      <c r="BF624" s="4" t="s">
        <v>393</v>
      </c>
      <c r="BH624" s="9" t="s">
        <v>2413</v>
      </c>
      <c r="BJ624" s="33" t="s">
        <v>395</v>
      </c>
      <c r="BN624" s="33" t="s">
        <v>396</v>
      </c>
      <c r="BO624" s="34"/>
      <c r="BP624" s="34"/>
      <c r="BQ624" s="34"/>
      <c r="BT624" s="4" t="s">
        <v>397</v>
      </c>
      <c r="BX624" s="16" t="s">
        <v>398</v>
      </c>
      <c r="BY624" s="17"/>
      <c r="BZ624" s="17"/>
      <c r="CA624" s="17"/>
      <c r="CB624" s="17"/>
      <c r="CC624" s="33" t="s">
        <v>399</v>
      </c>
      <c r="CG624" s="4" t="s">
        <v>138</v>
      </c>
      <c r="CH624" s="5"/>
      <c r="CI624" s="5"/>
      <c r="CJ624" s="5"/>
    </row>
    <row r="625" ht="18.0" customHeight="1">
      <c r="B625" s="18" t="s">
        <v>14</v>
      </c>
      <c r="C625" s="18" t="s">
        <v>15</v>
      </c>
      <c r="D625" s="18" t="s">
        <v>16</v>
      </c>
      <c r="E625" s="19"/>
      <c r="F625" s="6" t="s">
        <v>14</v>
      </c>
      <c r="G625" s="6" t="s">
        <v>15</v>
      </c>
      <c r="H625" s="6" t="s">
        <v>16</v>
      </c>
      <c r="I625" s="19"/>
      <c r="J625" s="20" t="s">
        <v>18</v>
      </c>
      <c r="K625" s="18" t="s">
        <v>19</v>
      </c>
      <c r="L625" s="18" t="s">
        <v>1142</v>
      </c>
      <c r="N625" s="1" t="s">
        <v>21</v>
      </c>
      <c r="O625" s="1" t="s">
        <v>22</v>
      </c>
      <c r="P625" s="1" t="s">
        <v>514</v>
      </c>
      <c r="Q625" s="1" t="s">
        <v>2414</v>
      </c>
      <c r="U625" s="1" t="s">
        <v>2415</v>
      </c>
      <c r="AE625" s="1" t="s">
        <v>21</v>
      </c>
      <c r="AF625" s="2" t="s">
        <v>2416</v>
      </c>
      <c r="AI625" s="2" t="s">
        <v>2417</v>
      </c>
      <c r="AK625" s="2"/>
      <c r="AM625" s="2" t="s">
        <v>2418</v>
      </c>
      <c r="AO625" s="2"/>
      <c r="AQ625" s="2" t="s">
        <v>47</v>
      </c>
      <c r="AW625" s="6" t="s">
        <v>14</v>
      </c>
      <c r="AX625" s="6" t="s">
        <v>15</v>
      </c>
      <c r="AY625" s="6" t="s">
        <v>16</v>
      </c>
      <c r="BB625" s="2" t="s">
        <v>101</v>
      </c>
      <c r="BF625" s="1" t="s">
        <v>251</v>
      </c>
      <c r="BJ625" s="57" t="s">
        <v>2419</v>
      </c>
      <c r="BK625" s="58"/>
      <c r="BO625" s="2" t="s">
        <v>104</v>
      </c>
      <c r="BP625" s="2"/>
      <c r="BT625" s="1" t="s">
        <v>145</v>
      </c>
      <c r="BY625" s="2" t="s">
        <v>146</v>
      </c>
      <c r="CC625" s="2" t="s">
        <v>2420</v>
      </c>
      <c r="CH625" s="2" t="s">
        <v>148</v>
      </c>
    </row>
    <row r="626" ht="18.0" customHeight="1">
      <c r="A626" s="1">
        <f>A613+1</f>
        <v>48</v>
      </c>
      <c r="B626" s="6">
        <v>1.0</v>
      </c>
      <c r="C626" s="6">
        <v>0.0</v>
      </c>
      <c r="D626" s="6">
        <v>0.0</v>
      </c>
      <c r="E626" s="22" t="str">
        <f t="shared" ref="E626:E634" si="3959">IF(MAX(B626:D626)=B626,"setosa",IF(MAX(B626:D626)=C626,"versicolor","virginica"))</f>
        <v>setosa</v>
      </c>
      <c r="F626" s="22">
        <f t="shared" ref="F626:H626" si="3949">AQ626</f>
        <v>0.8042182584</v>
      </c>
      <c r="G626" s="22">
        <f t="shared" si="3949"/>
        <v>0.04915821287</v>
      </c>
      <c r="H626" s="22">
        <f t="shared" si="3949"/>
        <v>0.1466235288</v>
      </c>
      <c r="I626" s="64" t="str">
        <f t="shared" ref="I626:I634" si="3961">IF(MAX(F626:H626)=F626,"setosa",IF(MAX(F626:H626)=G626,"versicolor","virginica"))</f>
        <v>setosa</v>
      </c>
      <c r="J626" s="22">
        <f>COUNTIF(K626:K634,"OK")/9</f>
        <v>0.8888888889</v>
      </c>
      <c r="K626" s="24" t="str">
        <f t="shared" ref="K626:K634" si="3962">IF(E626=I626,"OK","NG")</f>
        <v>OK</v>
      </c>
      <c r="L626" s="76">
        <f t="shared" ref="L626:L634" si="3963">((AQ626-B626)^2+(AR626-C626)^2)/2</f>
        <v>0.02037351013</v>
      </c>
      <c r="M626" s="9" t="s">
        <v>26</v>
      </c>
      <c r="N626" s="25">
        <v>1.0</v>
      </c>
      <c r="O626" s="27">
        <v>5.1</v>
      </c>
      <c r="P626" s="27">
        <v>7.0</v>
      </c>
      <c r="Q626" s="72">
        <f t="shared" ref="Q626:S626" si="3950">Q613-$C$10*CH613</f>
        <v>0.1006391758</v>
      </c>
      <c r="R626" s="72">
        <f t="shared" si="3950"/>
        <v>-0.1723383623</v>
      </c>
      <c r="S626" s="72">
        <f t="shared" si="3950"/>
        <v>0.2216096919</v>
      </c>
      <c r="T626" s="28" t="s">
        <v>27</v>
      </c>
      <c r="U626" s="27">
        <f t="array" ref="U626:W634">MMULT(N626:P634,Q626:S628)</f>
        <v>-2.276846611</v>
      </c>
      <c r="V626" s="27">
        <v>3.37544201966025</v>
      </c>
      <c r="W626" s="27">
        <v>-2.300738083851905</v>
      </c>
      <c r="Y626" s="9" t="s">
        <v>2421</v>
      </c>
      <c r="Z626" s="17">
        <f t="shared" ref="Z626:AB626" si="3951">1/(1+EXP(-U626))</f>
        <v>0.09305875413</v>
      </c>
      <c r="AA626" s="17">
        <f t="shared" si="3951"/>
        <v>0.9669281595</v>
      </c>
      <c r="AB626" s="17">
        <f t="shared" si="3951"/>
        <v>0.09106185167</v>
      </c>
      <c r="AD626" s="9" t="s">
        <v>2422</v>
      </c>
      <c r="AE626" s="25">
        <v>1.0</v>
      </c>
      <c r="AF626" s="17">
        <f t="shared" ref="AF626:AH626" si="3952">Z626</f>
        <v>0.09305875413</v>
      </c>
      <c r="AG626" s="17">
        <f t="shared" si="3952"/>
        <v>0.9669281595</v>
      </c>
      <c r="AH626" s="17">
        <f t="shared" si="3952"/>
        <v>0.09106185167</v>
      </c>
      <c r="AI626" s="38">
        <f t="shared" ref="AI626:AK626" si="3953">AI613-$C$10*BO613</f>
        <v>0.2959095774</v>
      </c>
      <c r="AJ626" s="38">
        <f t="shared" si="3953"/>
        <v>-0.2067032433</v>
      </c>
      <c r="AK626" s="38">
        <f t="shared" si="3953"/>
        <v>-0.08920633408</v>
      </c>
      <c r="AL626" s="28" t="s">
        <v>27</v>
      </c>
      <c r="AM626" s="27">
        <f t="array" ref="AM626:AO634">MMULT(AE626:AH634,AI626:AK629)</f>
        <v>1.812338393</v>
      </c>
      <c r="AN626" s="27">
        <v>-0.9824883739840516</v>
      </c>
      <c r="AO626" s="27">
        <v>0.11033596833239988</v>
      </c>
      <c r="AP626" s="9" t="s">
        <v>2423</v>
      </c>
      <c r="AQ626" s="17">
        <f t="shared" ref="AQ626:AS626" si="3954">EXP(AM626)/(EXP($AM626)+EXP($AN626)+EXP($AO626))</f>
        <v>0.8042182584</v>
      </c>
      <c r="AR626" s="17">
        <f t="shared" si="3954"/>
        <v>0.04915821287</v>
      </c>
      <c r="AS626" s="17">
        <f t="shared" si="3954"/>
        <v>0.1466235288</v>
      </c>
      <c r="AT626" s="39" t="s">
        <v>51</v>
      </c>
      <c r="AU626" s="40" t="str">
        <f>IF(MAX(B626:D626)=MAX(AQ626:AS626)=AQ626,"setosa",IF(MAX(AQ626:AS626)=AR626,"versicolor","virginica"))</f>
        <v>virginica</v>
      </c>
      <c r="AW626" s="41">
        <v>1.0</v>
      </c>
      <c r="AX626" s="41">
        <v>0.0</v>
      </c>
      <c r="AY626" s="41">
        <v>0.0</v>
      </c>
      <c r="BA626" s="59" t="s">
        <v>108</v>
      </c>
      <c r="BB626" s="74">
        <f t="shared" ref="BB626:BD626" si="3955">AQ626-AW626</f>
        <v>-0.1957817416</v>
      </c>
      <c r="BC626" s="74">
        <f t="shared" si="3955"/>
        <v>0.04915821287</v>
      </c>
      <c r="BD626" s="74">
        <f t="shared" si="3955"/>
        <v>0.1466235288</v>
      </c>
      <c r="BE626" s="9" t="s">
        <v>2424</v>
      </c>
      <c r="BF626" s="5">
        <v>1.0</v>
      </c>
      <c r="BG626" s="5">
        <v>1.0</v>
      </c>
      <c r="BH626" s="5">
        <v>1.0</v>
      </c>
      <c r="BI626" s="9" t="s">
        <v>2425</v>
      </c>
      <c r="BJ626" s="34">
        <f t="shared" ref="BJ626:BL626" si="3956">BB626*BF626</f>
        <v>-0.1957817416</v>
      </c>
      <c r="BK626" s="34">
        <f t="shared" si="3956"/>
        <v>0.04915821287</v>
      </c>
      <c r="BL626" s="34">
        <f t="shared" si="3956"/>
        <v>0.1466235288</v>
      </c>
      <c r="BN626" s="61" t="s">
        <v>2426</v>
      </c>
      <c r="BO626" s="62">
        <f t="array" ref="BO626:BQ629">MMULT(TRANSPOSE(AE626:AH634),BJ626:BL634)</f>
        <v>-0.02524150061</v>
      </c>
      <c r="BP626" s="62">
        <v>0.001130323231654462</v>
      </c>
      <c r="BQ626" s="62">
        <v>0.02411117737852342</v>
      </c>
      <c r="BS626" s="75" t="s">
        <v>2427</v>
      </c>
      <c r="BT626" s="5">
        <f t="shared" ref="BT626:BV626" si="3957">Z626*(1-Z626)</f>
        <v>0.08439882241</v>
      </c>
      <c r="BU626" s="5">
        <f t="shared" si="3957"/>
        <v>0.03197809389</v>
      </c>
      <c r="BV626" s="5">
        <f t="shared" si="3957"/>
        <v>0.08276959084</v>
      </c>
      <c r="BX626" s="9" t="s">
        <v>2428</v>
      </c>
      <c r="BY626" s="17">
        <f t="array" ref="BY626:CA634">MMULT(BJ626:BL634,TRANSPOSE(AI627:AK629))</f>
        <v>0.1249950611</v>
      </c>
      <c r="BZ626" s="17">
        <v>-0.3755603486777903</v>
      </c>
      <c r="CA626" s="17">
        <v>0.5022992889021483</v>
      </c>
      <c r="CB626" s="9"/>
      <c r="CC626" s="34">
        <f t="shared" ref="CC626:CE626" si="3958">BY626*BT626</f>
        <v>0.01054943596</v>
      </c>
      <c r="CD626" s="34">
        <f t="shared" si="3958"/>
        <v>-0.01200970409</v>
      </c>
      <c r="CE626" s="34">
        <f t="shared" si="3958"/>
        <v>0.04157510662</v>
      </c>
      <c r="CG626" s="61" t="s">
        <v>2429</v>
      </c>
      <c r="CH626" s="65">
        <f t="array" ref="CH626:CJ628">MMULT(TRANSPOSE(N626:P634),CC626:CE634)</f>
        <v>-0.05305623021</v>
      </c>
      <c r="CI626" s="65">
        <v>0.05612514664740882</v>
      </c>
      <c r="CJ626" s="65">
        <v>0.001189787262791538</v>
      </c>
    </row>
    <row r="627" ht="18.0" customHeight="1">
      <c r="B627" s="6">
        <v>1.0</v>
      </c>
      <c r="C627" s="6">
        <v>0.0</v>
      </c>
      <c r="D627" s="6">
        <v>0.0</v>
      </c>
      <c r="E627" s="22" t="str">
        <f t="shared" si="3959"/>
        <v>setosa</v>
      </c>
      <c r="F627" s="22">
        <f t="shared" ref="F627:H627" si="3960">AQ627</f>
        <v>0.8264301999</v>
      </c>
      <c r="G627" s="22">
        <f t="shared" si="3960"/>
        <v>0.04220570343</v>
      </c>
      <c r="H627" s="22">
        <f t="shared" si="3960"/>
        <v>0.1313640966</v>
      </c>
      <c r="I627" s="64" t="str">
        <f t="shared" si="3961"/>
        <v>setosa</v>
      </c>
      <c r="K627" s="24" t="str">
        <f t="shared" si="3962"/>
        <v>OK</v>
      </c>
      <c r="L627" s="76">
        <f t="shared" si="3963"/>
        <v>0.01595389845</v>
      </c>
      <c r="N627" s="29">
        <v>1.0</v>
      </c>
      <c r="O627" s="27">
        <v>5.4</v>
      </c>
      <c r="P627" s="27">
        <v>7.8</v>
      </c>
      <c r="Q627" s="72">
        <f t="shared" ref="Q627:S627" si="3964">Q614-$C$10*CH614</f>
        <v>0.3817646192</v>
      </c>
      <c r="R627" s="72">
        <f t="shared" si="3964"/>
        <v>-0.8196980963</v>
      </c>
      <c r="S627" s="72">
        <f t="shared" si="3964"/>
        <v>1.130375221</v>
      </c>
      <c r="U627" s="27">
        <v>-2.656544121784448</v>
      </c>
      <c r="V627" s="27">
        <v>4.012760096257857</v>
      </c>
      <c r="W627" s="27">
        <v>-2.9087411065922337</v>
      </c>
      <c r="Z627" s="17">
        <f t="shared" ref="Z627:AB627" si="3965">1/(1+EXP(-U627))</f>
        <v>0.06558680985</v>
      </c>
      <c r="AA627" s="17">
        <f t="shared" si="3965"/>
        <v>0.9822377871</v>
      </c>
      <c r="AB627" s="17">
        <f t="shared" si="3965"/>
        <v>0.05172314666</v>
      </c>
      <c r="AE627" s="29">
        <v>1.0</v>
      </c>
      <c r="AF627" s="17">
        <f t="shared" ref="AF627:AH627" si="3966">Z627</f>
        <v>0.06558680985</v>
      </c>
      <c r="AG627" s="17">
        <f t="shared" si="3966"/>
        <v>0.9822377871</v>
      </c>
      <c r="AH627" s="17">
        <f t="shared" si="3966"/>
        <v>0.05172314666</v>
      </c>
      <c r="AI627" s="38">
        <f t="shared" ref="AI627:AK627" si="3967">AI614-$C$10*BO614</f>
        <v>0.07272590749</v>
      </c>
      <c r="AJ627" s="38">
        <f t="shared" si="3967"/>
        <v>1.169909066</v>
      </c>
      <c r="AK627" s="38">
        <f t="shared" si="3967"/>
        <v>0.5573650264</v>
      </c>
      <c r="AM627" s="27">
        <v>1.8941392113324236</v>
      </c>
      <c r="AN627" s="27">
        <v>-1.0804208854253112</v>
      </c>
      <c r="AO627" s="27">
        <v>0.054996581749849345</v>
      </c>
      <c r="AQ627" s="17">
        <f t="shared" ref="AQ627:AS627" si="3968">EXP(AM627)/(EXP($AM627)+EXP($AN627)+EXP($AO627))</f>
        <v>0.8264301999</v>
      </c>
      <c r="AR627" s="17">
        <f t="shared" si="3968"/>
        <v>0.04220570343</v>
      </c>
      <c r="AS627" s="17">
        <f t="shared" si="3968"/>
        <v>0.1313640966</v>
      </c>
      <c r="AU627" s="40" t="str">
        <f t="shared" ref="AU627:AU634" si="3979">IF(MAX(AQ627:AS627)=AQ627,"setosa",IF(MAX(AQ627:AS627)=AR627,"versicolor","virginica"))</f>
        <v>setosa</v>
      </c>
      <c r="AW627" s="41">
        <v>1.0</v>
      </c>
      <c r="AX627" s="41">
        <v>0.0</v>
      </c>
      <c r="AY627" s="41">
        <v>0.0</v>
      </c>
      <c r="BB627" s="74">
        <f t="shared" ref="BB627:BD627" si="3969">AQ627-AW627</f>
        <v>-0.1735698001</v>
      </c>
      <c r="BC627" s="74">
        <f t="shared" si="3969"/>
        <v>0.04220570343</v>
      </c>
      <c r="BD627" s="74">
        <f t="shared" si="3969"/>
        <v>0.1313640966</v>
      </c>
      <c r="BF627" s="5">
        <v>1.0</v>
      </c>
      <c r="BG627" s="5">
        <v>1.0</v>
      </c>
      <c r="BH627" s="5">
        <v>1.0</v>
      </c>
      <c r="BJ627" s="34">
        <f t="shared" ref="BJ627:BL627" si="3970">BB627*BF627</f>
        <v>-0.1735698001</v>
      </c>
      <c r="BK627" s="34">
        <f t="shared" si="3970"/>
        <v>0.04220570343</v>
      </c>
      <c r="BL627" s="34">
        <f t="shared" si="3970"/>
        <v>0.1313640966</v>
      </c>
      <c r="BN627" s="61" t="s">
        <v>2430</v>
      </c>
      <c r="BO627" s="34">
        <v>0.18809307117083132</v>
      </c>
      <c r="BP627" s="34">
        <v>-0.31050860214640674</v>
      </c>
      <c r="BQ627" s="34">
        <v>0.1224155309755755</v>
      </c>
      <c r="BT627" s="5">
        <f t="shared" ref="BT627:BV627" si="3971">Z627*(1-Z627)</f>
        <v>0.06128518022</v>
      </c>
      <c r="BU627" s="5">
        <f t="shared" si="3971"/>
        <v>0.01744671667</v>
      </c>
      <c r="BV627" s="5">
        <f t="shared" si="3971"/>
        <v>0.04904786276</v>
      </c>
      <c r="BY627" s="17">
        <v>0.1099715670510255</v>
      </c>
      <c r="BZ627" s="17">
        <v>-0.33145372823466684</v>
      </c>
      <c r="CA627" s="17">
        <v>0.44499443385216253</v>
      </c>
      <c r="CC627" s="34">
        <f t="shared" ref="CC627:CE627" si="3972">BY627*BT627</f>
        <v>0.006739627306</v>
      </c>
      <c r="CD627" s="34">
        <f t="shared" si="3972"/>
        <v>-0.005782779285</v>
      </c>
      <c r="CE627" s="34">
        <f t="shared" si="3972"/>
        <v>0.02182602592</v>
      </c>
      <c r="CG627" s="61" t="s">
        <v>2431</v>
      </c>
      <c r="CH627" s="66">
        <v>-0.13510630797021206</v>
      </c>
      <c r="CI627" s="66">
        <v>0.08977877768292741</v>
      </c>
      <c r="CJ627" s="66">
        <v>-0.21532018907202571</v>
      </c>
    </row>
    <row r="628" ht="18.0" customHeight="1">
      <c r="B628" s="6">
        <v>1.0</v>
      </c>
      <c r="C628" s="6">
        <v>0.0</v>
      </c>
      <c r="D628" s="6">
        <v>0.0</v>
      </c>
      <c r="E628" s="22" t="str">
        <f t="shared" si="3959"/>
        <v>setosa</v>
      </c>
      <c r="F628" s="22">
        <f t="shared" ref="F628:H628" si="3973">AQ628</f>
        <v>0.8157786915</v>
      </c>
      <c r="G628" s="22">
        <f t="shared" si="3973"/>
        <v>0.04574083129</v>
      </c>
      <c r="H628" s="22">
        <f t="shared" si="3973"/>
        <v>0.1384804772</v>
      </c>
      <c r="I628" s="64" t="str">
        <f t="shared" si="3961"/>
        <v>setosa</v>
      </c>
      <c r="K628" s="24" t="str">
        <f t="shared" si="3962"/>
        <v>OK</v>
      </c>
      <c r="L628" s="76">
        <f t="shared" si="3963"/>
        <v>0.01801485708</v>
      </c>
      <c r="N628" s="29">
        <v>1.0</v>
      </c>
      <c r="O628" s="27">
        <v>4.6</v>
      </c>
      <c r="P628" s="27">
        <v>6.8</v>
      </c>
      <c r="Q628" s="72">
        <f t="shared" ref="Q628:S628" si="3974">Q615-$C$10*CH615</f>
        <v>-0.6177836207</v>
      </c>
      <c r="R628" s="72">
        <f t="shared" si="3974"/>
        <v>1.104034382</v>
      </c>
      <c r="S628" s="72">
        <f t="shared" si="3974"/>
        <v>-1.183894486</v>
      </c>
      <c r="U628" s="27">
        <v>-2.344172196469753</v>
      </c>
      <c r="V628" s="27">
        <v>3.5644841914306165</v>
      </c>
      <c r="W628" s="27">
        <v>-2.6291467972981826</v>
      </c>
      <c r="Z628" s="17">
        <f t="shared" ref="Z628:AB628" si="3975">1/(1+EXP(-U628))</f>
        <v>0.08753011341</v>
      </c>
      <c r="AA628" s="17">
        <f t="shared" si="3975"/>
        <v>0.9724678925</v>
      </c>
      <c r="AB628" s="17">
        <f t="shared" si="3975"/>
        <v>0.06728597661</v>
      </c>
      <c r="AE628" s="29">
        <v>1.0</v>
      </c>
      <c r="AF628" s="17">
        <f t="shared" ref="AF628:AH628" si="3976">Z628</f>
        <v>0.08753011341</v>
      </c>
      <c r="AG628" s="17">
        <f t="shared" si="3976"/>
        <v>0.9724678925</v>
      </c>
      <c r="AH628" s="17">
        <f t="shared" si="3976"/>
        <v>0.06728597661</v>
      </c>
      <c r="AI628" s="38">
        <f t="shared" ref="AI628:AK628" si="3977">AI615-$C$10*BO615</f>
        <v>1.699616466</v>
      </c>
      <c r="AJ628" s="38">
        <f t="shared" si="3977"/>
        <v>-1.034504894</v>
      </c>
      <c r="AK628" s="38">
        <f t="shared" si="3977"/>
        <v>0.05488842778</v>
      </c>
      <c r="AM628" s="27">
        <v>1.8562722669357659</v>
      </c>
      <c r="AN628" s="27">
        <v>-1.0248794771251337</v>
      </c>
      <c r="AO628" s="27">
        <v>0.08285851730161156</v>
      </c>
      <c r="AQ628" s="17">
        <f t="shared" ref="AQ628:AS628" si="3978">EXP(AM628)/(EXP($AM628)+EXP($AN628)+EXP($AO628))</f>
        <v>0.8157786915</v>
      </c>
      <c r="AR628" s="17">
        <f t="shared" si="3978"/>
        <v>0.04574083129</v>
      </c>
      <c r="AS628" s="17">
        <f t="shared" si="3978"/>
        <v>0.1384804772</v>
      </c>
      <c r="AU628" s="40" t="str">
        <f t="shared" si="3979"/>
        <v>setosa</v>
      </c>
      <c r="AW628" s="41">
        <v>1.0</v>
      </c>
      <c r="AX628" s="41">
        <v>0.0</v>
      </c>
      <c r="AY628" s="41">
        <v>0.0</v>
      </c>
      <c r="BB628" s="74">
        <f t="shared" ref="BB628:BD628" si="3980">AQ628-AW628</f>
        <v>-0.1842213085</v>
      </c>
      <c r="BC628" s="74">
        <f t="shared" si="3980"/>
        <v>0.04574083129</v>
      </c>
      <c r="BD628" s="74">
        <f t="shared" si="3980"/>
        <v>0.1384804772</v>
      </c>
      <c r="BF628" s="5">
        <v>1.0</v>
      </c>
      <c r="BG628" s="5">
        <v>1.0</v>
      </c>
      <c r="BH628" s="5">
        <v>1.0</v>
      </c>
      <c r="BJ628" s="34">
        <f t="shared" ref="BJ628:BL628" si="3981">BB628*BF628</f>
        <v>-0.1842213085</v>
      </c>
      <c r="BK628" s="34">
        <f t="shared" si="3981"/>
        <v>0.04574083129</v>
      </c>
      <c r="BL628" s="34">
        <f t="shared" si="3981"/>
        <v>0.1384804772</v>
      </c>
      <c r="BO628" s="34">
        <v>-0.3402268768038273</v>
      </c>
      <c r="BP628" s="34">
        <v>0.39408033806645903</v>
      </c>
      <c r="BQ628" s="34">
        <v>-0.053853461262631935</v>
      </c>
      <c r="BT628" s="5">
        <f t="shared" ref="BT628:BV628" si="3982">Z628*(1-Z628)</f>
        <v>0.07986859266</v>
      </c>
      <c r="BU628" s="5">
        <f t="shared" si="3982"/>
        <v>0.02677409053</v>
      </c>
      <c r="BV628" s="5">
        <f t="shared" si="3982"/>
        <v>0.06275857396</v>
      </c>
      <c r="BY628" s="17">
        <v>0.11729912622582565</v>
      </c>
      <c r="BZ628" s="17">
        <v>-0.35282370753205994</v>
      </c>
      <c r="CA628" s="17">
        <v>0.4725208475563564</v>
      </c>
      <c r="CC628" s="34">
        <f t="shared" ref="CC628:CE628" si="3983">BY628*BT628</f>
        <v>0.009368516132</v>
      </c>
      <c r="CD628" s="34">
        <f t="shared" si="3983"/>
        <v>-0.009446533887</v>
      </c>
      <c r="CE628" s="34">
        <f t="shared" si="3983"/>
        <v>0.02965473456</v>
      </c>
      <c r="CH628" s="66">
        <v>0.22892903328616626</v>
      </c>
      <c r="CI628" s="66">
        <v>-0.2670450928259571</v>
      </c>
      <c r="CJ628" s="66">
        <v>0.17103984047433962</v>
      </c>
    </row>
    <row r="629" ht="18.0" customHeight="1">
      <c r="B629" s="6">
        <v>0.0</v>
      </c>
      <c r="C629" s="6">
        <v>1.0</v>
      </c>
      <c r="D629" s="6">
        <v>0.0</v>
      </c>
      <c r="E629" s="22" t="str">
        <f t="shared" si="3959"/>
        <v>versicolor</v>
      </c>
      <c r="F629" s="22">
        <f t="shared" ref="F629:H629" si="3984">AQ629</f>
        <v>0.05640997657</v>
      </c>
      <c r="G629" s="22">
        <f t="shared" si="3984"/>
        <v>0.5307510424</v>
      </c>
      <c r="H629" s="22">
        <f t="shared" si="3984"/>
        <v>0.412838981</v>
      </c>
      <c r="I629" s="64" t="str">
        <f t="shared" si="3961"/>
        <v>versicolor</v>
      </c>
      <c r="K629" s="24" t="str">
        <f t="shared" si="3962"/>
        <v>OK</v>
      </c>
      <c r="L629" s="76">
        <f t="shared" si="3963"/>
        <v>0.1116883348</v>
      </c>
      <c r="N629" s="29">
        <v>1.0</v>
      </c>
      <c r="O629" s="27">
        <v>6.4</v>
      </c>
      <c r="P629" s="27">
        <v>3.6</v>
      </c>
      <c r="U629" s="27">
        <v>0.3199117044123341</v>
      </c>
      <c r="V629" s="27">
        <v>-1.443882403805223</v>
      </c>
      <c r="W629" s="27">
        <v>3.1939909581198007</v>
      </c>
      <c r="Z629" s="17">
        <f t="shared" ref="Z629:AB629" si="3985">1/(1+EXP(-U629))</f>
        <v>0.5793027337</v>
      </c>
      <c r="AA629" s="17">
        <f t="shared" si="3985"/>
        <v>0.190944856</v>
      </c>
      <c r="AB629" s="17">
        <f t="shared" si="3985"/>
        <v>0.9606075191</v>
      </c>
      <c r="AE629" s="29">
        <v>1.0</v>
      </c>
      <c r="AF629" s="17">
        <f t="shared" ref="AF629:AH629" si="3986">Z629</f>
        <v>0.5793027337</v>
      </c>
      <c r="AG629" s="17">
        <f t="shared" si="3986"/>
        <v>0.190944856</v>
      </c>
      <c r="AH629" s="17">
        <f t="shared" si="3986"/>
        <v>0.9606075191</v>
      </c>
      <c r="AI629" s="38">
        <f t="shared" ref="AI629:AK629" si="3987">AI616-$C$10*BO616</f>
        <v>-1.468737846</v>
      </c>
      <c r="AJ629" s="38">
        <f t="shared" si="3987"/>
        <v>1.269867679</v>
      </c>
      <c r="AK629" s="38">
        <f t="shared" si="3987"/>
        <v>1.038870167</v>
      </c>
      <c r="AM629" s="27">
        <v>-0.7483077024279049</v>
      </c>
      <c r="AN629" s="27">
        <v>1.4933393297612108</v>
      </c>
      <c r="AO629" s="27">
        <v>1.2421039056229222</v>
      </c>
      <c r="AQ629" s="17">
        <f t="shared" ref="AQ629:AS629" si="3988">EXP(AM629)/(EXP($AM629)+EXP($AN629)+EXP($AO629))</f>
        <v>0.05640997657</v>
      </c>
      <c r="AR629" s="17">
        <f t="shared" si="3988"/>
        <v>0.5307510424</v>
      </c>
      <c r="AS629" s="17">
        <f t="shared" si="3988"/>
        <v>0.412838981</v>
      </c>
      <c r="AU629" s="40" t="str">
        <f t="shared" si="3979"/>
        <v>versicolor</v>
      </c>
      <c r="AW629" s="41">
        <v>0.0</v>
      </c>
      <c r="AX629" s="41">
        <v>1.0</v>
      </c>
      <c r="AY629" s="41">
        <v>0.0</v>
      </c>
      <c r="BB629" s="74">
        <f t="shared" ref="BB629:BD629" si="3989">AQ629-AW629</f>
        <v>0.05640997657</v>
      </c>
      <c r="BC629" s="74">
        <f t="shared" si="3989"/>
        <v>-0.4692489576</v>
      </c>
      <c r="BD629" s="74">
        <f t="shared" si="3989"/>
        <v>0.412838981</v>
      </c>
      <c r="BF629" s="5">
        <v>1.0</v>
      </c>
      <c r="BG629" s="5">
        <v>1.0</v>
      </c>
      <c r="BH629" s="5">
        <v>1.0</v>
      </c>
      <c r="BJ629" s="34">
        <f t="shared" ref="BJ629:BL629" si="3990">BB629*BF629</f>
        <v>0.05640997657</v>
      </c>
      <c r="BK629" s="34">
        <f t="shared" si="3990"/>
        <v>-0.4692489576</v>
      </c>
      <c r="BL629" s="34">
        <f t="shared" si="3990"/>
        <v>0.412838981</v>
      </c>
      <c r="BO629" s="34">
        <v>0.4428832547765297</v>
      </c>
      <c r="BP629" s="34">
        <v>-0.18047813561183013</v>
      </c>
      <c r="BQ629" s="34">
        <v>-0.2624051191647</v>
      </c>
      <c r="BT629" s="5">
        <f t="shared" ref="BT629:BV629" si="3991">Z629*(1-Z629)</f>
        <v>0.2437110764</v>
      </c>
      <c r="BU629" s="5">
        <f t="shared" si="3991"/>
        <v>0.1544849179</v>
      </c>
      <c r="BV629" s="5">
        <f t="shared" si="3991"/>
        <v>0.03784071337</v>
      </c>
      <c r="BY629" s="17">
        <v>-0.31477413346799543</v>
      </c>
      <c r="BZ629" s="17">
        <v>0.60397575071624</v>
      </c>
      <c r="CA629" s="17">
        <v>-0.2498494512565747</v>
      </c>
      <c r="CC629" s="34">
        <f t="shared" ref="CC629:CE629" si="3992">BY629*BT629</f>
        <v>-0.0767139429</v>
      </c>
      <c r="CD629" s="34">
        <f t="shared" si="3992"/>
        <v>0.09330514429</v>
      </c>
      <c r="CE629" s="34">
        <f t="shared" si="3992"/>
        <v>-0.00945448147</v>
      </c>
    </row>
    <row r="630" ht="18.0" customHeight="1">
      <c r="B630" s="6">
        <v>0.0</v>
      </c>
      <c r="C630" s="6">
        <v>1.0</v>
      </c>
      <c r="D630" s="6">
        <v>0.0</v>
      </c>
      <c r="E630" s="22" t="str">
        <f t="shared" si="3959"/>
        <v>versicolor</v>
      </c>
      <c r="F630" s="22">
        <f t="shared" ref="F630:H630" si="3993">AQ630</f>
        <v>0.0632315323</v>
      </c>
      <c r="G630" s="22">
        <f t="shared" si="3993"/>
        <v>0.5160188413</v>
      </c>
      <c r="H630" s="22">
        <f t="shared" si="3993"/>
        <v>0.4207496264</v>
      </c>
      <c r="I630" s="64" t="str">
        <f t="shared" si="3961"/>
        <v>versicolor</v>
      </c>
      <c r="K630" s="24" t="str">
        <f t="shared" si="3962"/>
        <v>OK</v>
      </c>
      <c r="L630" s="76">
        <f t="shared" si="3963"/>
        <v>0.1191179943</v>
      </c>
      <c r="N630" s="29">
        <v>1.0</v>
      </c>
      <c r="O630" s="27">
        <v>5.9</v>
      </c>
      <c r="P630" s="27">
        <v>3.4</v>
      </c>
      <c r="U630" s="27">
        <v>0.25258611893455774</v>
      </c>
      <c r="V630" s="27">
        <v>-1.2548402320348577</v>
      </c>
      <c r="W630" s="27">
        <v>2.865582244673523</v>
      </c>
      <c r="Z630" s="17">
        <f t="shared" ref="Z630:AB630" si="3994">1/(1+EXP(-U630))</f>
        <v>0.5628129302</v>
      </c>
      <c r="AA630" s="17">
        <f t="shared" si="3994"/>
        <v>0.2218633962</v>
      </c>
      <c r="AB630" s="17">
        <f t="shared" si="3994"/>
        <v>0.9461185821</v>
      </c>
      <c r="AE630" s="29">
        <v>1.0</v>
      </c>
      <c r="AF630" s="17">
        <f t="shared" ref="AF630:AH630" si="3995">Z630</f>
        <v>0.5628129302</v>
      </c>
      <c r="AG630" s="17">
        <f t="shared" si="3995"/>
        <v>0.2218633962</v>
      </c>
      <c r="AH630" s="17">
        <f t="shared" si="3995"/>
        <v>0.9461185821</v>
      </c>
      <c r="AI630" s="2"/>
      <c r="AM630" s="27">
        <v>-0.6756768281449723</v>
      </c>
      <c r="AN630" s="27">
        <v>1.4236633451854404</v>
      </c>
      <c r="AO630" s="27">
        <v>1.2195580115371774</v>
      </c>
      <c r="AQ630" s="17">
        <f t="shared" ref="AQ630:AS630" si="3996">EXP(AM630)/(EXP($AM630)+EXP($AN630)+EXP($AO630))</f>
        <v>0.0632315323</v>
      </c>
      <c r="AR630" s="17">
        <f t="shared" si="3996"/>
        <v>0.5160188413</v>
      </c>
      <c r="AS630" s="17">
        <f t="shared" si="3996"/>
        <v>0.4207496264</v>
      </c>
      <c r="AU630" s="40" t="str">
        <f t="shared" si="3979"/>
        <v>versicolor</v>
      </c>
      <c r="AW630" s="41">
        <v>0.0</v>
      </c>
      <c r="AX630" s="41">
        <v>1.0</v>
      </c>
      <c r="AY630" s="41">
        <v>0.0</v>
      </c>
      <c r="BB630" s="74">
        <f t="shared" ref="BB630:BD630" si="3997">AQ630-AW630</f>
        <v>0.0632315323</v>
      </c>
      <c r="BC630" s="74">
        <f t="shared" si="3997"/>
        <v>-0.4839811587</v>
      </c>
      <c r="BD630" s="74">
        <f t="shared" si="3997"/>
        <v>0.4207496264</v>
      </c>
      <c r="BF630" s="5">
        <v>1.0</v>
      </c>
      <c r="BG630" s="5">
        <v>1.0</v>
      </c>
      <c r="BH630" s="5">
        <v>1.0</v>
      </c>
      <c r="BJ630" s="34">
        <f t="shared" ref="BJ630:BL630" si="3998">BB630*BF630</f>
        <v>0.0632315323</v>
      </c>
      <c r="BK630" s="34">
        <f t="shared" si="3998"/>
        <v>-0.4839811587</v>
      </c>
      <c r="BL630" s="34">
        <f t="shared" si="3998"/>
        <v>0.4207496264</v>
      </c>
      <c r="BT630" s="5">
        <f t="shared" ref="BT630:BV630" si="3999">Z630*(1-Z630)</f>
        <v>0.2460545358</v>
      </c>
      <c r="BU630" s="5">
        <f t="shared" si="3999"/>
        <v>0.1726400296</v>
      </c>
      <c r="BV630" s="5">
        <f t="shared" si="3999"/>
        <v>0.05097821073</v>
      </c>
      <c r="BY630" s="17">
        <v>-0.32710424823439643</v>
      </c>
      <c r="BZ630" s="17">
        <v>0.6312445162393806</v>
      </c>
      <c r="CA630" s="17">
        <v>-0.27035834088420346</v>
      </c>
      <c r="CC630" s="34">
        <f t="shared" ref="CC630:CE630" si="4000">BY630*BT630</f>
        <v>-0.08048548396</v>
      </c>
      <c r="CD630" s="34">
        <f t="shared" si="4000"/>
        <v>0.108978072</v>
      </c>
      <c r="CE630" s="34">
        <f t="shared" si="4000"/>
        <v>-0.01378238447</v>
      </c>
    </row>
    <row r="631" ht="18.0" customHeight="1">
      <c r="B631" s="6">
        <v>0.0</v>
      </c>
      <c r="C631" s="6">
        <v>1.0</v>
      </c>
      <c r="D631" s="6">
        <v>0.0</v>
      </c>
      <c r="E631" s="22" t="str">
        <f t="shared" si="3959"/>
        <v>versicolor</v>
      </c>
      <c r="F631" s="22">
        <f t="shared" ref="F631:H631" si="4001">AQ631</f>
        <v>0.04155004516</v>
      </c>
      <c r="G631" s="22">
        <f t="shared" si="4001"/>
        <v>0.5739480082</v>
      </c>
      <c r="H631" s="22">
        <f t="shared" si="4001"/>
        <v>0.3845019466</v>
      </c>
      <c r="I631" s="64" t="str">
        <f t="shared" si="3961"/>
        <v>versicolor</v>
      </c>
      <c r="K631" s="24" t="str">
        <f t="shared" si="3962"/>
        <v>OK</v>
      </c>
      <c r="L631" s="76">
        <f t="shared" si="3963"/>
        <v>0.09162335297</v>
      </c>
      <c r="N631" s="29">
        <v>1.0</v>
      </c>
      <c r="O631" s="27">
        <v>6.7</v>
      </c>
      <c r="P631" s="27">
        <v>3.2</v>
      </c>
      <c r="U631" s="27">
        <v>0.6815545384653996</v>
      </c>
      <c r="V631" s="27">
        <v>-2.131405585430838</v>
      </c>
      <c r="W631" s="27">
        <v>4.006661319158465</v>
      </c>
      <c r="Z631" s="17">
        <f t="shared" ref="Z631:AB631" si="4002">1/(1+EXP(-U631))</f>
        <v>0.6640855659</v>
      </c>
      <c r="AA631" s="17">
        <f t="shared" si="4002"/>
        <v>0.1060816286</v>
      </c>
      <c r="AB631" s="17">
        <f t="shared" si="4002"/>
        <v>0.98213107</v>
      </c>
      <c r="AE631" s="29">
        <v>1.0</v>
      </c>
      <c r="AF631" s="17">
        <f t="shared" ref="AF631:AH631" si="4003">Z631</f>
        <v>0.6640855659</v>
      </c>
      <c r="AG631" s="17">
        <f t="shared" si="4003"/>
        <v>0.1060816286</v>
      </c>
      <c r="AH631" s="17">
        <f t="shared" si="4003"/>
        <v>0.98213107</v>
      </c>
      <c r="AJ631" s="2"/>
      <c r="AK631" s="2"/>
      <c r="AM631" s="27">
        <v>-0.9179891864434595</v>
      </c>
      <c r="AN631" s="27">
        <v>1.7076510195200714</v>
      </c>
      <c r="AO631" s="27">
        <v>1.307061056909205</v>
      </c>
      <c r="AQ631" s="17">
        <f t="shared" ref="AQ631:AS631" si="4004">EXP(AM631)/(EXP($AM631)+EXP($AN631)+EXP($AO631))</f>
        <v>0.04155004516</v>
      </c>
      <c r="AR631" s="17">
        <f t="shared" si="4004"/>
        <v>0.5739480082</v>
      </c>
      <c r="AS631" s="17">
        <f t="shared" si="4004"/>
        <v>0.3845019466</v>
      </c>
      <c r="AU631" s="40" t="str">
        <f t="shared" si="3979"/>
        <v>versicolor</v>
      </c>
      <c r="AW631" s="41">
        <v>0.0</v>
      </c>
      <c r="AX631" s="41">
        <v>1.0</v>
      </c>
      <c r="AY631" s="41">
        <v>0.0</v>
      </c>
      <c r="BB631" s="74">
        <f t="shared" ref="BB631:BD631" si="4005">AQ631-AW631</f>
        <v>0.04155004516</v>
      </c>
      <c r="BC631" s="74">
        <f t="shared" si="4005"/>
        <v>-0.4260519918</v>
      </c>
      <c r="BD631" s="74">
        <f t="shared" si="4005"/>
        <v>0.3845019466</v>
      </c>
      <c r="BF631" s="5">
        <v>1.0</v>
      </c>
      <c r="BG631" s="5">
        <v>1.0</v>
      </c>
      <c r="BH631" s="5">
        <v>1.0</v>
      </c>
      <c r="BJ631" s="34">
        <f t="shared" ref="BJ631:BL631" si="4006">BB631*BF631</f>
        <v>0.04155004516</v>
      </c>
      <c r="BK631" s="34">
        <f t="shared" si="4006"/>
        <v>-0.4260519918</v>
      </c>
      <c r="BL631" s="34">
        <f t="shared" si="4006"/>
        <v>0.3845019466</v>
      </c>
      <c r="BT631" s="5">
        <f t="shared" ref="BT631:BV631" si="4007">Z631*(1-Z631)</f>
        <v>0.2230759271</v>
      </c>
      <c r="BU631" s="5">
        <f t="shared" si="4007"/>
        <v>0.09482831664</v>
      </c>
      <c r="BV631" s="5">
        <f t="shared" si="4007"/>
        <v>0.01754963138</v>
      </c>
      <c r="BY631" s="17">
        <v>-0.28111238545258</v>
      </c>
      <c r="BZ631" s="17">
        <v>0.5324767187946113</v>
      </c>
      <c r="CA631" s="17">
        <v>-0.20260817653470203</v>
      </c>
      <c r="CC631" s="34">
        <f t="shared" ref="CC631:CE631" si="4008">BY631*BT631</f>
        <v>-0.06270940599</v>
      </c>
      <c r="CD631" s="34">
        <f t="shared" si="4008"/>
        <v>0.05049387089</v>
      </c>
      <c r="CE631" s="34">
        <f t="shared" si="4008"/>
        <v>-0.003555698813</v>
      </c>
    </row>
    <row r="632" ht="18.0" customHeight="1">
      <c r="B632" s="6">
        <v>0.0</v>
      </c>
      <c r="C632" s="6">
        <v>0.0</v>
      </c>
      <c r="D632" s="6">
        <v>1.0</v>
      </c>
      <c r="E632" s="22" t="str">
        <f t="shared" si="3959"/>
        <v>virginica</v>
      </c>
      <c r="F632" s="22">
        <f t="shared" ref="F632:H632" si="4009">AQ632</f>
        <v>0.1871929713</v>
      </c>
      <c r="G632" s="22">
        <f t="shared" si="4009"/>
        <v>0.3346141107</v>
      </c>
      <c r="H632" s="22">
        <f t="shared" si="4009"/>
        <v>0.478192918</v>
      </c>
      <c r="I632" s="64" t="str">
        <f t="shared" si="3961"/>
        <v>virginica</v>
      </c>
      <c r="K632" s="24" t="str">
        <f t="shared" si="3962"/>
        <v>OK</v>
      </c>
      <c r="L632" s="76">
        <f t="shared" si="3963"/>
        <v>0.07350390579</v>
      </c>
      <c r="N632" s="29">
        <v>1.0</v>
      </c>
      <c r="O632" s="27">
        <v>7.9</v>
      </c>
      <c r="P632" s="27">
        <v>6.3</v>
      </c>
      <c r="U632" s="27">
        <v>-0.7754571426340293</v>
      </c>
      <c r="V632" s="27">
        <v>0.307463282774318</v>
      </c>
      <c r="W632" s="27">
        <v>1.6930386768453944</v>
      </c>
      <c r="Z632" s="17">
        <f t="shared" ref="Z632:AB632" si="4010">1/(1+EXP(-U632))</f>
        <v>0.3152998007</v>
      </c>
      <c r="AA632" s="17">
        <f t="shared" si="4010"/>
        <v>0.5762659568</v>
      </c>
      <c r="AB632" s="17">
        <f t="shared" si="4010"/>
        <v>0.8446233576</v>
      </c>
      <c r="AE632" s="29">
        <v>1.0</v>
      </c>
      <c r="AF632" s="17">
        <f t="shared" ref="AF632:AH632" si="4011">Z632</f>
        <v>0.3152998007</v>
      </c>
      <c r="AG632" s="17">
        <f t="shared" si="4011"/>
        <v>0.5762659568</v>
      </c>
      <c r="AH632" s="17">
        <f t="shared" si="4011"/>
        <v>0.8446233576</v>
      </c>
      <c r="AM632" s="27">
        <v>0.05774085987989186</v>
      </c>
      <c r="AN632" s="27">
        <v>0.6385788025017495</v>
      </c>
      <c r="AO632" s="27">
        <v>0.9956150881688522</v>
      </c>
      <c r="AQ632" s="17">
        <f t="shared" ref="AQ632:AS632" si="4012">EXP(AM632)/(EXP($AM632)+EXP($AN632)+EXP($AO632))</f>
        <v>0.1871929713</v>
      </c>
      <c r="AR632" s="17">
        <f t="shared" si="4012"/>
        <v>0.3346141107</v>
      </c>
      <c r="AS632" s="17">
        <f t="shared" si="4012"/>
        <v>0.478192918</v>
      </c>
      <c r="AU632" s="40" t="str">
        <f t="shared" si="3979"/>
        <v>virginica</v>
      </c>
      <c r="AW632" s="41">
        <v>0.0</v>
      </c>
      <c r="AX632" s="41">
        <v>0.0</v>
      </c>
      <c r="AY632" s="41">
        <v>1.0</v>
      </c>
      <c r="BB632" s="74">
        <f t="shared" ref="BB632:BD632" si="4013">AQ632-AW632</f>
        <v>0.1871929713</v>
      </c>
      <c r="BC632" s="74">
        <f t="shared" si="4013"/>
        <v>0.3346141107</v>
      </c>
      <c r="BD632" s="74">
        <f t="shared" si="4013"/>
        <v>-0.521807082</v>
      </c>
      <c r="BF632" s="5">
        <v>1.0</v>
      </c>
      <c r="BG632" s="5">
        <v>1.0</v>
      </c>
      <c r="BH632" s="5">
        <v>1.0</v>
      </c>
      <c r="BJ632" s="34">
        <f t="shared" ref="BJ632:BL632" si="4014">BB632*BF632</f>
        <v>0.1871929713</v>
      </c>
      <c r="BK632" s="34">
        <f t="shared" si="4014"/>
        <v>0.3346141107</v>
      </c>
      <c r="BL632" s="34">
        <f t="shared" si="4014"/>
        <v>-0.521807082</v>
      </c>
      <c r="BT632" s="5">
        <f t="shared" ref="BT632:BV632" si="4015">Z632*(1-Z632)</f>
        <v>0.2158858364</v>
      </c>
      <c r="BU632" s="5">
        <f t="shared" si="4015"/>
        <v>0.2441835038</v>
      </c>
      <c r="BV632" s="5">
        <f t="shared" si="4015"/>
        <v>0.1312347414</v>
      </c>
      <c r="BY632" s="17">
        <v>0.11424484244700045</v>
      </c>
      <c r="BZ632" s="17">
        <v>-0.0566448490532746</v>
      </c>
      <c r="CA632" s="17">
        <v>-0.39211156741353914</v>
      </c>
      <c r="CC632" s="34">
        <f t="shared" ref="CC632:CE632" si="4016">BY632*BT632</f>
        <v>0.02466384336</v>
      </c>
      <c r="CD632" s="34">
        <f t="shared" si="4016"/>
        <v>-0.01383173772</v>
      </c>
      <c r="CE632" s="34">
        <f t="shared" si="4016"/>
        <v>-0.05145866015</v>
      </c>
    </row>
    <row r="633" ht="18.0" customHeight="1">
      <c r="B633" s="6">
        <v>0.0</v>
      </c>
      <c r="C633" s="6">
        <v>0.0</v>
      </c>
      <c r="D633" s="6">
        <v>1.0</v>
      </c>
      <c r="E633" s="22" t="str">
        <f t="shared" si="3959"/>
        <v>virginica</v>
      </c>
      <c r="F633" s="22">
        <f t="shared" ref="F633:H633" si="4017">AQ633</f>
        <v>0.09472673478</v>
      </c>
      <c r="G633" s="22">
        <f t="shared" si="4017"/>
        <v>0.444746601</v>
      </c>
      <c r="H633" s="22">
        <f t="shared" si="4017"/>
        <v>0.4605266642</v>
      </c>
      <c r="I633" s="64" t="str">
        <f t="shared" si="3961"/>
        <v>virginica</v>
      </c>
      <c r="K633" s="24" t="str">
        <f t="shared" si="3962"/>
        <v>OK</v>
      </c>
      <c r="L633" s="76">
        <f t="shared" si="3963"/>
        <v>0.1033863467</v>
      </c>
      <c r="N633" s="29">
        <v>1.0</v>
      </c>
      <c r="O633" s="27">
        <v>8.3</v>
      </c>
      <c r="P633" s="27">
        <v>5.8</v>
      </c>
      <c r="U633" s="27">
        <v>-0.31385948458676216</v>
      </c>
      <c r="V633" s="27">
        <v>-0.5724331466647472</v>
      </c>
      <c r="W633" s="27">
        <v>2.7371360086808654</v>
      </c>
      <c r="Z633" s="17">
        <f t="shared" ref="Z633:AB633" si="4018">1/(1+EXP(-U633))</f>
        <v>0.4221729631</v>
      </c>
      <c r="AA633" s="17">
        <f t="shared" si="4018"/>
        <v>0.3606755787</v>
      </c>
      <c r="AB633" s="17">
        <f t="shared" si="4018"/>
        <v>0.9391827153</v>
      </c>
      <c r="AE633" s="29">
        <v>1.0</v>
      </c>
      <c r="AF633" s="17">
        <f t="shared" ref="AF633:AH633" si="4019">Z633</f>
        <v>0.4221729631</v>
      </c>
      <c r="AG633" s="17">
        <f t="shared" si="4019"/>
        <v>0.3606755787</v>
      </c>
      <c r="AH633" s="17">
        <f t="shared" si="4019"/>
        <v>0.9391827153</v>
      </c>
      <c r="AM633" s="27">
        <v>-0.43979055621355934</v>
      </c>
      <c r="AN633" s="27">
        <v>1.1067178573738083</v>
      </c>
      <c r="AO633" s="27">
        <v>1.141583929927095</v>
      </c>
      <c r="AQ633" s="17">
        <f t="shared" ref="AQ633:AS633" si="4020">EXP(AM633)/(EXP($AM633)+EXP($AN633)+EXP($AO633))</f>
        <v>0.09472673478</v>
      </c>
      <c r="AR633" s="17">
        <f t="shared" si="4020"/>
        <v>0.444746601</v>
      </c>
      <c r="AS633" s="17">
        <f t="shared" si="4020"/>
        <v>0.4605266642</v>
      </c>
      <c r="AU633" s="40" t="str">
        <f t="shared" si="3979"/>
        <v>virginica</v>
      </c>
      <c r="AW633" s="41">
        <v>0.0</v>
      </c>
      <c r="AX633" s="41">
        <v>0.0</v>
      </c>
      <c r="AY633" s="41">
        <v>1.0</v>
      </c>
      <c r="BB633" s="74">
        <f t="shared" ref="BB633:BD633" si="4021">AQ633-AW633</f>
        <v>0.09472673478</v>
      </c>
      <c r="BC633" s="74">
        <f t="shared" si="4021"/>
        <v>0.444746601</v>
      </c>
      <c r="BD633" s="74">
        <f t="shared" si="4021"/>
        <v>-0.5394733358</v>
      </c>
      <c r="BF633" s="5">
        <v>1.0</v>
      </c>
      <c r="BG633" s="5">
        <v>1.0</v>
      </c>
      <c r="BH633" s="5">
        <v>1.0</v>
      </c>
      <c r="BJ633" s="34">
        <f t="shared" ref="BJ633:BL633" si="4022">BB633*BF633</f>
        <v>0.09472673478</v>
      </c>
      <c r="BK633" s="34">
        <f t="shared" si="4022"/>
        <v>0.444746601</v>
      </c>
      <c r="BL633" s="34">
        <f t="shared" si="4022"/>
        <v>-0.5394733358</v>
      </c>
      <c r="BT633" s="5">
        <f t="shared" ref="BT633:BV633" si="4023">Z633*(1-Z633)</f>
        <v>0.2439429523</v>
      </c>
      <c r="BU633" s="5">
        <f t="shared" si="4023"/>
        <v>0.2305887056</v>
      </c>
      <c r="BV633" s="5">
        <f t="shared" si="4023"/>
        <v>0.05711854259</v>
      </c>
      <c r="BY633" s="17">
        <v>0.2265185983889489</v>
      </c>
      <c r="BZ633" s="17">
        <v>-0.32870426035851696</v>
      </c>
      <c r="CA633" s="17">
        <v>-0.13480216048464677</v>
      </c>
      <c r="CC633" s="34">
        <f t="shared" ref="CC633:CE633" si="4024">BY633*BT633</f>
        <v>0.05525761565</v>
      </c>
      <c r="CD633" s="34">
        <f t="shared" si="4024"/>
        <v>-0.07579548993</v>
      </c>
      <c r="CE633" s="34">
        <f t="shared" si="4024"/>
        <v>-0.007699702945</v>
      </c>
    </row>
    <row r="634" ht="18.0" customHeight="1">
      <c r="B634" s="6">
        <v>0.0</v>
      </c>
      <c r="C634" s="6">
        <v>0.0</v>
      </c>
      <c r="D634" s="6">
        <v>1.0</v>
      </c>
      <c r="E634" s="22" t="str">
        <f t="shared" si="3959"/>
        <v>virginica</v>
      </c>
      <c r="F634" s="22">
        <f t="shared" ref="F634:H634" si="4025">AQ634</f>
        <v>0.08522008951</v>
      </c>
      <c r="G634" s="22">
        <f t="shared" si="4025"/>
        <v>0.463946972</v>
      </c>
      <c r="H634" s="22">
        <f t="shared" si="4025"/>
        <v>0.4508329385</v>
      </c>
      <c r="I634" s="64" t="str">
        <f t="shared" si="3961"/>
        <v>versicolor</v>
      </c>
      <c r="J634" s="30"/>
      <c r="K634" s="77" t="str">
        <f t="shared" si="3962"/>
        <v>NG</v>
      </c>
      <c r="L634" s="78">
        <f t="shared" si="3963"/>
        <v>0.1112546282</v>
      </c>
      <c r="N634" s="31">
        <v>1.0</v>
      </c>
      <c r="O634" s="27">
        <v>7.7</v>
      </c>
      <c r="P634" s="27">
        <v>5.2</v>
      </c>
      <c r="U634" s="27">
        <v>-0.17224808370643263</v>
      </c>
      <c r="V634" s="27">
        <v>-0.7430349180072735</v>
      </c>
      <c r="W634" s="27">
        <v>2.769247567679029</v>
      </c>
      <c r="Z634" s="17">
        <f t="shared" ref="Z634:AB634" si="4026">1/(1+EXP(-U634))</f>
        <v>0.4570441328</v>
      </c>
      <c r="AA634" s="17">
        <f t="shared" si="4026"/>
        <v>0.3223408476</v>
      </c>
      <c r="AB634" s="17">
        <f t="shared" si="4026"/>
        <v>0.9409912203</v>
      </c>
      <c r="AE634" s="31">
        <v>1.0</v>
      </c>
      <c r="AF634" s="17">
        <f t="shared" ref="AF634:AH634" si="4027">Z634</f>
        <v>0.4570441328</v>
      </c>
      <c r="AG634" s="17">
        <f t="shared" si="4027"/>
        <v>0.3223408476</v>
      </c>
      <c r="AH634" s="17">
        <f t="shared" si="4027"/>
        <v>0.9409912203</v>
      </c>
      <c r="AM634" s="27">
        <v>-0.5050650787799176</v>
      </c>
      <c r="AN634" s="27">
        <v>1.1894679840340885</v>
      </c>
      <c r="AO634" s="27">
        <v>1.1607945691294022</v>
      </c>
      <c r="AQ634" s="17">
        <f t="shared" ref="AQ634:AS634" si="4028">EXP(AM634)/(EXP($AM634)+EXP($AN634)+EXP($AO634))</f>
        <v>0.08522008951</v>
      </c>
      <c r="AR634" s="17">
        <f t="shared" si="4028"/>
        <v>0.463946972</v>
      </c>
      <c r="AS634" s="17">
        <f t="shared" si="4028"/>
        <v>0.4508329385</v>
      </c>
      <c r="AU634" s="40" t="str">
        <f t="shared" si="3979"/>
        <v>versicolor</v>
      </c>
      <c r="AW634" s="41">
        <v>0.0</v>
      </c>
      <c r="AX634" s="41">
        <v>0.0</v>
      </c>
      <c r="AY634" s="41">
        <v>1.0</v>
      </c>
      <c r="BB634" s="74">
        <f t="shared" ref="BB634:BD634" si="4029">AQ634-AW634</f>
        <v>0.08522008951</v>
      </c>
      <c r="BC634" s="74">
        <f t="shared" si="4029"/>
        <v>0.463946972</v>
      </c>
      <c r="BD634" s="74">
        <f t="shared" si="4029"/>
        <v>-0.5491670615</v>
      </c>
      <c r="BF634" s="5">
        <v>1.0</v>
      </c>
      <c r="BG634" s="5">
        <v>1.0</v>
      </c>
      <c r="BH634" s="5">
        <v>1.0</v>
      </c>
      <c r="BJ634" s="34">
        <f t="shared" ref="BJ634:BL634" si="4030">BB634*BF634</f>
        <v>0.08522008951</v>
      </c>
      <c r="BK634" s="34">
        <f t="shared" si="4030"/>
        <v>0.463946972</v>
      </c>
      <c r="BL634" s="34">
        <f t="shared" si="4030"/>
        <v>-0.5491670615</v>
      </c>
      <c r="BT634" s="5">
        <f t="shared" ref="BT634:BV634" si="4031">Z634*(1-Z634)</f>
        <v>0.2481547935</v>
      </c>
      <c r="BU634" s="5">
        <f t="shared" si="4031"/>
        <v>0.2184372256</v>
      </c>
      <c r="BV634" s="5">
        <f t="shared" si="4031"/>
        <v>0.05552674364</v>
      </c>
      <c r="BY634" s="17">
        <v>0.2428869633550252</v>
      </c>
      <c r="BZ634" s="17">
        <v>-0.36525686225726584</v>
      </c>
      <c r="CA634" s="17">
        <v>-0.10652798270941921</v>
      </c>
      <c r="CC634" s="34">
        <f t="shared" ref="CC634:CE634" si="4032">BY634*BT634</f>
        <v>0.06027356423</v>
      </c>
      <c r="CD634" s="34">
        <f t="shared" si="4032"/>
        <v>-0.07978569561</v>
      </c>
      <c r="CE634" s="34">
        <f t="shared" si="4032"/>
        <v>-0.005915151986</v>
      </c>
    </row>
    <row r="635" ht="18.0" customHeight="1">
      <c r="K635" s="2"/>
      <c r="R635" s="9"/>
      <c r="AM635" s="7"/>
    </row>
    <row r="636" ht="18.0" customHeight="1">
      <c r="K636" s="2"/>
      <c r="R636" s="9"/>
      <c r="AM636" s="43" t="s">
        <v>388</v>
      </c>
      <c r="AN636" s="27"/>
      <c r="AO636" s="27"/>
    </row>
    <row r="637" ht="18.0" customHeight="1">
      <c r="B637" s="11" t="s">
        <v>11</v>
      </c>
      <c r="C637" s="12"/>
      <c r="D637" s="12"/>
      <c r="E637" s="13"/>
      <c r="G637" s="2"/>
      <c r="H637" s="2"/>
      <c r="I637" s="2"/>
      <c r="J637" s="9"/>
      <c r="K637" s="2"/>
      <c r="L637" s="9"/>
      <c r="Q637" s="7"/>
      <c r="U637" s="43" t="s">
        <v>12</v>
      </c>
      <c r="V637" s="27"/>
      <c r="W637" s="27"/>
      <c r="Z637" s="16" t="s">
        <v>389</v>
      </c>
      <c r="AA637" s="17"/>
      <c r="AF637" s="16" t="s">
        <v>390</v>
      </c>
      <c r="AI637" s="7"/>
      <c r="AM637" s="43" t="s">
        <v>391</v>
      </c>
      <c r="AQ637" s="10" t="s">
        <v>392</v>
      </c>
      <c r="AR637" s="17"/>
      <c r="AW637" s="1" t="s">
        <v>41</v>
      </c>
      <c r="BB637" s="36" t="s">
        <v>93</v>
      </c>
      <c r="BF637" s="4" t="s">
        <v>393</v>
      </c>
      <c r="BH637" s="9" t="s">
        <v>2432</v>
      </c>
      <c r="BJ637" s="33" t="s">
        <v>395</v>
      </c>
      <c r="BN637" s="33" t="s">
        <v>396</v>
      </c>
      <c r="BO637" s="34"/>
      <c r="BP637" s="34"/>
      <c r="BQ637" s="34"/>
      <c r="BT637" s="4" t="s">
        <v>397</v>
      </c>
      <c r="BX637" s="16" t="s">
        <v>398</v>
      </c>
      <c r="BY637" s="17"/>
      <c r="BZ637" s="17"/>
      <c r="CA637" s="17"/>
      <c r="CB637" s="17"/>
      <c r="CC637" s="33" t="s">
        <v>399</v>
      </c>
      <c r="CG637" s="4" t="s">
        <v>138</v>
      </c>
      <c r="CH637" s="5"/>
      <c r="CI637" s="5"/>
      <c r="CJ637" s="5"/>
    </row>
    <row r="638" ht="18.0" customHeight="1">
      <c r="B638" s="18" t="s">
        <v>14</v>
      </c>
      <c r="C638" s="18" t="s">
        <v>15</v>
      </c>
      <c r="D638" s="18" t="s">
        <v>16</v>
      </c>
      <c r="E638" s="19"/>
      <c r="F638" s="6" t="s">
        <v>14</v>
      </c>
      <c r="G638" s="6" t="s">
        <v>15</v>
      </c>
      <c r="H638" s="6" t="s">
        <v>16</v>
      </c>
      <c r="I638" s="19"/>
      <c r="J638" s="20" t="s">
        <v>18</v>
      </c>
      <c r="K638" s="18" t="s">
        <v>19</v>
      </c>
      <c r="L638" s="18" t="s">
        <v>1142</v>
      </c>
      <c r="N638" s="1" t="s">
        <v>21</v>
      </c>
      <c r="O638" s="1" t="s">
        <v>22</v>
      </c>
      <c r="P638" s="1" t="s">
        <v>514</v>
      </c>
      <c r="Q638" s="1" t="s">
        <v>2433</v>
      </c>
      <c r="U638" s="1" t="s">
        <v>2434</v>
      </c>
      <c r="AE638" s="1" t="s">
        <v>21</v>
      </c>
      <c r="AF638" s="2" t="s">
        <v>2435</v>
      </c>
      <c r="AI638" s="2" t="s">
        <v>2436</v>
      </c>
      <c r="AK638" s="2"/>
      <c r="AM638" s="2" t="s">
        <v>2437</v>
      </c>
      <c r="AO638" s="2"/>
      <c r="AQ638" s="2" t="s">
        <v>47</v>
      </c>
      <c r="AW638" s="6" t="s">
        <v>14</v>
      </c>
      <c r="AX638" s="6" t="s">
        <v>15</v>
      </c>
      <c r="AY638" s="6" t="s">
        <v>16</v>
      </c>
      <c r="BB638" s="2" t="s">
        <v>101</v>
      </c>
      <c r="BF638" s="1" t="s">
        <v>251</v>
      </c>
      <c r="BJ638" s="57" t="s">
        <v>2438</v>
      </c>
      <c r="BK638" s="58"/>
      <c r="BO638" s="2" t="s">
        <v>104</v>
      </c>
      <c r="BP638" s="2"/>
      <c r="BT638" s="1" t="s">
        <v>145</v>
      </c>
      <c r="BY638" s="2" t="s">
        <v>146</v>
      </c>
      <c r="CC638" s="2" t="s">
        <v>2439</v>
      </c>
      <c r="CH638" s="2" t="s">
        <v>148</v>
      </c>
    </row>
    <row r="639" ht="18.0" customHeight="1">
      <c r="A639" s="1">
        <f>A626+1</f>
        <v>49</v>
      </c>
      <c r="B639" s="6">
        <v>1.0</v>
      </c>
      <c r="C639" s="6">
        <v>0.0</v>
      </c>
      <c r="D639" s="6">
        <v>0.0</v>
      </c>
      <c r="E639" s="22" t="str">
        <f t="shared" ref="E639:E647" si="4043">IF(MAX(B639:D639)=B639,"setosa",IF(MAX(B639:D639)=C639,"versicolor","virginica"))</f>
        <v>setosa</v>
      </c>
      <c r="F639" s="22">
        <f t="shared" ref="F639:H639" si="4033">AQ639</f>
        <v>0.8088820322</v>
      </c>
      <c r="G639" s="22">
        <f t="shared" si="4033"/>
        <v>0.04697837764</v>
      </c>
      <c r="H639" s="22">
        <f t="shared" si="4033"/>
        <v>0.1441395902</v>
      </c>
      <c r="I639" s="64" t="str">
        <f t="shared" ref="I639:I647" si="4045">IF(MAX(F639:H639)=F639,"setosa",IF(MAX(F639:H639)=G639,"versicolor","virginica"))</f>
        <v>setosa</v>
      </c>
      <c r="J639" s="22">
        <f>COUNTIF(K639:K647,"OK")/9</f>
        <v>0.8888888889</v>
      </c>
      <c r="K639" s="24" t="str">
        <f t="shared" ref="K639:K647" si="4046">IF(E639=I639,"OK","NG")</f>
        <v>OK</v>
      </c>
      <c r="L639" s="76">
        <f t="shared" ref="L639:L647" si="4047">((AQ639-B639)^2+(AR639-C639)^2)/2</f>
        <v>0.01936652279</v>
      </c>
      <c r="M639" s="9" t="s">
        <v>26</v>
      </c>
      <c r="N639" s="25">
        <v>1.0</v>
      </c>
      <c r="O639" s="27">
        <v>5.1</v>
      </c>
      <c r="P639" s="27">
        <v>7.0</v>
      </c>
      <c r="Q639" s="72">
        <f t="shared" ref="Q639:S639" si="4034">Q626-$C$10*CH626</f>
        <v>0.1038225496</v>
      </c>
      <c r="R639" s="72">
        <f t="shared" si="4034"/>
        <v>-0.1757058711</v>
      </c>
      <c r="S639" s="72">
        <f t="shared" si="4034"/>
        <v>0.2215383047</v>
      </c>
      <c r="T639" s="28" t="s">
        <v>27</v>
      </c>
      <c r="U639" s="27">
        <f t="array" ref="U639:W647">MMULT(N639:P647,Q639:S641)</f>
        <v>-2.328470901</v>
      </c>
      <c r="V639" s="27">
        <v>3.4567611438773334</v>
      </c>
      <c r="W639" s="27">
        <v>-2.3067582262308557</v>
      </c>
      <c r="Y639" s="9" t="s">
        <v>2440</v>
      </c>
      <c r="Z639" s="17">
        <f t="shared" ref="Z639:AB639" si="4035">1/(1+EXP(-U639))</f>
        <v>0.08879230219</v>
      </c>
      <c r="AA639" s="17">
        <f t="shared" si="4035"/>
        <v>0.969432134</v>
      </c>
      <c r="AB639" s="17">
        <f t="shared" si="4035"/>
        <v>0.09056479215</v>
      </c>
      <c r="AD639" s="9" t="s">
        <v>2441</v>
      </c>
      <c r="AE639" s="25">
        <v>1.0</v>
      </c>
      <c r="AF639" s="17">
        <f t="shared" ref="AF639:AH639" si="4036">Z639</f>
        <v>0.08879230219</v>
      </c>
      <c r="AG639" s="17">
        <f t="shared" si="4036"/>
        <v>0.969432134</v>
      </c>
      <c r="AH639" s="17">
        <f t="shared" si="4036"/>
        <v>0.09056479215</v>
      </c>
      <c r="AI639" s="38">
        <f t="shared" ref="AI639:AK639" si="4037">AI626-$C$10*BO626</f>
        <v>0.2974240675</v>
      </c>
      <c r="AJ639" s="38">
        <f t="shared" si="4037"/>
        <v>-0.2067710627</v>
      </c>
      <c r="AK639" s="38">
        <f t="shared" si="4037"/>
        <v>-0.09065300472</v>
      </c>
      <c r="AL639" s="28" t="s">
        <v>27</v>
      </c>
      <c r="AM639" s="27">
        <f t="array" ref="AM639:AO647">MMULT(AE639:AH647,AI639:AK642)</f>
        <v>1.834909409</v>
      </c>
      <c r="AN639" s="27">
        <v>-1.0110562321608771</v>
      </c>
      <c r="AO639" s="27">
        <v>0.11003852854985105</v>
      </c>
      <c r="AP639" s="9" t="s">
        <v>2442</v>
      </c>
      <c r="AQ639" s="17">
        <f t="shared" ref="AQ639:AS639" si="4038">EXP(AM639)/(EXP($AM639)+EXP($AN639)+EXP($AO639))</f>
        <v>0.8088820322</v>
      </c>
      <c r="AR639" s="17">
        <f t="shared" si="4038"/>
        <v>0.04697837764</v>
      </c>
      <c r="AS639" s="17">
        <f t="shared" si="4038"/>
        <v>0.1441395902</v>
      </c>
      <c r="AT639" s="39" t="s">
        <v>51</v>
      </c>
      <c r="AU639" s="40" t="str">
        <f>IF(MAX(B639:D639)=MAX(AQ639:AS639)=AQ639,"setosa",IF(MAX(AQ639:AS639)=AR639,"versicolor","virginica"))</f>
        <v>virginica</v>
      </c>
      <c r="AW639" s="41">
        <v>1.0</v>
      </c>
      <c r="AX639" s="41">
        <v>0.0</v>
      </c>
      <c r="AY639" s="41">
        <v>0.0</v>
      </c>
      <c r="BA639" s="59" t="s">
        <v>108</v>
      </c>
      <c r="BB639" s="74">
        <f t="shared" ref="BB639:BD639" si="4039">AQ639-AW639</f>
        <v>-0.1911179678</v>
      </c>
      <c r="BC639" s="74">
        <f t="shared" si="4039"/>
        <v>0.04697837764</v>
      </c>
      <c r="BD639" s="74">
        <f t="shared" si="4039"/>
        <v>0.1441395902</v>
      </c>
      <c r="BE639" s="9" t="s">
        <v>2443</v>
      </c>
      <c r="BF639" s="5">
        <v>1.0</v>
      </c>
      <c r="BG639" s="5">
        <v>1.0</v>
      </c>
      <c r="BH639" s="5">
        <v>1.0</v>
      </c>
      <c r="BI639" s="9" t="s">
        <v>2444</v>
      </c>
      <c r="BJ639" s="34">
        <f t="shared" ref="BJ639:BL639" si="4040">BB639*BF639</f>
        <v>-0.1911179678</v>
      </c>
      <c r="BK639" s="34">
        <f t="shared" si="4040"/>
        <v>0.04697837764</v>
      </c>
      <c r="BL639" s="34">
        <f t="shared" si="4040"/>
        <v>0.1441395902</v>
      </c>
      <c r="BN639" s="61" t="s">
        <v>2445</v>
      </c>
      <c r="BO639" s="62">
        <f t="array" ref="BO639:BQ642">MMULT(TRANSPOSE(AE639:AH647),BJ639:BL647)</f>
        <v>-0.02081649574</v>
      </c>
      <c r="BP639" s="62">
        <v>-0.006428919304162506</v>
      </c>
      <c r="BQ639" s="62">
        <v>0.027245415039721</v>
      </c>
      <c r="BS639" s="75" t="s">
        <v>2446</v>
      </c>
      <c r="BT639" s="5">
        <f t="shared" ref="BT639:BV639" si="4041">Z639*(1-Z639)</f>
        <v>0.08090822926</v>
      </c>
      <c r="BU639" s="5">
        <f t="shared" si="4041"/>
        <v>0.02963347159</v>
      </c>
      <c r="BV639" s="5">
        <f t="shared" si="4041"/>
        <v>0.08236281057</v>
      </c>
      <c r="BX639" s="9" t="s">
        <v>2447</v>
      </c>
      <c r="BY639" s="17">
        <f t="array" ref="BY639:CA647">MMULT(BJ639:BL647,TRANSPOSE(AI640:AK642))</f>
        <v>0.1233729826</v>
      </c>
      <c r="BZ639" s="17">
        <v>-0.3700614696560331</v>
      </c>
      <c r="CA639" s="17">
        <v>0.49795750480324696</v>
      </c>
      <c r="CB639" s="9"/>
      <c r="CC639" s="34">
        <f t="shared" ref="CC639:CE639" si="4042">BY639*BT639</f>
        <v>0.009981889563</v>
      </c>
      <c r="CD639" s="34">
        <f t="shared" si="4042"/>
        <v>-0.01096620605</v>
      </c>
      <c r="CE639" s="34">
        <f t="shared" si="4042"/>
        <v>0.04101317964</v>
      </c>
      <c r="CG639" s="61" t="s">
        <v>2448</v>
      </c>
      <c r="CH639" s="65">
        <f t="array" ref="CH639:CJ641">MMULT(TRANSPOSE(N639:P647),CC639:CE647)</f>
        <v>-0.05494021358</v>
      </c>
      <c r="CI639" s="65">
        <v>0.05775170018649413</v>
      </c>
      <c r="CJ639" s="65">
        <v>0.0015659504794546912</v>
      </c>
    </row>
    <row r="640" ht="18.0" customHeight="1">
      <c r="B640" s="6">
        <v>1.0</v>
      </c>
      <c r="C640" s="6">
        <v>0.0</v>
      </c>
      <c r="D640" s="6">
        <v>0.0</v>
      </c>
      <c r="E640" s="22" t="str">
        <f t="shared" si="4043"/>
        <v>setosa</v>
      </c>
      <c r="F640" s="22">
        <f t="shared" ref="F640:H640" si="4044">AQ640</f>
        <v>0.8306447494</v>
      </c>
      <c r="G640" s="22">
        <f t="shared" si="4044"/>
        <v>0.04032361891</v>
      </c>
      <c r="H640" s="22">
        <f t="shared" si="4044"/>
        <v>0.1290316317</v>
      </c>
      <c r="I640" s="64" t="str">
        <f t="shared" si="4045"/>
        <v>setosa</v>
      </c>
      <c r="K640" s="24" t="str">
        <f t="shared" si="4046"/>
        <v>OK</v>
      </c>
      <c r="L640" s="76">
        <f t="shared" si="4047"/>
        <v>0.01515359757</v>
      </c>
      <c r="N640" s="29">
        <v>1.0</v>
      </c>
      <c r="O640" s="27">
        <v>5.4</v>
      </c>
      <c r="P640" s="27">
        <v>7.8</v>
      </c>
      <c r="Q640" s="72">
        <f t="shared" ref="Q640:S640" si="4048">Q627-$C$10*CH627</f>
        <v>0.3898709977</v>
      </c>
      <c r="R640" s="72">
        <f t="shared" si="4048"/>
        <v>-0.8250848229</v>
      </c>
      <c r="S640" s="72">
        <f t="shared" si="4048"/>
        <v>1.143294433</v>
      </c>
      <c r="U640" s="27">
        <v>-2.716725091767507</v>
      </c>
      <c r="V640" s="27">
        <v>4.105281366932292</v>
      </c>
      <c r="W640" s="27">
        <v>-2.919095397910656</v>
      </c>
      <c r="Z640" s="17">
        <f t="shared" ref="Z640:AB640" si="4049">1/(1+EXP(-U640))</f>
        <v>0.06199363061</v>
      </c>
      <c r="AA640" s="17">
        <f t="shared" si="4049"/>
        <v>0.9837819805</v>
      </c>
      <c r="AB640" s="17">
        <f t="shared" si="4049"/>
        <v>0.05121764167</v>
      </c>
      <c r="AE640" s="29">
        <v>1.0</v>
      </c>
      <c r="AF640" s="17">
        <f t="shared" ref="AF640:AH640" si="4050">Z640</f>
        <v>0.06199363061</v>
      </c>
      <c r="AG640" s="17">
        <f t="shared" si="4050"/>
        <v>0.9837819805</v>
      </c>
      <c r="AH640" s="17">
        <f t="shared" si="4050"/>
        <v>0.05121764167</v>
      </c>
      <c r="AI640" s="38">
        <f t="shared" ref="AI640:AK640" si="4051">AI627-$C$10*BO627</f>
        <v>0.06144032322</v>
      </c>
      <c r="AJ640" s="38">
        <f t="shared" si="4051"/>
        <v>1.188539582</v>
      </c>
      <c r="AK640" s="38">
        <f t="shared" si="4051"/>
        <v>0.5500200945</v>
      </c>
      <c r="AM640" s="27">
        <v>1.916781278641135</v>
      </c>
      <c r="AN640" s="27">
        <v>-1.1084835527382977</v>
      </c>
      <c r="AO640" s="27">
        <v>0.05463665412404787</v>
      </c>
      <c r="AQ640" s="17">
        <f t="shared" ref="AQ640:AS640" si="4052">EXP(AM640)/(EXP($AM640)+EXP($AN640)+EXP($AO640))</f>
        <v>0.8306447494</v>
      </c>
      <c r="AR640" s="17">
        <f t="shared" si="4052"/>
        <v>0.04032361891</v>
      </c>
      <c r="AS640" s="17">
        <f t="shared" si="4052"/>
        <v>0.1290316317</v>
      </c>
      <c r="AU640" s="40" t="str">
        <f t="shared" ref="AU640:AU647" si="4063">IF(MAX(AQ640:AS640)=AQ640,"setosa",IF(MAX(AQ640:AS640)=AR640,"versicolor","virginica"))</f>
        <v>setosa</v>
      </c>
      <c r="AW640" s="41">
        <v>1.0</v>
      </c>
      <c r="AX640" s="41">
        <v>0.0</v>
      </c>
      <c r="AY640" s="41">
        <v>0.0</v>
      </c>
      <c r="BB640" s="74">
        <f t="shared" ref="BB640:BD640" si="4053">AQ640-AW640</f>
        <v>-0.1693552506</v>
      </c>
      <c r="BC640" s="74">
        <f t="shared" si="4053"/>
        <v>0.04032361891</v>
      </c>
      <c r="BD640" s="74">
        <f t="shared" si="4053"/>
        <v>0.1290316317</v>
      </c>
      <c r="BF640" s="5">
        <v>1.0</v>
      </c>
      <c r="BG640" s="5">
        <v>1.0</v>
      </c>
      <c r="BH640" s="5">
        <v>1.0</v>
      </c>
      <c r="BJ640" s="34">
        <f t="shared" ref="BJ640:BL640" si="4054">BB640*BF640</f>
        <v>-0.1693552506</v>
      </c>
      <c r="BK640" s="34">
        <f t="shared" si="4054"/>
        <v>0.04032361891</v>
      </c>
      <c r="BL640" s="34">
        <f t="shared" si="4054"/>
        <v>0.1290316317</v>
      </c>
      <c r="BN640" s="61" t="s">
        <v>2449</v>
      </c>
      <c r="BO640" s="34">
        <v>0.18560971942768417</v>
      </c>
      <c r="BP640" s="34">
        <v>-0.31557077107303166</v>
      </c>
      <c r="BQ640" s="34">
        <v>0.12996105164534735</v>
      </c>
      <c r="BT640" s="5">
        <f t="shared" ref="BT640:BV640" si="4055">Z640*(1-Z640)</f>
        <v>0.05815042037</v>
      </c>
      <c r="BU640" s="5">
        <f t="shared" si="4055"/>
        <v>0.01595499538</v>
      </c>
      <c r="BV640" s="5">
        <f t="shared" si="4055"/>
        <v>0.04859439485</v>
      </c>
      <c r="BY640" s="17">
        <v>0.10849096609431826</v>
      </c>
      <c r="BZ640" s="17">
        <v>-0.326465279446329</v>
      </c>
      <c r="CA640" s="17">
        <v>0.4409596808080169</v>
      </c>
      <c r="CC640" s="34">
        <f t="shared" ref="CC640:CE640" si="4056">BY640*BT640</f>
        <v>0.006308795285</v>
      </c>
      <c r="CD640" s="34">
        <f t="shared" si="4056"/>
        <v>-0.005208752024</v>
      </c>
      <c r="CE640" s="34">
        <f t="shared" si="4056"/>
        <v>0.02142816884</v>
      </c>
      <c r="CG640" s="61" t="s">
        <v>2450</v>
      </c>
      <c r="CH640" s="66">
        <v>-0.13477650092525822</v>
      </c>
      <c r="CI640" s="66">
        <v>0.08510696819196573</v>
      </c>
      <c r="CJ640" s="66">
        <v>-0.21074512160077702</v>
      </c>
    </row>
    <row r="641" ht="18.0" customHeight="1">
      <c r="B641" s="6">
        <v>1.0</v>
      </c>
      <c r="C641" s="6">
        <v>0.0</v>
      </c>
      <c r="D641" s="6">
        <v>0.0</v>
      </c>
      <c r="E641" s="22" t="str">
        <f t="shared" si="4043"/>
        <v>setosa</v>
      </c>
      <c r="F641" s="22">
        <f t="shared" ref="F641:H641" si="4057">AQ641</f>
        <v>0.8203158643</v>
      </c>
      <c r="G641" s="22">
        <f t="shared" si="4057"/>
        <v>0.04368427233</v>
      </c>
      <c r="H641" s="22">
        <f t="shared" si="4057"/>
        <v>0.1359998633</v>
      </c>
      <c r="I641" s="64" t="str">
        <f t="shared" si="4045"/>
        <v>setosa</v>
      </c>
      <c r="K641" s="24" t="str">
        <f t="shared" si="4046"/>
        <v>OK</v>
      </c>
      <c r="L641" s="76">
        <f t="shared" si="4047"/>
        <v>0.01709735213</v>
      </c>
      <c r="N641" s="29">
        <v>1.0</v>
      </c>
      <c r="O641" s="27">
        <v>4.6</v>
      </c>
      <c r="P641" s="27">
        <v>6.8</v>
      </c>
      <c r="Q641" s="72">
        <f t="shared" ref="Q641:S641" si="4058">Q628-$C$10*CH628</f>
        <v>-0.6315193627</v>
      </c>
      <c r="R641" s="72">
        <f t="shared" si="4058"/>
        <v>1.120057087</v>
      </c>
      <c r="S641" s="72">
        <f t="shared" si="4058"/>
        <v>-1.194156877</v>
      </c>
      <c r="U641" s="27">
        <v>-2.3971025272382116</v>
      </c>
      <c r="V641" s="27">
        <v>3.645292137864274</v>
      </c>
      <c r="W641" s="27">
        <v>-2.6395740672636014</v>
      </c>
      <c r="Z641" s="17">
        <f t="shared" ref="Z641:AB641" si="4059">1/(1+EXP(-U641))</f>
        <v>0.08339391029</v>
      </c>
      <c r="AA641" s="17">
        <f t="shared" si="4059"/>
        <v>0.974550795</v>
      </c>
      <c r="AB641" s="17">
        <f t="shared" si="4059"/>
        <v>0.0666345213</v>
      </c>
      <c r="AE641" s="29">
        <v>1.0</v>
      </c>
      <c r="AF641" s="17">
        <f t="shared" ref="AF641:AH641" si="4060">Z641</f>
        <v>0.08339391029</v>
      </c>
      <c r="AG641" s="17">
        <f t="shared" si="4060"/>
        <v>0.974550795</v>
      </c>
      <c r="AH641" s="17">
        <f t="shared" si="4060"/>
        <v>0.0666345213</v>
      </c>
      <c r="AI641" s="38">
        <f t="shared" ref="AI641:AK641" si="4061">AI628-$C$10*BO628</f>
        <v>1.720030079</v>
      </c>
      <c r="AJ641" s="38">
        <f t="shared" si="4061"/>
        <v>-1.058149714</v>
      </c>
      <c r="AK641" s="38">
        <f t="shared" si="4061"/>
        <v>0.05811963546</v>
      </c>
      <c r="AM641" s="27">
        <v>1.8791651748651022</v>
      </c>
      <c r="AN641" s="27">
        <v>-1.053536155279028</v>
      </c>
      <c r="AO641" s="27">
        <v>0.08212958924781354</v>
      </c>
      <c r="AQ641" s="17">
        <f t="shared" ref="AQ641:AS641" si="4062">EXP(AM641)/(EXP($AM641)+EXP($AN641)+EXP($AO641))</f>
        <v>0.8203158643</v>
      </c>
      <c r="AR641" s="17">
        <f t="shared" si="4062"/>
        <v>0.04368427233</v>
      </c>
      <c r="AS641" s="17">
        <f t="shared" si="4062"/>
        <v>0.1359998633</v>
      </c>
      <c r="AU641" s="40" t="str">
        <f t="shared" si="4063"/>
        <v>setosa</v>
      </c>
      <c r="AW641" s="41">
        <v>1.0</v>
      </c>
      <c r="AX641" s="41">
        <v>0.0</v>
      </c>
      <c r="AY641" s="41">
        <v>0.0</v>
      </c>
      <c r="BB641" s="74">
        <f t="shared" ref="BB641:BD641" si="4064">AQ641-AW641</f>
        <v>-0.1796841357</v>
      </c>
      <c r="BC641" s="74">
        <f t="shared" si="4064"/>
        <v>0.04368427233</v>
      </c>
      <c r="BD641" s="74">
        <f t="shared" si="4064"/>
        <v>0.1359998633</v>
      </c>
      <c r="BF641" s="5">
        <v>1.0</v>
      </c>
      <c r="BG641" s="5">
        <v>1.0</v>
      </c>
      <c r="BH641" s="5">
        <v>1.0</v>
      </c>
      <c r="BJ641" s="34">
        <f t="shared" ref="BJ641:BL641" si="4065">BB641*BF641</f>
        <v>-0.1796841357</v>
      </c>
      <c r="BK641" s="34">
        <f t="shared" si="4065"/>
        <v>0.04368427233</v>
      </c>
      <c r="BL641" s="34">
        <f t="shared" si="4065"/>
        <v>0.1359998633</v>
      </c>
      <c r="BO641" s="34">
        <v>-0.3257801179432717</v>
      </c>
      <c r="BP641" s="34">
        <v>0.3946070808423098</v>
      </c>
      <c r="BQ641" s="34">
        <v>-0.068826962899038</v>
      </c>
      <c r="BT641" s="5">
        <f t="shared" ref="BT641:BV641" si="4066">Z641*(1-Z641)</f>
        <v>0.07643936602</v>
      </c>
      <c r="BU641" s="5">
        <f t="shared" si="4066"/>
        <v>0.02480154294</v>
      </c>
      <c r="BV641" s="5">
        <f t="shared" si="4066"/>
        <v>0.06219436187</v>
      </c>
      <c r="BY641" s="17">
        <v>0.11568329309935244</v>
      </c>
      <c r="BZ641" s="17">
        <v>-0.3473823558164087</v>
      </c>
      <c r="CA641" s="17">
        <v>0.4680573492044848</v>
      </c>
      <c r="CC641" s="34">
        <f t="shared" ref="CC641:CE641" si="4067">BY641*BT641</f>
        <v>0.008842757583</v>
      </c>
      <c r="CD641" s="34">
        <f t="shared" si="4067"/>
        <v>-0.008615618416</v>
      </c>
      <c r="CE641" s="34">
        <f t="shared" si="4067"/>
        <v>0.02911052815</v>
      </c>
      <c r="CH641" s="66">
        <v>0.22982543531761668</v>
      </c>
      <c r="CI641" s="66">
        <v>-0.2660770656966959</v>
      </c>
      <c r="CJ641" s="66">
        <v>0.1672473370884774</v>
      </c>
    </row>
    <row r="642" ht="18.0" customHeight="1">
      <c r="B642" s="6">
        <v>0.0</v>
      </c>
      <c r="C642" s="6">
        <v>1.0</v>
      </c>
      <c r="D642" s="6">
        <v>0.0</v>
      </c>
      <c r="E642" s="22" t="str">
        <f t="shared" si="4043"/>
        <v>versicolor</v>
      </c>
      <c r="F642" s="22">
        <f t="shared" ref="F642:H642" si="4068">AQ642</f>
        <v>0.05436865181</v>
      </c>
      <c r="G642" s="22">
        <f t="shared" si="4068"/>
        <v>0.5329197812</v>
      </c>
      <c r="H642" s="22">
        <f t="shared" si="4068"/>
        <v>0.412711567</v>
      </c>
      <c r="I642" s="64" t="str">
        <f t="shared" si="4045"/>
        <v>versicolor</v>
      </c>
      <c r="K642" s="24" t="str">
        <f t="shared" si="4046"/>
        <v>OK</v>
      </c>
      <c r="L642" s="76">
        <f t="shared" si="4047"/>
        <v>0.1105599406</v>
      </c>
      <c r="N642" s="29">
        <v>1.0</v>
      </c>
      <c r="O642" s="27">
        <v>6.4</v>
      </c>
      <c r="P642" s="27">
        <v>3.6</v>
      </c>
      <c r="U642" s="27">
        <v>0.3255272292956013</v>
      </c>
      <c r="V642" s="27">
        <v>-1.4240432231839044</v>
      </c>
      <c r="W642" s="27">
        <v>3.239657917945234</v>
      </c>
      <c r="Z642" s="17">
        <f t="shared" ref="Z642:AB642" si="4069">1/(1+EXP(-U642))</f>
        <v>0.5806706865</v>
      </c>
      <c r="AA642" s="17">
        <f t="shared" si="4069"/>
        <v>0.1940285162</v>
      </c>
      <c r="AB642" s="17">
        <f t="shared" si="4069"/>
        <v>0.9622997011</v>
      </c>
      <c r="AE642" s="29">
        <v>1.0</v>
      </c>
      <c r="AF642" s="17">
        <f t="shared" ref="AF642:AH642" si="4070">Z642</f>
        <v>0.5806706865</v>
      </c>
      <c r="AG642" s="17">
        <f t="shared" si="4070"/>
        <v>0.1940285162</v>
      </c>
      <c r="AH642" s="17">
        <f t="shared" si="4070"/>
        <v>0.9622997011</v>
      </c>
      <c r="AI642" s="38">
        <f t="shared" ref="AI642:AK642" si="4071">AI629-$C$10*BO629</f>
        <v>-1.495310841</v>
      </c>
      <c r="AJ642" s="38">
        <f t="shared" si="4071"/>
        <v>1.280696367</v>
      </c>
      <c r="AK642" s="38">
        <f t="shared" si="4071"/>
        <v>1.054614474</v>
      </c>
      <c r="AM642" s="27">
        <v>-0.7721016292663334</v>
      </c>
      <c r="AN642" s="27">
        <v>1.5104815449799653</v>
      </c>
      <c r="AO642" s="27">
        <v>1.2548596005594415</v>
      </c>
      <c r="AQ642" s="17">
        <f t="shared" ref="AQ642:AS642" si="4072">EXP(AM642)/(EXP($AM642)+EXP($AN642)+EXP($AO642))</f>
        <v>0.05436865181</v>
      </c>
      <c r="AR642" s="17">
        <f t="shared" si="4072"/>
        <v>0.5329197812</v>
      </c>
      <c r="AS642" s="17">
        <f t="shared" si="4072"/>
        <v>0.412711567</v>
      </c>
      <c r="AU642" s="40" t="str">
        <f t="shared" si="4063"/>
        <v>versicolor</v>
      </c>
      <c r="AW642" s="41">
        <v>0.0</v>
      </c>
      <c r="AX642" s="41">
        <v>1.0</v>
      </c>
      <c r="AY642" s="41">
        <v>0.0</v>
      </c>
      <c r="BB642" s="74">
        <f t="shared" ref="BB642:BD642" si="4073">AQ642-AW642</f>
        <v>0.05436865181</v>
      </c>
      <c r="BC642" s="74">
        <f t="shared" si="4073"/>
        <v>-0.4670802188</v>
      </c>
      <c r="BD642" s="74">
        <f t="shared" si="4073"/>
        <v>0.412711567</v>
      </c>
      <c r="BF642" s="5">
        <v>1.0</v>
      </c>
      <c r="BG642" s="5">
        <v>1.0</v>
      </c>
      <c r="BH642" s="5">
        <v>1.0</v>
      </c>
      <c r="BJ642" s="34">
        <f t="shared" ref="BJ642:BL642" si="4074">BB642*BF642</f>
        <v>0.05436865181</v>
      </c>
      <c r="BK642" s="34">
        <f t="shared" si="4074"/>
        <v>-0.4670802188</v>
      </c>
      <c r="BL642" s="34">
        <f t="shared" si="4074"/>
        <v>0.412711567</v>
      </c>
      <c r="BO642" s="34">
        <v>0.4371799714192059</v>
      </c>
      <c r="BP642" s="34">
        <v>-0.17987334006241146</v>
      </c>
      <c r="BQ642" s="34">
        <v>-0.2573066313567943</v>
      </c>
      <c r="BT642" s="5">
        <f t="shared" ref="BT642:BV642" si="4075">Z642*(1-Z642)</f>
        <v>0.2434922403</v>
      </c>
      <c r="BU642" s="5">
        <f t="shared" si="4075"/>
        <v>0.1563814511</v>
      </c>
      <c r="BV642" s="5">
        <f t="shared" si="4075"/>
        <v>0.0362789864</v>
      </c>
      <c r="BY642" s="17">
        <v>-0.3248032455206594</v>
      </c>
      <c r="BZ642" s="17">
        <v>0.6117431623312731</v>
      </c>
      <c r="CA642" s="17">
        <v>-0.24423438194040747</v>
      </c>
      <c r="CC642" s="34">
        <f t="shared" ref="CC642:CE642" si="4076">BY642*BT642</f>
        <v>-0.07908706992</v>
      </c>
      <c r="CD642" s="34">
        <f t="shared" si="4076"/>
        <v>0.09566528342</v>
      </c>
      <c r="CE642" s="34">
        <f t="shared" si="4076"/>
        <v>-0.00886057582</v>
      </c>
    </row>
    <row r="643" ht="18.0" customHeight="1">
      <c r="B643" s="6">
        <v>0.0</v>
      </c>
      <c r="C643" s="6">
        <v>1.0</v>
      </c>
      <c r="D643" s="6">
        <v>0.0</v>
      </c>
      <c r="E643" s="22" t="str">
        <f t="shared" si="4043"/>
        <v>versicolor</v>
      </c>
      <c r="F643" s="22">
        <f t="shared" ref="F643:H643" si="4077">AQ643</f>
        <v>0.06106212733</v>
      </c>
      <c r="G643" s="22">
        <f t="shared" si="4077"/>
        <v>0.5178604118</v>
      </c>
      <c r="H643" s="22">
        <f t="shared" si="4077"/>
        <v>0.4210774609</v>
      </c>
      <c r="I643" s="64" t="str">
        <f t="shared" si="4045"/>
        <v>versicolor</v>
      </c>
      <c r="K643" s="24" t="str">
        <f t="shared" si="4046"/>
        <v>OK</v>
      </c>
      <c r="L643" s="76">
        <f t="shared" si="4047"/>
        <v>0.1180935829</v>
      </c>
      <c r="N643" s="29">
        <v>1.0</v>
      </c>
      <c r="O643" s="27">
        <v>5.9</v>
      </c>
      <c r="P643" s="27">
        <v>3.4</v>
      </c>
      <c r="U643" s="27">
        <v>0.25689560297815284</v>
      </c>
      <c r="V643" s="27">
        <v>-1.2355122291969627</v>
      </c>
      <c r="W643" s="27">
        <v>2.906842076912488</v>
      </c>
      <c r="Z643" s="17">
        <f t="shared" ref="Z643:AB643" si="4078">1/(1+EXP(-U643))</f>
        <v>0.5638730097</v>
      </c>
      <c r="AA643" s="17">
        <f t="shared" si="4078"/>
        <v>0.2252181131</v>
      </c>
      <c r="AB643" s="17">
        <f t="shared" si="4078"/>
        <v>0.9481836307</v>
      </c>
      <c r="AE643" s="29">
        <v>1.0</v>
      </c>
      <c r="AF643" s="17">
        <f t="shared" ref="AF643:AH643" si="4079">Z643</f>
        <v>0.5638730097</v>
      </c>
      <c r="AG643" s="17">
        <f t="shared" si="4079"/>
        <v>0.2252181131</v>
      </c>
      <c r="AH643" s="17">
        <f t="shared" si="4079"/>
        <v>0.9481836307</v>
      </c>
      <c r="AI643" s="2"/>
      <c r="AM643" s="27">
        <v>-0.6983787259612452</v>
      </c>
      <c r="AN643" s="27">
        <v>1.4394351780175028</v>
      </c>
      <c r="AO643" s="27">
        <v>1.2325462566145529</v>
      </c>
      <c r="AQ643" s="17">
        <f t="shared" ref="AQ643:AS643" si="4080">EXP(AM643)/(EXP($AM643)+EXP($AN643)+EXP($AO643))</f>
        <v>0.06106212733</v>
      </c>
      <c r="AR643" s="17">
        <f t="shared" si="4080"/>
        <v>0.5178604118</v>
      </c>
      <c r="AS643" s="17">
        <f t="shared" si="4080"/>
        <v>0.4210774609</v>
      </c>
      <c r="AU643" s="40" t="str">
        <f t="shared" si="4063"/>
        <v>versicolor</v>
      </c>
      <c r="AW643" s="41">
        <v>0.0</v>
      </c>
      <c r="AX643" s="41">
        <v>1.0</v>
      </c>
      <c r="AY643" s="41">
        <v>0.0</v>
      </c>
      <c r="BB643" s="74">
        <f t="shared" ref="BB643:BD643" si="4081">AQ643-AW643</f>
        <v>0.06106212733</v>
      </c>
      <c r="BC643" s="74">
        <f t="shared" si="4081"/>
        <v>-0.4821395882</v>
      </c>
      <c r="BD643" s="74">
        <f t="shared" si="4081"/>
        <v>0.4210774609</v>
      </c>
      <c r="BF643" s="5">
        <v>1.0</v>
      </c>
      <c r="BG643" s="5">
        <v>1.0</v>
      </c>
      <c r="BH643" s="5">
        <v>1.0</v>
      </c>
      <c r="BJ643" s="34">
        <f t="shared" ref="BJ643:BL643" si="4082">BB643*BF643</f>
        <v>0.06106212733</v>
      </c>
      <c r="BK643" s="34">
        <f t="shared" si="4082"/>
        <v>-0.4821395882</v>
      </c>
      <c r="BL643" s="34">
        <f t="shared" si="4082"/>
        <v>0.4210774609</v>
      </c>
      <c r="BT643" s="5">
        <f t="shared" ref="BT643:BV643" si="4083">Z643*(1-Z643)</f>
        <v>0.2459202386</v>
      </c>
      <c r="BU643" s="5">
        <f t="shared" si="4083"/>
        <v>0.1744949146</v>
      </c>
      <c r="BV643" s="5">
        <f t="shared" si="4083"/>
        <v>0.04913143321</v>
      </c>
      <c r="BY643" s="17">
        <v>-0.33768924306614956</v>
      </c>
      <c r="BZ643" s="17">
        <v>0.6396774316398611</v>
      </c>
      <c r="CA643" s="17">
        <v>-0.2647068953625929</v>
      </c>
      <c r="CC643" s="34">
        <f t="shared" ref="CC643:CE643" si="4084">BY643*BT643</f>
        <v>-0.08304461924</v>
      </c>
      <c r="CD643" s="34">
        <f t="shared" si="4084"/>
        <v>0.1116204588</v>
      </c>
      <c r="CE643" s="34">
        <f t="shared" si="4084"/>
        <v>-0.01300542915</v>
      </c>
    </row>
    <row r="644" ht="18.0" customHeight="1">
      <c r="B644" s="6">
        <v>0.0</v>
      </c>
      <c r="C644" s="6">
        <v>1.0</v>
      </c>
      <c r="D644" s="6">
        <v>0.0</v>
      </c>
      <c r="E644" s="22" t="str">
        <f t="shared" si="4043"/>
        <v>versicolor</v>
      </c>
      <c r="F644" s="22">
        <f t="shared" ref="F644:H644" si="4085">AQ644</f>
        <v>0.03966347888</v>
      </c>
      <c r="G644" s="22">
        <f t="shared" si="4085"/>
        <v>0.5778027243</v>
      </c>
      <c r="H644" s="22">
        <f t="shared" si="4085"/>
        <v>0.3825337968</v>
      </c>
      <c r="I644" s="64" t="str">
        <f t="shared" si="4045"/>
        <v>versicolor</v>
      </c>
      <c r="K644" s="24" t="str">
        <f t="shared" si="4046"/>
        <v>OK</v>
      </c>
      <c r="L644" s="76">
        <f t="shared" si="4047"/>
        <v>0.08991186557</v>
      </c>
      <c r="N644" s="29">
        <v>1.0</v>
      </c>
      <c r="O644" s="27">
        <v>6.7</v>
      </c>
      <c r="P644" s="27">
        <v>3.2</v>
      </c>
      <c r="U644" s="27">
        <v>0.6950962736909987</v>
      </c>
      <c r="V644" s="27">
        <v>-2.1195915050356344</v>
      </c>
      <c r="W644" s="27">
        <v>4.060308998558578</v>
      </c>
      <c r="Z644" s="17">
        <f t="shared" ref="Z644:AB644" si="4086">1/(1+EXP(-U644))</f>
        <v>0.6670996577</v>
      </c>
      <c r="AA644" s="17">
        <f t="shared" si="4086"/>
        <v>0.1072071628</v>
      </c>
      <c r="AB644" s="17">
        <f t="shared" si="4086"/>
        <v>0.9830486144</v>
      </c>
      <c r="AE644" s="29">
        <v>1.0</v>
      </c>
      <c r="AF644" s="17">
        <f t="shared" ref="AF644:AH644" si="4087">Z644</f>
        <v>0.6670996577</v>
      </c>
      <c r="AG644" s="17">
        <f t="shared" si="4087"/>
        <v>0.1072071628</v>
      </c>
      <c r="AH644" s="17">
        <f t="shared" si="4087"/>
        <v>0.9830486144</v>
      </c>
      <c r="AJ644" s="2"/>
      <c r="AK644" s="2"/>
      <c r="AM644" s="27">
        <v>-0.9471528196774606</v>
      </c>
      <c r="AN644" s="27">
        <v>1.7316488464609832</v>
      </c>
      <c r="AO644" s="27">
        <v>1.319233350380066</v>
      </c>
      <c r="AQ644" s="17">
        <f t="shared" ref="AQ644:AS644" si="4088">EXP(AM644)/(EXP($AM644)+EXP($AN644)+EXP($AO644))</f>
        <v>0.03966347888</v>
      </c>
      <c r="AR644" s="17">
        <f t="shared" si="4088"/>
        <v>0.5778027243</v>
      </c>
      <c r="AS644" s="17">
        <f t="shared" si="4088"/>
        <v>0.3825337968</v>
      </c>
      <c r="AU644" s="40" t="str">
        <f t="shared" si="4063"/>
        <v>versicolor</v>
      </c>
      <c r="AW644" s="41">
        <v>0.0</v>
      </c>
      <c r="AX644" s="41">
        <v>1.0</v>
      </c>
      <c r="AY644" s="41">
        <v>0.0</v>
      </c>
      <c r="BB644" s="74">
        <f t="shared" ref="BB644:BD644" si="4089">AQ644-AW644</f>
        <v>0.03966347888</v>
      </c>
      <c r="BC644" s="74">
        <f t="shared" si="4089"/>
        <v>-0.4221972757</v>
      </c>
      <c r="BD644" s="74">
        <f t="shared" si="4089"/>
        <v>0.3825337968</v>
      </c>
      <c r="BF644" s="5">
        <v>1.0</v>
      </c>
      <c r="BG644" s="5">
        <v>1.0</v>
      </c>
      <c r="BH644" s="5">
        <v>1.0</v>
      </c>
      <c r="BJ644" s="34">
        <f t="shared" ref="BJ644:BL644" si="4090">BB644*BF644</f>
        <v>0.03966347888</v>
      </c>
      <c r="BK644" s="34">
        <f t="shared" si="4090"/>
        <v>-0.4221972757</v>
      </c>
      <c r="BL644" s="34">
        <f t="shared" si="4090"/>
        <v>0.3825337968</v>
      </c>
      <c r="BT644" s="5">
        <f t="shared" ref="BT644:BV644" si="4091">Z644*(1-Z644)</f>
        <v>0.2220777044</v>
      </c>
      <c r="BU644" s="5">
        <f t="shared" si="4091"/>
        <v>0.09571378705</v>
      </c>
      <c r="BV644" s="5">
        <f t="shared" si="4091"/>
        <v>0.01666403611</v>
      </c>
      <c r="BY644" s="17">
        <v>-0.28895996161655957</v>
      </c>
      <c r="BZ644" s="17">
        <v>0.5372030280965095</v>
      </c>
      <c r="CA644" s="17">
        <v>-0.19659006845652272</v>
      </c>
      <c r="CC644" s="34">
        <f t="shared" ref="CC644:CE644" si="4092">BY644*BT644</f>
        <v>-0.06417156494</v>
      </c>
      <c r="CD644" s="34">
        <f t="shared" si="4092"/>
        <v>0.05141773624</v>
      </c>
      <c r="CE644" s="34">
        <f t="shared" si="4092"/>
        <v>-0.003275983999</v>
      </c>
    </row>
    <row r="645" ht="18.0" customHeight="1">
      <c r="B645" s="6">
        <v>0.0</v>
      </c>
      <c r="C645" s="6">
        <v>0.0</v>
      </c>
      <c r="D645" s="6">
        <v>1.0</v>
      </c>
      <c r="E645" s="22" t="str">
        <f t="shared" si="4043"/>
        <v>virginica</v>
      </c>
      <c r="F645" s="22">
        <f t="shared" ref="F645:H645" si="4093">AQ645</f>
        <v>0.1869878591</v>
      </c>
      <c r="G645" s="22">
        <f t="shared" si="4093"/>
        <v>0.3294810845</v>
      </c>
      <c r="H645" s="22">
        <f t="shared" si="4093"/>
        <v>0.4835310564</v>
      </c>
      <c r="I645" s="64" t="str">
        <f t="shared" si="4045"/>
        <v>virginica</v>
      </c>
      <c r="K645" s="24" t="str">
        <f t="shared" si="4046"/>
        <v>OK</v>
      </c>
      <c r="L645" s="76">
        <f t="shared" si="4047"/>
        <v>0.07176112225</v>
      </c>
      <c r="N645" s="29">
        <v>1.0</v>
      </c>
      <c r="O645" s="27">
        <v>7.9</v>
      </c>
      <c r="P645" s="27">
        <v>6.3</v>
      </c>
      <c r="U645" s="27">
        <v>-0.794768553425802</v>
      </c>
      <c r="V645" s="27">
        <v>0.36248367844197915</v>
      </c>
      <c r="W645" s="27">
        <v>1.730375999530465</v>
      </c>
      <c r="Z645" s="17">
        <f t="shared" ref="Z645:AB645" si="4094">1/(1+EXP(-U645))</f>
        <v>0.3111456867</v>
      </c>
      <c r="AA645" s="17">
        <f t="shared" si="4094"/>
        <v>0.5896415293</v>
      </c>
      <c r="AB645" s="17">
        <f t="shared" si="4094"/>
        <v>0.8494605084</v>
      </c>
      <c r="AE645" s="29">
        <v>1.0</v>
      </c>
      <c r="AF645" s="17">
        <f t="shared" ref="AF645:AH645" si="4095">Z645</f>
        <v>0.3111456867</v>
      </c>
      <c r="AG645" s="17">
        <f t="shared" si="4095"/>
        <v>0.5896415293</v>
      </c>
      <c r="AH645" s="17">
        <f t="shared" si="4095"/>
        <v>0.8494605084</v>
      </c>
      <c r="AM645" s="27">
        <v>0.06053461789634662</v>
      </c>
      <c r="AN645" s="27">
        <v>0.6270098733792485</v>
      </c>
      <c r="AO645" s="27">
        <v>1.0106064730218087</v>
      </c>
      <c r="AQ645" s="17">
        <f t="shared" ref="AQ645:AS645" si="4096">EXP(AM645)/(EXP($AM645)+EXP($AN645)+EXP($AO645))</f>
        <v>0.1869878591</v>
      </c>
      <c r="AR645" s="17">
        <f t="shared" si="4096"/>
        <v>0.3294810845</v>
      </c>
      <c r="AS645" s="17">
        <f t="shared" si="4096"/>
        <v>0.4835310564</v>
      </c>
      <c r="AU645" s="40" t="str">
        <f t="shared" si="4063"/>
        <v>virginica</v>
      </c>
      <c r="AW645" s="41">
        <v>0.0</v>
      </c>
      <c r="AX645" s="41">
        <v>0.0</v>
      </c>
      <c r="AY645" s="41">
        <v>1.0</v>
      </c>
      <c r="BB645" s="74">
        <f t="shared" ref="BB645:BD645" si="4097">AQ645-AW645</f>
        <v>0.1869878591</v>
      </c>
      <c r="BC645" s="74">
        <f t="shared" si="4097"/>
        <v>0.3294810845</v>
      </c>
      <c r="BD645" s="74">
        <f t="shared" si="4097"/>
        <v>-0.5164689436</v>
      </c>
      <c r="BF645" s="5">
        <v>1.0</v>
      </c>
      <c r="BG645" s="5">
        <v>1.0</v>
      </c>
      <c r="BH645" s="5">
        <v>1.0</v>
      </c>
      <c r="BJ645" s="34">
        <f t="shared" ref="BJ645:BL645" si="4098">BB645*BF645</f>
        <v>0.1869878591</v>
      </c>
      <c r="BK645" s="34">
        <f t="shared" si="4098"/>
        <v>0.3294810845</v>
      </c>
      <c r="BL645" s="34">
        <f t="shared" si="4098"/>
        <v>-0.5164689436</v>
      </c>
      <c r="BT645" s="5">
        <f t="shared" ref="BT645:BV645" si="4099">Z645*(1-Z645)</f>
        <v>0.2143340484</v>
      </c>
      <c r="BU645" s="5">
        <f t="shared" si="4099"/>
        <v>0.2419643962</v>
      </c>
      <c r="BV645" s="5">
        <f t="shared" si="4099"/>
        <v>0.1278773531</v>
      </c>
      <c r="BY645" s="17">
        <v>0.1190216078583054</v>
      </c>
      <c r="BZ645" s="17">
        <v>-0.05703256011617183</v>
      </c>
      <c r="CA645" s="17">
        <v>-0.4023153679579559</v>
      </c>
      <c r="CC645" s="34">
        <f t="shared" ref="CC645:CE645" si="4100">BY645*BT645</f>
        <v>0.02551038305</v>
      </c>
      <c r="CD645" s="34">
        <f t="shared" si="4100"/>
        <v>-0.01379984897</v>
      </c>
      <c r="CE645" s="34">
        <f t="shared" si="4100"/>
        <v>-0.05144702435</v>
      </c>
    </row>
    <row r="646" ht="18.0" customHeight="1">
      <c r="B646" s="6">
        <v>0.0</v>
      </c>
      <c r="C646" s="6">
        <v>0.0</v>
      </c>
      <c r="D646" s="6">
        <v>1.0</v>
      </c>
      <c r="E646" s="22" t="str">
        <f t="shared" si="4043"/>
        <v>virginica</v>
      </c>
      <c r="F646" s="22">
        <f t="shared" ref="F646:H646" si="4101">AQ646</f>
        <v>0.09356692999</v>
      </c>
      <c r="G646" s="22">
        <f t="shared" si="4101"/>
        <v>0.4420521966</v>
      </c>
      <c r="H646" s="22">
        <f t="shared" si="4101"/>
        <v>0.4643808735</v>
      </c>
      <c r="I646" s="64" t="str">
        <f t="shared" si="4045"/>
        <v>virginica</v>
      </c>
      <c r="K646" s="24" t="str">
        <f t="shared" si="4046"/>
        <v>OK</v>
      </c>
      <c r="L646" s="76">
        <f t="shared" si="4047"/>
        <v>0.1020824574</v>
      </c>
      <c r="N646" s="29">
        <v>1.0</v>
      </c>
      <c r="O646" s="27">
        <v>8.3</v>
      </c>
      <c r="P646" s="27">
        <v>5.8</v>
      </c>
      <c r="U646" s="27">
        <v>-0.3230604729886646</v>
      </c>
      <c r="V646" s="27">
        <v>-0.5275787944462547</v>
      </c>
      <c r="W646" s="27">
        <v>2.784772211117895</v>
      </c>
      <c r="Z646" s="17">
        <f t="shared" ref="Z646:AB646" si="4102">1/(1+EXP(-U646))</f>
        <v>0.4199300687</v>
      </c>
      <c r="AA646" s="17">
        <f t="shared" si="4102"/>
        <v>0.3710817726</v>
      </c>
      <c r="AB646" s="17">
        <f t="shared" si="4102"/>
        <v>0.9418473745</v>
      </c>
      <c r="AE646" s="29">
        <v>1.0</v>
      </c>
      <c r="AF646" s="17">
        <f t="shared" ref="AF646:AH646" si="4103">Z646</f>
        <v>0.4199300687</v>
      </c>
      <c r="AG646" s="17">
        <f t="shared" si="4103"/>
        <v>0.3710817726</v>
      </c>
      <c r="AH646" s="17">
        <f t="shared" si="4103"/>
        <v>0.9418473745</v>
      </c>
      <c r="AM646" s="27">
        <v>-0.44685807260978283</v>
      </c>
      <c r="AN646" s="27">
        <v>1.1058928853106207</v>
      </c>
      <c r="AO646" s="27">
        <v>1.155169981933029</v>
      </c>
      <c r="AQ646" s="17">
        <f t="shared" ref="AQ646:AS646" si="4104">EXP(AM646)/(EXP($AM646)+EXP($AN646)+EXP($AO646))</f>
        <v>0.09356692999</v>
      </c>
      <c r="AR646" s="17">
        <f t="shared" si="4104"/>
        <v>0.4420521966</v>
      </c>
      <c r="AS646" s="17">
        <f t="shared" si="4104"/>
        <v>0.4643808735</v>
      </c>
      <c r="AU646" s="40" t="str">
        <f t="shared" si="4063"/>
        <v>virginica</v>
      </c>
      <c r="AW646" s="41">
        <v>0.0</v>
      </c>
      <c r="AX646" s="41">
        <v>0.0</v>
      </c>
      <c r="AY646" s="41">
        <v>1.0</v>
      </c>
      <c r="BB646" s="74">
        <f t="shared" ref="BB646:BD646" si="4105">AQ646-AW646</f>
        <v>0.09356692999</v>
      </c>
      <c r="BC646" s="74">
        <f t="shared" si="4105"/>
        <v>0.4420521966</v>
      </c>
      <c r="BD646" s="74">
        <f t="shared" si="4105"/>
        <v>-0.5356191265</v>
      </c>
      <c r="BF646" s="5">
        <v>1.0</v>
      </c>
      <c r="BG646" s="5">
        <v>1.0</v>
      </c>
      <c r="BH646" s="5">
        <v>1.0</v>
      </c>
      <c r="BJ646" s="34">
        <f t="shared" ref="BJ646:BL646" si="4106">BB646*BF646</f>
        <v>0.09356692999</v>
      </c>
      <c r="BK646" s="34">
        <f t="shared" si="4106"/>
        <v>0.4420521966</v>
      </c>
      <c r="BL646" s="34">
        <f t="shared" si="4106"/>
        <v>-0.5356191265</v>
      </c>
      <c r="BT646" s="5">
        <f t="shared" ref="BT646:BV646" si="4107">Z646*(1-Z646)</f>
        <v>0.2435888061</v>
      </c>
      <c r="BU646" s="5">
        <f t="shared" si="4107"/>
        <v>0.2333800906</v>
      </c>
      <c r="BV646" s="5">
        <f t="shared" si="4107"/>
        <v>0.0547708976</v>
      </c>
      <c r="BY646" s="17">
        <v>0.23654403283871966</v>
      </c>
      <c r="BZ646" s="17">
        <v>-0.3379494598693619</v>
      </c>
      <c r="CA646" s="17">
        <v>-0.1386486856954403</v>
      </c>
      <c r="CC646" s="34">
        <f t="shared" ref="CC646:CE646" si="4108">BY646*BT646</f>
        <v>0.05761947855</v>
      </c>
      <c r="CD646" s="34">
        <f t="shared" si="4108"/>
        <v>-0.07887067558</v>
      </c>
      <c r="CE646" s="34">
        <f t="shared" si="4108"/>
        <v>-0.007593912967</v>
      </c>
    </row>
    <row r="647" ht="18.0" customHeight="1">
      <c r="B647" s="6">
        <v>0.0</v>
      </c>
      <c r="C647" s="6">
        <v>0.0</v>
      </c>
      <c r="D647" s="6">
        <v>1.0</v>
      </c>
      <c r="E647" s="22" t="str">
        <f t="shared" si="4043"/>
        <v>virginica</v>
      </c>
      <c r="F647" s="22">
        <f t="shared" ref="F647:H647" si="4109">AQ647</f>
        <v>0.08369181123</v>
      </c>
      <c r="G647" s="22">
        <f t="shared" si="4109"/>
        <v>0.4624686134</v>
      </c>
      <c r="H647" s="22">
        <f t="shared" si="4109"/>
        <v>0.4538395753</v>
      </c>
      <c r="I647" s="64" t="str">
        <f t="shared" si="4045"/>
        <v>versicolor</v>
      </c>
      <c r="J647" s="30"/>
      <c r="K647" s="77" t="str">
        <f t="shared" si="4046"/>
        <v>NG</v>
      </c>
      <c r="L647" s="78">
        <f t="shared" si="4047"/>
        <v>0.1104407688</v>
      </c>
      <c r="N647" s="31">
        <v>1.0</v>
      </c>
      <c r="O647" s="27">
        <v>7.7</v>
      </c>
      <c r="P647" s="27">
        <v>5.2</v>
      </c>
      <c r="U647" s="27">
        <v>-0.17807145399696056</v>
      </c>
      <c r="V647" s="27">
        <v>-0.7045621531339306</v>
      </c>
      <c r="W647" s="27">
        <v>2.8152896775665415</v>
      </c>
      <c r="Z647" s="17">
        <f t="shared" ref="Z647:AB647" si="4110">1/(1+EXP(-U647))</f>
        <v>0.4555994011</v>
      </c>
      <c r="AA647" s="17">
        <f t="shared" si="4110"/>
        <v>0.330801517</v>
      </c>
      <c r="AB647" s="17">
        <f t="shared" si="4110"/>
        <v>0.943496479</v>
      </c>
      <c r="AE647" s="31">
        <v>1.0</v>
      </c>
      <c r="AF647" s="17">
        <f t="shared" ref="AF647:AH647" si="4111">Z647</f>
        <v>0.4555994011</v>
      </c>
      <c r="AG647" s="17">
        <f t="shared" si="4111"/>
        <v>0.330801517</v>
      </c>
      <c r="AH647" s="17">
        <f t="shared" si="4111"/>
        <v>0.943496479</v>
      </c>
      <c r="AM647" s="27">
        <v>-0.5164157122027961</v>
      </c>
      <c r="AN647" s="27">
        <v>1.1930218416187768</v>
      </c>
      <c r="AO647" s="27">
        <v>1.1741869270854899</v>
      </c>
      <c r="AQ647" s="17">
        <f t="shared" ref="AQ647:AS647" si="4112">EXP(AM647)/(EXP($AM647)+EXP($AN647)+EXP($AO647))</f>
        <v>0.08369181123</v>
      </c>
      <c r="AR647" s="17">
        <f t="shared" si="4112"/>
        <v>0.4624686134</v>
      </c>
      <c r="AS647" s="17">
        <f t="shared" si="4112"/>
        <v>0.4538395753</v>
      </c>
      <c r="AU647" s="40" t="str">
        <f t="shared" si="4063"/>
        <v>versicolor</v>
      </c>
      <c r="AW647" s="41">
        <v>0.0</v>
      </c>
      <c r="AX647" s="41">
        <v>0.0</v>
      </c>
      <c r="AY647" s="41">
        <v>1.0</v>
      </c>
      <c r="BB647" s="74">
        <f t="shared" ref="BB647:BD647" si="4113">AQ647-AW647</f>
        <v>0.08369181123</v>
      </c>
      <c r="BC647" s="74">
        <f t="shared" si="4113"/>
        <v>0.4624686134</v>
      </c>
      <c r="BD647" s="74">
        <f t="shared" si="4113"/>
        <v>-0.5461604247</v>
      </c>
      <c r="BF647" s="5">
        <v>1.0</v>
      </c>
      <c r="BG647" s="5">
        <v>1.0</v>
      </c>
      <c r="BH647" s="5">
        <v>1.0</v>
      </c>
      <c r="BJ647" s="34">
        <f t="shared" ref="BJ647:BL647" si="4114">BB647*BF647</f>
        <v>0.08369181123</v>
      </c>
      <c r="BK647" s="34">
        <f t="shared" si="4114"/>
        <v>0.4624686134</v>
      </c>
      <c r="BL647" s="34">
        <f t="shared" si="4114"/>
        <v>-0.5461604247</v>
      </c>
      <c r="BT647" s="5">
        <f t="shared" ref="BT647:BV647" si="4115">Z647*(1-Z647)</f>
        <v>0.2480285868</v>
      </c>
      <c r="BU647" s="5">
        <f t="shared" si="4115"/>
        <v>0.2213718734</v>
      </c>
      <c r="BV647" s="5">
        <f t="shared" si="4115"/>
        <v>0.05331087314</v>
      </c>
      <c r="BY647" s="17">
        <v>0.2544050961496629</v>
      </c>
      <c r="BZ647" s="17">
        <v>-0.3771512432481057</v>
      </c>
      <c r="CA647" s="17">
        <v>-0.10885208821317605</v>
      </c>
      <c r="CC647" s="34">
        <f t="shared" ref="CC647:CE647" si="4116">BY647*BT647</f>
        <v>0.06309973648</v>
      </c>
      <c r="CD647" s="34">
        <f t="shared" si="4116"/>
        <v>-0.08349067726</v>
      </c>
      <c r="CE647" s="34">
        <f t="shared" si="4116"/>
        <v>-0.005802999866</v>
      </c>
    </row>
    <row r="648" ht="18.0" customHeight="1">
      <c r="K648" s="2"/>
      <c r="R648" s="9"/>
      <c r="AM648" s="7"/>
    </row>
    <row r="649" ht="18.0" customHeight="1">
      <c r="K649" s="2"/>
      <c r="R649" s="9"/>
      <c r="AM649" s="43" t="s">
        <v>388</v>
      </c>
      <c r="AN649" s="27"/>
      <c r="AO649" s="27"/>
    </row>
    <row r="650" ht="18.0" customHeight="1">
      <c r="B650" s="11" t="s">
        <v>11</v>
      </c>
      <c r="C650" s="12"/>
      <c r="D650" s="12"/>
      <c r="E650" s="13"/>
      <c r="G650" s="2"/>
      <c r="H650" s="2"/>
      <c r="I650" s="2"/>
      <c r="J650" s="9"/>
      <c r="K650" s="2"/>
      <c r="L650" s="9"/>
      <c r="Q650" s="7"/>
      <c r="U650" s="43" t="s">
        <v>12</v>
      </c>
      <c r="V650" s="27"/>
      <c r="W650" s="27"/>
      <c r="Z650" s="16" t="s">
        <v>389</v>
      </c>
      <c r="AA650" s="17"/>
      <c r="AF650" s="16" t="s">
        <v>390</v>
      </c>
      <c r="AI650" s="7"/>
      <c r="AM650" s="43" t="s">
        <v>391</v>
      </c>
      <c r="AQ650" s="10" t="s">
        <v>392</v>
      </c>
      <c r="AR650" s="17"/>
      <c r="AW650" s="1" t="s">
        <v>41</v>
      </c>
      <c r="BB650" s="36" t="s">
        <v>93</v>
      </c>
      <c r="BF650" s="4" t="s">
        <v>393</v>
      </c>
      <c r="BH650" s="9" t="s">
        <v>2451</v>
      </c>
      <c r="BJ650" s="33" t="s">
        <v>395</v>
      </c>
      <c r="BN650" s="33" t="s">
        <v>396</v>
      </c>
      <c r="BO650" s="34"/>
      <c r="BP650" s="34"/>
      <c r="BQ650" s="34"/>
      <c r="BT650" s="4" t="s">
        <v>397</v>
      </c>
      <c r="BX650" s="16" t="s">
        <v>398</v>
      </c>
      <c r="BY650" s="17"/>
      <c r="BZ650" s="17"/>
      <c r="CA650" s="17"/>
      <c r="CB650" s="17"/>
      <c r="CC650" s="33" t="s">
        <v>399</v>
      </c>
      <c r="CG650" s="4" t="s">
        <v>138</v>
      </c>
      <c r="CH650" s="5"/>
      <c r="CI650" s="5"/>
      <c r="CJ650" s="5"/>
    </row>
    <row r="651" ht="18.0" customHeight="1">
      <c r="B651" s="18" t="s">
        <v>14</v>
      </c>
      <c r="C651" s="18" t="s">
        <v>15</v>
      </c>
      <c r="D651" s="18" t="s">
        <v>16</v>
      </c>
      <c r="E651" s="19"/>
      <c r="F651" s="6" t="s">
        <v>14</v>
      </c>
      <c r="G651" s="6" t="s">
        <v>15</v>
      </c>
      <c r="H651" s="6" t="s">
        <v>16</v>
      </c>
      <c r="I651" s="19"/>
      <c r="J651" s="20" t="s">
        <v>18</v>
      </c>
      <c r="K651" s="18" t="s">
        <v>19</v>
      </c>
      <c r="L651" s="18" t="s">
        <v>1142</v>
      </c>
      <c r="N651" s="1" t="s">
        <v>21</v>
      </c>
      <c r="O651" s="1" t="s">
        <v>22</v>
      </c>
      <c r="P651" s="1" t="s">
        <v>514</v>
      </c>
      <c r="Q651" s="1" t="s">
        <v>2452</v>
      </c>
      <c r="U651" s="1" t="s">
        <v>2453</v>
      </c>
      <c r="AE651" s="1" t="s">
        <v>21</v>
      </c>
      <c r="AF651" s="2" t="s">
        <v>2454</v>
      </c>
      <c r="AI651" s="2" t="s">
        <v>2455</v>
      </c>
      <c r="AK651" s="2"/>
      <c r="AM651" s="2" t="s">
        <v>2456</v>
      </c>
      <c r="AO651" s="2"/>
      <c r="AQ651" s="2" t="s">
        <v>47</v>
      </c>
      <c r="AW651" s="6" t="s">
        <v>14</v>
      </c>
      <c r="AX651" s="6" t="s">
        <v>15</v>
      </c>
      <c r="AY651" s="6" t="s">
        <v>16</v>
      </c>
      <c r="BB651" s="2" t="s">
        <v>101</v>
      </c>
      <c r="BF651" s="1" t="s">
        <v>251</v>
      </c>
      <c r="BJ651" s="57" t="s">
        <v>2457</v>
      </c>
      <c r="BK651" s="58"/>
      <c r="BO651" s="2" t="s">
        <v>104</v>
      </c>
      <c r="BP651" s="2"/>
      <c r="BT651" s="1" t="s">
        <v>145</v>
      </c>
      <c r="BY651" s="2" t="s">
        <v>146</v>
      </c>
      <c r="CC651" s="2" t="s">
        <v>2458</v>
      </c>
      <c r="CH651" s="2" t="s">
        <v>148</v>
      </c>
    </row>
    <row r="652" ht="18.0" customHeight="1">
      <c r="A652" s="1">
        <f>A639+1</f>
        <v>50</v>
      </c>
      <c r="B652" s="6">
        <v>1.0</v>
      </c>
      <c r="C652" s="6">
        <v>0.0</v>
      </c>
      <c r="D652" s="6">
        <v>0.0</v>
      </c>
      <c r="E652" s="22" t="str">
        <f t="shared" ref="E652:E660" si="4127">IF(MAX(B652:D652)=B652,"setosa",IF(MAX(B652:D652)=C652,"versicolor","virginica"))</f>
        <v>setosa</v>
      </c>
      <c r="F652" s="22">
        <f t="shared" ref="F652:H652" si="4117">AQ652</f>
        <v>0.8131576735</v>
      </c>
      <c r="G652" s="22">
        <f t="shared" si="4117"/>
        <v>0.0449469776</v>
      </c>
      <c r="H652" s="22">
        <f t="shared" si="4117"/>
        <v>0.1418953489</v>
      </c>
      <c r="I652" s="64" t="str">
        <f t="shared" ref="I652:I660" si="4129">IF(MAX(F652:H652)=F652,"setosa",IF(MAX(F652:H652)=G652,"versicolor","virginica"))</f>
        <v>setosa</v>
      </c>
      <c r="J652" s="22">
        <f>COUNTIF(K652:K660,"OK")/9</f>
        <v>0.8888888889</v>
      </c>
      <c r="K652" s="24" t="str">
        <f t="shared" ref="K652:K660" si="4130">IF(E652=I652,"OK","NG")</f>
        <v>OK</v>
      </c>
      <c r="L652" s="76">
        <f t="shared" ref="L652:L660" si="4131">((AQ652-B652)^2+(AR652-C652)^2)/2</f>
        <v>0.01846514288</v>
      </c>
      <c r="M652" s="9" t="s">
        <v>26</v>
      </c>
      <c r="N652" s="25">
        <v>1.0</v>
      </c>
      <c r="O652" s="27">
        <v>5.1</v>
      </c>
      <c r="P652" s="27">
        <v>7.0</v>
      </c>
      <c r="Q652" s="72">
        <f t="shared" ref="Q652:S652" si="4118">Q639-$C$10*CH639</f>
        <v>0.1071189625</v>
      </c>
      <c r="R652" s="72">
        <f t="shared" si="4118"/>
        <v>-0.1791709731</v>
      </c>
      <c r="S652" s="72">
        <f t="shared" si="4118"/>
        <v>0.2214443477</v>
      </c>
      <c r="T652" s="28" t="s">
        <v>27</v>
      </c>
      <c r="U652" s="27">
        <f t="array" ref="U652:W660">MMULT(N652:P660,Q652:S654)</f>
        <v>-2.380459562</v>
      </c>
      <c r="V652" s="27">
        <v>3.539005677192013</v>
      </c>
      <c r="W652" s="27">
        <v>-2.312608057626944</v>
      </c>
      <c r="Y652" s="9" t="s">
        <v>2459</v>
      </c>
      <c r="Z652" s="17">
        <f t="shared" ref="Z652:AB652" si="4119">1/(1+EXP(-U652))</f>
        <v>0.08467494056</v>
      </c>
      <c r="AA652" s="17">
        <f t="shared" si="4119"/>
        <v>0.9717774545</v>
      </c>
      <c r="AB652" s="17">
        <f t="shared" si="4119"/>
        <v>0.0900841362</v>
      </c>
      <c r="AD652" s="9" t="s">
        <v>2460</v>
      </c>
      <c r="AE652" s="25">
        <v>1.0</v>
      </c>
      <c r="AF652" s="17">
        <f t="shared" ref="AF652:AH652" si="4120">Z652</f>
        <v>0.08467494056</v>
      </c>
      <c r="AG652" s="17">
        <f t="shared" si="4120"/>
        <v>0.9717774545</v>
      </c>
      <c r="AH652" s="17">
        <f t="shared" si="4120"/>
        <v>0.0900841362</v>
      </c>
      <c r="AI652" s="38">
        <f t="shared" ref="AI652:AK652" si="4121">AI639-$C$10*BO639</f>
        <v>0.2986730572</v>
      </c>
      <c r="AJ652" s="38">
        <f t="shared" si="4121"/>
        <v>-0.2063853276</v>
      </c>
      <c r="AK652" s="38">
        <f t="shared" si="4121"/>
        <v>-0.09228772963</v>
      </c>
      <c r="AL652" s="28" t="s">
        <v>27</v>
      </c>
      <c r="AM652" s="27">
        <f t="array" ref="AM652:AO660">MMULT(AE652:AH660,AI652:AK655)</f>
        <v>1.856347357</v>
      </c>
      <c r="AN652" s="27">
        <v>-1.0390941544608805</v>
      </c>
      <c r="AO652" s="27">
        <v>0.11051213199189909</v>
      </c>
      <c r="AP652" s="9" t="s">
        <v>2461</v>
      </c>
      <c r="AQ652" s="17">
        <f t="shared" ref="AQ652:AS652" si="4122">EXP(AM652)/(EXP($AM652)+EXP($AN652)+EXP($AO652))</f>
        <v>0.8131576735</v>
      </c>
      <c r="AR652" s="17">
        <f t="shared" si="4122"/>
        <v>0.0449469776</v>
      </c>
      <c r="AS652" s="17">
        <f t="shared" si="4122"/>
        <v>0.1418953489</v>
      </c>
      <c r="AT652" s="39" t="s">
        <v>51</v>
      </c>
      <c r="AU652" s="40" t="str">
        <f>IF(MAX(B652:D652)=MAX(AQ652:AS652)=AQ652,"setosa",IF(MAX(AQ652:AS652)=AR652,"versicolor","virginica"))</f>
        <v>virginica</v>
      </c>
      <c r="AW652" s="41">
        <v>1.0</v>
      </c>
      <c r="AX652" s="41">
        <v>0.0</v>
      </c>
      <c r="AY652" s="41">
        <v>0.0</v>
      </c>
      <c r="BA652" s="59" t="s">
        <v>108</v>
      </c>
      <c r="BB652" s="74">
        <f t="shared" ref="BB652:BD652" si="4123">AQ652-AW652</f>
        <v>-0.1868423265</v>
      </c>
      <c r="BC652" s="74">
        <f t="shared" si="4123"/>
        <v>0.0449469776</v>
      </c>
      <c r="BD652" s="74">
        <f t="shared" si="4123"/>
        <v>0.1418953489</v>
      </c>
      <c r="BE652" s="9" t="s">
        <v>2462</v>
      </c>
      <c r="BF652" s="5">
        <v>1.0</v>
      </c>
      <c r="BG652" s="5">
        <v>1.0</v>
      </c>
      <c r="BH652" s="5">
        <v>1.0</v>
      </c>
      <c r="BI652" s="9" t="s">
        <v>2463</v>
      </c>
      <c r="BJ652" s="34">
        <f t="shared" ref="BJ652:BL652" si="4124">BB652*BF652</f>
        <v>-0.1868423265</v>
      </c>
      <c r="BK652" s="34">
        <f t="shared" si="4124"/>
        <v>0.0449469776</v>
      </c>
      <c r="BL652" s="34">
        <f t="shared" si="4124"/>
        <v>0.1418953489</v>
      </c>
      <c r="BN652" s="61" t="s">
        <v>2464</v>
      </c>
      <c r="BO652" s="62">
        <f t="array" ref="BO652:BQ655">MMULT(TRANSPOSE(AE652:AH660),BJ652:BL660)</f>
        <v>-0.01672326949</v>
      </c>
      <c r="BP652" s="62">
        <v>-0.013753950372427381</v>
      </c>
      <c r="BQ652" s="62">
        <v>0.03047721986431362</v>
      </c>
      <c r="BS652" s="75" t="s">
        <v>2465</v>
      </c>
      <c r="BT652" s="5">
        <f t="shared" ref="BT652:BV652" si="4125">Z652*(1-Z652)</f>
        <v>0.077505095</v>
      </c>
      <c r="BU652" s="5">
        <f t="shared" si="4125"/>
        <v>0.02742603344</v>
      </c>
      <c r="BV652" s="5">
        <f t="shared" si="4125"/>
        <v>0.0819689846</v>
      </c>
      <c r="BX652" s="9" t="s">
        <v>2466</v>
      </c>
      <c r="BY652" s="17">
        <f t="array" ref="BY652:CA660">MMULT(BJ652:BL660,TRANSPOSE(AI653:AK655))</f>
        <v>0.1218122724</v>
      </c>
      <c r="BZ652" s="17">
        <v>-0.3648185281373645</v>
      </c>
      <c r="CA652" s="17">
        <v>0.4941724219223832</v>
      </c>
      <c r="CB652" s="9"/>
      <c r="CC652" s="34">
        <f t="shared" ref="CC652:CE652" si="4126">BY652*BT652</f>
        <v>0.009441071743</v>
      </c>
      <c r="CD652" s="34">
        <f t="shared" si="4126"/>
        <v>-0.01000552515</v>
      </c>
      <c r="CE652" s="34">
        <f t="shared" si="4126"/>
        <v>0.04050681164</v>
      </c>
      <c r="CG652" s="61" t="s">
        <v>2467</v>
      </c>
      <c r="CH652" s="65">
        <f t="array" ref="CH652:CJ654">MMULT(TRANSPOSE(N652:P660),CC652:CE660)</f>
        <v>-0.05684059937</v>
      </c>
      <c r="CI652" s="65">
        <v>0.05950865835091025</v>
      </c>
      <c r="CJ652" s="65">
        <v>0.0019415343213350054</v>
      </c>
    </row>
    <row r="653" ht="18.0" customHeight="1">
      <c r="B653" s="6">
        <v>1.0</v>
      </c>
      <c r="C653" s="6">
        <v>0.0</v>
      </c>
      <c r="D653" s="6">
        <v>0.0</v>
      </c>
      <c r="E653" s="22" t="str">
        <f t="shared" si="4127"/>
        <v>setosa</v>
      </c>
      <c r="F653" s="22">
        <f t="shared" ref="F653:H653" si="4128">AQ653</f>
        <v>0.834496881</v>
      </c>
      <c r="G653" s="22">
        <f t="shared" si="4128"/>
        <v>0.03857377779</v>
      </c>
      <c r="H653" s="22">
        <f t="shared" si="4128"/>
        <v>0.1269293413</v>
      </c>
      <c r="I653" s="64" t="str">
        <f t="shared" si="4129"/>
        <v>setosa</v>
      </c>
      <c r="K653" s="24" t="str">
        <f t="shared" si="4130"/>
        <v>OK</v>
      </c>
      <c r="L653" s="76">
        <f t="shared" si="4131"/>
        <v>0.01443960937</v>
      </c>
      <c r="N653" s="29">
        <v>1.0</v>
      </c>
      <c r="O653" s="27">
        <v>5.4</v>
      </c>
      <c r="P653" s="27">
        <v>7.8</v>
      </c>
      <c r="Q653" s="72">
        <f t="shared" ref="Q653:S653" si="4132">Q640-$C$10*CH640</f>
        <v>0.3979575878</v>
      </c>
      <c r="R653" s="72">
        <f t="shared" si="4132"/>
        <v>-0.830191241</v>
      </c>
      <c r="S653" s="72">
        <f t="shared" si="4132"/>
        <v>1.15593914</v>
      </c>
      <c r="U653" s="27">
        <v>-2.7773193963812695</v>
      </c>
      <c r="V653" s="27">
        <v>4.198765673972957</v>
      </c>
      <c r="W653" s="27">
        <v>-2.929179689298179</v>
      </c>
      <c r="Z653" s="17">
        <f t="shared" ref="Z653:AB653" si="4133">1/(1+EXP(-U653))</f>
        <v>0.05856216954</v>
      </c>
      <c r="AA653" s="17">
        <f t="shared" si="4133"/>
        <v>0.985207991</v>
      </c>
      <c r="AB653" s="17">
        <f t="shared" si="4133"/>
        <v>0.0507298135</v>
      </c>
      <c r="AE653" s="29">
        <v>1.0</v>
      </c>
      <c r="AF653" s="17">
        <f t="shared" ref="AF653:AH653" si="4134">Z653</f>
        <v>0.05856216954</v>
      </c>
      <c r="AG653" s="17">
        <f t="shared" si="4134"/>
        <v>0.985207991</v>
      </c>
      <c r="AH653" s="17">
        <f t="shared" si="4134"/>
        <v>0.0507298135</v>
      </c>
      <c r="AI653" s="38">
        <f t="shared" ref="AI653:AK653" si="4135">AI640-$C$10*BO640</f>
        <v>0.05030374006</v>
      </c>
      <c r="AJ653" s="38">
        <f t="shared" si="4135"/>
        <v>1.207473829</v>
      </c>
      <c r="AK653" s="38">
        <f t="shared" si="4135"/>
        <v>0.5422224314</v>
      </c>
      <c r="AM653" s="27">
        <v>1.938276478594794</v>
      </c>
      <c r="AN653" s="27">
        <v>-1.1359798132289423</v>
      </c>
      <c r="AO653" s="27">
        <v>0.05507803665886056</v>
      </c>
      <c r="AQ653" s="17">
        <f t="shared" ref="AQ653:AS653" si="4136">EXP(AM653)/(EXP($AM653)+EXP($AN653)+EXP($AO653))</f>
        <v>0.834496881</v>
      </c>
      <c r="AR653" s="17">
        <f t="shared" si="4136"/>
        <v>0.03857377779</v>
      </c>
      <c r="AS653" s="17">
        <f t="shared" si="4136"/>
        <v>0.1269293413</v>
      </c>
      <c r="AU653" s="40" t="str">
        <f t="shared" ref="AU653:AU660" si="4147">IF(MAX(AQ653:AS653)=AQ653,"setosa",IF(MAX(AQ653:AS653)=AR653,"versicolor","virginica"))</f>
        <v>setosa</v>
      </c>
      <c r="AW653" s="41">
        <v>1.0</v>
      </c>
      <c r="AX653" s="41">
        <v>0.0</v>
      </c>
      <c r="AY653" s="41">
        <v>0.0</v>
      </c>
      <c r="BB653" s="74">
        <f t="shared" ref="BB653:BD653" si="4137">AQ653-AW653</f>
        <v>-0.165503119</v>
      </c>
      <c r="BC653" s="74">
        <f t="shared" si="4137"/>
        <v>0.03857377779</v>
      </c>
      <c r="BD653" s="74">
        <f t="shared" si="4137"/>
        <v>0.1269293413</v>
      </c>
      <c r="BF653" s="5">
        <v>1.0</v>
      </c>
      <c r="BG653" s="5">
        <v>1.0</v>
      </c>
      <c r="BH653" s="5">
        <v>1.0</v>
      </c>
      <c r="BJ653" s="34">
        <f t="shared" ref="BJ653:BL653" si="4138">BB653*BF653</f>
        <v>-0.165503119</v>
      </c>
      <c r="BK653" s="34">
        <f t="shared" si="4138"/>
        <v>0.03857377779</v>
      </c>
      <c r="BL653" s="34">
        <f t="shared" si="4138"/>
        <v>0.1269293413</v>
      </c>
      <c r="BN653" s="61" t="s">
        <v>2468</v>
      </c>
      <c r="BO653" s="34">
        <v>0.18319459644348784</v>
      </c>
      <c r="BP653" s="34">
        <v>-0.32044257429896217</v>
      </c>
      <c r="BQ653" s="34">
        <v>0.13724797785547438</v>
      </c>
      <c r="BT653" s="5">
        <f t="shared" ref="BT653:BV653" si="4139">Z653*(1-Z653)</f>
        <v>0.05513264184</v>
      </c>
      <c r="BU653" s="5">
        <f t="shared" si="4139"/>
        <v>0.01457320548</v>
      </c>
      <c r="BV653" s="5">
        <f t="shared" si="4139"/>
        <v>0.04815629953</v>
      </c>
      <c r="BY653" s="17">
        <v>0.10707533729906149</v>
      </c>
      <c r="BZ653" s="17">
        <v>-0.3217342647950125</v>
      </c>
      <c r="CA653" s="17">
        <v>0.43745859389362274</v>
      </c>
      <c r="CC653" s="34">
        <f t="shared" ref="CC653:CE653" si="4140">BY653*BT653</f>
        <v>0.005903346221</v>
      </c>
      <c r="CD653" s="34">
        <f t="shared" si="4140"/>
        <v>-0.004688699551</v>
      </c>
      <c r="CE653" s="34">
        <f t="shared" si="4140"/>
        <v>0.02106638708</v>
      </c>
      <c r="CG653" s="61" t="s">
        <v>2469</v>
      </c>
      <c r="CH653" s="66">
        <v>-0.13466535066735397</v>
      </c>
      <c r="CI653" s="66">
        <v>0.0814274397818181</v>
      </c>
      <c r="CJ653" s="66">
        <v>-0.206366164213254</v>
      </c>
    </row>
    <row r="654" ht="18.0" customHeight="1">
      <c r="B654" s="6">
        <v>1.0</v>
      </c>
      <c r="C654" s="6">
        <v>0.0</v>
      </c>
      <c r="D654" s="6">
        <v>0.0</v>
      </c>
      <c r="E654" s="22" t="str">
        <f t="shared" si="4127"/>
        <v>setosa</v>
      </c>
      <c r="F654" s="22">
        <f t="shared" ref="F654:H654" si="4141">AQ654</f>
        <v>0.8244766369</v>
      </c>
      <c r="G654" s="22">
        <f t="shared" si="4141"/>
        <v>0.04176930444</v>
      </c>
      <c r="H654" s="22">
        <f t="shared" si="4141"/>
        <v>0.1337540587</v>
      </c>
      <c r="I654" s="64" t="str">
        <f t="shared" si="4129"/>
        <v>setosa</v>
      </c>
      <c r="K654" s="24" t="str">
        <f t="shared" si="4130"/>
        <v>OK</v>
      </c>
      <c r="L654" s="76">
        <f t="shared" si="4131"/>
        <v>0.01627656289</v>
      </c>
      <c r="N654" s="29">
        <v>1.0</v>
      </c>
      <c r="O654" s="27">
        <v>4.6</v>
      </c>
      <c r="P654" s="27">
        <v>6.8</v>
      </c>
      <c r="Q654" s="72">
        <f t="shared" ref="Q654:S654" si="4142">Q641-$C$10*CH641</f>
        <v>-0.6453088888</v>
      </c>
      <c r="R654" s="72">
        <f t="shared" si="4142"/>
        <v>1.136021711</v>
      </c>
      <c r="S654" s="72">
        <f t="shared" si="4142"/>
        <v>-1.204191717</v>
      </c>
      <c r="U654" s="27">
        <v>-2.4503765777773294</v>
      </c>
      <c r="V654" s="27">
        <v>3.7268969554363536</v>
      </c>
      <c r="W654" s="27">
        <v>-2.649739284262653</v>
      </c>
      <c r="Z654" s="17">
        <f t="shared" ref="Z654:AB654" si="4143">1/(1+EXP(-U654))</f>
        <v>0.07941101514</v>
      </c>
      <c r="AA654" s="17">
        <f t="shared" si="4143"/>
        <v>0.9764982244</v>
      </c>
      <c r="AB654" s="17">
        <f t="shared" si="4143"/>
        <v>0.06600508038</v>
      </c>
      <c r="AE654" s="29">
        <v>1.0</v>
      </c>
      <c r="AF654" s="17">
        <f t="shared" ref="AF654:AH654" si="4144">Z654</f>
        <v>0.07941101514</v>
      </c>
      <c r="AG654" s="17">
        <f t="shared" si="4144"/>
        <v>0.9764982244</v>
      </c>
      <c r="AH654" s="17">
        <f t="shared" si="4144"/>
        <v>0.06600508038</v>
      </c>
      <c r="AI654" s="38">
        <f t="shared" ref="AI654:AK654" si="4145">AI641-$C$10*BO641</f>
        <v>1.739576886</v>
      </c>
      <c r="AJ654" s="38">
        <f t="shared" si="4145"/>
        <v>-1.081826139</v>
      </c>
      <c r="AK654" s="38">
        <f t="shared" si="4145"/>
        <v>0.06224925323</v>
      </c>
      <c r="AM654" s="27">
        <v>1.9009319902242283</v>
      </c>
      <c r="AN654" s="27">
        <v>-1.0816550890297125</v>
      </c>
      <c r="AO654" s="27">
        <v>0.0821859151348771</v>
      </c>
      <c r="AQ654" s="17">
        <f t="shared" ref="AQ654:AS654" si="4146">EXP(AM654)/(EXP($AM654)+EXP($AN654)+EXP($AO654))</f>
        <v>0.8244766369</v>
      </c>
      <c r="AR654" s="17">
        <f t="shared" si="4146"/>
        <v>0.04176930444</v>
      </c>
      <c r="AS654" s="17">
        <f t="shared" si="4146"/>
        <v>0.1337540587</v>
      </c>
      <c r="AU654" s="40" t="str">
        <f t="shared" si="4147"/>
        <v>setosa</v>
      </c>
      <c r="AW654" s="41">
        <v>1.0</v>
      </c>
      <c r="AX654" s="41">
        <v>0.0</v>
      </c>
      <c r="AY654" s="41">
        <v>0.0</v>
      </c>
      <c r="BB654" s="74">
        <f t="shared" ref="BB654:BD654" si="4148">AQ654-AW654</f>
        <v>-0.1755233631</v>
      </c>
      <c r="BC654" s="74">
        <f t="shared" si="4148"/>
        <v>0.04176930444</v>
      </c>
      <c r="BD654" s="74">
        <f t="shared" si="4148"/>
        <v>0.1337540587</v>
      </c>
      <c r="BF654" s="5">
        <v>1.0</v>
      </c>
      <c r="BG654" s="5">
        <v>1.0</v>
      </c>
      <c r="BH654" s="5">
        <v>1.0</v>
      </c>
      <c r="BJ654" s="34">
        <f t="shared" ref="BJ654:BL654" si="4149">BB654*BF654</f>
        <v>-0.1755233631</v>
      </c>
      <c r="BK654" s="34">
        <f t="shared" si="4149"/>
        <v>0.04176930444</v>
      </c>
      <c r="BL654" s="34">
        <f t="shared" si="4149"/>
        <v>0.1337540587</v>
      </c>
      <c r="BO654" s="34">
        <v>-0.31194679297708744</v>
      </c>
      <c r="BP654" s="34">
        <v>0.3953705560550699</v>
      </c>
      <c r="BQ654" s="34">
        <v>-0.08342376307798241</v>
      </c>
      <c r="BT654" s="5">
        <f t="shared" ref="BT654:BV654" si="4150">Z654*(1-Z654)</f>
        <v>0.07310490581</v>
      </c>
      <c r="BU654" s="5">
        <f t="shared" si="4150"/>
        <v>0.02294944216</v>
      </c>
      <c r="BV654" s="5">
        <f t="shared" si="4150"/>
        <v>0.06164840975</v>
      </c>
      <c r="BY654" s="17">
        <v>0.11413031121633568</v>
      </c>
      <c r="BZ654" s="17">
        <v>-0.34219742045441437</v>
      </c>
      <c r="CA654" s="17">
        <v>0.4641346077073549</v>
      </c>
      <c r="CC654" s="34">
        <f t="shared" ref="CC654:CE654" si="4151">BY654*BT654</f>
        <v>0.008343485652</v>
      </c>
      <c r="CD654" s="34">
        <f t="shared" si="4151"/>
        <v>-0.007853239908</v>
      </c>
      <c r="CE654" s="34">
        <f t="shared" si="4151"/>
        <v>0.02861316047</v>
      </c>
      <c r="CH654" s="66">
        <v>0.2308645103903127</v>
      </c>
      <c r="CI654" s="66">
        <v>-0.2654703685604648</v>
      </c>
      <c r="CJ654" s="66">
        <v>0.16394706991064792</v>
      </c>
    </row>
    <row r="655" ht="18.0" customHeight="1">
      <c r="B655" s="6">
        <v>0.0</v>
      </c>
      <c r="C655" s="6">
        <v>1.0</v>
      </c>
      <c r="D655" s="6">
        <v>0.0</v>
      </c>
      <c r="E655" s="22" t="str">
        <f t="shared" si="4127"/>
        <v>versicolor</v>
      </c>
      <c r="F655" s="22">
        <f t="shared" ref="F655:H655" si="4152">AQ655</f>
        <v>0.05244010159</v>
      </c>
      <c r="G655" s="22">
        <f t="shared" si="4152"/>
        <v>0.5351864549</v>
      </c>
      <c r="H655" s="22">
        <f t="shared" si="4152"/>
        <v>0.4123734435</v>
      </c>
      <c r="I655" s="64" t="str">
        <f t="shared" si="4129"/>
        <v>versicolor</v>
      </c>
      <c r="K655" s="24" t="str">
        <f t="shared" si="4130"/>
        <v>OK</v>
      </c>
      <c r="L655" s="76">
        <f t="shared" si="4131"/>
        <v>0.109400798</v>
      </c>
      <c r="N655" s="29">
        <v>1.0</v>
      </c>
      <c r="O655" s="27">
        <v>6.4</v>
      </c>
      <c r="P655" s="27">
        <v>3.6</v>
      </c>
      <c r="U655" s="27">
        <v>0.3309355244373946</v>
      </c>
      <c r="V655" s="27">
        <v>-1.4027167547903234</v>
      </c>
      <c r="W655" s="27">
        <v>3.284364662800054</v>
      </c>
      <c r="Z655" s="17">
        <f t="shared" ref="Z655:AB655" si="4153">1/(1+EXP(-U655))</f>
        <v>0.5819869869</v>
      </c>
      <c r="AA655" s="17">
        <f t="shared" si="4153"/>
        <v>0.1973853574</v>
      </c>
      <c r="AB655" s="17">
        <f t="shared" si="4153"/>
        <v>0.9638885144</v>
      </c>
      <c r="AE655" s="29">
        <v>1.0</v>
      </c>
      <c r="AF655" s="17">
        <f t="shared" ref="AF655:AH655" si="4154">Z655</f>
        <v>0.5819869869</v>
      </c>
      <c r="AG655" s="17">
        <f t="shared" si="4154"/>
        <v>0.1973853574</v>
      </c>
      <c r="AH655" s="17">
        <f t="shared" si="4154"/>
        <v>0.9638885144</v>
      </c>
      <c r="AI655" s="38">
        <f t="shared" ref="AI655:AK655" si="4155">AI642-$C$10*BO642</f>
        <v>-1.521541639</v>
      </c>
      <c r="AJ655" s="38">
        <f t="shared" si="4155"/>
        <v>1.291488768</v>
      </c>
      <c r="AK655" s="38">
        <f t="shared" si="4155"/>
        <v>1.070052872</v>
      </c>
      <c r="AM655" s="27">
        <v>-0.7952803256836061</v>
      </c>
      <c r="AN655" s="27">
        <v>1.5276632782780522</v>
      </c>
      <c r="AO655" s="27">
        <v>1.2669774332553951</v>
      </c>
      <c r="AQ655" s="17">
        <f t="shared" ref="AQ655:AS655" si="4156">EXP(AM655)/(EXP($AM655)+EXP($AN655)+EXP($AO655))</f>
        <v>0.05244010159</v>
      </c>
      <c r="AR655" s="17">
        <f t="shared" si="4156"/>
        <v>0.5351864549</v>
      </c>
      <c r="AS655" s="17">
        <f t="shared" si="4156"/>
        <v>0.4123734435</v>
      </c>
      <c r="AU655" s="40" t="str">
        <f t="shared" si="4147"/>
        <v>versicolor</v>
      </c>
      <c r="AW655" s="41">
        <v>0.0</v>
      </c>
      <c r="AX655" s="41">
        <v>1.0</v>
      </c>
      <c r="AY655" s="41">
        <v>0.0</v>
      </c>
      <c r="BB655" s="74">
        <f t="shared" ref="BB655:BD655" si="4157">AQ655-AW655</f>
        <v>0.05244010159</v>
      </c>
      <c r="BC655" s="74">
        <f t="shared" si="4157"/>
        <v>-0.4648135451</v>
      </c>
      <c r="BD655" s="74">
        <f t="shared" si="4157"/>
        <v>0.4123734435</v>
      </c>
      <c r="BF655" s="5">
        <v>1.0</v>
      </c>
      <c r="BG655" s="5">
        <v>1.0</v>
      </c>
      <c r="BH655" s="5">
        <v>1.0</v>
      </c>
      <c r="BJ655" s="34">
        <f t="shared" ref="BJ655:BL655" si="4158">BB655*BF655</f>
        <v>0.05244010159</v>
      </c>
      <c r="BK655" s="34">
        <f t="shared" si="4158"/>
        <v>-0.4648135451</v>
      </c>
      <c r="BL655" s="34">
        <f t="shared" si="4158"/>
        <v>0.4123734435</v>
      </c>
      <c r="BO655" s="34">
        <v>0.4320012000931672</v>
      </c>
      <c r="BP655" s="34">
        <v>-0.17950855175099723</v>
      </c>
      <c r="BQ655" s="34">
        <v>-0.2524926483421702</v>
      </c>
      <c r="BT655" s="5">
        <f t="shared" ref="BT655:BV655" si="4159">Z655*(1-Z655)</f>
        <v>0.243278134</v>
      </c>
      <c r="BU655" s="5">
        <f t="shared" si="4159"/>
        <v>0.1584243781</v>
      </c>
      <c r="BV655" s="5">
        <f t="shared" si="4159"/>
        <v>0.03480744623</v>
      </c>
      <c r="BY655" s="17">
        <v>-0.33501412639485106</v>
      </c>
      <c r="BZ655" s="17">
        <v>0.6197409703605145</v>
      </c>
      <c r="CA655" s="17">
        <v>-0.2388298833399139</v>
      </c>
      <c r="CC655" s="34">
        <f t="shared" ref="CC655:CE655" si="4160">BY655*BT655</f>
        <v>-0.08150161152</v>
      </c>
      <c r="CD655" s="34">
        <f t="shared" si="4160"/>
        <v>0.0981820778</v>
      </c>
      <c r="CE655" s="34">
        <f t="shared" si="4160"/>
        <v>-0.008313058323</v>
      </c>
    </row>
    <row r="656" ht="18.0" customHeight="1">
      <c r="B656" s="6">
        <v>0.0</v>
      </c>
      <c r="C656" s="6">
        <v>1.0</v>
      </c>
      <c r="D656" s="6">
        <v>0.0</v>
      </c>
      <c r="E656" s="22" t="str">
        <f t="shared" si="4127"/>
        <v>versicolor</v>
      </c>
      <c r="F656" s="22">
        <f t="shared" ref="F656:H656" si="4161">AQ656</f>
        <v>0.05901032958</v>
      </c>
      <c r="G656" s="22">
        <f t="shared" si="4161"/>
        <v>0.5197783285</v>
      </c>
      <c r="H656" s="22">
        <f t="shared" si="4161"/>
        <v>0.4212113419</v>
      </c>
      <c r="I656" s="64" t="str">
        <f t="shared" si="4129"/>
        <v>versicolor</v>
      </c>
      <c r="K656" s="24" t="str">
        <f t="shared" si="4130"/>
        <v>OK</v>
      </c>
      <c r="L656" s="76">
        <f t="shared" si="4131"/>
        <v>0.1170475364</v>
      </c>
      <c r="N656" s="29">
        <v>1.0</v>
      </c>
      <c r="O656" s="27">
        <v>5.9</v>
      </c>
      <c r="P656" s="27">
        <v>3.4</v>
      </c>
      <c r="U656" s="27">
        <v>0.2610185083159995</v>
      </c>
      <c r="V656" s="27">
        <v>-1.2148254765459825</v>
      </c>
      <c r="W656" s="27">
        <v>2.947233436164347</v>
      </c>
      <c r="Z656" s="17">
        <f t="shared" ref="Z656:AB656" si="4162">1/(1+EXP(-U656))</f>
        <v>0.5648866472</v>
      </c>
      <c r="AA656" s="17">
        <f t="shared" si="4162"/>
        <v>0.2288483523</v>
      </c>
      <c r="AB656" s="17">
        <f t="shared" si="4162"/>
        <v>0.9501325699</v>
      </c>
      <c r="AE656" s="29">
        <v>1.0</v>
      </c>
      <c r="AF656" s="17">
        <f t="shared" ref="AF656:AH656" si="4163">Z656</f>
        <v>0.5648866472</v>
      </c>
      <c r="AG656" s="17">
        <f t="shared" si="4163"/>
        <v>0.2288483523</v>
      </c>
      <c r="AH656" s="17">
        <f t="shared" si="4163"/>
        <v>0.9501325699</v>
      </c>
      <c r="AI656" s="2"/>
      <c r="AM656" s="27">
        <v>-0.7204779956842451</v>
      </c>
      <c r="AN656" s="27">
        <v>1.455211927508168</v>
      </c>
      <c r="AO656" s="27">
        <v>1.244944205543856</v>
      </c>
      <c r="AQ656" s="17">
        <f t="shared" ref="AQ656:AS656" si="4164">EXP(AM656)/(EXP($AM656)+EXP($AN656)+EXP($AO656))</f>
        <v>0.05901032958</v>
      </c>
      <c r="AR656" s="17">
        <f t="shared" si="4164"/>
        <v>0.5197783285</v>
      </c>
      <c r="AS656" s="17">
        <f t="shared" si="4164"/>
        <v>0.4212113419</v>
      </c>
      <c r="AU656" s="40" t="str">
        <f t="shared" si="4147"/>
        <v>versicolor</v>
      </c>
      <c r="AW656" s="41">
        <v>0.0</v>
      </c>
      <c r="AX656" s="41">
        <v>1.0</v>
      </c>
      <c r="AY656" s="41">
        <v>0.0</v>
      </c>
      <c r="BB656" s="74">
        <f t="shared" ref="BB656:BD656" si="4165">AQ656-AW656</f>
        <v>0.05901032958</v>
      </c>
      <c r="BC656" s="74">
        <f t="shared" si="4165"/>
        <v>-0.4802216715</v>
      </c>
      <c r="BD656" s="74">
        <f t="shared" si="4165"/>
        <v>0.4212113419</v>
      </c>
      <c r="BF656" s="5">
        <v>1.0</v>
      </c>
      <c r="BG656" s="5">
        <v>1.0</v>
      </c>
      <c r="BH656" s="5">
        <v>1.0</v>
      </c>
      <c r="BJ656" s="34">
        <f t="shared" ref="BJ656:BL656" si="4166">BB656*BF656</f>
        <v>0.05901032958</v>
      </c>
      <c r="BK656" s="34">
        <f t="shared" si="4166"/>
        <v>-0.4802216715</v>
      </c>
      <c r="BL656" s="34">
        <f t="shared" si="4166"/>
        <v>0.4212113419</v>
      </c>
      <c r="BT656" s="5">
        <f t="shared" ref="BT656:BV656" si="4167">Z656*(1-Z656)</f>
        <v>0.245789723</v>
      </c>
      <c r="BU656" s="5">
        <f t="shared" si="4167"/>
        <v>0.176476784</v>
      </c>
      <c r="BV656" s="5">
        <f t="shared" si="4167"/>
        <v>0.0473806695</v>
      </c>
      <c r="BY656" s="17">
        <v>-0.3484964219584721</v>
      </c>
      <c r="BZ656" s="17">
        <v>0.648389453569528</v>
      </c>
      <c r="CA656" s="17">
        <v>-0.25926916241928766</v>
      </c>
      <c r="CC656" s="34">
        <f t="shared" ref="CC656:CE656" si="4168">BY656*BT656</f>
        <v>-0.08565683902</v>
      </c>
      <c r="CD656" s="34">
        <f t="shared" si="4168"/>
        <v>0.1144256855</v>
      </c>
      <c r="CE656" s="34">
        <f t="shared" si="4168"/>
        <v>-0.0122843465</v>
      </c>
    </row>
    <row r="657" ht="18.0" customHeight="1">
      <c r="B657" s="6">
        <v>0.0</v>
      </c>
      <c r="C657" s="6">
        <v>1.0</v>
      </c>
      <c r="D657" s="6">
        <v>0.0</v>
      </c>
      <c r="E657" s="22" t="str">
        <f t="shared" si="4127"/>
        <v>versicolor</v>
      </c>
      <c r="F657" s="22">
        <f t="shared" ref="F657:H657" si="4169">AQ657</f>
        <v>0.03787539199</v>
      </c>
      <c r="G657" s="22">
        <f t="shared" si="4169"/>
        <v>0.581868925</v>
      </c>
      <c r="H657" s="22">
        <f t="shared" si="4169"/>
        <v>0.3802556831</v>
      </c>
      <c r="I657" s="64" t="str">
        <f t="shared" si="4129"/>
        <v>versicolor</v>
      </c>
      <c r="K657" s="24" t="str">
        <f t="shared" si="4130"/>
        <v>OK</v>
      </c>
      <c r="L657" s="76">
        <f t="shared" si="4131"/>
        <v>0.08813407062</v>
      </c>
      <c r="N657" s="29">
        <v>1.0</v>
      </c>
      <c r="O657" s="27">
        <v>6.7</v>
      </c>
      <c r="P657" s="27">
        <v>3.2</v>
      </c>
      <c r="U657" s="27">
        <v>0.7084463562970686</v>
      </c>
      <c r="V657" s="27">
        <v>-2.10618281164623</v>
      </c>
      <c r="W657" s="27">
        <v>4.112823091692336</v>
      </c>
      <c r="Z657" s="17">
        <f t="shared" ref="Z657:AB657" si="4170">1/(1+EXP(-U657))</f>
        <v>0.6700577705</v>
      </c>
      <c r="AA657" s="17">
        <f t="shared" si="4170"/>
        <v>0.1084973354</v>
      </c>
      <c r="AB657" s="17">
        <f t="shared" si="4170"/>
        <v>0.9839018707</v>
      </c>
      <c r="AE657" s="29">
        <v>1.0</v>
      </c>
      <c r="AF657" s="17">
        <f t="shared" ref="AF657:AH657" si="4171">Z657</f>
        <v>0.6700577705</v>
      </c>
      <c r="AG657" s="17">
        <f t="shared" si="4171"/>
        <v>0.1084973354</v>
      </c>
      <c r="AH657" s="17">
        <f t="shared" si="4171"/>
        <v>0.9839018707</v>
      </c>
      <c r="AJ657" s="2"/>
      <c r="AK657" s="2"/>
      <c r="AM657" s="27">
        <v>-0.9759287392057492</v>
      </c>
      <c r="AN657" s="27">
        <v>1.756014854939775</v>
      </c>
      <c r="AO657" s="27">
        <v>1.3306135240387729</v>
      </c>
      <c r="AQ657" s="17">
        <f t="shared" ref="AQ657:AS657" si="4172">EXP(AM657)/(EXP($AM657)+EXP($AN657)+EXP($AO657))</f>
        <v>0.03787539199</v>
      </c>
      <c r="AR657" s="17">
        <f t="shared" si="4172"/>
        <v>0.581868925</v>
      </c>
      <c r="AS657" s="17">
        <f t="shared" si="4172"/>
        <v>0.3802556831</v>
      </c>
      <c r="AU657" s="40" t="str">
        <f t="shared" si="4147"/>
        <v>versicolor</v>
      </c>
      <c r="AW657" s="41">
        <v>0.0</v>
      </c>
      <c r="AX657" s="41">
        <v>1.0</v>
      </c>
      <c r="AY657" s="41">
        <v>0.0</v>
      </c>
      <c r="BB657" s="74">
        <f t="shared" ref="BB657:BD657" si="4173">AQ657-AW657</f>
        <v>0.03787539199</v>
      </c>
      <c r="BC657" s="74">
        <f t="shared" si="4173"/>
        <v>-0.418131075</v>
      </c>
      <c r="BD657" s="74">
        <f t="shared" si="4173"/>
        <v>0.3802556831</v>
      </c>
      <c r="BF657" s="5">
        <v>1.0</v>
      </c>
      <c r="BG657" s="5">
        <v>1.0</v>
      </c>
      <c r="BH657" s="5">
        <v>1.0</v>
      </c>
      <c r="BJ657" s="34">
        <f t="shared" ref="BJ657:BL657" si="4174">BB657*BF657</f>
        <v>0.03787539199</v>
      </c>
      <c r="BK657" s="34">
        <f t="shared" si="4174"/>
        <v>-0.418131075</v>
      </c>
      <c r="BL657" s="34">
        <f t="shared" si="4174"/>
        <v>0.3802556831</v>
      </c>
      <c r="BT657" s="5">
        <f t="shared" ref="BT657:BV657" si="4175">Z657*(1-Z657)</f>
        <v>0.2210803547</v>
      </c>
      <c r="BU657" s="5">
        <f t="shared" si="4175"/>
        <v>0.09672566364</v>
      </c>
      <c r="BV657" s="5">
        <f t="shared" si="4175"/>
        <v>0.01583897958</v>
      </c>
      <c r="BY657" s="17">
        <v>-0.29679389510471915</v>
      </c>
      <c r="BZ657" s="17">
        <v>0.541902915285411</v>
      </c>
      <c r="CA657" s="17">
        <v>-0.19074688731026057</v>
      </c>
      <c r="CC657" s="34">
        <f t="shared" ref="CC657:CE657" si="4176">BY657*BT657</f>
        <v>-0.0656152996</v>
      </c>
      <c r="CD657" s="34">
        <f t="shared" si="4176"/>
        <v>0.05241591911</v>
      </c>
      <c r="CE657" s="34">
        <f t="shared" si="4176"/>
        <v>-0.003021236052</v>
      </c>
    </row>
    <row r="658" ht="18.0" customHeight="1">
      <c r="B658" s="6">
        <v>0.0</v>
      </c>
      <c r="C658" s="6">
        <v>0.0</v>
      </c>
      <c r="D658" s="6">
        <v>1.0</v>
      </c>
      <c r="E658" s="22" t="str">
        <f t="shared" si="4127"/>
        <v>virginica</v>
      </c>
      <c r="F658" s="22">
        <f t="shared" ref="F658:H658" si="4177">AQ658</f>
        <v>0.1869233479</v>
      </c>
      <c r="G658" s="22">
        <f t="shared" si="4177"/>
        <v>0.3241496881</v>
      </c>
      <c r="H658" s="22">
        <f t="shared" si="4177"/>
        <v>0.488926964</v>
      </c>
      <c r="I658" s="64" t="str">
        <f t="shared" si="4129"/>
        <v>virginica</v>
      </c>
      <c r="K658" s="24" t="str">
        <f t="shared" si="4130"/>
        <v>OK</v>
      </c>
      <c r="L658" s="76">
        <f t="shared" si="4131"/>
        <v>0.07000667915</v>
      </c>
      <c r="N658" s="29">
        <v>1.0</v>
      </c>
      <c r="O658" s="27">
        <v>7.9</v>
      </c>
      <c r="P658" s="27">
        <v>6.3</v>
      </c>
      <c r="U658" s="27">
        <v>-0.8144620937221898</v>
      </c>
      <c r="V658" s="27">
        <v>0.4192550043411476</v>
      </c>
      <c r="W658" s="27">
        <v>1.7669557367210231</v>
      </c>
      <c r="Z658" s="17">
        <f t="shared" ref="Z658:AB658" si="4178">1/(1+EXP(-U658))</f>
        <v>0.3069404665</v>
      </c>
      <c r="AA658" s="17">
        <f t="shared" si="4178"/>
        <v>0.6033049652</v>
      </c>
      <c r="AB658" s="17">
        <f t="shared" si="4178"/>
        <v>0.8540786786</v>
      </c>
      <c r="AE658" s="29">
        <v>1.0</v>
      </c>
      <c r="AF658" s="17">
        <f t="shared" ref="AF658:AH658" si="4179">Z658</f>
        <v>0.3069404665</v>
      </c>
      <c r="AG658" s="17">
        <f t="shared" si="4179"/>
        <v>0.6033049652</v>
      </c>
      <c r="AH658" s="17">
        <f t="shared" si="4179"/>
        <v>0.8540786786</v>
      </c>
      <c r="AM658" s="27">
        <v>0.06409241053845749</v>
      </c>
      <c r="AN658" s="27">
        <v>0.6145991916211324</v>
      </c>
      <c r="AO658" s="27">
        <v>1.0256069025189591</v>
      </c>
      <c r="AQ658" s="17">
        <f t="shared" ref="AQ658:AS658" si="4180">EXP(AM658)/(EXP($AM658)+EXP($AN658)+EXP($AO658))</f>
        <v>0.1869233479</v>
      </c>
      <c r="AR658" s="17">
        <f t="shared" si="4180"/>
        <v>0.3241496881</v>
      </c>
      <c r="AS658" s="17">
        <f t="shared" si="4180"/>
        <v>0.488926964</v>
      </c>
      <c r="AU658" s="40" t="str">
        <f t="shared" si="4147"/>
        <v>virginica</v>
      </c>
      <c r="AW658" s="41">
        <v>0.0</v>
      </c>
      <c r="AX658" s="41">
        <v>0.0</v>
      </c>
      <c r="AY658" s="41">
        <v>1.0</v>
      </c>
      <c r="BB658" s="74">
        <f t="shared" ref="BB658:BD658" si="4181">AQ658-AW658</f>
        <v>0.1869233479</v>
      </c>
      <c r="BC658" s="74">
        <f t="shared" si="4181"/>
        <v>0.3241496881</v>
      </c>
      <c r="BD658" s="74">
        <f t="shared" si="4181"/>
        <v>-0.511073036</v>
      </c>
      <c r="BF658" s="5">
        <v>1.0</v>
      </c>
      <c r="BG658" s="5">
        <v>1.0</v>
      </c>
      <c r="BH658" s="5">
        <v>1.0</v>
      </c>
      <c r="BJ658" s="34">
        <f t="shared" ref="BJ658:BL658" si="4182">BB658*BF658</f>
        <v>0.1869233479</v>
      </c>
      <c r="BK658" s="34">
        <f t="shared" si="4182"/>
        <v>0.3241496881</v>
      </c>
      <c r="BL658" s="34">
        <f t="shared" si="4182"/>
        <v>-0.511073036</v>
      </c>
      <c r="BT658" s="5">
        <f t="shared" ref="BT658:BV658" si="4183">Z658*(1-Z658)</f>
        <v>0.2127280165</v>
      </c>
      <c r="BU658" s="5">
        <f t="shared" si="4183"/>
        <v>0.2393280842</v>
      </c>
      <c r="BV658" s="5">
        <f t="shared" si="4183"/>
        <v>0.1246282894</v>
      </c>
      <c r="BY658" s="17">
        <v>0.12368994422157531</v>
      </c>
      <c r="BZ658" s="17">
        <v>-0.05731998503325706</v>
      </c>
      <c r="CA658" s="17">
        <v>-0.41265114563276134</v>
      </c>
      <c r="CC658" s="34">
        <f t="shared" ref="CC658:CE658" si="4184">BY658*BT658</f>
        <v>0.0263123165</v>
      </c>
      <c r="CD658" s="34">
        <f t="shared" si="4184"/>
        <v>-0.0137182822</v>
      </c>
      <c r="CE658" s="34">
        <f t="shared" si="4184"/>
        <v>-0.0514280064</v>
      </c>
    </row>
    <row r="659" ht="18.0" customHeight="1">
      <c r="B659" s="6">
        <v>0.0</v>
      </c>
      <c r="C659" s="6">
        <v>0.0</v>
      </c>
      <c r="D659" s="6">
        <v>1.0</v>
      </c>
      <c r="E659" s="22" t="str">
        <f t="shared" si="4127"/>
        <v>virginica</v>
      </c>
      <c r="F659" s="22">
        <f t="shared" ref="F659:H659" si="4185">AQ659</f>
        <v>0.09257990996</v>
      </c>
      <c r="G659" s="22">
        <f t="shared" si="4185"/>
        <v>0.4391340792</v>
      </c>
      <c r="H659" s="22">
        <f t="shared" si="4185"/>
        <v>0.4682860108</v>
      </c>
      <c r="I659" s="64" t="str">
        <f t="shared" si="4129"/>
        <v>virginica</v>
      </c>
      <c r="K659" s="24" t="str">
        <f t="shared" si="4130"/>
        <v>OK</v>
      </c>
      <c r="L659" s="76">
        <f t="shared" si="4131"/>
        <v>0.1007048896</v>
      </c>
      <c r="N659" s="29">
        <v>1.0</v>
      </c>
      <c r="O659" s="27">
        <v>8.3</v>
      </c>
      <c r="P659" s="27">
        <v>5.8</v>
      </c>
      <c r="U659" s="27">
        <v>-0.33262461420331757</v>
      </c>
      <c r="V659" s="27">
        <v>-0.4808323477545935</v>
      </c>
      <c r="W659" s="27">
        <v>2.831427251339525</v>
      </c>
      <c r="Z659" s="17">
        <f t="shared" ref="Z659:AB659" si="4186">1/(1+EXP(-U659))</f>
        <v>0.4176021515</v>
      </c>
      <c r="AA659" s="17">
        <f t="shared" si="4186"/>
        <v>0.3820555977</v>
      </c>
      <c r="AB659" s="17">
        <f t="shared" si="4186"/>
        <v>0.9443506553</v>
      </c>
      <c r="AE659" s="29">
        <v>1.0</v>
      </c>
      <c r="AF659" s="17">
        <f t="shared" ref="AF659:AH659" si="4187">Z659</f>
        <v>0.4176021515</v>
      </c>
      <c r="AG659" s="17">
        <f t="shared" si="4187"/>
        <v>0.3820555977</v>
      </c>
      <c r="AH659" s="17">
        <f t="shared" si="4187"/>
        <v>0.9443506553</v>
      </c>
      <c r="AM659" s="27">
        <v>-0.45257375000005473</v>
      </c>
      <c r="AN659" s="27">
        <v>1.1041588730098058</v>
      </c>
      <c r="AO659" s="27">
        <v>1.168433330406936</v>
      </c>
      <c r="AQ659" s="17">
        <f t="shared" ref="AQ659:AS659" si="4188">EXP(AM659)/(EXP($AM659)+EXP($AN659)+EXP($AO659))</f>
        <v>0.09257990996</v>
      </c>
      <c r="AR659" s="17">
        <f t="shared" si="4188"/>
        <v>0.4391340792</v>
      </c>
      <c r="AS659" s="17">
        <f t="shared" si="4188"/>
        <v>0.4682860108</v>
      </c>
      <c r="AU659" s="40" t="str">
        <f t="shared" si="4147"/>
        <v>virginica</v>
      </c>
      <c r="AW659" s="41">
        <v>0.0</v>
      </c>
      <c r="AX659" s="41">
        <v>0.0</v>
      </c>
      <c r="AY659" s="41">
        <v>1.0</v>
      </c>
      <c r="BB659" s="74">
        <f t="shared" ref="BB659:BD659" si="4189">AQ659-AW659</f>
        <v>0.09257990996</v>
      </c>
      <c r="BC659" s="74">
        <f t="shared" si="4189"/>
        <v>0.4391340792</v>
      </c>
      <c r="BD659" s="74">
        <f t="shared" si="4189"/>
        <v>-0.5317139892</v>
      </c>
      <c r="BF659" s="5">
        <v>1.0</v>
      </c>
      <c r="BG659" s="5">
        <v>1.0</v>
      </c>
      <c r="BH659" s="5">
        <v>1.0</v>
      </c>
      <c r="BJ659" s="34">
        <f t="shared" ref="BJ659:BL659" si="4190">BB659*BF659</f>
        <v>0.09257990996</v>
      </c>
      <c r="BK659" s="34">
        <f t="shared" si="4190"/>
        <v>0.4391340792</v>
      </c>
      <c r="BL659" s="34">
        <f t="shared" si="4190"/>
        <v>-0.5317139892</v>
      </c>
      <c r="BT659" s="5">
        <f t="shared" ref="BT659:BV659" si="4191">Z659*(1-Z659)</f>
        <v>0.2432105946</v>
      </c>
      <c r="BU659" s="5">
        <f t="shared" si="4191"/>
        <v>0.236089118</v>
      </c>
      <c r="BV659" s="5">
        <f t="shared" si="4191"/>
        <v>0.05255249516</v>
      </c>
      <c r="BY659" s="17">
        <v>0.2465927715540452</v>
      </c>
      <c r="BZ659" s="17">
        <v>-0.3471156527397707</v>
      </c>
      <c r="CA659" s="17">
        <v>-0.1426895380988341</v>
      </c>
      <c r="CC659" s="34">
        <f t="shared" ref="CC659:CE659" si="4192">BY659*BT659</f>
        <v>0.05997397458</v>
      </c>
      <c r="CD659" s="34">
        <f t="shared" si="4192"/>
        <v>-0.08195022829</v>
      </c>
      <c r="CE659" s="34">
        <f t="shared" si="4192"/>
        <v>-0.00749869126</v>
      </c>
    </row>
    <row r="660" ht="18.0" customHeight="1">
      <c r="B660" s="6">
        <v>0.0</v>
      </c>
      <c r="C660" s="6">
        <v>0.0</v>
      </c>
      <c r="D660" s="6">
        <v>1.0</v>
      </c>
      <c r="E660" s="22" t="str">
        <f t="shared" si="4127"/>
        <v>virginica</v>
      </c>
      <c r="F660" s="22">
        <f t="shared" ref="F660:H660" si="4193">AQ660</f>
        <v>0.08231645811</v>
      </c>
      <c r="G660" s="22">
        <f t="shared" si="4193"/>
        <v>0.460838514</v>
      </c>
      <c r="H660" s="22">
        <f t="shared" si="4193"/>
        <v>0.4568450279</v>
      </c>
      <c r="I660" s="64" t="str">
        <f t="shared" si="4129"/>
        <v>versicolor</v>
      </c>
      <c r="J660" s="30"/>
      <c r="K660" s="77" t="str">
        <f t="shared" si="4130"/>
        <v>NG</v>
      </c>
      <c r="L660" s="78">
        <f t="shared" si="4131"/>
        <v>0.1095740676</v>
      </c>
      <c r="N660" s="31">
        <v>1.0</v>
      </c>
      <c r="O660" s="27">
        <v>7.7</v>
      </c>
      <c r="P660" s="27">
        <v>5.2</v>
      </c>
      <c r="U660" s="27">
        <v>-0.18421383357348908</v>
      </c>
      <c r="V660" s="27">
        <v>-0.664330629952441</v>
      </c>
      <c r="W660" s="27">
        <v>2.860378797545729</v>
      </c>
      <c r="Z660" s="17">
        <f t="shared" ref="Z660:AB660" si="4194">1/(1+EXP(-U660))</f>
        <v>0.4540763355</v>
      </c>
      <c r="AA660" s="17">
        <f t="shared" si="4194"/>
        <v>0.3397674676</v>
      </c>
      <c r="AB660" s="17">
        <f t="shared" si="4194"/>
        <v>0.9458527031</v>
      </c>
      <c r="AE660" s="31">
        <v>1.0</v>
      </c>
      <c r="AF660" s="17">
        <f t="shared" ref="AF660:AH660" si="4195">Z660</f>
        <v>0.4540763355</v>
      </c>
      <c r="AG660" s="17">
        <f t="shared" si="4195"/>
        <v>0.3397674676</v>
      </c>
      <c r="AH660" s="17">
        <f t="shared" si="4195"/>
        <v>0.9458527031</v>
      </c>
      <c r="AM660" s="27">
        <v>-0.5265878440186111</v>
      </c>
      <c r="AN660" s="27">
        <v>1.1958887779888294</v>
      </c>
      <c r="AO660" s="27">
        <v>1.1871853171753166</v>
      </c>
      <c r="AQ660" s="17">
        <f t="shared" ref="AQ660:AS660" si="4196">EXP(AM660)/(EXP($AM660)+EXP($AN660)+EXP($AO660))</f>
        <v>0.08231645811</v>
      </c>
      <c r="AR660" s="17">
        <f t="shared" si="4196"/>
        <v>0.460838514</v>
      </c>
      <c r="AS660" s="17">
        <f t="shared" si="4196"/>
        <v>0.4568450279</v>
      </c>
      <c r="AU660" s="40" t="str">
        <f t="shared" si="4147"/>
        <v>versicolor</v>
      </c>
      <c r="AW660" s="41">
        <v>0.0</v>
      </c>
      <c r="AX660" s="41">
        <v>0.0</v>
      </c>
      <c r="AY660" s="41">
        <v>1.0</v>
      </c>
      <c r="BB660" s="74">
        <f t="shared" ref="BB660:BD660" si="4197">AQ660-AW660</f>
        <v>0.08231645811</v>
      </c>
      <c r="BC660" s="74">
        <f t="shared" si="4197"/>
        <v>0.460838514</v>
      </c>
      <c r="BD660" s="74">
        <f t="shared" si="4197"/>
        <v>-0.5431549721</v>
      </c>
      <c r="BF660" s="5">
        <v>1.0</v>
      </c>
      <c r="BG660" s="5">
        <v>1.0</v>
      </c>
      <c r="BH660" s="5">
        <v>1.0</v>
      </c>
      <c r="BJ660" s="34">
        <f t="shared" ref="BJ660:BL660" si="4198">BB660*BF660</f>
        <v>0.08231645811</v>
      </c>
      <c r="BK660" s="34">
        <f t="shared" si="4198"/>
        <v>0.460838514</v>
      </c>
      <c r="BL660" s="34">
        <f t="shared" si="4198"/>
        <v>-0.5431549721</v>
      </c>
      <c r="BT660" s="5">
        <f t="shared" ref="BT660:BV660" si="4199">Z660*(1-Z660)</f>
        <v>0.247891017</v>
      </c>
      <c r="BU660" s="5">
        <f t="shared" si="4199"/>
        <v>0.2243255356</v>
      </c>
      <c r="BV660" s="5">
        <f t="shared" si="4199"/>
        <v>0.05121536718</v>
      </c>
      <c r="BY660" s="17">
        <v>0.26608046094050875</v>
      </c>
      <c r="BZ660" s="17">
        <v>-0.3891623339138548</v>
      </c>
      <c r="CA660" s="17">
        <v>-0.11128469162969612</v>
      </c>
      <c r="CC660" s="34">
        <f t="shared" ref="CC660:CE660" si="4200">BY660*BT660</f>
        <v>0.06595895608</v>
      </c>
      <c r="CD660" s="34">
        <f t="shared" si="4200"/>
        <v>-0.08729904898</v>
      </c>
      <c r="CE660" s="34">
        <f t="shared" si="4200"/>
        <v>-0.005699486344</v>
      </c>
    </row>
    <row r="661" ht="18.0" customHeight="1">
      <c r="K661" s="2"/>
      <c r="R661" s="9"/>
      <c r="AM661" s="7"/>
    </row>
    <row r="662" ht="18.0" customHeight="1">
      <c r="K662" s="2"/>
      <c r="R662" s="9"/>
      <c r="AM662" s="43" t="s">
        <v>388</v>
      </c>
      <c r="AN662" s="27"/>
      <c r="AO662" s="27"/>
    </row>
    <row r="663" ht="18.0" customHeight="1">
      <c r="B663" s="11" t="s">
        <v>11</v>
      </c>
      <c r="C663" s="12"/>
      <c r="D663" s="12"/>
      <c r="E663" s="13"/>
      <c r="G663" s="2"/>
      <c r="H663" s="2"/>
      <c r="I663" s="2"/>
      <c r="J663" s="9"/>
      <c r="K663" s="2"/>
      <c r="L663" s="9"/>
      <c r="Q663" s="7"/>
      <c r="U663" s="43" t="s">
        <v>12</v>
      </c>
      <c r="V663" s="27"/>
      <c r="W663" s="27"/>
      <c r="Z663" s="16" t="s">
        <v>389</v>
      </c>
      <c r="AA663" s="17"/>
      <c r="AF663" s="16" t="s">
        <v>390</v>
      </c>
      <c r="AI663" s="7"/>
      <c r="AM663" s="43" t="s">
        <v>391</v>
      </c>
      <c r="AQ663" s="10" t="s">
        <v>392</v>
      </c>
      <c r="AR663" s="17"/>
      <c r="AW663" s="1" t="s">
        <v>41</v>
      </c>
      <c r="BB663" s="36" t="s">
        <v>93</v>
      </c>
      <c r="BF663" s="4" t="s">
        <v>393</v>
      </c>
      <c r="BH663" s="9" t="s">
        <v>2470</v>
      </c>
      <c r="BJ663" s="33" t="s">
        <v>395</v>
      </c>
      <c r="BN663" s="33" t="s">
        <v>396</v>
      </c>
      <c r="BO663" s="34"/>
      <c r="BP663" s="34"/>
      <c r="BQ663" s="34"/>
      <c r="BT663" s="4" t="s">
        <v>397</v>
      </c>
      <c r="BX663" s="16" t="s">
        <v>398</v>
      </c>
      <c r="BY663" s="17"/>
      <c r="BZ663" s="17"/>
      <c r="CA663" s="17"/>
      <c r="CB663" s="17"/>
      <c r="CC663" s="33" t="s">
        <v>399</v>
      </c>
      <c r="CG663" s="4" t="s">
        <v>138</v>
      </c>
      <c r="CH663" s="5"/>
      <c r="CI663" s="5"/>
      <c r="CJ663" s="5"/>
    </row>
    <row r="664" ht="18.0" customHeight="1">
      <c r="B664" s="18" t="s">
        <v>14</v>
      </c>
      <c r="C664" s="18" t="s">
        <v>15</v>
      </c>
      <c r="D664" s="18" t="s">
        <v>16</v>
      </c>
      <c r="E664" s="19"/>
      <c r="F664" s="6" t="s">
        <v>14</v>
      </c>
      <c r="G664" s="6" t="s">
        <v>15</v>
      </c>
      <c r="H664" s="6" t="s">
        <v>16</v>
      </c>
      <c r="I664" s="19"/>
      <c r="J664" s="20" t="s">
        <v>18</v>
      </c>
      <c r="K664" s="18" t="s">
        <v>19</v>
      </c>
      <c r="L664" s="18" t="s">
        <v>1142</v>
      </c>
      <c r="N664" s="1" t="s">
        <v>21</v>
      </c>
      <c r="O664" s="1" t="s">
        <v>22</v>
      </c>
      <c r="P664" s="1" t="s">
        <v>514</v>
      </c>
      <c r="Q664" s="1" t="s">
        <v>2471</v>
      </c>
      <c r="U664" s="1" t="s">
        <v>2472</v>
      </c>
      <c r="AE664" s="1" t="s">
        <v>21</v>
      </c>
      <c r="AF664" s="2" t="s">
        <v>2473</v>
      </c>
      <c r="AI664" s="2" t="s">
        <v>2474</v>
      </c>
      <c r="AK664" s="2"/>
      <c r="AM664" s="2" t="s">
        <v>2475</v>
      </c>
      <c r="AO664" s="2"/>
      <c r="AQ664" s="2" t="s">
        <v>47</v>
      </c>
      <c r="AW664" s="6" t="s">
        <v>14</v>
      </c>
      <c r="AX664" s="6" t="s">
        <v>15</v>
      </c>
      <c r="AY664" s="6" t="s">
        <v>16</v>
      </c>
      <c r="BB664" s="2" t="s">
        <v>101</v>
      </c>
      <c r="BF664" s="1" t="s">
        <v>251</v>
      </c>
      <c r="BJ664" s="57" t="s">
        <v>2476</v>
      </c>
      <c r="BK664" s="58"/>
      <c r="BO664" s="2" t="s">
        <v>104</v>
      </c>
      <c r="BP664" s="2"/>
      <c r="BT664" s="1" t="s">
        <v>145</v>
      </c>
      <c r="BY664" s="2" t="s">
        <v>146</v>
      </c>
      <c r="CC664" s="2" t="s">
        <v>2477</v>
      </c>
      <c r="CH664" s="2" t="s">
        <v>148</v>
      </c>
    </row>
    <row r="665" ht="18.0" customHeight="1">
      <c r="A665" s="1">
        <f>A652+1</f>
        <v>51</v>
      </c>
      <c r="B665" s="6">
        <v>1.0</v>
      </c>
      <c r="C665" s="6">
        <v>0.0</v>
      </c>
      <c r="D665" s="6">
        <v>0.0</v>
      </c>
      <c r="E665" s="22" t="str">
        <f t="shared" ref="E665:E673" si="4211">IF(MAX(B665:D665)=B665,"setosa",IF(MAX(B665:D665)=C665,"versicolor","virginica"))</f>
        <v>setosa</v>
      </c>
      <c r="F665" s="22">
        <f t="shared" ref="F665:H665" si="4201">AQ665</f>
        <v>0.8170736862</v>
      </c>
      <c r="G665" s="22">
        <f t="shared" si="4201"/>
        <v>0.04305120095</v>
      </c>
      <c r="H665" s="22">
        <f t="shared" si="4201"/>
        <v>0.1398751128</v>
      </c>
      <c r="I665" s="64" t="str">
        <f t="shared" ref="I665:I673" si="4213">IF(MAX(F665:H665)=F665,"setosa",IF(MAX(F665:H665)=G665,"versicolor","virginica"))</f>
        <v>setosa</v>
      </c>
      <c r="J665" s="22">
        <f>COUNTIF(K665:K673,"OK")/9</f>
        <v>1</v>
      </c>
      <c r="K665" s="24" t="str">
        <f t="shared" ref="K665:K673" si="4214">IF(E665=I665,"OK","NG")</f>
        <v>OK</v>
      </c>
      <c r="L665" s="76">
        <f t="shared" ref="L665:L673" si="4215">((AQ665-B665)^2+(AR665-C665)^2)/2</f>
        <v>0.01765772108</v>
      </c>
      <c r="M665" s="9" t="s">
        <v>26</v>
      </c>
      <c r="N665" s="25">
        <v>1.0</v>
      </c>
      <c r="O665" s="27">
        <v>5.1</v>
      </c>
      <c r="P665" s="27">
        <v>7.0</v>
      </c>
      <c r="Q665" s="72">
        <f t="shared" ref="Q665:S665" si="4202">Q652-$C$10*CH652</f>
        <v>0.1105293984</v>
      </c>
      <c r="R665" s="72">
        <f t="shared" si="4202"/>
        <v>-0.1827414926</v>
      </c>
      <c r="S665" s="72">
        <f t="shared" si="4202"/>
        <v>0.2213278556</v>
      </c>
      <c r="T665" s="28" t="s">
        <v>27</v>
      </c>
      <c r="U665" s="27">
        <f t="array" ref="U665:W673">MMULT(N665:P673,Q665:S667)</f>
        <v>-2.432804623</v>
      </c>
      <c r="V665" s="27">
        <v>3.622015915913117</v>
      </c>
      <c r="W665" s="27">
        <v>-2.3184342727994416</v>
      </c>
      <c r="Y665" s="9" t="s">
        <v>2478</v>
      </c>
      <c r="Z665" s="17">
        <f t="shared" ref="Z665:AB665" si="4203">1/(1+EXP(-U665))</f>
        <v>0.0807051423</v>
      </c>
      <c r="AA665" s="17">
        <f t="shared" si="4203"/>
        <v>0.9739670877</v>
      </c>
      <c r="AB665" s="17">
        <f t="shared" si="4203"/>
        <v>0.08960770644</v>
      </c>
      <c r="AD665" s="9" t="s">
        <v>2479</v>
      </c>
      <c r="AE665" s="25">
        <v>1.0</v>
      </c>
      <c r="AF665" s="17">
        <f t="shared" ref="AF665:AH665" si="4204">Z665</f>
        <v>0.0807051423</v>
      </c>
      <c r="AG665" s="17">
        <f t="shared" si="4204"/>
        <v>0.9739670877</v>
      </c>
      <c r="AH665" s="17">
        <f t="shared" si="4204"/>
        <v>0.08960770644</v>
      </c>
      <c r="AI665" s="38">
        <f t="shared" ref="AI665:AK665" si="4205">AI652-$C$10*BO652</f>
        <v>0.2996764534</v>
      </c>
      <c r="AJ665" s="38">
        <f t="shared" si="4205"/>
        <v>-0.2055600906</v>
      </c>
      <c r="AK665" s="38">
        <f t="shared" si="4205"/>
        <v>-0.09411636282</v>
      </c>
      <c r="AL665" s="28" t="s">
        <v>27</v>
      </c>
      <c r="AM665" s="27">
        <f t="array" ref="AM665:AO673">MMULT(AE665:AH673,AI665:AK668)</f>
        <v>1.876704832</v>
      </c>
      <c r="AN665" s="27">
        <v>-1.0666343227934505</v>
      </c>
      <c r="AO665" s="27">
        <v>0.11172552327915009</v>
      </c>
      <c r="AP665" s="9" t="s">
        <v>2480</v>
      </c>
      <c r="AQ665" s="17">
        <f t="shared" ref="AQ665:AS665" si="4206">EXP(AM665)/(EXP($AM665)+EXP($AN665)+EXP($AO665))</f>
        <v>0.8170736862</v>
      </c>
      <c r="AR665" s="17">
        <f t="shared" si="4206"/>
        <v>0.04305120095</v>
      </c>
      <c r="AS665" s="17">
        <f t="shared" si="4206"/>
        <v>0.1398751128</v>
      </c>
      <c r="AT665" s="39" t="s">
        <v>51</v>
      </c>
      <c r="AU665" s="40" t="str">
        <f>IF(MAX(B665:D665)=MAX(AQ665:AS665)=AQ665,"setosa",IF(MAX(AQ665:AS665)=AR665,"versicolor","virginica"))</f>
        <v>virginica</v>
      </c>
      <c r="AW665" s="41">
        <v>1.0</v>
      </c>
      <c r="AX665" s="41">
        <v>0.0</v>
      </c>
      <c r="AY665" s="41">
        <v>0.0</v>
      </c>
      <c r="BA665" s="59" t="s">
        <v>108</v>
      </c>
      <c r="BB665" s="74">
        <f t="shared" ref="BB665:BD665" si="4207">AQ665-AW665</f>
        <v>-0.1829263138</v>
      </c>
      <c r="BC665" s="74">
        <f t="shared" si="4207"/>
        <v>0.04305120095</v>
      </c>
      <c r="BD665" s="74">
        <f t="shared" si="4207"/>
        <v>0.1398751128</v>
      </c>
      <c r="BE665" s="9" t="s">
        <v>2481</v>
      </c>
      <c r="BF665" s="5">
        <v>1.0</v>
      </c>
      <c r="BG665" s="5">
        <v>1.0</v>
      </c>
      <c r="BH665" s="5">
        <v>1.0</v>
      </c>
      <c r="BI665" s="9" t="s">
        <v>2482</v>
      </c>
      <c r="BJ665" s="34">
        <f t="shared" ref="BJ665:BL665" si="4208">BB665*BF665</f>
        <v>-0.1829263138</v>
      </c>
      <c r="BK665" s="34">
        <f t="shared" si="4208"/>
        <v>0.04305120095</v>
      </c>
      <c r="BL665" s="34">
        <f t="shared" si="4208"/>
        <v>0.1398751128</v>
      </c>
      <c r="BN665" s="61" t="s">
        <v>2483</v>
      </c>
      <c r="BO665" s="62">
        <f t="array" ref="BO665:BQ668">MMULT(TRANSPOSE(AE665:AH673),BJ665:BL673)</f>
        <v>-0.01298482705</v>
      </c>
      <c r="BP665" s="62">
        <v>-0.020805896888009656</v>
      </c>
      <c r="BQ665" s="62">
        <v>0.03379072394273708</v>
      </c>
      <c r="BS665" s="75" t="s">
        <v>2484</v>
      </c>
      <c r="BT665" s="5">
        <f t="shared" ref="BT665:BV665" si="4209">Z665*(1-Z665)</f>
        <v>0.0741918223</v>
      </c>
      <c r="BU665" s="5">
        <f t="shared" si="4209"/>
        <v>0.0253551998</v>
      </c>
      <c r="BV665" s="5">
        <f t="shared" si="4209"/>
        <v>0.08157816539</v>
      </c>
      <c r="BX665" s="9" t="s">
        <v>2485</v>
      </c>
      <c r="BY665" s="17">
        <f t="array" ref="BY665:CA673">MMULT(BJ665:BL673,TRANSPOSE(AI666:AK668))</f>
        <v>0.1203112829</v>
      </c>
      <c r="BZ665" s="17">
        <v>-0.35982611315655083</v>
      </c>
      <c r="CA665" s="17">
        <v>0.4909281049041185</v>
      </c>
      <c r="CB665" s="9"/>
      <c r="CC665" s="34">
        <f t="shared" ref="CC665:CE665" si="4210">BY665*BT665</f>
        <v>0.00892611332</v>
      </c>
      <c r="CD665" s="34">
        <f t="shared" si="4210"/>
        <v>-0.009123462994</v>
      </c>
      <c r="CE665" s="34">
        <f t="shared" si="4210"/>
        <v>0.04004901413</v>
      </c>
      <c r="CG665" s="61" t="s">
        <v>2486</v>
      </c>
      <c r="CH665" s="65">
        <f t="array" ref="CH665:CJ667">MMULT(TRANSPOSE(N665:P673),CC665:CE673)</f>
        <v>-0.05874560135</v>
      </c>
      <c r="CI665" s="65">
        <v>0.06138402484130821</v>
      </c>
      <c r="CJ665" s="65">
        <v>0.0023160691309758487</v>
      </c>
    </row>
    <row r="666" ht="18.0" customHeight="1">
      <c r="B666" s="6">
        <v>1.0</v>
      </c>
      <c r="C666" s="6">
        <v>0.0</v>
      </c>
      <c r="D666" s="6">
        <v>0.0</v>
      </c>
      <c r="E666" s="22" t="str">
        <f t="shared" si="4211"/>
        <v>setosa</v>
      </c>
      <c r="F666" s="22">
        <f t="shared" ref="F666:H666" si="4212">AQ666</f>
        <v>0.8380147486</v>
      </c>
      <c r="G666" s="22">
        <f t="shared" si="4212"/>
        <v>0.03694422921</v>
      </c>
      <c r="H666" s="22">
        <f t="shared" si="4212"/>
        <v>0.1250410222</v>
      </c>
      <c r="I666" s="64" t="str">
        <f t="shared" si="4213"/>
        <v>setosa</v>
      </c>
      <c r="K666" s="24" t="str">
        <f t="shared" si="4214"/>
        <v>OK</v>
      </c>
      <c r="L666" s="76">
        <f t="shared" si="4215"/>
        <v>0.01380204888</v>
      </c>
      <c r="N666" s="29">
        <v>1.0</v>
      </c>
      <c r="O666" s="27">
        <v>5.4</v>
      </c>
      <c r="P666" s="27">
        <v>7.8</v>
      </c>
      <c r="Q666" s="72">
        <f t="shared" ref="Q666:S666" si="4216">Q653-$C$10*CH653</f>
        <v>0.4060375088</v>
      </c>
      <c r="R666" s="72">
        <f t="shared" si="4216"/>
        <v>-0.8350768874</v>
      </c>
      <c r="S666" s="72">
        <f t="shared" si="4216"/>
        <v>1.16832111</v>
      </c>
      <c r="U666" s="27">
        <v>-2.8383219776652435</v>
      </c>
      <c r="V666" s="27">
        <v>4.293052796468891</v>
      </c>
      <c r="W666" s="27">
        <v>-2.939160772870549</v>
      </c>
      <c r="Z666" s="17">
        <f t="shared" ref="Z666:AB666" si="4217">1/(1+EXP(-U666))</f>
        <v>0.05528811777</v>
      </c>
      <c r="AA666" s="17">
        <f t="shared" si="4217"/>
        <v>0.9865210147</v>
      </c>
      <c r="AB666" s="17">
        <f t="shared" si="4217"/>
        <v>0.05025131113</v>
      </c>
      <c r="AE666" s="29">
        <v>1.0</v>
      </c>
      <c r="AF666" s="17">
        <f t="shared" ref="AF666:AH666" si="4218">Z666</f>
        <v>0.05528811777</v>
      </c>
      <c r="AG666" s="17">
        <f t="shared" si="4218"/>
        <v>0.9865210147</v>
      </c>
      <c r="AH666" s="17">
        <f t="shared" si="4218"/>
        <v>0.05025131113</v>
      </c>
      <c r="AI666" s="38">
        <f t="shared" ref="AI666:AK666" si="4219">AI653-$C$10*BO653</f>
        <v>0.03931206427</v>
      </c>
      <c r="AJ666" s="38">
        <f t="shared" si="4219"/>
        <v>1.226700383</v>
      </c>
      <c r="AK666" s="38">
        <f t="shared" si="4219"/>
        <v>0.5339875528</v>
      </c>
      <c r="AM666" s="27">
        <v>1.9586816419715247</v>
      </c>
      <c r="AN666" s="27">
        <v>-1.162944601125892</v>
      </c>
      <c r="AO666" s="27">
        <v>0.05628780303554987</v>
      </c>
      <c r="AQ666" s="17">
        <f t="shared" ref="AQ666:AS666" si="4220">EXP(AM666)/(EXP($AM666)+EXP($AN666)+EXP($AO666))</f>
        <v>0.8380147486</v>
      </c>
      <c r="AR666" s="17">
        <f t="shared" si="4220"/>
        <v>0.03694422921</v>
      </c>
      <c r="AS666" s="17">
        <f t="shared" si="4220"/>
        <v>0.1250410222</v>
      </c>
      <c r="AU666" s="40" t="str">
        <f t="shared" ref="AU666:AU673" si="4231">IF(MAX(AQ666:AS666)=AQ666,"setosa",IF(MAX(AQ666:AS666)=AR666,"versicolor","virginica"))</f>
        <v>setosa</v>
      </c>
      <c r="AW666" s="41">
        <v>1.0</v>
      </c>
      <c r="AX666" s="41">
        <v>0.0</v>
      </c>
      <c r="AY666" s="41">
        <v>0.0</v>
      </c>
      <c r="BB666" s="74">
        <f t="shared" ref="BB666:BD666" si="4221">AQ666-AW666</f>
        <v>-0.1619852514</v>
      </c>
      <c r="BC666" s="74">
        <f t="shared" si="4221"/>
        <v>0.03694422921</v>
      </c>
      <c r="BD666" s="74">
        <f t="shared" si="4221"/>
        <v>0.1250410222</v>
      </c>
      <c r="BF666" s="5">
        <v>1.0</v>
      </c>
      <c r="BG666" s="5">
        <v>1.0</v>
      </c>
      <c r="BH666" s="5">
        <v>1.0</v>
      </c>
      <c r="BJ666" s="34">
        <f t="shared" ref="BJ666:BL666" si="4222">BB666*BF666</f>
        <v>-0.1619852514</v>
      </c>
      <c r="BK666" s="34">
        <f t="shared" si="4222"/>
        <v>0.03694422921</v>
      </c>
      <c r="BL666" s="34">
        <f t="shared" si="4222"/>
        <v>0.1250410222</v>
      </c>
      <c r="BN666" s="61" t="s">
        <v>2487</v>
      </c>
      <c r="BO666" s="34">
        <v>0.18083310419196366</v>
      </c>
      <c r="BP666" s="34">
        <v>-0.32509539394915976</v>
      </c>
      <c r="BQ666" s="34">
        <v>0.14426228975719604</v>
      </c>
      <c r="BT666" s="5">
        <f t="shared" ref="BT666:BV666" si="4223">Z666*(1-Z666)</f>
        <v>0.0522313418</v>
      </c>
      <c r="BU666" s="5">
        <f t="shared" si="4223"/>
        <v>0.01329730229</v>
      </c>
      <c r="BV666" s="5">
        <f t="shared" si="4223"/>
        <v>0.04772611686</v>
      </c>
      <c r="BY666" s="17">
        <v>0.10572187495414884</v>
      </c>
      <c r="BZ666" s="17">
        <v>-0.31725168466260484</v>
      </c>
      <c r="CA666" s="17">
        <v>0.43447176095444634</v>
      </c>
      <c r="CC666" s="34">
        <f t="shared" ref="CC666:CE666" si="4224">BY666*BT666</f>
        <v>0.005521995386</v>
      </c>
      <c r="CD666" s="34">
        <f t="shared" si="4224"/>
        <v>-0.004218591554</v>
      </c>
      <c r="CE666" s="34">
        <f t="shared" si="4224"/>
        <v>0.02073565003</v>
      </c>
      <c r="CG666" s="61" t="s">
        <v>2488</v>
      </c>
      <c r="CH666" s="66">
        <v>-0.13471079610026993</v>
      </c>
      <c r="CI666" s="66">
        <v>0.07869733910861387</v>
      </c>
      <c r="CJ666" s="66">
        <v>-0.20215212564446058</v>
      </c>
    </row>
    <row r="667" ht="18.0" customHeight="1">
      <c r="B667" s="6">
        <v>1.0</v>
      </c>
      <c r="C667" s="6">
        <v>0.0</v>
      </c>
      <c r="D667" s="6">
        <v>0.0</v>
      </c>
      <c r="E667" s="22" t="str">
        <f t="shared" si="4211"/>
        <v>setosa</v>
      </c>
      <c r="F667" s="22">
        <f t="shared" ref="F667:H667" si="4225">AQ667</f>
        <v>0.8282890608</v>
      </c>
      <c r="G667" s="22">
        <f t="shared" si="4225"/>
        <v>0.03998356381</v>
      </c>
      <c r="H667" s="22">
        <f t="shared" si="4225"/>
        <v>0.1317273754</v>
      </c>
      <c r="I667" s="64" t="str">
        <f t="shared" si="4213"/>
        <v>setosa</v>
      </c>
      <c r="K667" s="24" t="str">
        <f t="shared" si="4214"/>
        <v>OK</v>
      </c>
      <c r="L667" s="76">
        <f t="shared" si="4215"/>
        <v>0.01554166601</v>
      </c>
      <c r="N667" s="29">
        <v>1.0</v>
      </c>
      <c r="O667" s="27">
        <v>4.6</v>
      </c>
      <c r="P667" s="27">
        <v>6.8</v>
      </c>
      <c r="Q667" s="72">
        <f t="shared" ref="Q667:S667" si="4226">Q654-$C$10*CH654</f>
        <v>-0.6591607594</v>
      </c>
      <c r="R667" s="72">
        <f t="shared" si="4226"/>
        <v>1.151949933</v>
      </c>
      <c r="S667" s="72">
        <f t="shared" si="4226"/>
        <v>-1.214028541</v>
      </c>
      <c r="U667" s="27">
        <v>-2.5039912252699166</v>
      </c>
      <c r="V667" s="27">
        <v>3.809164372928186</v>
      </c>
      <c r="W667" s="27">
        <v>-2.6597891195226193</v>
      </c>
      <c r="Z667" s="17">
        <f t="shared" ref="Z667:AB667" si="4227">1/(1+EXP(-U667))</f>
        <v>0.07557885352</v>
      </c>
      <c r="AA667" s="17">
        <f t="shared" si="4227"/>
        <v>0.9783140123</v>
      </c>
      <c r="AB667" s="17">
        <f t="shared" si="4227"/>
        <v>0.0653882197</v>
      </c>
      <c r="AE667" s="29">
        <v>1.0</v>
      </c>
      <c r="AF667" s="17">
        <f t="shared" ref="AF667:AH667" si="4228">Z667</f>
        <v>0.07557885352</v>
      </c>
      <c r="AG667" s="17">
        <f t="shared" si="4228"/>
        <v>0.9783140123</v>
      </c>
      <c r="AH667" s="17">
        <f t="shared" si="4228"/>
        <v>0.0653882197</v>
      </c>
      <c r="AI667" s="38">
        <f t="shared" ref="AI667:AK667" si="4229">AI654-$C$10*BO654</f>
        <v>1.758293693</v>
      </c>
      <c r="AJ667" s="38">
        <f t="shared" si="4229"/>
        <v>-1.105548372</v>
      </c>
      <c r="AK667" s="38">
        <f t="shared" si="4229"/>
        <v>0.06725467901</v>
      </c>
      <c r="AM667" s="27">
        <v>1.921625205830607</v>
      </c>
      <c r="AN667" s="27">
        <v>-1.109268530081106</v>
      </c>
      <c r="AO667" s="27">
        <v>0.0829974540315647</v>
      </c>
      <c r="AQ667" s="17">
        <f t="shared" ref="AQ667:AS667" si="4230">EXP(AM667)/(EXP($AM667)+EXP($AN667)+EXP($AO667))</f>
        <v>0.8282890608</v>
      </c>
      <c r="AR667" s="17">
        <f t="shared" si="4230"/>
        <v>0.03998356381</v>
      </c>
      <c r="AS667" s="17">
        <f t="shared" si="4230"/>
        <v>0.1317273754</v>
      </c>
      <c r="AU667" s="40" t="str">
        <f t="shared" si="4231"/>
        <v>setosa</v>
      </c>
      <c r="AW667" s="41">
        <v>1.0</v>
      </c>
      <c r="AX667" s="41">
        <v>0.0</v>
      </c>
      <c r="AY667" s="41">
        <v>0.0</v>
      </c>
      <c r="BB667" s="74">
        <f t="shared" ref="BB667:BD667" si="4232">AQ667-AW667</f>
        <v>-0.1717109392</v>
      </c>
      <c r="BC667" s="74">
        <f t="shared" si="4232"/>
        <v>0.03998356381</v>
      </c>
      <c r="BD667" s="74">
        <f t="shared" si="4232"/>
        <v>0.1317273754</v>
      </c>
      <c r="BF667" s="5">
        <v>1.0</v>
      </c>
      <c r="BG667" s="5">
        <v>1.0</v>
      </c>
      <c r="BH667" s="5">
        <v>1.0</v>
      </c>
      <c r="BJ667" s="34">
        <f t="shared" ref="BJ667:BL667" si="4233">BB667*BF667</f>
        <v>-0.1717109392</v>
      </c>
      <c r="BK667" s="34">
        <f t="shared" si="4233"/>
        <v>0.03998356381</v>
      </c>
      <c r="BL667" s="34">
        <f t="shared" si="4233"/>
        <v>0.1317273754</v>
      </c>
      <c r="BO667" s="34">
        <v>-0.29873092227109943</v>
      </c>
      <c r="BP667" s="34">
        <v>0.3962952474713694</v>
      </c>
      <c r="BQ667" s="34">
        <v>-0.09756432520027009</v>
      </c>
      <c r="BT667" s="5">
        <f t="shared" ref="BT667:BV667" si="4234">Z667*(1-Z667)</f>
        <v>0.06986669042</v>
      </c>
      <c r="BU667" s="5">
        <f t="shared" si="4234"/>
        <v>0.02121570559</v>
      </c>
      <c r="BV667" s="5">
        <f t="shared" si="4234"/>
        <v>0.06111260042</v>
      </c>
      <c r="BY667" s="17">
        <v>0.11263832037244642</v>
      </c>
      <c r="BZ667" s="17">
        <v>-0.3372627430173768</v>
      </c>
      <c r="CA667" s="17">
        <v>0.4607359388127804</v>
      </c>
      <c r="CC667" s="34">
        <f t="shared" ref="CC667:CE667" si="4235">BY667*BT667</f>
        <v>0.007869666659</v>
      </c>
      <c r="CD667" s="34">
        <f t="shared" si="4235"/>
        <v>-0.007155267062</v>
      </c>
      <c r="CE667" s="34">
        <f t="shared" si="4235"/>
        <v>0.02815677133</v>
      </c>
      <c r="CH667" s="66">
        <v>0.23205197294041002</v>
      </c>
      <c r="CI667" s="66">
        <v>-0.26517174809331834</v>
      </c>
      <c r="CJ667" s="66">
        <v>0.16108854748960863</v>
      </c>
    </row>
    <row r="668" ht="18.0" customHeight="1">
      <c r="B668" s="6">
        <v>0.0</v>
      </c>
      <c r="C668" s="6">
        <v>1.0</v>
      </c>
      <c r="D668" s="6">
        <v>0.0</v>
      </c>
      <c r="E668" s="22" t="str">
        <f t="shared" si="4211"/>
        <v>versicolor</v>
      </c>
      <c r="F668" s="22">
        <f t="shared" ref="F668:H668" si="4236">AQ668</f>
        <v>0.05061302156</v>
      </c>
      <c r="G668" s="22">
        <f t="shared" si="4236"/>
        <v>0.5375583334</v>
      </c>
      <c r="H668" s="22">
        <f t="shared" si="4236"/>
        <v>0.411828645</v>
      </c>
      <c r="I668" s="64" t="str">
        <f t="shared" si="4213"/>
        <v>versicolor</v>
      </c>
      <c r="K668" s="24" t="str">
        <f t="shared" si="4214"/>
        <v>OK</v>
      </c>
      <c r="L668" s="76">
        <f t="shared" si="4215"/>
        <v>0.1082069865</v>
      </c>
      <c r="N668" s="29">
        <v>1.0</v>
      </c>
      <c r="O668" s="27">
        <v>6.4</v>
      </c>
      <c r="P668" s="27">
        <v>3.6</v>
      </c>
      <c r="U668" s="27">
        <v>0.33619072081182066</v>
      </c>
      <c r="V668" s="27">
        <v>-1.3802138115585354</v>
      </c>
      <c r="W668" s="27">
        <v>3.328080210697963</v>
      </c>
      <c r="Z668" s="17">
        <f t="shared" ref="Z668:AB668" si="4237">1/(1+EXP(-U668))</f>
        <v>0.5832649077</v>
      </c>
      <c r="AA668" s="17">
        <f t="shared" si="4237"/>
        <v>0.2009746629</v>
      </c>
      <c r="AB668" s="17">
        <f t="shared" si="4237"/>
        <v>0.9653796643</v>
      </c>
      <c r="AE668" s="29">
        <v>1.0</v>
      </c>
      <c r="AF668" s="17">
        <f t="shared" ref="AF668:AH668" si="4238">Z668</f>
        <v>0.5832649077</v>
      </c>
      <c r="AG668" s="17">
        <f t="shared" si="4238"/>
        <v>0.2009746629</v>
      </c>
      <c r="AH668" s="17">
        <f t="shared" si="4238"/>
        <v>0.9653796643</v>
      </c>
      <c r="AI668" s="38">
        <f t="shared" ref="AI668:AK668" si="4239">AI655-$C$10*BO655</f>
        <v>-1.547461711</v>
      </c>
      <c r="AJ668" s="38">
        <f t="shared" si="4239"/>
        <v>1.302259281</v>
      </c>
      <c r="AK668" s="38">
        <f t="shared" si="4239"/>
        <v>1.08520243</v>
      </c>
      <c r="AM668" s="27">
        <v>-0.8179097841654213</v>
      </c>
      <c r="AN668" s="27">
        <v>1.5449186110576136</v>
      </c>
      <c r="AO668" s="27">
        <v>1.278488682294488</v>
      </c>
      <c r="AQ668" s="17">
        <f t="shared" ref="AQ668:AS668" si="4240">EXP(AM668)/(EXP($AM668)+EXP($AN668)+EXP($AO668))</f>
        <v>0.05061302156</v>
      </c>
      <c r="AR668" s="17">
        <f t="shared" si="4240"/>
        <v>0.5375583334</v>
      </c>
      <c r="AS668" s="17">
        <f t="shared" si="4240"/>
        <v>0.411828645</v>
      </c>
      <c r="AU668" s="40" t="str">
        <f t="shared" si="4231"/>
        <v>versicolor</v>
      </c>
      <c r="AW668" s="41">
        <v>0.0</v>
      </c>
      <c r="AX668" s="41">
        <v>1.0</v>
      </c>
      <c r="AY668" s="41">
        <v>0.0</v>
      </c>
      <c r="BB668" s="74">
        <f t="shared" ref="BB668:BD668" si="4241">AQ668-AW668</f>
        <v>0.05061302156</v>
      </c>
      <c r="BC668" s="74">
        <f t="shared" si="4241"/>
        <v>-0.4624416666</v>
      </c>
      <c r="BD668" s="74">
        <f t="shared" si="4241"/>
        <v>0.411828645</v>
      </c>
      <c r="BF668" s="5">
        <v>1.0</v>
      </c>
      <c r="BG668" s="5">
        <v>1.0</v>
      </c>
      <c r="BH668" s="5">
        <v>1.0</v>
      </c>
      <c r="BJ668" s="34">
        <f t="shared" ref="BJ668:BL668" si="4242">BB668*BF668</f>
        <v>0.05061302156</v>
      </c>
      <c r="BK668" s="34">
        <f t="shared" si="4242"/>
        <v>-0.4624416666</v>
      </c>
      <c r="BL668" s="34">
        <f t="shared" si="4242"/>
        <v>0.411828645</v>
      </c>
      <c r="BO668" s="34">
        <v>0.4272711737021709</v>
      </c>
      <c r="BP668" s="34">
        <v>-0.17932202844044726</v>
      </c>
      <c r="BQ668" s="34">
        <v>-0.2479491452617238</v>
      </c>
      <c r="BT668" s="5">
        <f t="shared" ref="BT668:BV668" si="4243">Z668*(1-Z668)</f>
        <v>0.2430669551</v>
      </c>
      <c r="BU668" s="5">
        <f t="shared" si="4243"/>
        <v>0.1605838478</v>
      </c>
      <c r="BV668" s="5">
        <f t="shared" si="4243"/>
        <v>0.0334217681</v>
      </c>
      <c r="BY668" s="17">
        <v>-0.34537629682107707</v>
      </c>
      <c r="BZ668" s="17">
        <v>0.6279415917405965</v>
      </c>
      <c r="CA668" s="17">
        <v>-0.23362321859875795</v>
      </c>
      <c r="CC668" s="34">
        <f t="shared" ref="CC668:CE668" si="4244">BY668*BT668</f>
        <v>-0.08394956485</v>
      </c>
      <c r="CD668" s="34">
        <f t="shared" si="4244"/>
        <v>0.100837277</v>
      </c>
      <c r="CE668" s="34">
        <f t="shared" si="4244"/>
        <v>-0.007808101034</v>
      </c>
    </row>
    <row r="669" ht="18.0" customHeight="1">
      <c r="B669" s="6">
        <v>0.0</v>
      </c>
      <c r="C669" s="6">
        <v>1.0</v>
      </c>
      <c r="D669" s="6">
        <v>0.0</v>
      </c>
      <c r="E669" s="22" t="str">
        <f t="shared" si="4211"/>
        <v>versicolor</v>
      </c>
      <c r="F669" s="22">
        <f t="shared" ref="F669:H669" si="4245">AQ669</f>
        <v>0.05706426088</v>
      </c>
      <c r="G669" s="22">
        <f t="shared" si="4245"/>
        <v>0.5217807016</v>
      </c>
      <c r="H669" s="22">
        <f t="shared" si="4245"/>
        <v>0.4211550376</v>
      </c>
      <c r="I669" s="64" t="str">
        <f t="shared" si="4213"/>
        <v>versicolor</v>
      </c>
      <c r="K669" s="24" t="str">
        <f t="shared" si="4214"/>
        <v>OK</v>
      </c>
      <c r="L669" s="76">
        <f t="shared" si="4215"/>
        <v>0.1159750136</v>
      </c>
      <c r="N669" s="29">
        <v>1.0</v>
      </c>
      <c r="O669" s="27">
        <v>5.9</v>
      </c>
      <c r="P669" s="27">
        <v>3.4</v>
      </c>
      <c r="U669" s="27">
        <v>0.2650041182950891</v>
      </c>
      <c r="V669" s="27">
        <v>-1.1930653545434668</v>
      </c>
      <c r="W669" s="27">
        <v>2.986725363974786</v>
      </c>
      <c r="Z669" s="17">
        <f t="shared" ref="Z669:AB669" si="4246">1/(1+EXP(-U669))</f>
        <v>0.5658660146</v>
      </c>
      <c r="AA669" s="17">
        <f t="shared" si="4246"/>
        <v>0.2327111479</v>
      </c>
      <c r="AB669" s="17">
        <f t="shared" si="4246"/>
        <v>0.9519708074</v>
      </c>
      <c r="AE669" s="29">
        <v>1.0</v>
      </c>
      <c r="AF669" s="17">
        <f t="shared" ref="AF669:AH669" si="4247">Z669</f>
        <v>0.5658660146</v>
      </c>
      <c r="AG669" s="17">
        <f t="shared" si="4247"/>
        <v>0.2327111479</v>
      </c>
      <c r="AH669" s="17">
        <f t="shared" si="4247"/>
        <v>0.9519708074</v>
      </c>
      <c r="AI669" s="2"/>
      <c r="AM669" s="27">
        <v>-0.7420420165111109</v>
      </c>
      <c r="AN669" s="27">
        <v>1.471027354505666</v>
      </c>
      <c r="AO669" s="27">
        <v>1.2567809929560183</v>
      </c>
      <c r="AQ669" s="17">
        <f t="shared" ref="AQ669:AS669" si="4248">EXP(AM669)/(EXP($AM669)+EXP($AN669)+EXP($AO669))</f>
        <v>0.05706426088</v>
      </c>
      <c r="AR669" s="17">
        <f t="shared" si="4248"/>
        <v>0.5217807016</v>
      </c>
      <c r="AS669" s="17">
        <f t="shared" si="4248"/>
        <v>0.4211550376</v>
      </c>
      <c r="AU669" s="40" t="str">
        <f t="shared" si="4231"/>
        <v>versicolor</v>
      </c>
      <c r="AW669" s="41">
        <v>0.0</v>
      </c>
      <c r="AX669" s="41">
        <v>1.0</v>
      </c>
      <c r="AY669" s="41">
        <v>0.0</v>
      </c>
      <c r="BB669" s="74">
        <f t="shared" ref="BB669:BD669" si="4249">AQ669-AW669</f>
        <v>0.05706426088</v>
      </c>
      <c r="BC669" s="74">
        <f t="shared" si="4249"/>
        <v>-0.4782192984</v>
      </c>
      <c r="BD669" s="74">
        <f t="shared" si="4249"/>
        <v>0.4211550376</v>
      </c>
      <c r="BF669" s="5">
        <v>1.0</v>
      </c>
      <c r="BG669" s="5">
        <v>1.0</v>
      </c>
      <c r="BH669" s="5">
        <v>1.0</v>
      </c>
      <c r="BJ669" s="34">
        <f t="shared" ref="BJ669:BL669" si="4250">BB669*BF669</f>
        <v>0.05706426088</v>
      </c>
      <c r="BK669" s="34">
        <f t="shared" si="4250"/>
        <v>-0.4782192984</v>
      </c>
      <c r="BL669" s="34">
        <f t="shared" si="4250"/>
        <v>0.4211550376</v>
      </c>
      <c r="BT669" s="5">
        <f t="shared" ref="BT669:BV669" si="4251">Z669*(1-Z669)</f>
        <v>0.2456616681</v>
      </c>
      <c r="BU669" s="5">
        <f t="shared" si="4251"/>
        <v>0.1785566695</v>
      </c>
      <c r="BV669" s="5">
        <f t="shared" si="4251"/>
        <v>0.04572238928</v>
      </c>
      <c r="BY669" s="17">
        <v>-0.35949693480857303</v>
      </c>
      <c r="BZ669" s="17">
        <v>0.6573549439224731</v>
      </c>
      <c r="CA669" s="17">
        <v>-0.25403180811138254</v>
      </c>
      <c r="CC669" s="34">
        <f t="shared" ref="CC669:CE669" si="4252">BY669*BT669</f>
        <v>-0.08831461669</v>
      </c>
      <c r="CD669" s="34">
        <f t="shared" si="4252"/>
        <v>0.1173751095</v>
      </c>
      <c r="CE669" s="34">
        <f t="shared" si="4252"/>
        <v>-0.01161494122</v>
      </c>
    </row>
    <row r="670" ht="18.0" customHeight="1">
      <c r="B670" s="6">
        <v>0.0</v>
      </c>
      <c r="C670" s="6">
        <v>1.0</v>
      </c>
      <c r="D670" s="6">
        <v>0.0</v>
      </c>
      <c r="E670" s="22" t="str">
        <f t="shared" si="4211"/>
        <v>versicolor</v>
      </c>
      <c r="F670" s="22">
        <f t="shared" ref="F670:H670" si="4253">AQ670</f>
        <v>0.03617721208</v>
      </c>
      <c r="G670" s="22">
        <f t="shared" si="4253"/>
        <v>0.5861504487</v>
      </c>
      <c r="H670" s="22">
        <f t="shared" si="4253"/>
        <v>0.3776723392</v>
      </c>
      <c r="I670" s="64" t="str">
        <f t="shared" si="4213"/>
        <v>versicolor</v>
      </c>
      <c r="K670" s="24" t="str">
        <f t="shared" si="4214"/>
        <v>OK</v>
      </c>
      <c r="L670" s="76">
        <f t="shared" si="4215"/>
        <v>0.08629012089</v>
      </c>
      <c r="N670" s="29">
        <v>1.0</v>
      </c>
      <c r="O670" s="27">
        <v>6.7</v>
      </c>
      <c r="P670" s="27">
        <v>3.2</v>
      </c>
      <c r="U670" s="27">
        <v>0.7216662772328757</v>
      </c>
      <c r="V670" s="27">
        <v>-2.091516851175966</v>
      </c>
      <c r="W670" s="27">
        <v>4.1641879602239396</v>
      </c>
      <c r="Z670" s="17">
        <f t="shared" ref="Z670:AB670" si="4254">1/(1+EXP(-U670))</f>
        <v>0.6729738371</v>
      </c>
      <c r="AA670" s="17">
        <f t="shared" si="4254"/>
        <v>0.1099240766</v>
      </c>
      <c r="AB670" s="17">
        <f t="shared" si="4254"/>
        <v>0.9846955363</v>
      </c>
      <c r="AE670" s="29">
        <v>1.0</v>
      </c>
      <c r="AF670" s="17">
        <f t="shared" ref="AF670:AH670" si="4255">Z670</f>
        <v>0.6729738371</v>
      </c>
      <c r="AG670" s="17">
        <f t="shared" si="4255"/>
        <v>0.1099240766</v>
      </c>
      <c r="AH670" s="17">
        <f t="shared" si="4255"/>
        <v>0.9846955363</v>
      </c>
      <c r="AJ670" s="2"/>
      <c r="AK670" s="2"/>
      <c r="AM670" s="27">
        <v>-1.0043673848974262</v>
      </c>
      <c r="AN670" s="27">
        <v>1.780779690059108</v>
      </c>
      <c r="AO670" s="27">
        <v>1.3412301872397019</v>
      </c>
      <c r="AQ670" s="17">
        <f t="shared" ref="AQ670:AS670" si="4256">EXP(AM670)/(EXP($AM670)+EXP($AN670)+EXP($AO670))</f>
        <v>0.03617721208</v>
      </c>
      <c r="AR670" s="17">
        <f t="shared" si="4256"/>
        <v>0.5861504487</v>
      </c>
      <c r="AS670" s="17">
        <f t="shared" si="4256"/>
        <v>0.3776723392</v>
      </c>
      <c r="AU670" s="40" t="str">
        <f t="shared" si="4231"/>
        <v>versicolor</v>
      </c>
      <c r="AW670" s="41">
        <v>0.0</v>
      </c>
      <c r="AX670" s="41">
        <v>1.0</v>
      </c>
      <c r="AY670" s="41">
        <v>0.0</v>
      </c>
      <c r="BB670" s="74">
        <f t="shared" ref="BB670:BD670" si="4257">AQ670-AW670</f>
        <v>0.03617721208</v>
      </c>
      <c r="BC670" s="74">
        <f t="shared" si="4257"/>
        <v>-0.4138495513</v>
      </c>
      <c r="BD670" s="74">
        <f t="shared" si="4257"/>
        <v>0.3776723392</v>
      </c>
      <c r="BF670" s="5">
        <v>1.0</v>
      </c>
      <c r="BG670" s="5">
        <v>1.0</v>
      </c>
      <c r="BH670" s="5">
        <v>1.0</v>
      </c>
      <c r="BJ670" s="34">
        <f t="shared" ref="BJ670:BL670" si="4258">BB670*BF670</f>
        <v>0.03617721208</v>
      </c>
      <c r="BK670" s="34">
        <f t="shared" si="4258"/>
        <v>-0.4138495513</v>
      </c>
      <c r="BL670" s="34">
        <f t="shared" si="4258"/>
        <v>0.3776723392</v>
      </c>
      <c r="BT670" s="5">
        <f t="shared" ref="BT670:BV670" si="4259">Z670*(1-Z670)</f>
        <v>0.2200800517</v>
      </c>
      <c r="BU670" s="5">
        <f t="shared" si="4259"/>
        <v>0.09784077401</v>
      </c>
      <c r="BV670" s="5">
        <f t="shared" si="4259"/>
        <v>0.01507023712</v>
      </c>
      <c r="BY670" s="17">
        <v>-0.30457487401675293</v>
      </c>
      <c r="BZ670" s="17">
        <v>0.5465410936404383</v>
      </c>
      <c r="CA670" s="17">
        <v>-0.1850713291369248</v>
      </c>
      <c r="CC670" s="34">
        <f t="shared" ref="CC670:CE670" si="4260">BY670*BT670</f>
        <v>-0.06703085401</v>
      </c>
      <c r="CD670" s="34">
        <f t="shared" si="4260"/>
        <v>0.05347400363</v>
      </c>
      <c r="CE670" s="34">
        <f t="shared" si="4260"/>
        <v>-0.002789068814</v>
      </c>
    </row>
    <row r="671" ht="18.0" customHeight="1">
      <c r="B671" s="6">
        <v>0.0</v>
      </c>
      <c r="C671" s="6">
        <v>0.0</v>
      </c>
      <c r="D671" s="6">
        <v>1.0</v>
      </c>
      <c r="E671" s="22" t="str">
        <f t="shared" si="4211"/>
        <v>virginica</v>
      </c>
      <c r="F671" s="22">
        <f t="shared" ref="F671:H671" si="4261">AQ671</f>
        <v>0.1869617415</v>
      </c>
      <c r="G671" s="22">
        <f t="shared" si="4261"/>
        <v>0.3186534997</v>
      </c>
      <c r="H671" s="22">
        <f t="shared" si="4261"/>
        <v>0.4943847588</v>
      </c>
      <c r="I671" s="64" t="str">
        <f t="shared" si="4213"/>
        <v>virginica</v>
      </c>
      <c r="K671" s="24" t="str">
        <f t="shared" si="4214"/>
        <v>OK</v>
      </c>
      <c r="L671" s="76">
        <f t="shared" si="4215"/>
        <v>0.06824737282</v>
      </c>
      <c r="N671" s="29">
        <v>1.0</v>
      </c>
      <c r="O671" s="27">
        <v>7.9</v>
      </c>
      <c r="P671" s="27">
        <v>6.3</v>
      </c>
      <c r="U671" s="27">
        <v>-0.8344870664709316</v>
      </c>
      <c r="V671" s="27">
        <v>0.4774356776993658</v>
      </c>
      <c r="W671" s="27">
        <v>1.8026848140726015</v>
      </c>
      <c r="Z671" s="17">
        <f t="shared" ref="Z671:AB671" si="4262">1/(1+EXP(-U671))</f>
        <v>0.3026971403</v>
      </c>
      <c r="AA671" s="17">
        <f t="shared" si="4262"/>
        <v>0.6171421648</v>
      </c>
      <c r="AB671" s="17">
        <f t="shared" si="4262"/>
        <v>0.8584754416</v>
      </c>
      <c r="AE671" s="29">
        <v>1.0</v>
      </c>
      <c r="AF671" s="17">
        <f t="shared" ref="AF671:AH671" si="4263">Z671</f>
        <v>0.3026971403</v>
      </c>
      <c r="AG671" s="17">
        <f t="shared" si="4263"/>
        <v>0.6171421648</v>
      </c>
      <c r="AH671" s="17">
        <f t="shared" si="4263"/>
        <v>0.8584754416</v>
      </c>
      <c r="AM671" s="27">
        <v>0.06823540318437216</v>
      </c>
      <c r="AN671" s="27">
        <v>0.6014357027520338</v>
      </c>
      <c r="AO671" s="27">
        <v>1.040645476294175</v>
      </c>
      <c r="AQ671" s="17">
        <f t="shared" ref="AQ671:AS671" si="4264">EXP(AM671)/(EXP($AM671)+EXP($AN671)+EXP($AO671))</f>
        <v>0.1869617415</v>
      </c>
      <c r="AR671" s="17">
        <f t="shared" si="4264"/>
        <v>0.3186534997</v>
      </c>
      <c r="AS671" s="17">
        <f t="shared" si="4264"/>
        <v>0.4943847588</v>
      </c>
      <c r="AU671" s="40" t="str">
        <f t="shared" si="4231"/>
        <v>virginica</v>
      </c>
      <c r="AW671" s="41">
        <v>0.0</v>
      </c>
      <c r="AX671" s="41">
        <v>0.0</v>
      </c>
      <c r="AY671" s="41">
        <v>1.0</v>
      </c>
      <c r="BB671" s="74">
        <f t="shared" ref="BB671:BD671" si="4265">AQ671-AW671</f>
        <v>0.1869617415</v>
      </c>
      <c r="BC671" s="74">
        <f t="shared" si="4265"/>
        <v>0.3186534997</v>
      </c>
      <c r="BD671" s="74">
        <f t="shared" si="4265"/>
        <v>-0.5056152412</v>
      </c>
      <c r="BF671" s="5">
        <v>1.0</v>
      </c>
      <c r="BG671" s="5">
        <v>1.0</v>
      </c>
      <c r="BH671" s="5">
        <v>1.0</v>
      </c>
      <c r="BJ671" s="34">
        <f t="shared" ref="BJ671:BL671" si="4266">BB671*BF671</f>
        <v>0.1869617415</v>
      </c>
      <c r="BK671" s="34">
        <f t="shared" si="4266"/>
        <v>0.3186534997</v>
      </c>
      <c r="BL671" s="34">
        <f t="shared" si="4266"/>
        <v>-0.5056152412</v>
      </c>
      <c r="BT671" s="5">
        <f t="shared" ref="BT671:BV671" si="4267">Z671*(1-Z671)</f>
        <v>0.2110715816</v>
      </c>
      <c r="BU671" s="5">
        <f t="shared" si="4267"/>
        <v>0.2362777132</v>
      </c>
      <c r="BV671" s="5">
        <f t="shared" si="4267"/>
        <v>0.1214953578</v>
      </c>
      <c r="BY671" s="17">
        <v>0.12824997682058753</v>
      </c>
      <c r="BZ671" s="17">
        <v>-0.05755819771241557</v>
      </c>
      <c r="CA671" s="17">
        <v>-0.423041547701064</v>
      </c>
      <c r="CC671" s="34">
        <f t="shared" ref="CC671:CE671" si="4268">BY671*BT671</f>
        <v>0.02706992544</v>
      </c>
      <c r="CD671" s="34">
        <f t="shared" si="4268"/>
        <v>-0.01359971933</v>
      </c>
      <c r="CE671" s="34">
        <f t="shared" si="4268"/>
        <v>-0.05139758419</v>
      </c>
    </row>
    <row r="672" ht="18.0" customHeight="1">
      <c r="B672" s="6">
        <v>0.0</v>
      </c>
      <c r="C672" s="6">
        <v>0.0</v>
      </c>
      <c r="D672" s="6">
        <v>1.0</v>
      </c>
      <c r="E672" s="22" t="str">
        <f t="shared" si="4211"/>
        <v>virginica</v>
      </c>
      <c r="F672" s="22">
        <f t="shared" ref="F672:H672" si="4269">AQ672</f>
        <v>0.09174502447</v>
      </c>
      <c r="G672" s="22">
        <f t="shared" si="4269"/>
        <v>0.4360056582</v>
      </c>
      <c r="H672" s="22">
        <f t="shared" si="4269"/>
        <v>0.4722493174</v>
      </c>
      <c r="I672" s="64" t="str">
        <f t="shared" si="4213"/>
        <v>virginica</v>
      </c>
      <c r="K672" s="24" t="str">
        <f t="shared" si="4214"/>
        <v>OK</v>
      </c>
      <c r="L672" s="76">
        <f t="shared" si="4215"/>
        <v>0.09925904173</v>
      </c>
      <c r="N672" s="29">
        <v>1.0</v>
      </c>
      <c r="O672" s="27">
        <v>8.3</v>
      </c>
      <c r="P672" s="27">
        <v>5.8</v>
      </c>
      <c r="U672" s="27">
        <v>-0.3424916832243339</v>
      </c>
      <c r="V672" s="27">
        <v>-0.43257004400795207</v>
      </c>
      <c r="W672" s="27">
        <v>2.87702752872954</v>
      </c>
      <c r="Z672" s="17">
        <f t="shared" ref="Z672:AB672" si="4270">1/(1+EXP(-U672))</f>
        <v>0.4152043447</v>
      </c>
      <c r="AA672" s="17">
        <f t="shared" si="4270"/>
        <v>0.3935127961</v>
      </c>
      <c r="AB672" s="17">
        <f t="shared" si="4270"/>
        <v>0.9466990719</v>
      </c>
      <c r="AE672" s="29">
        <v>1.0</v>
      </c>
      <c r="AF672" s="17">
        <f t="shared" ref="AF672:AH672" si="4271">Z672</f>
        <v>0.4152043447</v>
      </c>
      <c r="AG672" s="17">
        <f t="shared" si="4271"/>
        <v>0.3935127961</v>
      </c>
      <c r="AH672" s="17">
        <f t="shared" si="4271"/>
        <v>0.9466990719</v>
      </c>
      <c r="AM672" s="27">
        <v>-0.4570705050481678</v>
      </c>
      <c r="AN672" s="27">
        <v>1.1015714594074797</v>
      </c>
      <c r="AO672" s="27">
        <v>1.1814232996103513</v>
      </c>
      <c r="AQ672" s="17">
        <f t="shared" ref="AQ672:AS672" si="4272">EXP(AM672)/(EXP($AM672)+EXP($AN672)+EXP($AO672))</f>
        <v>0.09174502447</v>
      </c>
      <c r="AR672" s="17">
        <f t="shared" si="4272"/>
        <v>0.4360056582</v>
      </c>
      <c r="AS672" s="17">
        <f t="shared" si="4272"/>
        <v>0.4722493174</v>
      </c>
      <c r="AU672" s="40" t="str">
        <f t="shared" si="4231"/>
        <v>virginica</v>
      </c>
      <c r="AW672" s="41">
        <v>0.0</v>
      </c>
      <c r="AX672" s="41">
        <v>0.0</v>
      </c>
      <c r="AY672" s="41">
        <v>1.0</v>
      </c>
      <c r="BB672" s="74">
        <f t="shared" ref="BB672:BD672" si="4273">AQ672-AW672</f>
        <v>0.09174502447</v>
      </c>
      <c r="BC672" s="74">
        <f t="shared" si="4273"/>
        <v>0.4360056582</v>
      </c>
      <c r="BD672" s="74">
        <f t="shared" si="4273"/>
        <v>-0.5277506826</v>
      </c>
      <c r="BF672" s="5">
        <v>1.0</v>
      </c>
      <c r="BG672" s="5">
        <v>1.0</v>
      </c>
      <c r="BH672" s="5">
        <v>1.0</v>
      </c>
      <c r="BJ672" s="34">
        <f t="shared" ref="BJ672:BL672" si="4274">BB672*BF672</f>
        <v>0.09174502447</v>
      </c>
      <c r="BK672" s="34">
        <f t="shared" si="4274"/>
        <v>0.4360056582</v>
      </c>
      <c r="BL672" s="34">
        <f t="shared" si="4274"/>
        <v>-0.5277506826</v>
      </c>
      <c r="BT672" s="5">
        <f t="shared" ref="BT672:BV672" si="4275">Z672*(1-Z672)</f>
        <v>0.2428096968</v>
      </c>
      <c r="BU672" s="5">
        <f t="shared" si="4275"/>
        <v>0.2386604754</v>
      </c>
      <c r="BV672" s="5">
        <f t="shared" si="4275"/>
        <v>0.05045993918</v>
      </c>
      <c r="BY672" s="17">
        <v>0.2566426986598132</v>
      </c>
      <c r="BZ672" s="17">
        <v>-0.3562043505740149</v>
      </c>
      <c r="CA672" s="17">
        <v>-0.14689582119257916</v>
      </c>
      <c r="CC672" s="34">
        <f t="shared" ref="CC672:CE672" si="4276">BY672*BT672</f>
        <v>0.06231533586</v>
      </c>
      <c r="CD672" s="34">
        <f t="shared" si="4276"/>
        <v>-0.08501189965</v>
      </c>
      <c r="CE672" s="34">
        <f t="shared" si="4276"/>
        <v>-0.007412354203</v>
      </c>
    </row>
    <row r="673" ht="18.0" customHeight="1">
      <c r="B673" s="6">
        <v>0.0</v>
      </c>
      <c r="C673" s="6">
        <v>0.0</v>
      </c>
      <c r="D673" s="6">
        <v>1.0</v>
      </c>
      <c r="E673" s="22" t="str">
        <f t="shared" si="4211"/>
        <v>virginica</v>
      </c>
      <c r="F673" s="22">
        <f t="shared" ref="F673:H673" si="4277">AQ673</f>
        <v>0.08107641685</v>
      </c>
      <c r="G673" s="22">
        <f t="shared" si="4277"/>
        <v>0.4590664676</v>
      </c>
      <c r="H673" s="22">
        <f t="shared" si="4277"/>
        <v>0.4598571156</v>
      </c>
      <c r="I673" s="64" t="str">
        <f t="shared" si="4213"/>
        <v>virginica</v>
      </c>
      <c r="J673" s="30"/>
      <c r="K673" s="77" t="str">
        <f t="shared" si="4214"/>
        <v>OK</v>
      </c>
      <c r="L673" s="78">
        <f t="shared" si="4215"/>
        <v>0.1086577035</v>
      </c>
      <c r="N673" s="31">
        <v>1.0</v>
      </c>
      <c r="O673" s="27">
        <v>7.7</v>
      </c>
      <c r="P673" s="27">
        <v>5.2</v>
      </c>
      <c r="U673" s="27">
        <v>-0.19061773284447847</v>
      </c>
      <c r="V673" s="27">
        <v>-0.6226938716418298</v>
      </c>
      <c r="W673" s="27">
        <v>2.9044519875408517</v>
      </c>
      <c r="Z673" s="17">
        <f t="shared" ref="Z673:AB673" si="4278">1/(1+EXP(-U673))</f>
        <v>0.4524893385</v>
      </c>
      <c r="AA673" s="17">
        <f t="shared" si="4278"/>
        <v>0.3491690206</v>
      </c>
      <c r="AB673" s="17">
        <f t="shared" si="4278"/>
        <v>0.9480660763</v>
      </c>
      <c r="AE673" s="31">
        <v>1.0</v>
      </c>
      <c r="AF673" s="17">
        <f t="shared" ref="AF673:AH673" si="4279">Z673</f>
        <v>0.4524893385</v>
      </c>
      <c r="AG673" s="17">
        <f t="shared" si="4279"/>
        <v>0.3491690206</v>
      </c>
      <c r="AH673" s="17">
        <f t="shared" si="4279"/>
        <v>0.9480660763</v>
      </c>
      <c r="AM673" s="27">
        <v>-0.5356895227054399</v>
      </c>
      <c r="AN673" s="27">
        <v>1.1981133586356132</v>
      </c>
      <c r="AO673" s="27">
        <v>1.1998341723380603</v>
      </c>
      <c r="AQ673" s="17">
        <f t="shared" ref="AQ673:AS673" si="4280">EXP(AM673)/(EXP($AM673)+EXP($AN673)+EXP($AO673))</f>
        <v>0.08107641685</v>
      </c>
      <c r="AR673" s="17">
        <f t="shared" si="4280"/>
        <v>0.4590664676</v>
      </c>
      <c r="AS673" s="17">
        <f t="shared" si="4280"/>
        <v>0.4598571156</v>
      </c>
      <c r="AU673" s="40" t="str">
        <f t="shared" si="4231"/>
        <v>virginica</v>
      </c>
      <c r="AW673" s="41">
        <v>0.0</v>
      </c>
      <c r="AX673" s="41">
        <v>0.0</v>
      </c>
      <c r="AY673" s="41">
        <v>1.0</v>
      </c>
      <c r="BB673" s="74">
        <f t="shared" ref="BB673:BD673" si="4281">AQ673-AW673</f>
        <v>0.08107641685</v>
      </c>
      <c r="BC673" s="74">
        <f t="shared" si="4281"/>
        <v>0.4590664676</v>
      </c>
      <c r="BD673" s="74">
        <f t="shared" si="4281"/>
        <v>-0.5401428844</v>
      </c>
      <c r="BF673" s="5">
        <v>1.0</v>
      </c>
      <c r="BG673" s="5">
        <v>1.0</v>
      </c>
      <c r="BH673" s="5">
        <v>1.0</v>
      </c>
      <c r="BJ673" s="34">
        <f t="shared" ref="BJ673:BL673" si="4282">BB673*BF673</f>
        <v>0.08107641685</v>
      </c>
      <c r="BK673" s="34">
        <f t="shared" si="4282"/>
        <v>0.4590664676</v>
      </c>
      <c r="BL673" s="34">
        <f t="shared" si="4282"/>
        <v>-0.5401428844</v>
      </c>
      <c r="BT673" s="5">
        <f t="shared" ref="BT673:BV673" si="4283">Z673*(1-Z673)</f>
        <v>0.247742737</v>
      </c>
      <c r="BU673" s="5">
        <f t="shared" si="4283"/>
        <v>0.2272500156</v>
      </c>
      <c r="BV673" s="5">
        <f t="shared" si="4283"/>
        <v>0.04923679129</v>
      </c>
      <c r="BY673" s="17">
        <v>0.2778947159197467</v>
      </c>
      <c r="BZ673" s="17">
        <v>-0.40129116996724634</v>
      </c>
      <c r="CA673" s="17">
        <v>-0.1138034538042686</v>
      </c>
      <c r="CC673" s="34">
        <f t="shared" ref="CC673:CE673" si="4284">BY673*BT673</f>
        <v>0.06884639753</v>
      </c>
      <c r="CD673" s="34">
        <f t="shared" si="4284"/>
        <v>-0.09119342465</v>
      </c>
      <c r="CE673" s="34">
        <f t="shared" si="4284"/>
        <v>-0.005603316903</v>
      </c>
    </row>
    <row r="674" ht="18.0" customHeight="1">
      <c r="K674" s="2"/>
      <c r="R674" s="9"/>
      <c r="AM674" s="7"/>
    </row>
    <row r="675" ht="18.0" customHeight="1">
      <c r="K675" s="2"/>
      <c r="R675" s="9"/>
      <c r="AM675" s="43" t="s">
        <v>388</v>
      </c>
      <c r="AN675" s="27"/>
      <c r="AO675" s="27"/>
    </row>
    <row r="676" ht="18.0" customHeight="1">
      <c r="B676" s="11" t="s">
        <v>11</v>
      </c>
      <c r="C676" s="12"/>
      <c r="D676" s="12"/>
      <c r="E676" s="13"/>
      <c r="G676" s="2"/>
      <c r="H676" s="2"/>
      <c r="I676" s="2"/>
      <c r="J676" s="9"/>
      <c r="K676" s="2"/>
      <c r="L676" s="9"/>
      <c r="Q676" s="7"/>
      <c r="U676" s="43" t="s">
        <v>12</v>
      </c>
      <c r="V676" s="27"/>
      <c r="W676" s="27"/>
      <c r="Z676" s="16" t="s">
        <v>389</v>
      </c>
      <c r="AA676" s="17"/>
      <c r="AF676" s="16" t="s">
        <v>390</v>
      </c>
      <c r="AI676" s="7"/>
      <c r="AM676" s="43" t="s">
        <v>391</v>
      </c>
      <c r="AQ676" s="10" t="s">
        <v>392</v>
      </c>
      <c r="AR676" s="17"/>
      <c r="AW676" s="1" t="s">
        <v>41</v>
      </c>
      <c r="BB676" s="36" t="s">
        <v>93</v>
      </c>
      <c r="BF676" s="4" t="s">
        <v>393</v>
      </c>
      <c r="BH676" s="9" t="s">
        <v>2489</v>
      </c>
      <c r="BJ676" s="33" t="s">
        <v>395</v>
      </c>
      <c r="BN676" s="33" t="s">
        <v>396</v>
      </c>
      <c r="BO676" s="34"/>
      <c r="BP676" s="34"/>
      <c r="BQ676" s="34"/>
      <c r="BT676" s="4" t="s">
        <v>397</v>
      </c>
      <c r="BX676" s="16" t="s">
        <v>398</v>
      </c>
      <c r="BY676" s="17"/>
      <c r="BZ676" s="17"/>
      <c r="CA676" s="17"/>
      <c r="CB676" s="17"/>
      <c r="CC676" s="33" t="s">
        <v>399</v>
      </c>
      <c r="CG676" s="4" t="s">
        <v>138</v>
      </c>
      <c r="CH676" s="5"/>
      <c r="CI676" s="5"/>
      <c r="CJ676" s="5"/>
    </row>
    <row r="677" ht="18.0" customHeight="1">
      <c r="B677" s="18" t="s">
        <v>14</v>
      </c>
      <c r="C677" s="18" t="s">
        <v>15</v>
      </c>
      <c r="D677" s="18" t="s">
        <v>16</v>
      </c>
      <c r="E677" s="19"/>
      <c r="F677" s="6" t="s">
        <v>14</v>
      </c>
      <c r="G677" s="6" t="s">
        <v>15</v>
      </c>
      <c r="H677" s="6" t="s">
        <v>16</v>
      </c>
      <c r="I677" s="19"/>
      <c r="J677" s="20" t="s">
        <v>18</v>
      </c>
      <c r="K677" s="18" t="s">
        <v>19</v>
      </c>
      <c r="L677" s="18" t="s">
        <v>1142</v>
      </c>
      <c r="N677" s="1" t="s">
        <v>21</v>
      </c>
      <c r="O677" s="1" t="s">
        <v>22</v>
      </c>
      <c r="P677" s="1" t="s">
        <v>514</v>
      </c>
      <c r="Q677" s="1" t="s">
        <v>2490</v>
      </c>
      <c r="U677" s="1" t="s">
        <v>2491</v>
      </c>
      <c r="AE677" s="1" t="s">
        <v>21</v>
      </c>
      <c r="AF677" s="2" t="s">
        <v>2492</v>
      </c>
      <c r="AI677" s="2" t="s">
        <v>2493</v>
      </c>
      <c r="AK677" s="2"/>
      <c r="AM677" s="2" t="s">
        <v>2494</v>
      </c>
      <c r="AO677" s="2"/>
      <c r="AQ677" s="2" t="s">
        <v>47</v>
      </c>
      <c r="AW677" s="6" t="s">
        <v>14</v>
      </c>
      <c r="AX677" s="6" t="s">
        <v>15</v>
      </c>
      <c r="AY677" s="6" t="s">
        <v>16</v>
      </c>
      <c r="BB677" s="2" t="s">
        <v>101</v>
      </c>
      <c r="BF677" s="1" t="s">
        <v>251</v>
      </c>
      <c r="BJ677" s="57" t="s">
        <v>2495</v>
      </c>
      <c r="BK677" s="58"/>
      <c r="BO677" s="2" t="s">
        <v>104</v>
      </c>
      <c r="BP677" s="2"/>
      <c r="BT677" s="1" t="s">
        <v>145</v>
      </c>
      <c r="BY677" s="2" t="s">
        <v>146</v>
      </c>
      <c r="CC677" s="2" t="s">
        <v>2496</v>
      </c>
      <c r="CH677" s="2" t="s">
        <v>148</v>
      </c>
    </row>
    <row r="678" ht="18.0" customHeight="1">
      <c r="A678" s="1">
        <f>A665+1</f>
        <v>52</v>
      </c>
      <c r="B678" s="6">
        <v>1.0</v>
      </c>
      <c r="C678" s="6">
        <v>0.0</v>
      </c>
      <c r="D678" s="6">
        <v>0.0</v>
      </c>
      <c r="E678" s="22" t="str">
        <f t="shared" ref="E678:E686" si="4295">IF(MAX(B678:D678)=B678,"setosa",IF(MAX(B678:D678)=C678,"versicolor","virginica"))</f>
        <v>setosa</v>
      </c>
      <c r="F678" s="22">
        <f t="shared" ref="F678:H678" si="4285">AQ678</f>
        <v>0.8206580263</v>
      </c>
      <c r="G678" s="22">
        <f t="shared" si="4285"/>
        <v>0.04127914025</v>
      </c>
      <c r="H678" s="22">
        <f t="shared" si="4285"/>
        <v>0.1380628334</v>
      </c>
      <c r="I678" s="64" t="str">
        <f t="shared" ref="I678:I686" si="4297">IF(MAX(F678:H678)=F678,"setosa",IF(MAX(F678:H678)=G678,"versicolor","virginica"))</f>
        <v>setosa</v>
      </c>
      <c r="J678" s="22">
        <f>COUNTIF(K678:K686,"OK")/9</f>
        <v>1</v>
      </c>
      <c r="K678" s="24" t="str">
        <f t="shared" ref="K678:K686" si="4298">IF(E678=I678,"OK","NG")</f>
        <v>OK</v>
      </c>
      <c r="L678" s="76">
        <f t="shared" ref="L678:L686" si="4299">((AQ678-B678)^2+(AR678-C678)^2)/2</f>
        <v>0.01693375547</v>
      </c>
      <c r="M678" s="9" t="s">
        <v>26</v>
      </c>
      <c r="N678" s="25">
        <v>1.0</v>
      </c>
      <c r="O678" s="27">
        <v>5.1</v>
      </c>
      <c r="P678" s="27">
        <v>7.0</v>
      </c>
      <c r="Q678" s="72">
        <f t="shared" ref="Q678:S678" si="4286">Q665-$C$10*CH665</f>
        <v>0.1140541345</v>
      </c>
      <c r="R678" s="72">
        <f t="shared" si="4286"/>
        <v>-0.1864245341</v>
      </c>
      <c r="S678" s="72">
        <f t="shared" si="4286"/>
        <v>0.2211888915</v>
      </c>
      <c r="T678" s="28" t="s">
        <v>27</v>
      </c>
      <c r="U678" s="27">
        <f t="array" ref="U678:W686">MMULT(N678:P686,Q678:S680)</f>
        <v>-2.485520212</v>
      </c>
      <c r="V678" s="27">
        <v>3.7056236228545956</v>
      </c>
      <c r="W678" s="27">
        <v>-2.3243718764457304</v>
      </c>
      <c r="Y678" s="9" t="s">
        <v>2497</v>
      </c>
      <c r="Z678" s="17">
        <f t="shared" ref="Z678:AB678" si="4287">1/(1+EXP(-U678))</f>
        <v>0.0768795217</v>
      </c>
      <c r="AA678" s="17">
        <f t="shared" si="4287"/>
        <v>0.9760050325</v>
      </c>
      <c r="AB678" s="17">
        <f t="shared" si="4287"/>
        <v>0.08912450648</v>
      </c>
      <c r="AD678" s="9" t="s">
        <v>2498</v>
      </c>
      <c r="AE678" s="25">
        <v>1.0</v>
      </c>
      <c r="AF678" s="17">
        <f t="shared" ref="AF678:AH678" si="4288">Z678</f>
        <v>0.0768795217</v>
      </c>
      <c r="AG678" s="17">
        <f t="shared" si="4288"/>
        <v>0.9760050325</v>
      </c>
      <c r="AH678" s="17">
        <f t="shared" si="4288"/>
        <v>0.08912450648</v>
      </c>
      <c r="AI678" s="38">
        <f t="shared" ref="AI678:AK678" si="4289">AI665-$C$10*BO665</f>
        <v>0.300455543</v>
      </c>
      <c r="AJ678" s="38">
        <f t="shared" si="4289"/>
        <v>-0.2043117367</v>
      </c>
      <c r="AK678" s="38">
        <f t="shared" si="4289"/>
        <v>-0.09614380626</v>
      </c>
      <c r="AL678" s="28" t="s">
        <v>27</v>
      </c>
      <c r="AM678" s="27">
        <f t="array" ref="AM678:AO686">MMULT(AE678:AH686,AI678:AK681)</f>
        <v>1.896039379</v>
      </c>
      <c r="AN678" s="27">
        <v>-1.0937098168820458</v>
      </c>
      <c r="AO678" s="27">
        <v>0.11364178572979657</v>
      </c>
      <c r="AP678" s="9" t="s">
        <v>2499</v>
      </c>
      <c r="AQ678" s="17">
        <f t="shared" ref="AQ678:AS678" si="4290">EXP(AM678)/(EXP($AM678)+EXP($AN678)+EXP($AO678))</f>
        <v>0.8206580263</v>
      </c>
      <c r="AR678" s="17">
        <f t="shared" si="4290"/>
        <v>0.04127914025</v>
      </c>
      <c r="AS678" s="17">
        <f t="shared" si="4290"/>
        <v>0.1380628334</v>
      </c>
      <c r="AT678" s="39" t="s">
        <v>51</v>
      </c>
      <c r="AU678" s="40" t="str">
        <f>IF(MAX(B678:D678)=MAX(AQ678:AS678)=AQ678,"setosa",IF(MAX(AQ678:AS678)=AR678,"versicolor","virginica"))</f>
        <v>virginica</v>
      </c>
      <c r="AW678" s="41">
        <v>1.0</v>
      </c>
      <c r="AX678" s="41">
        <v>0.0</v>
      </c>
      <c r="AY678" s="41">
        <v>0.0</v>
      </c>
      <c r="BA678" s="59" t="s">
        <v>108</v>
      </c>
      <c r="BB678" s="74">
        <f t="shared" ref="BB678:BD678" si="4291">AQ678-AW678</f>
        <v>-0.1793419737</v>
      </c>
      <c r="BC678" s="74">
        <f t="shared" si="4291"/>
        <v>0.04127914025</v>
      </c>
      <c r="BD678" s="74">
        <f t="shared" si="4291"/>
        <v>0.1380628334</v>
      </c>
      <c r="BE678" s="9" t="s">
        <v>2500</v>
      </c>
      <c r="BF678" s="5">
        <v>1.0</v>
      </c>
      <c r="BG678" s="5">
        <v>1.0</v>
      </c>
      <c r="BH678" s="5">
        <v>1.0</v>
      </c>
      <c r="BI678" s="9" t="s">
        <v>2501</v>
      </c>
      <c r="BJ678" s="34">
        <f t="shared" ref="BJ678:BL678" si="4292">BB678*BF678</f>
        <v>-0.1793419737</v>
      </c>
      <c r="BK678" s="34">
        <f t="shared" si="4292"/>
        <v>0.04127914025</v>
      </c>
      <c r="BL678" s="34">
        <f t="shared" si="4292"/>
        <v>0.1380628334</v>
      </c>
      <c r="BN678" s="61" t="s">
        <v>2502</v>
      </c>
      <c r="BO678" s="62">
        <f t="array" ref="BO678:BQ681">MMULT(TRANSPOSE(AE678:AH686),BJ678:BL686)</f>
        <v>-0.009621024439</v>
      </c>
      <c r="BP678" s="62">
        <v>-0.027548274548740814</v>
      </c>
      <c r="BQ678" s="62">
        <v>0.037169298987678956</v>
      </c>
      <c r="BS678" s="75" t="s">
        <v>2503</v>
      </c>
      <c r="BT678" s="5">
        <f t="shared" ref="BT678:BV678" si="4293">Z678*(1-Z678)</f>
        <v>0.07096906085</v>
      </c>
      <c r="BU678" s="5">
        <f t="shared" si="4293"/>
        <v>0.02341920901</v>
      </c>
      <c r="BV678" s="5">
        <f t="shared" si="4293"/>
        <v>0.08118132883</v>
      </c>
      <c r="BX678" s="9" t="s">
        <v>2504</v>
      </c>
      <c r="BY678" s="17">
        <f t="array" ref="BY678:CA686">MMULT(BJ678:BL686,TRANSPOSE(AI679:AK681))</f>
        <v>0.1188666703</v>
      </c>
      <c r="BZ678" s="17">
        <v>-0.3550743988278888</v>
      </c>
      <c r="CA678" s="17">
        <v>0.488202851961484</v>
      </c>
      <c r="CB678" s="9"/>
      <c r="CC678" s="34">
        <f t="shared" ref="CC678:CE678" si="4294">BY678*BT678</f>
        <v>0.008435855959</v>
      </c>
      <c r="CD678" s="34">
        <f t="shared" si="4294"/>
        <v>-0.008315561561</v>
      </c>
      <c r="CE678" s="34">
        <f t="shared" si="4294"/>
        <v>0.03963295626</v>
      </c>
      <c r="CG678" s="61" t="s">
        <v>2505</v>
      </c>
      <c r="CH678" s="65">
        <f t="array" ref="CH678:CJ680">MMULT(TRANSPOSE(N678:P686),CC678:CE686)</f>
        <v>-0.0606443833</v>
      </c>
      <c r="CI678" s="65">
        <v>0.06336374810214324</v>
      </c>
      <c r="CJ678" s="65">
        <v>0.002688331656930527</v>
      </c>
    </row>
    <row r="679" ht="18.0" customHeight="1">
      <c r="B679" s="6">
        <v>1.0</v>
      </c>
      <c r="C679" s="6">
        <v>0.0</v>
      </c>
      <c r="D679" s="6">
        <v>0.0</v>
      </c>
      <c r="E679" s="22" t="str">
        <f t="shared" si="4295"/>
        <v>setosa</v>
      </c>
      <c r="F679" s="22">
        <f t="shared" ref="F679:H679" si="4296">AQ679</f>
        <v>0.8412254116</v>
      </c>
      <c r="G679" s="22">
        <f t="shared" si="4296"/>
        <v>0.03542401296</v>
      </c>
      <c r="H679" s="22">
        <f t="shared" si="4296"/>
        <v>0.1233505755</v>
      </c>
      <c r="I679" s="64" t="str">
        <f t="shared" si="4297"/>
        <v>setosa</v>
      </c>
      <c r="K679" s="24" t="str">
        <f t="shared" si="4298"/>
        <v>OK</v>
      </c>
      <c r="L679" s="76">
        <f t="shared" si="4299"/>
        <v>0.01323211531</v>
      </c>
      <c r="N679" s="29">
        <v>1.0</v>
      </c>
      <c r="O679" s="27">
        <v>5.4</v>
      </c>
      <c r="P679" s="27">
        <v>7.8</v>
      </c>
      <c r="Q679" s="72">
        <f t="shared" ref="Q679:S679" si="4300">Q666-$C$10*CH666</f>
        <v>0.4141201566</v>
      </c>
      <c r="R679" s="72">
        <f t="shared" si="4300"/>
        <v>-0.8397987278</v>
      </c>
      <c r="S679" s="72">
        <f t="shared" si="4300"/>
        <v>1.180450238</v>
      </c>
      <c r="U679" s="27">
        <v>-2.8997512669838734</v>
      </c>
      <c r="V679" s="27">
        <v>4.387972195214896</v>
      </c>
      <c r="W679" s="27">
        <v>-2.9491918885347372</v>
      </c>
      <c r="Z679" s="17">
        <f t="shared" ref="Z679:AB679" si="4301">1/(1+EXP(-U679))</f>
        <v>0.05216586021</v>
      </c>
      <c r="AA679" s="17">
        <f t="shared" si="4301"/>
        <v>0.987726607</v>
      </c>
      <c r="AB679" s="17">
        <f t="shared" si="4301"/>
        <v>0.04977471906</v>
      </c>
      <c r="AE679" s="29">
        <v>1.0</v>
      </c>
      <c r="AF679" s="17">
        <f t="shared" ref="AF679:AH679" si="4302">Z679</f>
        <v>0.05216586021</v>
      </c>
      <c r="AG679" s="17">
        <f t="shared" si="4302"/>
        <v>0.987726607</v>
      </c>
      <c r="AH679" s="17">
        <f t="shared" si="4302"/>
        <v>0.04977471906</v>
      </c>
      <c r="AI679" s="38">
        <f t="shared" ref="AI679:AK679" si="4303">AI666-$C$10*BO666</f>
        <v>0.02846207802</v>
      </c>
      <c r="AJ679" s="38">
        <f t="shared" si="4303"/>
        <v>1.246206107</v>
      </c>
      <c r="AK679" s="38">
        <f t="shared" si="4303"/>
        <v>0.5253318154</v>
      </c>
      <c r="AM679" s="27">
        <v>1.9780571143313073</v>
      </c>
      <c r="AN679" s="27">
        <v>-1.189412615454298</v>
      </c>
      <c r="AO679" s="27">
        <v>0.05822797053307667</v>
      </c>
      <c r="AQ679" s="17">
        <f t="shared" ref="AQ679:AS679" si="4304">EXP(AM679)/(EXP($AM679)+EXP($AN679)+EXP($AO679))</f>
        <v>0.8412254116</v>
      </c>
      <c r="AR679" s="17">
        <f t="shared" si="4304"/>
        <v>0.03542401296</v>
      </c>
      <c r="AS679" s="17">
        <f t="shared" si="4304"/>
        <v>0.1233505755</v>
      </c>
      <c r="AU679" s="40" t="str">
        <f t="shared" ref="AU679:AU686" si="4315">IF(MAX(AQ679:AS679)=AQ679,"setosa",IF(MAX(AQ679:AS679)=AR679,"versicolor","virginica"))</f>
        <v>setosa</v>
      </c>
      <c r="AW679" s="41">
        <v>1.0</v>
      </c>
      <c r="AX679" s="41">
        <v>0.0</v>
      </c>
      <c r="AY679" s="41">
        <v>0.0</v>
      </c>
      <c r="BB679" s="74">
        <f t="shared" ref="BB679:BD679" si="4305">AQ679-AW679</f>
        <v>-0.1587745884</v>
      </c>
      <c r="BC679" s="74">
        <f t="shared" si="4305"/>
        <v>0.03542401296</v>
      </c>
      <c r="BD679" s="74">
        <f t="shared" si="4305"/>
        <v>0.1233505755</v>
      </c>
      <c r="BF679" s="5">
        <v>1.0</v>
      </c>
      <c r="BG679" s="5">
        <v>1.0</v>
      </c>
      <c r="BH679" s="5">
        <v>1.0</v>
      </c>
      <c r="BJ679" s="34">
        <f t="shared" ref="BJ679:BL679" si="4306">BB679*BF679</f>
        <v>-0.1587745884</v>
      </c>
      <c r="BK679" s="34">
        <f t="shared" si="4306"/>
        <v>0.03542401296</v>
      </c>
      <c r="BL679" s="34">
        <f t="shared" si="4306"/>
        <v>0.1233505755</v>
      </c>
      <c r="BN679" s="61" t="s">
        <v>2506</v>
      </c>
      <c r="BO679" s="34">
        <v>0.1785084951752646</v>
      </c>
      <c r="BP679" s="34">
        <v>-0.3295048781214278</v>
      </c>
      <c r="BQ679" s="34">
        <v>0.15099638294616333</v>
      </c>
      <c r="BT679" s="5">
        <f t="shared" ref="BT679:BV679" si="4307">Z679*(1-Z679)</f>
        <v>0.04944458324</v>
      </c>
      <c r="BU679" s="5">
        <f t="shared" si="4307"/>
        <v>0.01212275685</v>
      </c>
      <c r="BV679" s="5">
        <f t="shared" si="4307"/>
        <v>0.0472971964</v>
      </c>
      <c r="BY679" s="17">
        <v>0.10442654828288309</v>
      </c>
      <c r="BZ679" s="17">
        <v>-0.3130054919019886</v>
      </c>
      <c r="CA679" s="17">
        <v>0.431975797081421</v>
      </c>
      <c r="CC679" s="34">
        <f t="shared" ref="CC679:CE679" si="4308">BY679*BT679</f>
        <v>0.005163327159</v>
      </c>
      <c r="CD679" s="34">
        <f t="shared" si="4308"/>
        <v>-0.003794489471</v>
      </c>
      <c r="CE679" s="34">
        <f t="shared" si="4308"/>
        <v>0.02043124412</v>
      </c>
      <c r="CG679" s="61" t="s">
        <v>2507</v>
      </c>
      <c r="CH679" s="66">
        <v>-0.1348556437433699</v>
      </c>
      <c r="CI679" s="66">
        <v>0.07686285335935383</v>
      </c>
      <c r="CJ679" s="66">
        <v>-0.19807875416364865</v>
      </c>
    </row>
    <row r="680" ht="18.0" customHeight="1">
      <c r="B680" s="6">
        <v>1.0</v>
      </c>
      <c r="C680" s="6">
        <v>0.0</v>
      </c>
      <c r="D680" s="6">
        <v>0.0</v>
      </c>
      <c r="E680" s="22" t="str">
        <f t="shared" si="4295"/>
        <v>setosa</v>
      </c>
      <c r="F680" s="22">
        <f t="shared" ref="F680:H680" si="4309">AQ680</f>
        <v>0.8317803184</v>
      </c>
      <c r="G680" s="22">
        <f t="shared" si="4309"/>
        <v>0.03831564652</v>
      </c>
      <c r="H680" s="22">
        <f t="shared" si="4309"/>
        <v>0.1299040351</v>
      </c>
      <c r="I680" s="64" t="str">
        <f t="shared" si="4297"/>
        <v>setosa</v>
      </c>
      <c r="K680" s="24" t="str">
        <f t="shared" si="4298"/>
        <v>OK</v>
      </c>
      <c r="L680" s="76">
        <f t="shared" si="4299"/>
        <v>0.01488297503</v>
      </c>
      <c r="N680" s="29">
        <v>1.0</v>
      </c>
      <c r="O680" s="27">
        <v>4.6</v>
      </c>
      <c r="P680" s="27">
        <v>6.8</v>
      </c>
      <c r="Q680" s="72">
        <f t="shared" ref="Q680:S680" si="4310">Q667-$C$10*CH667</f>
        <v>-0.6730838778</v>
      </c>
      <c r="R680" s="72">
        <f t="shared" si="4310"/>
        <v>1.167860238</v>
      </c>
      <c r="S680" s="72">
        <f t="shared" si="4310"/>
        <v>-1.223693854</v>
      </c>
      <c r="U680" s="27">
        <v>-2.5579635144249355</v>
      </c>
      <c r="V680" s="27">
        <v>3.891950939065805</v>
      </c>
      <c r="W680" s="27">
        <v>-2.669858224368367</v>
      </c>
      <c r="Z680" s="17">
        <f t="shared" ref="Z680:AB680" si="4311">1/(1+EXP(-U680))</f>
        <v>0.07189330766</v>
      </c>
      <c r="AA680" s="17">
        <f t="shared" si="4311"/>
        <v>0.9800025604</v>
      </c>
      <c r="AB680" s="17">
        <f t="shared" si="4311"/>
        <v>0.0647755568</v>
      </c>
      <c r="AE680" s="29">
        <v>1.0</v>
      </c>
      <c r="AF680" s="17">
        <f t="shared" ref="AF680:AH680" si="4312">Z680</f>
        <v>0.07189330766</v>
      </c>
      <c r="AG680" s="17">
        <f t="shared" si="4312"/>
        <v>0.9800025604</v>
      </c>
      <c r="AH680" s="17">
        <f t="shared" si="4312"/>
        <v>0.0647755568</v>
      </c>
      <c r="AI680" s="38">
        <f t="shared" ref="AI680:AK680" si="4313">AI667-$C$10*BO667</f>
        <v>1.776217549</v>
      </c>
      <c r="AJ680" s="38">
        <f t="shared" si="4313"/>
        <v>-1.129326087</v>
      </c>
      <c r="AK680" s="38">
        <f t="shared" si="4313"/>
        <v>0.07310853853</v>
      </c>
      <c r="AM680" s="27">
        <v>1.9413012238399665</v>
      </c>
      <c r="AN680" s="27">
        <v>-1.136408803675666</v>
      </c>
      <c r="AO680" s="27">
        <v>0.08452884482437766</v>
      </c>
      <c r="AQ680" s="17">
        <f t="shared" ref="AQ680:AS680" si="4314">EXP(AM680)/(EXP($AM680)+EXP($AN680)+EXP($AO680))</f>
        <v>0.8317803184</v>
      </c>
      <c r="AR680" s="17">
        <f t="shared" si="4314"/>
        <v>0.03831564652</v>
      </c>
      <c r="AS680" s="17">
        <f t="shared" si="4314"/>
        <v>0.1299040351</v>
      </c>
      <c r="AU680" s="40" t="str">
        <f t="shared" si="4315"/>
        <v>setosa</v>
      </c>
      <c r="AW680" s="41">
        <v>1.0</v>
      </c>
      <c r="AX680" s="41">
        <v>0.0</v>
      </c>
      <c r="AY680" s="41">
        <v>0.0</v>
      </c>
      <c r="BB680" s="74">
        <f t="shared" ref="BB680:BD680" si="4316">AQ680-AW680</f>
        <v>-0.1682196816</v>
      </c>
      <c r="BC680" s="74">
        <f t="shared" si="4316"/>
        <v>0.03831564652</v>
      </c>
      <c r="BD680" s="74">
        <f t="shared" si="4316"/>
        <v>0.1299040351</v>
      </c>
      <c r="BF680" s="5">
        <v>1.0</v>
      </c>
      <c r="BG680" s="5">
        <v>1.0</v>
      </c>
      <c r="BH680" s="5">
        <v>1.0</v>
      </c>
      <c r="BJ680" s="34">
        <f t="shared" ref="BJ680:BL680" si="4317">BB680*BF680</f>
        <v>-0.1682196816</v>
      </c>
      <c r="BK680" s="34">
        <f t="shared" si="4317"/>
        <v>0.03831564652</v>
      </c>
      <c r="BL680" s="34">
        <f t="shared" si="4317"/>
        <v>0.1299040351</v>
      </c>
      <c r="BO680" s="34">
        <v>-0.2861378775727098</v>
      </c>
      <c r="BP680" s="34">
        <v>0.39730992180083896</v>
      </c>
      <c r="BQ680" s="34">
        <v>-0.11117204422812924</v>
      </c>
      <c r="BT680" s="5">
        <f t="shared" ref="BT680:BV680" si="4318">Z680*(1-Z680)</f>
        <v>0.06672465997</v>
      </c>
      <c r="BU680" s="5">
        <f t="shared" si="4318"/>
        <v>0.01959754201</v>
      </c>
      <c r="BV680" s="5">
        <f t="shared" si="4318"/>
        <v>0.06057968404</v>
      </c>
      <c r="BY680" s="17">
        <v>0.11120403356085426</v>
      </c>
      <c r="BZ680" s="17">
        <v>-0.3325685155764394</v>
      </c>
      <c r="CA680" s="17">
        <v>0.4578399486416256</v>
      </c>
      <c r="CC680" s="34">
        <f t="shared" ref="CC680:CE680" si="4319">BY680*BT680</f>
        <v>0.007420051327</v>
      </c>
      <c r="CD680" s="34">
        <f t="shared" si="4319"/>
        <v>-0.006517525454</v>
      </c>
      <c r="CE680" s="34">
        <f t="shared" si="4319"/>
        <v>0.02773579943</v>
      </c>
      <c r="CH680" s="66">
        <v>0.23338917098531287</v>
      </c>
      <c r="CI680" s="66">
        <v>-0.26513210922540437</v>
      </c>
      <c r="CJ680" s="66">
        <v>0.1586198769266749</v>
      </c>
    </row>
    <row r="681" ht="18.0" customHeight="1">
      <c r="B681" s="6">
        <v>0.0</v>
      </c>
      <c r="C681" s="6">
        <v>1.0</v>
      </c>
      <c r="D681" s="6">
        <v>0.0</v>
      </c>
      <c r="E681" s="22" t="str">
        <f t="shared" si="4295"/>
        <v>versicolor</v>
      </c>
      <c r="F681" s="22">
        <f t="shared" ref="F681:H681" si="4320">AQ681</f>
        <v>0.04887735658</v>
      </c>
      <c r="G681" s="22">
        <f t="shared" si="4320"/>
        <v>0.5400408452</v>
      </c>
      <c r="H681" s="22">
        <f t="shared" si="4320"/>
        <v>0.4110817982</v>
      </c>
      <c r="I681" s="64" t="str">
        <f t="shared" si="4297"/>
        <v>versicolor</v>
      </c>
      <c r="K681" s="24" t="str">
        <f t="shared" si="4298"/>
        <v>OK</v>
      </c>
      <c r="L681" s="76">
        <f t="shared" si="4299"/>
        <v>0.10697571</v>
      </c>
      <c r="N681" s="29">
        <v>1.0</v>
      </c>
      <c r="O681" s="27">
        <v>6.4</v>
      </c>
      <c r="P681" s="27">
        <v>3.6</v>
      </c>
      <c r="U681" s="27">
        <v>0.3413211764401889</v>
      </c>
      <c r="V681" s="27">
        <v>-1.3568395336785652</v>
      </c>
      <c r="W681" s="27">
        <v>3.370772536539823</v>
      </c>
      <c r="Z681" s="17">
        <f t="shared" ref="Z681:AB681" si="4321">1/(1+EXP(-U681))</f>
        <v>0.5845114167</v>
      </c>
      <c r="AA681" s="17">
        <f t="shared" si="4321"/>
        <v>0.204754441</v>
      </c>
      <c r="AB681" s="17">
        <f t="shared" si="4321"/>
        <v>0.9667785123</v>
      </c>
      <c r="AE681" s="29">
        <v>1.0</v>
      </c>
      <c r="AF681" s="17">
        <f t="shared" ref="AF681:AH681" si="4322">Z681</f>
        <v>0.5845114167</v>
      </c>
      <c r="AG681" s="17">
        <f t="shared" si="4322"/>
        <v>0.204754441</v>
      </c>
      <c r="AH681" s="17">
        <f t="shared" si="4322"/>
        <v>0.9667785123</v>
      </c>
      <c r="AI681" s="38">
        <f t="shared" ref="AI681:AK681" si="4323">AI668-$C$10*BO668</f>
        <v>-1.573097982</v>
      </c>
      <c r="AJ681" s="38">
        <f t="shared" si="4323"/>
        <v>1.313018603</v>
      </c>
      <c r="AK681" s="38">
        <f t="shared" si="4323"/>
        <v>1.100079379</v>
      </c>
      <c r="AM681" s="27">
        <v>-0.8400569426343374</v>
      </c>
      <c r="AN681" s="27">
        <v>1.5622735996815509</v>
      </c>
      <c r="AO681" s="27">
        <v>1.289421040971379</v>
      </c>
      <c r="AQ681" s="17">
        <f t="shared" ref="AQ681:AS681" si="4324">EXP(AM681)/(EXP($AM681)+EXP($AN681)+EXP($AO681))</f>
        <v>0.04887735658</v>
      </c>
      <c r="AR681" s="17">
        <f t="shared" si="4324"/>
        <v>0.5400408452</v>
      </c>
      <c r="AS681" s="17">
        <f t="shared" si="4324"/>
        <v>0.4110817982</v>
      </c>
      <c r="AU681" s="40" t="str">
        <f t="shared" si="4315"/>
        <v>versicolor</v>
      </c>
      <c r="AW681" s="41">
        <v>0.0</v>
      </c>
      <c r="AX681" s="41">
        <v>1.0</v>
      </c>
      <c r="AY681" s="41">
        <v>0.0</v>
      </c>
      <c r="BB681" s="74">
        <f t="shared" ref="BB681:BD681" si="4325">AQ681-AW681</f>
        <v>0.04887735658</v>
      </c>
      <c r="BC681" s="74">
        <f t="shared" si="4325"/>
        <v>-0.4599591548</v>
      </c>
      <c r="BD681" s="74">
        <f t="shared" si="4325"/>
        <v>0.4110817982</v>
      </c>
      <c r="BF681" s="5">
        <v>1.0</v>
      </c>
      <c r="BG681" s="5">
        <v>1.0</v>
      </c>
      <c r="BH681" s="5">
        <v>1.0</v>
      </c>
      <c r="BJ681" s="34">
        <f t="shared" ref="BJ681:BL681" si="4326">BB681*BF681</f>
        <v>0.04887735658</v>
      </c>
      <c r="BK681" s="34">
        <f t="shared" si="4326"/>
        <v>-0.4599591548</v>
      </c>
      <c r="BL681" s="34">
        <f t="shared" si="4326"/>
        <v>0.4110817982</v>
      </c>
      <c r="BO681" s="34">
        <v>0.4229163470255967</v>
      </c>
      <c r="BP681" s="34">
        <v>-0.17925426631800923</v>
      </c>
      <c r="BQ681" s="34">
        <v>-0.24366208070758738</v>
      </c>
      <c r="BT681" s="5">
        <f t="shared" ref="BT681:BV681" si="4327">Z681*(1-Z681)</f>
        <v>0.2428578204</v>
      </c>
      <c r="BU681" s="5">
        <f t="shared" si="4327"/>
        <v>0.1628300599</v>
      </c>
      <c r="BV681" s="5">
        <f t="shared" si="4327"/>
        <v>0.03211782046</v>
      </c>
      <c r="BY681" s="17">
        <v>-0.3558584090615501</v>
      </c>
      <c r="BZ681" s="17">
        <v>0.6363142805918311</v>
      </c>
      <c r="CA681" s="17">
        <v>-0.2286011882886081</v>
      </c>
      <c r="CC681" s="34">
        <f t="shared" ref="CC681:CE681" si="4328">BY681*BT681</f>
        <v>-0.08642299761</v>
      </c>
      <c r="CD681" s="34">
        <f t="shared" si="4328"/>
        <v>0.1036110924</v>
      </c>
      <c r="CE681" s="34">
        <f t="shared" si="4328"/>
        <v>-0.007342171921</v>
      </c>
    </row>
    <row r="682" ht="18.0" customHeight="1">
      <c r="B682" s="6">
        <v>0.0</v>
      </c>
      <c r="C682" s="6">
        <v>1.0</v>
      </c>
      <c r="D682" s="6">
        <v>0.0</v>
      </c>
      <c r="E682" s="22" t="str">
        <f t="shared" si="4295"/>
        <v>versicolor</v>
      </c>
      <c r="F682" s="22">
        <f t="shared" ref="F682:H682" si="4329">AQ682</f>
        <v>0.05521330803</v>
      </c>
      <c r="G682" s="22">
        <f t="shared" si="4329"/>
        <v>0.5238739895</v>
      </c>
      <c r="H682" s="22">
        <f t="shared" si="4329"/>
        <v>0.4209127025</v>
      </c>
      <c r="I682" s="64" t="str">
        <f t="shared" si="4297"/>
        <v>versicolor</v>
      </c>
      <c r="K682" s="24" t="str">
        <f t="shared" si="4298"/>
        <v>OK</v>
      </c>
      <c r="L682" s="76">
        <f t="shared" si="4299"/>
        <v>0.1148722436</v>
      </c>
      <c r="N682" s="29">
        <v>1.0</v>
      </c>
      <c r="O682" s="27">
        <v>5.9</v>
      </c>
      <c r="P682" s="27">
        <v>3.4</v>
      </c>
      <c r="U682" s="27">
        <v>0.2688778737157347</v>
      </c>
      <c r="V682" s="27">
        <v>-1.170512217467357</v>
      </c>
      <c r="W682" s="27">
        <v>3.0252861886171862</v>
      </c>
      <c r="Z682" s="17">
        <f t="shared" ref="Z682:AB682" si="4330">1/(1+EXP(-U682))</f>
        <v>0.5668174039</v>
      </c>
      <c r="AA682" s="17">
        <f t="shared" si="4330"/>
        <v>0.236762411</v>
      </c>
      <c r="AB682" s="17">
        <f t="shared" si="4330"/>
        <v>0.9537034879</v>
      </c>
      <c r="AE682" s="29">
        <v>1.0</v>
      </c>
      <c r="AF682" s="17">
        <f t="shared" ref="AF682:AH682" si="4331">Z682</f>
        <v>0.5668174039</v>
      </c>
      <c r="AG682" s="17">
        <f t="shared" si="4331"/>
        <v>0.236762411</v>
      </c>
      <c r="AH682" s="17">
        <f t="shared" si="4331"/>
        <v>0.9537034879</v>
      </c>
      <c r="AI682" s="2"/>
      <c r="AM682" s="27">
        <v>-0.7631391385125765</v>
      </c>
      <c r="AN682" s="27">
        <v>1.4869080270281674</v>
      </c>
      <c r="AO682" s="27">
        <v>1.268082304279094</v>
      </c>
      <c r="AQ682" s="17">
        <f t="shared" ref="AQ682:AS682" si="4332">EXP(AM682)/(EXP($AM682)+EXP($AN682)+EXP($AO682))</f>
        <v>0.05521330803</v>
      </c>
      <c r="AR682" s="17">
        <f t="shared" si="4332"/>
        <v>0.5238739895</v>
      </c>
      <c r="AS682" s="17">
        <f t="shared" si="4332"/>
        <v>0.4209127025</v>
      </c>
      <c r="AU682" s="40" t="str">
        <f t="shared" si="4315"/>
        <v>versicolor</v>
      </c>
      <c r="AW682" s="41">
        <v>0.0</v>
      </c>
      <c r="AX682" s="41">
        <v>1.0</v>
      </c>
      <c r="AY682" s="41">
        <v>0.0</v>
      </c>
      <c r="BB682" s="74">
        <f t="shared" ref="BB682:BD682" si="4333">AQ682-AW682</f>
        <v>0.05521330803</v>
      </c>
      <c r="BC682" s="74">
        <f t="shared" si="4333"/>
        <v>-0.4761260105</v>
      </c>
      <c r="BD682" s="74">
        <f t="shared" si="4333"/>
        <v>0.4209127025</v>
      </c>
      <c r="BF682" s="5">
        <v>1.0</v>
      </c>
      <c r="BG682" s="5">
        <v>1.0</v>
      </c>
      <c r="BH682" s="5">
        <v>1.0</v>
      </c>
      <c r="BJ682" s="34">
        <f t="shared" ref="BJ682:BL682" si="4334">BB682*BF682</f>
        <v>0.05521330803</v>
      </c>
      <c r="BK682" s="34">
        <f t="shared" si="4334"/>
        <v>-0.4761260105</v>
      </c>
      <c r="BL682" s="34">
        <f t="shared" si="4334"/>
        <v>0.4209127025</v>
      </c>
      <c r="BT682" s="5">
        <f t="shared" ref="BT682:BV682" si="4335">Z682*(1-Z682)</f>
        <v>0.2455354345</v>
      </c>
      <c r="BU682" s="5">
        <f t="shared" si="4335"/>
        <v>0.1807059718</v>
      </c>
      <c r="BV682" s="5">
        <f t="shared" si="4335"/>
        <v>0.04415314505</v>
      </c>
      <c r="BY682" s="17">
        <v>-0.37066082221918895</v>
      </c>
      <c r="BZ682" s="17">
        <v>0.6665446836508279</v>
      </c>
      <c r="CA682" s="17">
        <v>-0.24898086797165297</v>
      </c>
      <c r="CC682" s="34">
        <f t="shared" ref="CC682:CE682" si="4336">BY682*BT682</f>
        <v>-0.09101036605</v>
      </c>
      <c r="CD682" s="34">
        <f t="shared" si="4336"/>
        <v>0.1204486048</v>
      </c>
      <c r="CE682" s="34">
        <f t="shared" si="4336"/>
        <v>-0.01099328838</v>
      </c>
    </row>
    <row r="683" ht="18.0" customHeight="1">
      <c r="B683" s="6">
        <v>0.0</v>
      </c>
      <c r="C683" s="6">
        <v>1.0</v>
      </c>
      <c r="D683" s="6">
        <v>0.0</v>
      </c>
      <c r="E683" s="22" t="str">
        <f t="shared" si="4295"/>
        <v>versicolor</v>
      </c>
      <c r="F683" s="22">
        <f t="shared" ref="F683:H683" si="4337">AQ683</f>
        <v>0.03456151748</v>
      </c>
      <c r="G683" s="22">
        <f t="shared" si="4337"/>
        <v>0.5906482893</v>
      </c>
      <c r="H683" s="22">
        <f t="shared" si="4337"/>
        <v>0.3747901932</v>
      </c>
      <c r="I683" s="64" t="str">
        <f t="shared" si="4297"/>
        <v>versicolor</v>
      </c>
      <c r="K683" s="24" t="str">
        <f t="shared" si="4298"/>
        <v>OK</v>
      </c>
      <c r="L683" s="76">
        <f t="shared" si="4299"/>
        <v>0.08438166077</v>
      </c>
      <c r="N683" s="29">
        <v>1.0</v>
      </c>
      <c r="O683" s="27">
        <v>6.7</v>
      </c>
      <c r="P683" s="27">
        <v>3.2</v>
      </c>
      <c r="U683" s="27">
        <v>0.7347907745416187</v>
      </c>
      <c r="V683" s="27">
        <v>-2.0759232473541904</v>
      </c>
      <c r="W683" s="27">
        <v>4.21438514946715</v>
      </c>
      <c r="Z683" s="17">
        <f t="shared" ref="Z683:AB683" si="4338">1/(1+EXP(-U683))</f>
        <v>0.6758556934</v>
      </c>
      <c r="AA683" s="17">
        <f t="shared" si="4338"/>
        <v>0.1114590727</v>
      </c>
      <c r="AB683" s="17">
        <f t="shared" si="4338"/>
        <v>0.9854339001</v>
      </c>
      <c r="AE683" s="29">
        <v>1.0</v>
      </c>
      <c r="AF683" s="17">
        <f t="shared" ref="AF683:AH683" si="4339">Z683</f>
        <v>0.6758556934</v>
      </c>
      <c r="AG683" s="17">
        <f t="shared" si="4339"/>
        <v>0.1114590727</v>
      </c>
      <c r="AH683" s="17">
        <f t="shared" si="4339"/>
        <v>0.9854339001</v>
      </c>
      <c r="AJ683" s="2"/>
      <c r="AK683" s="2"/>
      <c r="AM683" s="27">
        <v>-1.0325167180778</v>
      </c>
      <c r="AN683" s="27">
        <v>1.805963159561776</v>
      </c>
      <c r="AO683" s="27">
        <v>1.3511088150726658</v>
      </c>
      <c r="AQ683" s="17">
        <f t="shared" ref="AQ683:AS683" si="4340">EXP(AM683)/(EXP($AM683)+EXP($AN683)+EXP($AO683))</f>
        <v>0.03456151748</v>
      </c>
      <c r="AR683" s="17">
        <f t="shared" si="4340"/>
        <v>0.5906482893</v>
      </c>
      <c r="AS683" s="17">
        <f t="shared" si="4340"/>
        <v>0.3747901932</v>
      </c>
      <c r="AU683" s="40" t="str">
        <f t="shared" si="4315"/>
        <v>versicolor</v>
      </c>
      <c r="AW683" s="41">
        <v>0.0</v>
      </c>
      <c r="AX683" s="41">
        <v>1.0</v>
      </c>
      <c r="AY683" s="41">
        <v>0.0</v>
      </c>
      <c r="BB683" s="74">
        <f t="shared" ref="BB683:BD683" si="4341">AQ683-AW683</f>
        <v>0.03456151748</v>
      </c>
      <c r="BC683" s="74">
        <f t="shared" si="4341"/>
        <v>-0.4093517107</v>
      </c>
      <c r="BD683" s="74">
        <f t="shared" si="4341"/>
        <v>0.3747901932</v>
      </c>
      <c r="BF683" s="5">
        <v>1.0</v>
      </c>
      <c r="BG683" s="5">
        <v>1.0</v>
      </c>
      <c r="BH683" s="5">
        <v>1.0</v>
      </c>
      <c r="BJ683" s="34">
        <f t="shared" ref="BJ683:BL683" si="4342">BB683*BF683</f>
        <v>0.03456151748</v>
      </c>
      <c r="BK683" s="34">
        <f t="shared" si="4342"/>
        <v>-0.4093517107</v>
      </c>
      <c r="BL683" s="34">
        <f t="shared" si="4342"/>
        <v>0.3747901932</v>
      </c>
      <c r="BT683" s="5">
        <f t="shared" ref="BT683:BV683" si="4343">Z683*(1-Z683)</f>
        <v>0.2190747751</v>
      </c>
      <c r="BU683" s="5">
        <f t="shared" si="4343"/>
        <v>0.09903594781</v>
      </c>
      <c r="BV683" s="5">
        <f t="shared" si="4343"/>
        <v>0.01435392861</v>
      </c>
      <c r="BY683" s="17">
        <v>-0.3122636964208607</v>
      </c>
      <c r="BZ683" s="17">
        <v>0.5510807028731582</v>
      </c>
      <c r="CA683" s="17">
        <v>-0.17955610144767442</v>
      </c>
      <c r="CC683" s="34">
        <f t="shared" ref="CC683:CE683" si="4344">BY683*BT683</f>
        <v>-0.06840909907</v>
      </c>
      <c r="CD683" s="34">
        <f t="shared" si="4344"/>
        <v>0.05457679973</v>
      </c>
      <c r="CE683" s="34">
        <f t="shared" si="4344"/>
        <v>-0.002577335461</v>
      </c>
    </row>
    <row r="684" ht="18.0" customHeight="1">
      <c r="B684" s="6">
        <v>0.0</v>
      </c>
      <c r="C684" s="6">
        <v>0.0</v>
      </c>
      <c r="D684" s="6">
        <v>1.0</v>
      </c>
      <c r="E684" s="22" t="str">
        <f t="shared" si="4295"/>
        <v>virginica</v>
      </c>
      <c r="F684" s="22">
        <f t="shared" ref="F684:H684" si="4345">AQ684</f>
        <v>0.1870660935</v>
      </c>
      <c r="G684" s="22">
        <f t="shared" si="4345"/>
        <v>0.3130261388</v>
      </c>
      <c r="H684" s="22">
        <f t="shared" si="4345"/>
        <v>0.4999077678</v>
      </c>
      <c r="I684" s="64" t="str">
        <f t="shared" si="4297"/>
        <v>virginica</v>
      </c>
      <c r="K684" s="24" t="str">
        <f t="shared" si="4298"/>
        <v>OK</v>
      </c>
      <c r="L684" s="76">
        <f t="shared" si="4299"/>
        <v>0.06648954344</v>
      </c>
      <c r="N684" s="29">
        <v>1.0</v>
      </c>
      <c r="O684" s="27">
        <v>7.9</v>
      </c>
      <c r="P684" s="27">
        <v>6.3</v>
      </c>
      <c r="U684" s="27">
        <v>-0.8548250588098854</v>
      </c>
      <c r="V684" s="27">
        <v>0.5366850182506786</v>
      </c>
      <c r="W684" s="27">
        <v>1.8374744865291435</v>
      </c>
      <c r="Z684" s="17">
        <f t="shared" ref="Z684:AB684" si="4346">1/(1+EXP(-U684))</f>
        <v>0.2984216719</v>
      </c>
      <c r="AA684" s="17">
        <f t="shared" si="4346"/>
        <v>0.6310409321</v>
      </c>
      <c r="AB684" s="17">
        <f t="shared" si="4346"/>
        <v>0.8626497455</v>
      </c>
      <c r="AE684" s="29">
        <v>1.0</v>
      </c>
      <c r="AF684" s="17">
        <f t="shared" ref="AF684:AH684" si="4347">Z684</f>
        <v>0.2984216719</v>
      </c>
      <c r="AG684" s="17">
        <f t="shared" si="4347"/>
        <v>0.6310409321</v>
      </c>
      <c r="AH684" s="17">
        <f t="shared" si="4347"/>
        <v>0.8626497455</v>
      </c>
      <c r="AM684" s="27">
        <v>0.07278264780638954</v>
      </c>
      <c r="AN684" s="27">
        <v>0.587607349716512</v>
      </c>
      <c r="AO684" s="27">
        <v>1.0557442691750087</v>
      </c>
      <c r="AQ684" s="17">
        <f t="shared" ref="AQ684:AS684" si="4348">EXP(AM684)/(EXP($AM684)+EXP($AN684)+EXP($AO684))</f>
        <v>0.1870660935</v>
      </c>
      <c r="AR684" s="17">
        <f t="shared" si="4348"/>
        <v>0.3130261388</v>
      </c>
      <c r="AS684" s="17">
        <f t="shared" si="4348"/>
        <v>0.4999077678</v>
      </c>
      <c r="AU684" s="40" t="str">
        <f t="shared" si="4315"/>
        <v>virginica</v>
      </c>
      <c r="AW684" s="41">
        <v>0.0</v>
      </c>
      <c r="AX684" s="41">
        <v>0.0</v>
      </c>
      <c r="AY684" s="41">
        <v>1.0</v>
      </c>
      <c r="BB684" s="74">
        <f t="shared" ref="BB684:BD684" si="4349">AQ684-AW684</f>
        <v>0.1870660935</v>
      </c>
      <c r="BC684" s="74">
        <f t="shared" si="4349"/>
        <v>0.3130261388</v>
      </c>
      <c r="BD684" s="74">
        <f t="shared" si="4349"/>
        <v>-0.5000922322</v>
      </c>
      <c r="BF684" s="5">
        <v>1.0</v>
      </c>
      <c r="BG684" s="5">
        <v>1.0</v>
      </c>
      <c r="BH684" s="5">
        <v>1.0</v>
      </c>
      <c r="BJ684" s="34">
        <f t="shared" ref="BJ684:BL684" si="4350">BB684*BF684</f>
        <v>0.1870660935</v>
      </c>
      <c r="BK684" s="34">
        <f t="shared" si="4350"/>
        <v>0.3130261388</v>
      </c>
      <c r="BL684" s="34">
        <f t="shared" si="4350"/>
        <v>-0.5000922322</v>
      </c>
      <c r="BT684" s="5">
        <f t="shared" ref="BT684:BV684" si="4351">Z684*(1-Z684)</f>
        <v>0.2093661776</v>
      </c>
      <c r="BU684" s="5">
        <f t="shared" si="4351"/>
        <v>0.2328282741</v>
      </c>
      <c r="BV684" s="5">
        <f t="shared" si="4351"/>
        <v>0.1184851621</v>
      </c>
      <c r="BY684" s="17">
        <v>0.13270501517385003</v>
      </c>
      <c r="BZ684" s="17">
        <v>-0.05779951868388547</v>
      </c>
      <c r="CA684" s="17">
        <v>-0.4334053032371477</v>
      </c>
      <c r="CC684" s="34">
        <f t="shared" ref="CC684:CE684" si="4352">BY684*BT684</f>
        <v>0.02778394178</v>
      </c>
      <c r="CD684" s="34">
        <f t="shared" si="4352"/>
        <v>-0.01345736218</v>
      </c>
      <c r="CE684" s="34">
        <f t="shared" si="4352"/>
        <v>-0.0513520976</v>
      </c>
    </row>
    <row r="685" ht="18.0" customHeight="1">
      <c r="B685" s="6">
        <v>0.0</v>
      </c>
      <c r="C685" s="6">
        <v>0.0</v>
      </c>
      <c r="D685" s="6">
        <v>1.0</v>
      </c>
      <c r="E685" s="22" t="str">
        <f t="shared" si="4295"/>
        <v>virginica</v>
      </c>
      <c r="F685" s="22">
        <f t="shared" ref="F685:H685" si="4353">AQ685</f>
        <v>0.09104205278</v>
      </c>
      <c r="G685" s="22">
        <f t="shared" si="4353"/>
        <v>0.4326813117</v>
      </c>
      <c r="H685" s="22">
        <f t="shared" si="4353"/>
        <v>0.4762766355</v>
      </c>
      <c r="I685" s="64" t="str">
        <f t="shared" si="4297"/>
        <v>virginica</v>
      </c>
      <c r="K685" s="24" t="str">
        <f t="shared" si="4298"/>
        <v>OK</v>
      </c>
      <c r="L685" s="76">
        <f t="shared" si="4299"/>
        <v>0.09775088645</v>
      </c>
      <c r="N685" s="29">
        <v>1.0</v>
      </c>
      <c r="O685" s="27">
        <v>8.3</v>
      </c>
      <c r="P685" s="27">
        <v>5.8</v>
      </c>
      <c r="U685" s="27">
        <v>-0.35263505726866917</v>
      </c>
      <c r="V685" s="27">
        <v>-0.383164592038046</v>
      </c>
      <c r="W685" s="27">
        <v>2.921501508626238</v>
      </c>
      <c r="Z685" s="17">
        <f t="shared" ref="Z685:AB685" si="4354">1/(1+EXP(-U685))</f>
        <v>0.4127435727</v>
      </c>
      <c r="AA685" s="17">
        <f t="shared" si="4354"/>
        <v>0.4053638633</v>
      </c>
      <c r="AB685" s="17">
        <f t="shared" si="4354"/>
        <v>0.9488991557</v>
      </c>
      <c r="AE685" s="29">
        <v>1.0</v>
      </c>
      <c r="AF685" s="17">
        <f t="shared" ref="AF685:AH685" si="4355">Z685</f>
        <v>0.4127435727</v>
      </c>
      <c r="AG685" s="17">
        <f t="shared" si="4355"/>
        <v>0.4053638633</v>
      </c>
      <c r="AH685" s="17">
        <f t="shared" si="4355"/>
        <v>0.9488991557</v>
      </c>
      <c r="AM685" s="27">
        <v>-0.4604938563469809</v>
      </c>
      <c r="AN685" s="27">
        <v>1.0981860818049447</v>
      </c>
      <c r="AO685" s="27">
        <v>1.194183477768287</v>
      </c>
      <c r="AQ685" s="17">
        <f t="shared" ref="AQ685:AS685" si="4356">EXP(AM685)/(EXP($AM685)+EXP($AN685)+EXP($AO685))</f>
        <v>0.09104205278</v>
      </c>
      <c r="AR685" s="17">
        <f t="shared" si="4356"/>
        <v>0.4326813117</v>
      </c>
      <c r="AS685" s="17">
        <f t="shared" si="4356"/>
        <v>0.4762766355</v>
      </c>
      <c r="AU685" s="40" t="str">
        <f t="shared" si="4315"/>
        <v>virginica</v>
      </c>
      <c r="AW685" s="41">
        <v>0.0</v>
      </c>
      <c r="AX685" s="41">
        <v>0.0</v>
      </c>
      <c r="AY685" s="41">
        <v>1.0</v>
      </c>
      <c r="BB685" s="74">
        <f t="shared" ref="BB685:BD685" si="4357">AQ685-AW685</f>
        <v>0.09104205278</v>
      </c>
      <c r="BC685" s="74">
        <f t="shared" si="4357"/>
        <v>0.4326813117</v>
      </c>
      <c r="BD685" s="74">
        <f t="shared" si="4357"/>
        <v>-0.5237233645</v>
      </c>
      <c r="BF685" s="5">
        <v>1.0</v>
      </c>
      <c r="BG685" s="5">
        <v>1.0</v>
      </c>
      <c r="BH685" s="5">
        <v>1.0</v>
      </c>
      <c r="BJ685" s="34">
        <f t="shared" ref="BJ685:BL685" si="4358">BB685*BF685</f>
        <v>0.09104205278</v>
      </c>
      <c r="BK685" s="34">
        <f t="shared" si="4358"/>
        <v>0.4326813117</v>
      </c>
      <c r="BL685" s="34">
        <f t="shared" si="4358"/>
        <v>-0.5237233645</v>
      </c>
      <c r="BT685" s="5">
        <f t="shared" ref="BT685:BV685" si="4359">Z685*(1-Z685)</f>
        <v>0.2423863159</v>
      </c>
      <c r="BU685" s="5">
        <f t="shared" si="4359"/>
        <v>0.2410440016</v>
      </c>
      <c r="BV685" s="5">
        <f t="shared" si="4359"/>
        <v>0.04848954806</v>
      </c>
      <c r="BY685" s="17">
        <v>0.26667279307960473</v>
      </c>
      <c r="BZ685" s="17">
        <v>-0.3652164507618578</v>
      </c>
      <c r="CA685" s="17">
        <v>-0.15123673189778886</v>
      </c>
      <c r="CC685" s="34">
        <f t="shared" ref="CC685:CE685" si="4360">BY685*BT685</f>
        <v>0.06463783587</v>
      </c>
      <c r="CD685" s="34">
        <f t="shared" si="4360"/>
        <v>-0.08803323475</v>
      </c>
      <c r="CE685" s="34">
        <f t="shared" si="4360"/>
        <v>-0.007333400779</v>
      </c>
    </row>
    <row r="686" ht="18.0" customHeight="1">
      <c r="B686" s="6">
        <v>0.0</v>
      </c>
      <c r="C686" s="6">
        <v>0.0</v>
      </c>
      <c r="D686" s="6">
        <v>1.0</v>
      </c>
      <c r="E686" s="22" t="str">
        <f t="shared" si="4295"/>
        <v>virginica</v>
      </c>
      <c r="F686" s="22">
        <f t="shared" ref="F686:H686" si="4361">AQ686</f>
        <v>0.07995489094</v>
      </c>
      <c r="G686" s="22">
        <f t="shared" si="4361"/>
        <v>0.4571623512</v>
      </c>
      <c r="H686" s="22">
        <f t="shared" si="4361"/>
        <v>0.4628827578</v>
      </c>
      <c r="I686" s="64" t="str">
        <f t="shared" si="4297"/>
        <v>virginica</v>
      </c>
      <c r="J686" s="30"/>
      <c r="K686" s="77" t="str">
        <f t="shared" si="4298"/>
        <v>OK</v>
      </c>
      <c r="L686" s="78">
        <f t="shared" si="4299"/>
        <v>0.1076951</v>
      </c>
      <c r="N686" s="31">
        <v>1.0</v>
      </c>
      <c r="O686" s="27">
        <v>7.7</v>
      </c>
      <c r="P686" s="27">
        <v>5.2</v>
      </c>
      <c r="U686" s="27">
        <v>-0.19725682452256832</v>
      </c>
      <c r="V686" s="27">
        <v>-0.5800014983953732</v>
      </c>
      <c r="W686" s="27">
        <v>2.947447678623975</v>
      </c>
      <c r="Z686" s="17">
        <f t="shared" ref="Z686:AB686" si="4362">1/(1+EXP(-U686))</f>
        <v>0.4508450765</v>
      </c>
      <c r="AA686" s="17">
        <f t="shared" si="4362"/>
        <v>0.3589322489</v>
      </c>
      <c r="AB686" s="17">
        <f t="shared" si="4362"/>
        <v>0.9501427199</v>
      </c>
      <c r="AE686" s="31">
        <v>1.0</v>
      </c>
      <c r="AF686" s="17">
        <f t="shared" ref="AF686:AH686" si="4363">Z686</f>
        <v>0.4508450765</v>
      </c>
      <c r="AG686" s="17">
        <f t="shared" si="4363"/>
        <v>0.3589322489</v>
      </c>
      <c r="AH686" s="17">
        <f t="shared" si="4363"/>
        <v>0.9501427199</v>
      </c>
      <c r="AM686" s="27">
        <v>-0.5438383050274254</v>
      </c>
      <c r="AN686" s="27">
        <v>1.199737664801003</v>
      </c>
      <c r="AO686" s="27">
        <v>1.2121728818021378</v>
      </c>
      <c r="AQ686" s="17">
        <f t="shared" ref="AQ686:AS686" si="4364">EXP(AM686)/(EXP($AM686)+EXP($AN686)+EXP($AO686))</f>
        <v>0.07995489094</v>
      </c>
      <c r="AR686" s="17">
        <f t="shared" si="4364"/>
        <v>0.4571623512</v>
      </c>
      <c r="AS686" s="17">
        <f t="shared" si="4364"/>
        <v>0.4628827578</v>
      </c>
      <c r="AU686" s="40" t="str">
        <f t="shared" si="4315"/>
        <v>virginica</v>
      </c>
      <c r="AW686" s="41">
        <v>0.0</v>
      </c>
      <c r="AX686" s="41">
        <v>0.0</v>
      </c>
      <c r="AY686" s="41">
        <v>1.0</v>
      </c>
      <c r="BB686" s="74">
        <f t="shared" ref="BB686:BD686" si="4365">AQ686-AW686</f>
        <v>0.07995489094</v>
      </c>
      <c r="BC686" s="74">
        <f t="shared" si="4365"/>
        <v>0.4571623512</v>
      </c>
      <c r="BD686" s="74">
        <f t="shared" si="4365"/>
        <v>-0.5371172422</v>
      </c>
      <c r="BF686" s="5">
        <v>1.0</v>
      </c>
      <c r="BG686" s="5">
        <v>1.0</v>
      </c>
      <c r="BH686" s="5">
        <v>1.0</v>
      </c>
      <c r="BJ686" s="34">
        <f t="shared" ref="BJ686:BL686" si="4366">BB686*BF686</f>
        <v>0.07995489094</v>
      </c>
      <c r="BK686" s="34">
        <f t="shared" si="4366"/>
        <v>0.4571623512</v>
      </c>
      <c r="BL686" s="34">
        <f t="shared" si="4366"/>
        <v>-0.5371172422</v>
      </c>
      <c r="BT686" s="5">
        <f t="shared" ref="BT686:BV686" si="4367">Z686*(1-Z686)</f>
        <v>0.2475837935</v>
      </c>
      <c r="BU686" s="5">
        <f t="shared" si="4367"/>
        <v>0.2300998896</v>
      </c>
      <c r="BV686" s="5">
        <f t="shared" si="4367"/>
        <v>0.04737153173</v>
      </c>
      <c r="BY686" s="17">
        <v>0.28982942027527964</v>
      </c>
      <c r="BZ686" s="17">
        <v>-0.41353594557520934</v>
      </c>
      <c r="CA686" s="17">
        <v>-0.11638580831046286</v>
      </c>
      <c r="CC686" s="34">
        <f t="shared" ref="CC686:CE686" si="4368">BY686*BT686</f>
        <v>0.07175706734</v>
      </c>
      <c r="CD686" s="34">
        <f t="shared" si="4368"/>
        <v>-0.09515457542</v>
      </c>
      <c r="CE686" s="34">
        <f t="shared" si="4368"/>
        <v>-0.005513374012</v>
      </c>
    </row>
    <row r="687" ht="18.0" customHeight="1">
      <c r="K687" s="2"/>
      <c r="R687" s="9"/>
      <c r="AM687" s="7"/>
    </row>
    <row r="688" ht="18.0" customHeight="1">
      <c r="K688" s="2"/>
      <c r="R688" s="9"/>
      <c r="AM688" s="43" t="s">
        <v>388</v>
      </c>
      <c r="AN688" s="27"/>
      <c r="AO688" s="27"/>
    </row>
    <row r="689" ht="18.0" customHeight="1">
      <c r="B689" s="11" t="s">
        <v>11</v>
      </c>
      <c r="C689" s="12"/>
      <c r="D689" s="12"/>
      <c r="E689" s="13"/>
      <c r="G689" s="2"/>
      <c r="H689" s="2"/>
      <c r="I689" s="2"/>
      <c r="J689" s="9"/>
      <c r="K689" s="2"/>
      <c r="L689" s="9"/>
      <c r="Q689" s="7"/>
      <c r="U689" s="43" t="s">
        <v>12</v>
      </c>
      <c r="V689" s="27"/>
      <c r="W689" s="27"/>
      <c r="Z689" s="16" t="s">
        <v>389</v>
      </c>
      <c r="AA689" s="17"/>
      <c r="AF689" s="16" t="s">
        <v>390</v>
      </c>
      <c r="AI689" s="7"/>
      <c r="AM689" s="43" t="s">
        <v>391</v>
      </c>
      <c r="AQ689" s="10" t="s">
        <v>392</v>
      </c>
      <c r="AR689" s="17"/>
      <c r="AW689" s="1" t="s">
        <v>41</v>
      </c>
      <c r="BB689" s="36" t="s">
        <v>93</v>
      </c>
      <c r="BF689" s="4" t="s">
        <v>393</v>
      </c>
      <c r="BH689" s="9" t="s">
        <v>2508</v>
      </c>
      <c r="BJ689" s="33" t="s">
        <v>395</v>
      </c>
      <c r="BN689" s="33" t="s">
        <v>396</v>
      </c>
      <c r="BO689" s="34"/>
      <c r="BP689" s="34"/>
      <c r="BQ689" s="34"/>
      <c r="BT689" s="4" t="s">
        <v>397</v>
      </c>
      <c r="BX689" s="16" t="s">
        <v>398</v>
      </c>
      <c r="BY689" s="17"/>
      <c r="BZ689" s="17"/>
      <c r="CA689" s="17"/>
      <c r="CB689" s="17"/>
      <c r="CC689" s="33" t="s">
        <v>399</v>
      </c>
      <c r="CG689" s="4" t="s">
        <v>138</v>
      </c>
      <c r="CH689" s="5"/>
      <c r="CI689" s="5"/>
      <c r="CJ689" s="5"/>
    </row>
    <row r="690" ht="18.0" customHeight="1">
      <c r="B690" s="18" t="s">
        <v>14</v>
      </c>
      <c r="C690" s="18" t="s">
        <v>15</v>
      </c>
      <c r="D690" s="18" t="s">
        <v>16</v>
      </c>
      <c r="E690" s="19"/>
      <c r="F690" s="6" t="s">
        <v>14</v>
      </c>
      <c r="G690" s="6" t="s">
        <v>15</v>
      </c>
      <c r="H690" s="6" t="s">
        <v>16</v>
      </c>
      <c r="I690" s="19"/>
      <c r="J690" s="20" t="s">
        <v>18</v>
      </c>
      <c r="K690" s="18" t="s">
        <v>19</v>
      </c>
      <c r="L690" s="18" t="s">
        <v>1142</v>
      </c>
      <c r="N690" s="1" t="s">
        <v>21</v>
      </c>
      <c r="O690" s="1" t="s">
        <v>22</v>
      </c>
      <c r="P690" s="1" t="s">
        <v>514</v>
      </c>
      <c r="Q690" s="1" t="s">
        <v>2509</v>
      </c>
      <c r="U690" s="1" t="s">
        <v>2510</v>
      </c>
      <c r="AE690" s="1" t="s">
        <v>21</v>
      </c>
      <c r="AF690" s="2" t="s">
        <v>2511</v>
      </c>
      <c r="AI690" s="2" t="s">
        <v>2512</v>
      </c>
      <c r="AK690" s="2"/>
      <c r="AM690" s="2" t="s">
        <v>2513</v>
      </c>
      <c r="AO690" s="2"/>
      <c r="AQ690" s="2" t="s">
        <v>47</v>
      </c>
      <c r="AW690" s="6" t="s">
        <v>14</v>
      </c>
      <c r="AX690" s="6" t="s">
        <v>15</v>
      </c>
      <c r="AY690" s="6" t="s">
        <v>16</v>
      </c>
      <c r="BB690" s="2" t="s">
        <v>101</v>
      </c>
      <c r="BF690" s="1" t="s">
        <v>251</v>
      </c>
      <c r="BJ690" s="57" t="s">
        <v>2514</v>
      </c>
      <c r="BK690" s="58"/>
      <c r="BO690" s="2" t="s">
        <v>104</v>
      </c>
      <c r="BP690" s="2"/>
      <c r="BT690" s="1" t="s">
        <v>145</v>
      </c>
      <c r="BY690" s="2" t="s">
        <v>146</v>
      </c>
      <c r="CC690" s="2" t="s">
        <v>2515</v>
      </c>
      <c r="CH690" s="2" t="s">
        <v>148</v>
      </c>
    </row>
    <row r="691" ht="18.0" customHeight="1">
      <c r="A691" s="1">
        <f>A678+1</f>
        <v>53</v>
      </c>
      <c r="B691" s="6">
        <v>1.0</v>
      </c>
      <c r="C691" s="6">
        <v>0.0</v>
      </c>
      <c r="D691" s="6">
        <v>0.0</v>
      </c>
      <c r="E691" s="22" t="str">
        <f t="shared" ref="E691:E699" si="4379">IF(MAX(B691:D691)=B691,"setosa",IF(MAX(B691:D691)=C691,"versicolor","virginica"))</f>
        <v>setosa</v>
      </c>
      <c r="F691" s="22">
        <f t="shared" ref="F691:H691" si="4369">AQ691</f>
        <v>0.8239379363</v>
      </c>
      <c r="G691" s="22">
        <f t="shared" si="4369"/>
        <v>0.0396197833</v>
      </c>
      <c r="H691" s="22">
        <f t="shared" si="4369"/>
        <v>0.1364422804</v>
      </c>
      <c r="I691" s="64" t="str">
        <f t="shared" ref="I691:I699" si="4381">IF(MAX(F691:H691)=F691,"setosa",IF(MAX(F691:H691)=G691,"versicolor","virginica"))</f>
        <v>setosa</v>
      </c>
      <c r="J691" s="22">
        <f>COUNTIF(K691:K699,"OK")/9</f>
        <v>1</v>
      </c>
      <c r="K691" s="24" t="str">
        <f t="shared" ref="K691:K699" si="4382">IF(E691=I691,"OK","NG")</f>
        <v>OK</v>
      </c>
      <c r="L691" s="76">
        <f t="shared" ref="L691:L699" si="4383">((AQ691-B691)^2+(AR691-C691)^2)/2</f>
        <v>0.01628378874</v>
      </c>
      <c r="M691" s="9" t="s">
        <v>26</v>
      </c>
      <c r="N691" s="25">
        <v>1.0</v>
      </c>
      <c r="O691" s="27">
        <v>5.1</v>
      </c>
      <c r="P691" s="27">
        <v>7.0</v>
      </c>
      <c r="Q691" s="72">
        <f t="shared" ref="Q691:S691" si="4370">Q678-$C$10*CH678</f>
        <v>0.1176927975</v>
      </c>
      <c r="R691" s="72">
        <f t="shared" si="4370"/>
        <v>-0.190226359</v>
      </c>
      <c r="S691" s="72">
        <f t="shared" si="4370"/>
        <v>0.2210275916</v>
      </c>
      <c r="T691" s="28" t="s">
        <v>27</v>
      </c>
      <c r="U691" s="27">
        <f t="array" ref="U691:W699">MMULT(N691:P699,Q691:S693)</f>
        <v>-2.538639174</v>
      </c>
      <c r="V691" s="27">
        <v>3.789657250715175</v>
      </c>
      <c r="W691" s="27">
        <v>-2.3305414258802744</v>
      </c>
      <c r="Y691" s="9" t="s">
        <v>2516</v>
      </c>
      <c r="Z691" s="17">
        <f t="shared" ref="Z691:AB691" si="4371">1/(1+EXP(-U691))</f>
        <v>0.07319343306</v>
      </c>
      <c r="AA691" s="17">
        <f t="shared" si="4371"/>
        <v>0.9778962705</v>
      </c>
      <c r="AB691" s="17">
        <f t="shared" si="4371"/>
        <v>0.08862492225</v>
      </c>
      <c r="AD691" s="9" t="s">
        <v>2517</v>
      </c>
      <c r="AE691" s="25">
        <v>1.0</v>
      </c>
      <c r="AF691" s="17">
        <f t="shared" ref="AF691:AH691" si="4372">Z691</f>
        <v>0.07319343306</v>
      </c>
      <c r="AG691" s="17">
        <f t="shared" si="4372"/>
        <v>0.9778962705</v>
      </c>
      <c r="AH691" s="17">
        <f t="shared" si="4372"/>
        <v>0.08862492225</v>
      </c>
      <c r="AI691" s="38">
        <f t="shared" ref="AI691:AK691" si="4373">AI678-$C$10*BO678</f>
        <v>0.3010328045</v>
      </c>
      <c r="AJ691" s="38">
        <f t="shared" si="4373"/>
        <v>-0.2026588403</v>
      </c>
      <c r="AK691" s="38">
        <f t="shared" si="4373"/>
        <v>-0.09837396419</v>
      </c>
      <c r="AL691" s="28" t="s">
        <v>27</v>
      </c>
      <c r="AM691" s="27">
        <f t="array" ref="AM691:AO699">MMULT(AE691:AH699,AI691:AK694)</f>
        <v>1.914412867</v>
      </c>
      <c r="AN691" s="27">
        <v>-1.1203537684683196</v>
      </c>
      <c r="AO691" s="27">
        <v>0.11621933048544685</v>
      </c>
      <c r="AP691" s="9" t="s">
        <v>2518</v>
      </c>
      <c r="AQ691" s="17">
        <f t="shared" ref="AQ691:AS691" si="4374">EXP(AM691)/(EXP($AM691)+EXP($AN691)+EXP($AO691))</f>
        <v>0.8239379363</v>
      </c>
      <c r="AR691" s="17">
        <f t="shared" si="4374"/>
        <v>0.0396197833</v>
      </c>
      <c r="AS691" s="17">
        <f t="shared" si="4374"/>
        <v>0.1364422804</v>
      </c>
      <c r="AT691" s="39" t="s">
        <v>51</v>
      </c>
      <c r="AU691" s="40" t="str">
        <f>IF(MAX(B691:D691)=MAX(AQ691:AS691)=AQ691,"setosa",IF(MAX(AQ691:AS691)=AR691,"versicolor","virginica"))</f>
        <v>virginica</v>
      </c>
      <c r="AW691" s="41">
        <v>1.0</v>
      </c>
      <c r="AX691" s="41">
        <v>0.0</v>
      </c>
      <c r="AY691" s="41">
        <v>0.0</v>
      </c>
      <c r="BA691" s="59" t="s">
        <v>108</v>
      </c>
      <c r="BB691" s="74">
        <f t="shared" ref="BB691:BD691" si="4375">AQ691-AW691</f>
        <v>-0.1760620637</v>
      </c>
      <c r="BC691" s="74">
        <f t="shared" si="4375"/>
        <v>0.0396197833</v>
      </c>
      <c r="BD691" s="74">
        <f t="shared" si="4375"/>
        <v>0.1364422804</v>
      </c>
      <c r="BE691" s="9" t="s">
        <v>2519</v>
      </c>
      <c r="BF691" s="5">
        <v>1.0</v>
      </c>
      <c r="BG691" s="5">
        <v>1.0</v>
      </c>
      <c r="BH691" s="5">
        <v>1.0</v>
      </c>
      <c r="BI691" s="9" t="s">
        <v>2520</v>
      </c>
      <c r="BJ691" s="34">
        <f t="shared" ref="BJ691:BL691" si="4376">BB691*BF691</f>
        <v>-0.1760620637</v>
      </c>
      <c r="BK691" s="34">
        <f t="shared" si="4376"/>
        <v>0.0396197833</v>
      </c>
      <c r="BL691" s="34">
        <f t="shared" si="4376"/>
        <v>0.1364422804</v>
      </c>
      <c r="BN691" s="61" t="s">
        <v>2521</v>
      </c>
      <c r="BO691" s="62">
        <f t="array" ref="BO691:BQ694">MMULT(TRANSPOSE(AE691:AH699),BJ691:BL699)</f>
        <v>-0.006647785704</v>
      </c>
      <c r="BP691" s="62">
        <v>-0.03394798451403985</v>
      </c>
      <c r="BQ691" s="62">
        <v>0.04059577021790073</v>
      </c>
      <c r="BS691" s="75" t="s">
        <v>2522</v>
      </c>
      <c r="BT691" s="5">
        <f t="shared" ref="BT691:BV691" si="4377">Z691*(1-Z691)</f>
        <v>0.06783615441</v>
      </c>
      <c r="BU691" s="5">
        <f t="shared" si="4377"/>
        <v>0.02161515466</v>
      </c>
      <c r="BV691" s="5">
        <f t="shared" si="4377"/>
        <v>0.08077054541</v>
      </c>
      <c r="BX691" s="9" t="s">
        <v>2523</v>
      </c>
      <c r="BY691" s="17">
        <f t="array" ref="BY691:CA699">MMULT(BJ691:BL699,TRANSPOSE(AI692:AK694))</f>
        <v>0.1174736662</v>
      </c>
      <c r="BZ691" s="17">
        <v>-0.35055013372368093</v>
      </c>
      <c r="CA691" s="17">
        <v>0.4859701695617591</v>
      </c>
      <c r="CB691" s="9"/>
      <c r="CC691" s="34">
        <f t="shared" ref="CC691:CE691" si="4378">BY691*BT691</f>
        <v>0.007968961762</v>
      </c>
      <c r="CD691" s="34">
        <f t="shared" si="4378"/>
        <v>-0.007577195357</v>
      </c>
      <c r="CE691" s="34">
        <f t="shared" si="4378"/>
        <v>0.03925207565</v>
      </c>
      <c r="CG691" s="61" t="s">
        <v>2524</v>
      </c>
      <c r="CH691" s="65">
        <f t="array" ref="CH691:CJ693">MMULT(TRANSPOSE(N691:P699),CC691:CE699)</f>
        <v>-0.06252748767</v>
      </c>
      <c r="CI691" s="65">
        <v>0.06543199031795242</v>
      </c>
      <c r="CJ691" s="65">
        <v>0.0030565033207863492</v>
      </c>
    </row>
    <row r="692" ht="18.0" customHeight="1">
      <c r="B692" s="6">
        <v>1.0</v>
      </c>
      <c r="C692" s="6">
        <v>0.0</v>
      </c>
      <c r="D692" s="6">
        <v>0.0</v>
      </c>
      <c r="E692" s="22" t="str">
        <f t="shared" si="4379"/>
        <v>setosa</v>
      </c>
      <c r="F692" s="22">
        <f t="shared" ref="F692:H692" si="4380">AQ692</f>
        <v>0.8441547908</v>
      </c>
      <c r="G692" s="22">
        <f t="shared" si="4380"/>
        <v>0.03400310943</v>
      </c>
      <c r="H692" s="22">
        <f t="shared" si="4380"/>
        <v>0.1218420998</v>
      </c>
      <c r="I692" s="64" t="str">
        <f t="shared" si="4381"/>
        <v>setosa</v>
      </c>
      <c r="K692" s="24" t="str">
        <f t="shared" si="4382"/>
        <v>OK</v>
      </c>
      <c r="L692" s="76">
        <f t="shared" si="4383"/>
        <v>0.01272197034</v>
      </c>
      <c r="N692" s="29">
        <v>1.0</v>
      </c>
      <c r="O692" s="27">
        <v>5.4</v>
      </c>
      <c r="P692" s="27">
        <v>7.8</v>
      </c>
      <c r="Q692" s="72">
        <f t="shared" ref="Q692:S692" si="4384">Q679-$C$10*CH679</f>
        <v>0.4222114952</v>
      </c>
      <c r="R692" s="72">
        <f t="shared" si="4384"/>
        <v>-0.844410499</v>
      </c>
      <c r="S692" s="72">
        <f t="shared" si="4384"/>
        <v>1.192334963</v>
      </c>
      <c r="U692" s="27">
        <v>-2.961645507434272</v>
      </c>
      <c r="V692" s="27">
        <v>4.483348632957826</v>
      </c>
      <c r="W692" s="27">
        <v>-2.959409774486816</v>
      </c>
      <c r="Z692" s="17">
        <f t="shared" ref="Z692:AB692" si="4385">1/(1+EXP(-U692))</f>
        <v>0.04918898952</v>
      </c>
      <c r="AA692" s="17">
        <f t="shared" si="4385"/>
        <v>0.9888306386</v>
      </c>
      <c r="AB692" s="17">
        <f t="shared" si="4385"/>
        <v>0.04929365893</v>
      </c>
      <c r="AE692" s="29">
        <v>1.0</v>
      </c>
      <c r="AF692" s="17">
        <f t="shared" ref="AF692:AH692" si="4386">Z692</f>
        <v>0.04918898952</v>
      </c>
      <c r="AG692" s="17">
        <f t="shared" si="4386"/>
        <v>0.9888306386</v>
      </c>
      <c r="AH692" s="17">
        <f t="shared" si="4386"/>
        <v>0.04929365893</v>
      </c>
      <c r="AI692" s="38">
        <f t="shared" ref="AI692:AK692" si="4387">AI679-$C$10*BO679</f>
        <v>0.01775156831</v>
      </c>
      <c r="AJ692" s="38">
        <f t="shared" si="4387"/>
        <v>1.265976399</v>
      </c>
      <c r="AK692" s="38">
        <f t="shared" si="4387"/>
        <v>0.5162720324</v>
      </c>
      <c r="AM692" s="27">
        <v>1.9964662521782792</v>
      </c>
      <c r="AN692" s="27">
        <v>-1.2154176528264231</v>
      </c>
      <c r="AO692" s="27">
        <v>0.06085631509320392</v>
      </c>
      <c r="AQ692" s="17">
        <f t="shared" ref="AQ692:AS692" si="4388">EXP(AM692)/(EXP($AM692)+EXP($AN692)+EXP($AO692))</f>
        <v>0.8441547908</v>
      </c>
      <c r="AR692" s="17">
        <f t="shared" si="4388"/>
        <v>0.03400310943</v>
      </c>
      <c r="AS692" s="17">
        <f t="shared" si="4388"/>
        <v>0.1218420998</v>
      </c>
      <c r="AU692" s="40" t="str">
        <f t="shared" ref="AU692:AU699" si="4399">IF(MAX(AQ692:AS692)=AQ692,"setosa",IF(MAX(AQ692:AS692)=AR692,"versicolor","virginica"))</f>
        <v>setosa</v>
      </c>
      <c r="AW692" s="41">
        <v>1.0</v>
      </c>
      <c r="AX692" s="41">
        <v>0.0</v>
      </c>
      <c r="AY692" s="41">
        <v>0.0</v>
      </c>
      <c r="BB692" s="74">
        <f t="shared" ref="BB692:BD692" si="4389">AQ692-AW692</f>
        <v>-0.1558452092</v>
      </c>
      <c r="BC692" s="74">
        <f t="shared" si="4389"/>
        <v>0.03400310943</v>
      </c>
      <c r="BD692" s="74">
        <f t="shared" si="4389"/>
        <v>0.1218420998</v>
      </c>
      <c r="BF692" s="5">
        <v>1.0</v>
      </c>
      <c r="BG692" s="5">
        <v>1.0</v>
      </c>
      <c r="BH692" s="5">
        <v>1.0</v>
      </c>
      <c r="BJ692" s="34">
        <f t="shared" ref="BJ692:BL692" si="4390">BB692*BF692</f>
        <v>-0.1558452092</v>
      </c>
      <c r="BK692" s="34">
        <f t="shared" si="4390"/>
        <v>0.03400310943</v>
      </c>
      <c r="BL692" s="34">
        <f t="shared" si="4390"/>
        <v>0.1218420998</v>
      </c>
      <c r="BN692" s="61" t="s">
        <v>2525</v>
      </c>
      <c r="BO692" s="34">
        <v>0.17620278264507383</v>
      </c>
      <c r="BP692" s="34">
        <v>-0.3336508850707356</v>
      </c>
      <c r="BQ692" s="34">
        <v>0.1574481024256621</v>
      </c>
      <c r="BT692" s="5">
        <f t="shared" ref="BT692:BV692" si="4391">Z692*(1-Z692)</f>
        <v>0.04676943283</v>
      </c>
      <c r="BU692" s="5">
        <f t="shared" si="4391"/>
        <v>0.01104460675</v>
      </c>
      <c r="BV692" s="5">
        <f t="shared" si="4391"/>
        <v>0.04686379412</v>
      </c>
      <c r="BY692" s="17">
        <v>0.10318430563430955</v>
      </c>
      <c r="BZ692" s="17">
        <v>-0.3089813494057418</v>
      </c>
      <c r="CA692" s="17">
        <v>0.42994406002591534</v>
      </c>
      <c r="CC692" s="34">
        <f t="shared" ref="CC692:CE692" si="4392">BY692*BT692</f>
        <v>0.004825871451</v>
      </c>
      <c r="CD692" s="34">
        <f t="shared" si="4392"/>
        <v>-0.003412577497</v>
      </c>
      <c r="CE692" s="34">
        <f t="shared" si="4392"/>
        <v>0.02014880991</v>
      </c>
      <c r="CG692" s="61" t="s">
        <v>2526</v>
      </c>
      <c r="CH692" s="66">
        <v>-0.1350509839694971</v>
      </c>
      <c r="CI692" s="66">
        <v>0.07586008886234363</v>
      </c>
      <c r="CJ692" s="66">
        <v>-0.1941282083527876</v>
      </c>
    </row>
    <row r="693" ht="18.0" customHeight="1">
      <c r="B693" s="6">
        <v>1.0</v>
      </c>
      <c r="C693" s="6">
        <v>0.0</v>
      </c>
      <c r="D693" s="6">
        <v>0.0</v>
      </c>
      <c r="E693" s="22" t="str">
        <f t="shared" si="4379"/>
        <v>setosa</v>
      </c>
      <c r="F693" s="22">
        <f t="shared" ref="F693:H693" si="4393">AQ693</f>
        <v>0.8349766415</v>
      </c>
      <c r="G693" s="22">
        <f t="shared" si="4393"/>
        <v>0.03675507029</v>
      </c>
      <c r="H693" s="22">
        <f t="shared" si="4393"/>
        <v>0.1282682883</v>
      </c>
      <c r="I693" s="64" t="str">
        <f t="shared" si="4381"/>
        <v>setosa</v>
      </c>
      <c r="K693" s="24" t="str">
        <f t="shared" si="4382"/>
        <v>OK</v>
      </c>
      <c r="L693" s="76">
        <f t="shared" si="4383"/>
        <v>0.01429182203</v>
      </c>
      <c r="N693" s="29">
        <v>1.0</v>
      </c>
      <c r="O693" s="27">
        <v>4.6</v>
      </c>
      <c r="P693" s="27">
        <v>6.8</v>
      </c>
      <c r="Q693" s="72">
        <f t="shared" ref="Q693:S693" si="4394">Q680-$C$10*CH680</f>
        <v>-0.6870872281</v>
      </c>
      <c r="R693" s="72">
        <f t="shared" si="4394"/>
        <v>1.183768165</v>
      </c>
      <c r="S693" s="72">
        <f t="shared" si="4394"/>
        <v>-1.233211047</v>
      </c>
      <c r="U693" s="27">
        <v>-2.612327475515897</v>
      </c>
      <c r="V693" s="27">
        <v>3.975108867216459</v>
      </c>
      <c r="W693" s="27">
        <v>-2.6800666979046994</v>
      </c>
      <c r="Z693" s="17">
        <f t="shared" ref="Z693:AB693" si="4395">1/(1+EXP(-U693))</f>
        <v>0.06834924663</v>
      </c>
      <c r="AA693" s="17">
        <f t="shared" si="4395"/>
        <v>0.9815688297</v>
      </c>
      <c r="AB693" s="17">
        <f t="shared" si="4395"/>
        <v>0.06415987152</v>
      </c>
      <c r="AE693" s="29">
        <v>1.0</v>
      </c>
      <c r="AF693" s="17">
        <f t="shared" ref="AF693:AH693" si="4396">Z693</f>
        <v>0.06834924663</v>
      </c>
      <c r="AG693" s="17">
        <f t="shared" si="4396"/>
        <v>0.9815688297</v>
      </c>
      <c r="AH693" s="17">
        <f t="shared" si="4396"/>
        <v>0.06415987152</v>
      </c>
      <c r="AI693" s="38">
        <f t="shared" ref="AI693:AK693" si="4397">AI680-$C$10*BO680</f>
        <v>1.793385821</v>
      </c>
      <c r="AJ693" s="38">
        <f t="shared" si="4397"/>
        <v>-1.153164683</v>
      </c>
      <c r="AK693" s="38">
        <f t="shared" si="4397"/>
        <v>0.07977886118</v>
      </c>
      <c r="AM693" s="27">
        <v>1.960019912710262</v>
      </c>
      <c r="AN693" s="27">
        <v>-1.163107654318273</v>
      </c>
      <c r="AO693" s="27">
        <v>0.08674023497314318</v>
      </c>
      <c r="AQ693" s="17">
        <f t="shared" ref="AQ693:AS693" si="4398">EXP(AM693)/(EXP($AM693)+EXP($AN693)+EXP($AO693))</f>
        <v>0.8349766415</v>
      </c>
      <c r="AR693" s="17">
        <f t="shared" si="4398"/>
        <v>0.03675507029</v>
      </c>
      <c r="AS693" s="17">
        <f t="shared" si="4398"/>
        <v>0.1282682883</v>
      </c>
      <c r="AU693" s="40" t="str">
        <f t="shared" si="4399"/>
        <v>setosa</v>
      </c>
      <c r="AW693" s="41">
        <v>1.0</v>
      </c>
      <c r="AX693" s="41">
        <v>0.0</v>
      </c>
      <c r="AY693" s="41">
        <v>0.0</v>
      </c>
      <c r="BB693" s="74">
        <f t="shared" ref="BB693:BD693" si="4400">AQ693-AW693</f>
        <v>-0.1650233585</v>
      </c>
      <c r="BC693" s="74">
        <f t="shared" si="4400"/>
        <v>0.03675507029</v>
      </c>
      <c r="BD693" s="74">
        <f t="shared" si="4400"/>
        <v>0.1282682883</v>
      </c>
      <c r="BF693" s="5">
        <v>1.0</v>
      </c>
      <c r="BG693" s="5">
        <v>1.0</v>
      </c>
      <c r="BH693" s="5">
        <v>1.0</v>
      </c>
      <c r="BJ693" s="34">
        <f t="shared" ref="BJ693:BL693" si="4401">BB693*BF693</f>
        <v>-0.1650233585</v>
      </c>
      <c r="BK693" s="34">
        <f t="shared" si="4401"/>
        <v>0.03675507029</v>
      </c>
      <c r="BL693" s="34">
        <f t="shared" si="4401"/>
        <v>0.1282682883</v>
      </c>
      <c r="BO693" s="34">
        <v>-0.27417350337611684</v>
      </c>
      <c r="BP693" s="34">
        <v>0.3983492762072426</v>
      </c>
      <c r="BQ693" s="34">
        <v>-0.12417577283112557</v>
      </c>
      <c r="BT693" s="5">
        <f t="shared" ref="BT693:BV693" si="4402">Z693*(1-Z693)</f>
        <v>0.06367762711</v>
      </c>
      <c r="BU693" s="5">
        <f t="shared" si="4402"/>
        <v>0.01809146229</v>
      </c>
      <c r="BV693" s="5">
        <f t="shared" si="4402"/>
        <v>0.06004338241</v>
      </c>
      <c r="BY693" s="17">
        <v>0.10982295798807701</v>
      </c>
      <c r="BZ693" s="17">
        <v>-0.3281021024122662</v>
      </c>
      <c r="CA693" s="17">
        <v>0.45542132404794555</v>
      </c>
      <c r="CC693" s="34">
        <f t="shared" ref="CC693:CE693" si="4403">BY693*BT693</f>
        <v>0.006993265367</v>
      </c>
      <c r="CD693" s="34">
        <f t="shared" si="4403"/>
        <v>-0.005935846813</v>
      </c>
      <c r="CE693" s="34">
        <f t="shared" si="4403"/>
        <v>0.02734503672</v>
      </c>
      <c r="CH693" s="66">
        <v>0.23487204134636547</v>
      </c>
      <c r="CI693" s="66">
        <v>-0.26530654770058637</v>
      </c>
      <c r="CJ693" s="66">
        <v>0.15648863831001175</v>
      </c>
    </row>
    <row r="694" ht="18.0" customHeight="1">
      <c r="B694" s="6">
        <v>0.0</v>
      </c>
      <c r="C694" s="6">
        <v>1.0</v>
      </c>
      <c r="D694" s="6">
        <v>0.0</v>
      </c>
      <c r="E694" s="22" t="str">
        <f t="shared" si="4379"/>
        <v>versicolor</v>
      </c>
      <c r="F694" s="22">
        <f t="shared" ref="F694:H694" si="4404">AQ694</f>
        <v>0.04722422787</v>
      </c>
      <c r="G694" s="22">
        <f t="shared" si="4404"/>
        <v>0.5426376836</v>
      </c>
      <c r="H694" s="22">
        <f t="shared" si="4404"/>
        <v>0.4101380886</v>
      </c>
      <c r="I694" s="64" t="str">
        <f t="shared" si="4381"/>
        <v>versicolor</v>
      </c>
      <c r="K694" s="24" t="str">
        <f t="shared" si="4382"/>
        <v>OK</v>
      </c>
      <c r="L694" s="76">
        <f t="shared" si="4383"/>
        <v>0.1057052081</v>
      </c>
      <c r="N694" s="29">
        <v>1.0</v>
      </c>
      <c r="O694" s="27">
        <v>6.4</v>
      </c>
      <c r="P694" s="27">
        <v>3.6</v>
      </c>
      <c r="U694" s="27">
        <v>0.346332345702693</v>
      </c>
      <c r="V694" s="27">
        <v>-1.3328881586619978</v>
      </c>
      <c r="W694" s="27">
        <v>3.4124115848230865</v>
      </c>
      <c r="Z694" s="17">
        <f t="shared" ref="Z694:AB694" si="4405">1/(1+EXP(-U694))</f>
        <v>0.5857279007</v>
      </c>
      <c r="AA694" s="17">
        <f t="shared" si="4405"/>
        <v>0.2086820312</v>
      </c>
      <c r="AB694" s="17">
        <f t="shared" si="4405"/>
        <v>0.9680901843</v>
      </c>
      <c r="AE694" s="29">
        <v>1.0</v>
      </c>
      <c r="AF694" s="17">
        <f t="shared" ref="AF694:AH694" si="4406">Z694</f>
        <v>0.5857279007</v>
      </c>
      <c r="AG694" s="17">
        <f t="shared" si="4406"/>
        <v>0.2086820312</v>
      </c>
      <c r="AH694" s="17">
        <f t="shared" si="4406"/>
        <v>0.9680901843</v>
      </c>
      <c r="AI694" s="38">
        <f t="shared" ref="AI694:AK694" si="4407">AI681-$C$10*BO681</f>
        <v>-1.598472963</v>
      </c>
      <c r="AJ694" s="38">
        <f t="shared" si="4407"/>
        <v>1.323773859</v>
      </c>
      <c r="AK694" s="38">
        <f t="shared" si="4407"/>
        <v>1.114699104</v>
      </c>
      <c r="AM694" s="27">
        <v>-0.861788195766541</v>
      </c>
      <c r="AN694" s="27">
        <v>1.5797465888624638</v>
      </c>
      <c r="AO694" s="27">
        <v>1.2997986453997636</v>
      </c>
      <c r="AQ694" s="17">
        <f t="shared" ref="AQ694:AS694" si="4408">EXP(AM694)/(EXP($AM694)+EXP($AN694)+EXP($AO694))</f>
        <v>0.04722422787</v>
      </c>
      <c r="AR694" s="17">
        <f t="shared" si="4408"/>
        <v>0.5426376836</v>
      </c>
      <c r="AS694" s="17">
        <f t="shared" si="4408"/>
        <v>0.4101380886</v>
      </c>
      <c r="AU694" s="40" t="str">
        <f t="shared" si="4399"/>
        <v>versicolor</v>
      </c>
      <c r="AW694" s="41">
        <v>0.0</v>
      </c>
      <c r="AX694" s="41">
        <v>1.0</v>
      </c>
      <c r="AY694" s="41">
        <v>0.0</v>
      </c>
      <c r="BB694" s="74">
        <f t="shared" ref="BB694:BD694" si="4409">AQ694-AW694</f>
        <v>0.04722422787</v>
      </c>
      <c r="BC694" s="74">
        <f t="shared" si="4409"/>
        <v>-0.4573623164</v>
      </c>
      <c r="BD694" s="74">
        <f t="shared" si="4409"/>
        <v>0.4101380886</v>
      </c>
      <c r="BF694" s="5">
        <v>1.0</v>
      </c>
      <c r="BG694" s="5">
        <v>1.0</v>
      </c>
      <c r="BH694" s="5">
        <v>1.0</v>
      </c>
      <c r="BJ694" s="34">
        <f t="shared" ref="BJ694:BL694" si="4410">BB694*BF694</f>
        <v>0.04722422787</v>
      </c>
      <c r="BK694" s="34">
        <f t="shared" si="4410"/>
        <v>-0.4573623164</v>
      </c>
      <c r="BL694" s="34">
        <f t="shared" si="4410"/>
        <v>0.4101380886</v>
      </c>
      <c r="BO694" s="34">
        <v>0.4188667352751245</v>
      </c>
      <c r="BP694" s="34">
        <v>-0.17924897898542747</v>
      </c>
      <c r="BQ694" s="34">
        <v>-0.23961775628969673</v>
      </c>
      <c r="BT694" s="5">
        <f t="shared" ref="BT694:BV694" si="4411">Z694*(1-Z694)</f>
        <v>0.242650727</v>
      </c>
      <c r="BU694" s="5">
        <f t="shared" si="4411"/>
        <v>0.1651338411</v>
      </c>
      <c r="BV694" s="5">
        <f t="shared" si="4411"/>
        <v>0.03089157933</v>
      </c>
      <c r="BY694" s="17">
        <v>-0.3664287698758276</v>
      </c>
      <c r="BZ694" s="17">
        <v>0.6448256807531758</v>
      </c>
      <c r="CA694" s="17">
        <v>-0.22375036995503989</v>
      </c>
      <c r="CC694" s="34">
        <f t="shared" ref="CC694:CE694" si="4412">BY694*BT694</f>
        <v>-0.08891420742</v>
      </c>
      <c r="CD694" s="34">
        <f t="shared" si="4412"/>
        <v>0.1064825415</v>
      </c>
      <c r="CE694" s="34">
        <f t="shared" si="4412"/>
        <v>-0.006912002305</v>
      </c>
    </row>
    <row r="695" ht="18.0" customHeight="1">
      <c r="B695" s="6">
        <v>0.0</v>
      </c>
      <c r="C695" s="6">
        <v>1.0</v>
      </c>
      <c r="D695" s="6">
        <v>0.0</v>
      </c>
      <c r="E695" s="22" t="str">
        <f t="shared" si="4379"/>
        <v>versicolor</v>
      </c>
      <c r="F695" s="22">
        <f t="shared" ref="F695:H695" si="4413">AQ695</f>
        <v>0.05344807105</v>
      </c>
      <c r="G695" s="22">
        <f t="shared" si="4413"/>
        <v>0.5260630689</v>
      </c>
      <c r="H695" s="22">
        <f t="shared" si="4413"/>
        <v>0.4204888601</v>
      </c>
      <c r="I695" s="64" t="str">
        <f t="shared" si="4381"/>
        <v>versicolor</v>
      </c>
      <c r="K695" s="24" t="str">
        <f t="shared" si="4382"/>
        <v>OK</v>
      </c>
      <c r="L695" s="76">
        <f t="shared" si="4383"/>
        <v>0.1137364555</v>
      </c>
      <c r="N695" s="29">
        <v>1.0</v>
      </c>
      <c r="O695" s="27">
        <v>5.9</v>
      </c>
      <c r="P695" s="27">
        <v>3.4</v>
      </c>
      <c r="U695" s="27">
        <v>0.27264404371776063</v>
      </c>
      <c r="V695" s="27">
        <v>-1.1474365421607144</v>
      </c>
      <c r="W695" s="27">
        <v>3.0628863127986605</v>
      </c>
      <c r="Z695" s="17">
        <f t="shared" ref="Z695:AB695" si="4414">1/(1+EXP(-U695))</f>
        <v>0.5677418983</v>
      </c>
      <c r="AA695" s="17">
        <f t="shared" si="4414"/>
        <v>0.2409576205</v>
      </c>
      <c r="AB695" s="17">
        <f t="shared" si="4414"/>
        <v>0.9553356164</v>
      </c>
      <c r="AE695" s="29">
        <v>1.0</v>
      </c>
      <c r="AF695" s="17">
        <f t="shared" ref="AF695:AH695" si="4415">Z695</f>
        <v>0.5677418983</v>
      </c>
      <c r="AG695" s="17">
        <f t="shared" si="4415"/>
        <v>0.2409576205</v>
      </c>
      <c r="AH695" s="17">
        <f t="shared" si="4415"/>
        <v>0.9553356164</v>
      </c>
      <c r="AI695" s="2"/>
      <c r="AM695" s="27">
        <v>-0.7838370592297412</v>
      </c>
      <c r="AN695" s="27">
        <v>1.502873501054042</v>
      </c>
      <c r="AO695" s="27">
        <v>1.2788703797317473</v>
      </c>
      <c r="AQ695" s="17">
        <f t="shared" ref="AQ695:AS695" si="4416">EXP(AM695)/(EXP($AM695)+EXP($AN695)+EXP($AO695))</f>
        <v>0.05344807105</v>
      </c>
      <c r="AR695" s="17">
        <f t="shared" si="4416"/>
        <v>0.5260630689</v>
      </c>
      <c r="AS695" s="17">
        <f t="shared" si="4416"/>
        <v>0.4204888601</v>
      </c>
      <c r="AU695" s="40" t="str">
        <f t="shared" si="4399"/>
        <v>versicolor</v>
      </c>
      <c r="AW695" s="41">
        <v>0.0</v>
      </c>
      <c r="AX695" s="41">
        <v>1.0</v>
      </c>
      <c r="AY695" s="41">
        <v>0.0</v>
      </c>
      <c r="BB695" s="74">
        <f t="shared" ref="BB695:BD695" si="4417">AQ695-AW695</f>
        <v>0.05344807105</v>
      </c>
      <c r="BC695" s="74">
        <f t="shared" si="4417"/>
        <v>-0.4739369311</v>
      </c>
      <c r="BD695" s="74">
        <f t="shared" si="4417"/>
        <v>0.4204888601</v>
      </c>
      <c r="BF695" s="5">
        <v>1.0</v>
      </c>
      <c r="BG695" s="5">
        <v>1.0</v>
      </c>
      <c r="BH695" s="5">
        <v>1.0</v>
      </c>
      <c r="BJ695" s="34">
        <f t="shared" ref="BJ695:BL695" si="4418">BB695*BF695</f>
        <v>0.05344807105</v>
      </c>
      <c r="BK695" s="34">
        <f t="shared" si="4418"/>
        <v>-0.4739369311</v>
      </c>
      <c r="BL695" s="34">
        <f t="shared" si="4418"/>
        <v>0.4204888601</v>
      </c>
      <c r="BT695" s="5">
        <f t="shared" ref="BT695:BV695" si="4419">Z695*(1-Z695)</f>
        <v>0.2454110352</v>
      </c>
      <c r="BU695" s="5">
        <f t="shared" si="4419"/>
        <v>0.1828970456</v>
      </c>
      <c r="BV695" s="5">
        <f t="shared" si="4419"/>
        <v>0.04266947644</v>
      </c>
      <c r="BY695" s="17">
        <v>-0.38195754410125465</v>
      </c>
      <c r="BZ695" s="17">
        <v>0.6759264659596068</v>
      </c>
      <c r="CA695" s="17">
        <v>-0.24410206093817843</v>
      </c>
      <c r="CC695" s="34">
        <f t="shared" ref="CC695:CE695" si="4420">BY695*BT695</f>
        <v>-0.0937365963</v>
      </c>
      <c r="CD695" s="34">
        <f t="shared" si="4420"/>
        <v>0.1236249537</v>
      </c>
      <c r="CE695" s="34">
        <f t="shared" si="4420"/>
        <v>-0.01041570714</v>
      </c>
    </row>
    <row r="696" ht="18.0" customHeight="1">
      <c r="B696" s="6">
        <v>0.0</v>
      </c>
      <c r="C696" s="6">
        <v>1.0</v>
      </c>
      <c r="D696" s="6">
        <v>0.0</v>
      </c>
      <c r="E696" s="22" t="str">
        <f t="shared" si="4379"/>
        <v>versicolor</v>
      </c>
      <c r="F696" s="22">
        <f t="shared" ref="F696:H696" si="4421">AQ696</f>
        <v>0.03302191351</v>
      </c>
      <c r="G696" s="22">
        <f t="shared" si="4421"/>
        <v>0.5953607625</v>
      </c>
      <c r="H696" s="22">
        <f t="shared" si="4421"/>
        <v>0.371617324</v>
      </c>
      <c r="I696" s="64" t="str">
        <f t="shared" si="4381"/>
        <v>versicolor</v>
      </c>
      <c r="K696" s="24" t="str">
        <f t="shared" si="4382"/>
        <v>OK</v>
      </c>
      <c r="L696" s="76">
        <f t="shared" si="4383"/>
        <v>0.08241167964</v>
      </c>
      <c r="N696" s="29">
        <v>1.0</v>
      </c>
      <c r="O696" s="27">
        <v>6.7</v>
      </c>
      <c r="P696" s="27">
        <v>3.2</v>
      </c>
      <c r="U696" s="27">
        <v>0.74783068549515</v>
      </c>
      <c r="V696" s="27">
        <v>-2.059718574319502</v>
      </c>
      <c r="W696" s="27">
        <v>4.263396492371598</v>
      </c>
      <c r="Z696" s="17">
        <f t="shared" ref="Z696:AB696" si="4422">1/(1+EXP(-U696))</f>
        <v>0.6787058328</v>
      </c>
      <c r="AA696" s="17">
        <f t="shared" si="4422"/>
        <v>0.1130740507</v>
      </c>
      <c r="AB696" s="17">
        <f t="shared" si="4422"/>
        <v>0.9861209224</v>
      </c>
      <c r="AE696" s="29">
        <v>1.0</v>
      </c>
      <c r="AF696" s="17">
        <f t="shared" ref="AF696:AH696" si="4423">Z696</f>
        <v>0.6787058328</v>
      </c>
      <c r="AG696" s="17">
        <f t="shared" si="4423"/>
        <v>0.1130740507</v>
      </c>
      <c r="AH696" s="17">
        <f t="shared" si="4423"/>
        <v>0.9861209224</v>
      </c>
      <c r="AJ696" s="2"/>
      <c r="AK696" s="2"/>
      <c r="AM696" s="27">
        <v>-1.0604213356543057</v>
      </c>
      <c r="AN696" s="27">
        <v>1.8315748228314384</v>
      </c>
      <c r="AO696" s="27">
        <v>1.3602719032074486</v>
      </c>
      <c r="AQ696" s="17">
        <f t="shared" ref="AQ696:AS696" si="4424">EXP(AM696)/(EXP($AM696)+EXP($AN696)+EXP($AO696))</f>
        <v>0.03302191351</v>
      </c>
      <c r="AR696" s="17">
        <f t="shared" si="4424"/>
        <v>0.5953607625</v>
      </c>
      <c r="AS696" s="17">
        <f t="shared" si="4424"/>
        <v>0.371617324</v>
      </c>
      <c r="AU696" s="40" t="str">
        <f t="shared" si="4399"/>
        <v>versicolor</v>
      </c>
      <c r="AW696" s="41">
        <v>0.0</v>
      </c>
      <c r="AX696" s="41">
        <v>1.0</v>
      </c>
      <c r="AY696" s="41">
        <v>0.0</v>
      </c>
      <c r="BB696" s="74">
        <f t="shared" ref="BB696:BD696" si="4425">AQ696-AW696</f>
        <v>0.03302191351</v>
      </c>
      <c r="BC696" s="74">
        <f t="shared" si="4425"/>
        <v>-0.4046392375</v>
      </c>
      <c r="BD696" s="74">
        <f t="shared" si="4425"/>
        <v>0.371617324</v>
      </c>
      <c r="BF696" s="5">
        <v>1.0</v>
      </c>
      <c r="BG696" s="5">
        <v>1.0</v>
      </c>
      <c r="BH696" s="5">
        <v>1.0</v>
      </c>
      <c r="BJ696" s="34">
        <f t="shared" ref="BJ696:BL696" si="4426">BB696*BF696</f>
        <v>0.03302191351</v>
      </c>
      <c r="BK696" s="34">
        <f t="shared" si="4426"/>
        <v>-0.4046392375</v>
      </c>
      <c r="BL696" s="34">
        <f t="shared" si="4426"/>
        <v>0.371617324</v>
      </c>
      <c r="BT696" s="5">
        <f t="shared" ref="BT696:BV696" si="4427">Z696*(1-Z696)</f>
        <v>0.2180642253</v>
      </c>
      <c r="BU696" s="5">
        <f t="shared" si="4427"/>
        <v>0.1002883098</v>
      </c>
      <c r="BV696" s="5">
        <f t="shared" si="4427"/>
        <v>0.01368644876</v>
      </c>
      <c r="BY696" s="17">
        <v>-0.3198219030010798</v>
      </c>
      <c r="BZ696" s="17">
        <v>0.5554839162151187</v>
      </c>
      <c r="CA696" s="17">
        <v>-0.17419398257144597</v>
      </c>
      <c r="CC696" s="34">
        <f t="shared" ref="CC696:CE696" si="4428">BY696*BT696</f>
        <v>-0.06974171552</v>
      </c>
      <c r="CD696" s="34">
        <f t="shared" si="4428"/>
        <v>0.05570854306</v>
      </c>
      <c r="CE696" s="34">
        <f t="shared" si="4428"/>
        <v>-0.002384097017</v>
      </c>
    </row>
    <row r="697" ht="18.0" customHeight="1">
      <c r="B697" s="6">
        <v>0.0</v>
      </c>
      <c r="C697" s="6">
        <v>0.0</v>
      </c>
      <c r="D697" s="6">
        <v>1.0</v>
      </c>
      <c r="E697" s="22" t="str">
        <f t="shared" si="4379"/>
        <v>virginica</v>
      </c>
      <c r="F697" s="22">
        <f t="shared" ref="F697:H697" si="4429">AQ697</f>
        <v>0.1872012342</v>
      </c>
      <c r="G697" s="22">
        <f t="shared" si="4429"/>
        <v>0.3073002789</v>
      </c>
      <c r="H697" s="22">
        <f t="shared" si="4429"/>
        <v>0.5054984869</v>
      </c>
      <c r="I697" s="64" t="str">
        <f t="shared" si="4381"/>
        <v>virginica</v>
      </c>
      <c r="K697" s="24" t="str">
        <f t="shared" si="4382"/>
        <v>OK</v>
      </c>
      <c r="L697" s="76">
        <f t="shared" si="4383"/>
        <v>0.06473888176</v>
      </c>
      <c r="N697" s="29">
        <v>1.0</v>
      </c>
      <c r="O697" s="27">
        <v>7.9</v>
      </c>
      <c r="P697" s="27">
        <v>6.3</v>
      </c>
      <c r="U697" s="27">
        <v>-0.8754859273100992</v>
      </c>
      <c r="V697" s="27">
        <v>0.5966701381594195</v>
      </c>
      <c r="W697" s="27">
        <v>1.8712442026250136</v>
      </c>
      <c r="Z697" s="17">
        <f t="shared" ref="Z697:AB697" si="4430">1/(1+EXP(-U697))</f>
        <v>0.2941140782</v>
      </c>
      <c r="AA697" s="17">
        <f t="shared" si="4430"/>
        <v>0.6448941173</v>
      </c>
      <c r="AB697" s="17">
        <f t="shared" si="4430"/>
        <v>0.8666021764</v>
      </c>
      <c r="AE697" s="29">
        <v>1.0</v>
      </c>
      <c r="AF697" s="17">
        <f t="shared" ref="AF697:AH697" si="4431">Z697</f>
        <v>0.2941140782</v>
      </c>
      <c r="AG697" s="17">
        <f t="shared" si="4431"/>
        <v>0.6448941173</v>
      </c>
      <c r="AH697" s="17">
        <f t="shared" si="4431"/>
        <v>0.8666021764</v>
      </c>
      <c r="AM697" s="27">
        <v>0.07755760858461813</v>
      </c>
      <c r="AN697" s="27">
        <v>0.5731988282964097</v>
      </c>
      <c r="AO697" s="27">
        <v>1.0709184966227654</v>
      </c>
      <c r="AQ697" s="17">
        <f t="shared" ref="AQ697:AS697" si="4432">EXP(AM697)/(EXP($AM697)+EXP($AN697)+EXP($AO697))</f>
        <v>0.1872012342</v>
      </c>
      <c r="AR697" s="17">
        <f t="shared" si="4432"/>
        <v>0.3073002789</v>
      </c>
      <c r="AS697" s="17">
        <f t="shared" si="4432"/>
        <v>0.5054984869</v>
      </c>
      <c r="AU697" s="40" t="str">
        <f t="shared" si="4399"/>
        <v>virginica</v>
      </c>
      <c r="AW697" s="41">
        <v>0.0</v>
      </c>
      <c r="AX697" s="41">
        <v>0.0</v>
      </c>
      <c r="AY697" s="41">
        <v>1.0</v>
      </c>
      <c r="BB697" s="74">
        <f t="shared" ref="BB697:BD697" si="4433">AQ697-AW697</f>
        <v>0.1872012342</v>
      </c>
      <c r="BC697" s="74">
        <f t="shared" si="4433"/>
        <v>0.3073002789</v>
      </c>
      <c r="BD697" s="74">
        <f t="shared" si="4433"/>
        <v>-0.4945015131</v>
      </c>
      <c r="BF697" s="5">
        <v>1.0</v>
      </c>
      <c r="BG697" s="5">
        <v>1.0</v>
      </c>
      <c r="BH697" s="5">
        <v>1.0</v>
      </c>
      <c r="BJ697" s="34">
        <f t="shared" ref="BJ697:BL697" si="4434">BB697*BF697</f>
        <v>0.1872012342</v>
      </c>
      <c r="BK697" s="34">
        <f t="shared" si="4434"/>
        <v>0.3073002789</v>
      </c>
      <c r="BL697" s="34">
        <f t="shared" si="4434"/>
        <v>-0.4945015131</v>
      </c>
      <c r="BT697" s="5">
        <f t="shared" ref="BT697:BV697" si="4435">Z697*(1-Z697)</f>
        <v>0.2076109872</v>
      </c>
      <c r="BU697" s="5">
        <f t="shared" si="4435"/>
        <v>0.2290056948</v>
      </c>
      <c r="BV697" s="5">
        <f t="shared" si="4435"/>
        <v>0.1156028442</v>
      </c>
      <c r="BY697" s="17">
        <v>0.13706071489658966</v>
      </c>
      <c r="BZ697" s="17">
        <v>-0.05809455696838666</v>
      </c>
      <c r="CA697" s="17">
        <v>-0.4436604291361993</v>
      </c>
      <c r="CC697" s="34">
        <f t="shared" ref="CC697:CE697" si="4436">BY697*BT697</f>
        <v>0.02845531033</v>
      </c>
      <c r="CD697" s="34">
        <f t="shared" si="4436"/>
        <v>-0.01330398438</v>
      </c>
      <c r="CE697" s="34">
        <f t="shared" si="4436"/>
        <v>-0.05128840748</v>
      </c>
    </row>
    <row r="698" ht="18.0" customHeight="1">
      <c r="B698" s="6">
        <v>0.0</v>
      </c>
      <c r="C698" s="6">
        <v>0.0</v>
      </c>
      <c r="D698" s="6">
        <v>1.0</v>
      </c>
      <c r="E698" s="22" t="str">
        <f t="shared" si="4379"/>
        <v>virginica</v>
      </c>
      <c r="F698" s="22">
        <f t="shared" ref="F698:H698" si="4437">AQ698</f>
        <v>0.09045139698</v>
      </c>
      <c r="G698" s="22">
        <f t="shared" si="4437"/>
        <v>0.4291761941</v>
      </c>
      <c r="H698" s="22">
        <f t="shared" si="4437"/>
        <v>0.4803724089</v>
      </c>
      <c r="I698" s="64" t="str">
        <f t="shared" si="4381"/>
        <v>virginica</v>
      </c>
      <c r="K698" s="24" t="str">
        <f t="shared" si="4382"/>
        <v>OK</v>
      </c>
      <c r="L698" s="76">
        <f t="shared" si="4383"/>
        <v>0.09618683041</v>
      </c>
      <c r="N698" s="29">
        <v>1.0</v>
      </c>
      <c r="O698" s="27">
        <v>8.3</v>
      </c>
      <c r="P698" s="27">
        <v>5.8</v>
      </c>
      <c r="U698" s="27">
        <v>-0.3630577151894827</v>
      </c>
      <c r="V698" s="27">
        <v>-0.33297814388669167</v>
      </c>
      <c r="W698" s="27">
        <v>2.9647837111298356</v>
      </c>
      <c r="Z698" s="17">
        <f t="shared" ref="Z698:AB698" si="4438">1/(1+EXP(-U698))</f>
        <v>0.4102195814</v>
      </c>
      <c r="AA698" s="17">
        <f t="shared" si="4438"/>
        <v>0.4175161718</v>
      </c>
      <c r="AB698" s="17">
        <f t="shared" si="4438"/>
        <v>0.950957575</v>
      </c>
      <c r="AE698" s="29">
        <v>1.0</v>
      </c>
      <c r="AF698" s="17">
        <f t="shared" ref="AF698:AH698" si="4439">Z698</f>
        <v>0.4102195814</v>
      </c>
      <c r="AG698" s="17">
        <f t="shared" si="4439"/>
        <v>0.4175161718</v>
      </c>
      <c r="AH698" s="17">
        <f t="shared" si="4439"/>
        <v>0.950957575</v>
      </c>
      <c r="AM698" s="27">
        <v>-0.4629975441277303</v>
      </c>
      <c r="AN698" s="27">
        <v>1.0940573429419849</v>
      </c>
      <c r="AO698" s="27">
        <v>1.2067514543543105</v>
      </c>
      <c r="AQ698" s="17">
        <f t="shared" ref="AQ698:AS698" si="4440">EXP(AM698)/(EXP($AM698)+EXP($AN698)+EXP($AO698))</f>
        <v>0.09045139698</v>
      </c>
      <c r="AR698" s="17">
        <f t="shared" si="4440"/>
        <v>0.4291761941</v>
      </c>
      <c r="AS698" s="17">
        <f t="shared" si="4440"/>
        <v>0.4803724089</v>
      </c>
      <c r="AU698" s="40" t="str">
        <f t="shared" si="4399"/>
        <v>virginica</v>
      </c>
      <c r="AW698" s="41">
        <v>0.0</v>
      </c>
      <c r="AX698" s="41">
        <v>0.0</v>
      </c>
      <c r="AY698" s="41">
        <v>1.0</v>
      </c>
      <c r="BB698" s="74">
        <f t="shared" ref="BB698:BD698" si="4441">AQ698-AW698</f>
        <v>0.09045139698</v>
      </c>
      <c r="BC698" s="74">
        <f t="shared" si="4441"/>
        <v>0.4291761941</v>
      </c>
      <c r="BD698" s="74">
        <f t="shared" si="4441"/>
        <v>-0.5196275911</v>
      </c>
      <c r="BF698" s="5">
        <v>1.0</v>
      </c>
      <c r="BG698" s="5">
        <v>1.0</v>
      </c>
      <c r="BH698" s="5">
        <v>1.0</v>
      </c>
      <c r="BJ698" s="34">
        <f t="shared" ref="BJ698:BL698" si="4442">BB698*BF698</f>
        <v>0.09045139698</v>
      </c>
      <c r="BK698" s="34">
        <f t="shared" si="4442"/>
        <v>0.4291761941</v>
      </c>
      <c r="BL698" s="34">
        <f t="shared" si="4442"/>
        <v>-0.5196275911</v>
      </c>
      <c r="BT698" s="5">
        <f t="shared" ref="BT698:BV698" si="4443">Z698*(1-Z698)</f>
        <v>0.2419394764</v>
      </c>
      <c r="BU698" s="5">
        <f t="shared" si="4443"/>
        <v>0.2431964181</v>
      </c>
      <c r="BV698" s="5">
        <f t="shared" si="4443"/>
        <v>0.04663726554</v>
      </c>
      <c r="BY698" s="17">
        <v>0.27666339451151617</v>
      </c>
      <c r="BZ698" s="17">
        <v>-0.37415187425816787</v>
      </c>
      <c r="CA698" s="17">
        <v>-0.15568029622873675</v>
      </c>
      <c r="CC698" s="34">
        <f t="shared" ref="CC698:CE698" si="4444">BY698*BT698</f>
        <v>0.06693579682</v>
      </c>
      <c r="CD698" s="34">
        <f t="shared" si="4444"/>
        <v>-0.09099239564</v>
      </c>
      <c r="CE698" s="34">
        <f t="shared" si="4444"/>
        <v>-0.007260503314</v>
      </c>
    </row>
    <row r="699" ht="18.0" customHeight="1">
      <c r="B699" s="6">
        <v>0.0</v>
      </c>
      <c r="C699" s="6">
        <v>0.0</v>
      </c>
      <c r="D699" s="6">
        <v>1.0</v>
      </c>
      <c r="E699" s="22" t="str">
        <f t="shared" si="4379"/>
        <v>virginica</v>
      </c>
      <c r="F699" s="22">
        <f t="shared" ref="F699:H699" si="4445">AQ699</f>
        <v>0.07893600205</v>
      </c>
      <c r="G699" s="22">
        <f t="shared" si="4445"/>
        <v>0.4551360645</v>
      </c>
      <c r="H699" s="22">
        <f t="shared" si="4445"/>
        <v>0.4659279335</v>
      </c>
      <c r="I699" s="64" t="str">
        <f t="shared" si="4381"/>
        <v>virginica</v>
      </c>
      <c r="J699" s="30"/>
      <c r="K699" s="77" t="str">
        <f t="shared" si="4382"/>
        <v>OK</v>
      </c>
      <c r="L699" s="78">
        <f t="shared" si="4383"/>
        <v>0.1066898648</v>
      </c>
      <c r="N699" s="31">
        <v>1.0</v>
      </c>
      <c r="O699" s="27">
        <v>7.7</v>
      </c>
      <c r="P699" s="27">
        <v>5.2</v>
      </c>
      <c r="U699" s="27">
        <v>-0.20413227546267265</v>
      </c>
      <c r="V699" s="27">
        <v>-0.5365927434551976</v>
      </c>
      <c r="W699" s="27">
        <v>2.9893093615470407</v>
      </c>
      <c r="Z699" s="17">
        <f t="shared" ref="Z699:AB699" si="4446">1/(1+EXP(-U699))</f>
        <v>0.4491434081</v>
      </c>
      <c r="AA699" s="17">
        <f t="shared" si="4446"/>
        <v>0.3689805523</v>
      </c>
      <c r="AB699" s="17">
        <f t="shared" si="4446"/>
        <v>0.952088816</v>
      </c>
      <c r="AE699" s="31">
        <v>1.0</v>
      </c>
      <c r="AF699" s="17">
        <f t="shared" ref="AF699:AH699" si="4447">Z699</f>
        <v>0.4491434081</v>
      </c>
      <c r="AG699" s="17">
        <f t="shared" si="4447"/>
        <v>0.3689805523</v>
      </c>
      <c r="AH699" s="17">
        <f t="shared" si="4447"/>
        <v>0.952088816</v>
      </c>
      <c r="AM699" s="27">
        <v>-0.551157935102187</v>
      </c>
      <c r="AN699" s="27">
        <v>1.2008010584008697</v>
      </c>
      <c r="AO699" s="27">
        <v>1.224235614366638</v>
      </c>
      <c r="AQ699" s="17">
        <f t="shared" ref="AQ699:AS699" si="4448">EXP(AM699)/(EXP($AM699)+EXP($AN699)+EXP($AO699))</f>
        <v>0.07893600205</v>
      </c>
      <c r="AR699" s="17">
        <f t="shared" si="4448"/>
        <v>0.4551360645</v>
      </c>
      <c r="AS699" s="17">
        <f t="shared" si="4448"/>
        <v>0.4659279335</v>
      </c>
      <c r="AU699" s="40" t="str">
        <f t="shared" si="4399"/>
        <v>virginica</v>
      </c>
      <c r="AW699" s="41">
        <v>0.0</v>
      </c>
      <c r="AX699" s="41">
        <v>0.0</v>
      </c>
      <c r="AY699" s="41">
        <v>1.0</v>
      </c>
      <c r="BB699" s="74">
        <f t="shared" ref="BB699:BD699" si="4449">AQ699-AW699</f>
        <v>0.07893600205</v>
      </c>
      <c r="BC699" s="74">
        <f t="shared" si="4449"/>
        <v>0.4551360645</v>
      </c>
      <c r="BD699" s="74">
        <f t="shared" si="4449"/>
        <v>-0.5340720665</v>
      </c>
      <c r="BF699" s="5">
        <v>1.0</v>
      </c>
      <c r="BG699" s="5">
        <v>1.0</v>
      </c>
      <c r="BH699" s="5">
        <v>1.0</v>
      </c>
      <c r="BJ699" s="34">
        <f t="shared" ref="BJ699:BL699" si="4450">BB699*BF699</f>
        <v>0.07893600205</v>
      </c>
      <c r="BK699" s="34">
        <f t="shared" si="4450"/>
        <v>0.4551360645</v>
      </c>
      <c r="BL699" s="34">
        <f t="shared" si="4450"/>
        <v>-0.5340720665</v>
      </c>
      <c r="BT699" s="5">
        <f t="shared" ref="BT699:BV699" si="4451">Z699*(1-Z699)</f>
        <v>0.2474136071</v>
      </c>
      <c r="BU699" s="5">
        <f t="shared" si="4451"/>
        <v>0.2328339043</v>
      </c>
      <c r="BV699" s="5">
        <f t="shared" si="4451"/>
        <v>0.04561570242</v>
      </c>
      <c r="BY699" s="17">
        <v>0.3018662826901047</v>
      </c>
      <c r="BZ699" s="17">
        <v>-0.42589178968215324</v>
      </c>
      <c r="CA699" s="17">
        <v>-0.11900949485836743</v>
      </c>
      <c r="CC699" s="34">
        <f t="shared" ref="CC699:CE699" si="4452">BY699*BT699</f>
        <v>0.07468582585</v>
      </c>
      <c r="CD699" s="34">
        <f t="shared" si="4452"/>
        <v>-0.09916204822</v>
      </c>
      <c r="CE699" s="34">
        <f t="shared" si="4452"/>
        <v>-0.005428701703</v>
      </c>
    </row>
    <row r="700" ht="18.0" customHeight="1">
      <c r="K700" s="2"/>
      <c r="R700" s="9"/>
      <c r="AM700" s="7"/>
    </row>
    <row r="701" ht="18.0" customHeight="1">
      <c r="K701" s="2"/>
      <c r="R701" s="9"/>
      <c r="AM701" s="43" t="s">
        <v>388</v>
      </c>
      <c r="AN701" s="27"/>
      <c r="AO701" s="27"/>
    </row>
    <row r="702" ht="18.0" customHeight="1">
      <c r="B702" s="11" t="s">
        <v>11</v>
      </c>
      <c r="C702" s="12"/>
      <c r="D702" s="12"/>
      <c r="E702" s="13"/>
      <c r="G702" s="2"/>
      <c r="H702" s="2"/>
      <c r="I702" s="2"/>
      <c r="J702" s="9"/>
      <c r="K702" s="2"/>
      <c r="L702" s="9"/>
      <c r="Q702" s="7"/>
      <c r="U702" s="43" t="s">
        <v>12</v>
      </c>
      <c r="V702" s="27"/>
      <c r="W702" s="27"/>
      <c r="Z702" s="16" t="s">
        <v>389</v>
      </c>
      <c r="AA702" s="17"/>
      <c r="AF702" s="16" t="s">
        <v>390</v>
      </c>
      <c r="AI702" s="7"/>
      <c r="AM702" s="43" t="s">
        <v>391</v>
      </c>
      <c r="AQ702" s="10" t="s">
        <v>392</v>
      </c>
      <c r="AR702" s="17"/>
      <c r="AW702" s="1" t="s">
        <v>41</v>
      </c>
      <c r="BB702" s="36" t="s">
        <v>93</v>
      </c>
      <c r="BF702" s="4" t="s">
        <v>393</v>
      </c>
      <c r="BH702" s="9" t="s">
        <v>2527</v>
      </c>
      <c r="BJ702" s="33" t="s">
        <v>395</v>
      </c>
      <c r="BN702" s="33" t="s">
        <v>396</v>
      </c>
      <c r="BO702" s="34"/>
      <c r="BP702" s="34"/>
      <c r="BQ702" s="34"/>
      <c r="BT702" s="4" t="s">
        <v>397</v>
      </c>
      <c r="BX702" s="16" t="s">
        <v>398</v>
      </c>
      <c r="BY702" s="17"/>
      <c r="BZ702" s="17"/>
      <c r="CA702" s="17"/>
      <c r="CB702" s="17"/>
      <c r="CC702" s="33" t="s">
        <v>399</v>
      </c>
      <c r="CG702" s="4" t="s">
        <v>138</v>
      </c>
      <c r="CH702" s="5"/>
      <c r="CI702" s="5"/>
      <c r="CJ702" s="5"/>
    </row>
    <row r="703" ht="18.0" customHeight="1">
      <c r="B703" s="18" t="s">
        <v>14</v>
      </c>
      <c r="C703" s="18" t="s">
        <v>15</v>
      </c>
      <c r="D703" s="18" t="s">
        <v>16</v>
      </c>
      <c r="E703" s="19"/>
      <c r="F703" s="6" t="s">
        <v>14</v>
      </c>
      <c r="G703" s="6" t="s">
        <v>15</v>
      </c>
      <c r="H703" s="6" t="s">
        <v>16</v>
      </c>
      <c r="I703" s="19"/>
      <c r="J703" s="20" t="s">
        <v>18</v>
      </c>
      <c r="K703" s="18" t="s">
        <v>19</v>
      </c>
      <c r="L703" s="18" t="s">
        <v>1142</v>
      </c>
      <c r="N703" s="1" t="s">
        <v>21</v>
      </c>
      <c r="O703" s="1" t="s">
        <v>22</v>
      </c>
      <c r="P703" s="1" t="s">
        <v>514</v>
      </c>
      <c r="Q703" s="1" t="s">
        <v>2528</v>
      </c>
      <c r="U703" s="1" t="s">
        <v>2529</v>
      </c>
      <c r="AE703" s="1" t="s">
        <v>21</v>
      </c>
      <c r="AF703" s="2" t="s">
        <v>2530</v>
      </c>
      <c r="AI703" s="2" t="s">
        <v>2531</v>
      </c>
      <c r="AK703" s="2"/>
      <c r="AM703" s="2" t="s">
        <v>2532</v>
      </c>
      <c r="AO703" s="2"/>
      <c r="AQ703" s="2" t="s">
        <v>47</v>
      </c>
      <c r="AW703" s="6" t="s">
        <v>14</v>
      </c>
      <c r="AX703" s="6" t="s">
        <v>15</v>
      </c>
      <c r="AY703" s="6" t="s">
        <v>16</v>
      </c>
      <c r="BB703" s="2" t="s">
        <v>101</v>
      </c>
      <c r="BF703" s="1" t="s">
        <v>251</v>
      </c>
      <c r="BJ703" s="57" t="s">
        <v>2533</v>
      </c>
      <c r="BK703" s="58"/>
      <c r="BO703" s="2" t="s">
        <v>104</v>
      </c>
      <c r="BP703" s="2"/>
      <c r="BT703" s="1" t="s">
        <v>145</v>
      </c>
      <c r="BY703" s="2" t="s">
        <v>146</v>
      </c>
      <c r="CC703" s="2" t="s">
        <v>2534</v>
      </c>
      <c r="CH703" s="2" t="s">
        <v>148</v>
      </c>
    </row>
    <row r="704" ht="18.0" customHeight="1">
      <c r="A704" s="1">
        <f>A691+1</f>
        <v>54</v>
      </c>
      <c r="B704" s="6">
        <v>1.0</v>
      </c>
      <c r="C704" s="6">
        <v>0.0</v>
      </c>
      <c r="D704" s="6">
        <v>0.0</v>
      </c>
      <c r="E704" s="22" t="str">
        <f t="shared" ref="E704:E712" si="4463">IF(MAX(B704:D704)=B704,"setosa",IF(MAX(B704:D704)=C704,"versicolor","virginica"))</f>
        <v>setosa</v>
      </c>
      <c r="F704" s="22">
        <f t="shared" ref="F704:H704" si="4453">AQ704</f>
        <v>0.8269397727</v>
      </c>
      <c r="G704" s="22">
        <f t="shared" si="4453"/>
        <v>0.03806300278</v>
      </c>
      <c r="H704" s="22">
        <f t="shared" si="4453"/>
        <v>0.1349972245</v>
      </c>
      <c r="I704" s="64" t="str">
        <f t="shared" ref="I704:I712" si="4465">IF(MAX(F704:H704)=F704,"setosa",IF(MAX(F704:H704)=G704,"versicolor","virginica"))</f>
        <v>setosa</v>
      </c>
      <c r="J704" s="22">
        <f>COUNTIF(K704:K712,"OK")/9</f>
        <v>1</v>
      </c>
      <c r="K704" s="24" t="str">
        <f t="shared" ref="K704:K712" si="4466">IF(E704=I704,"OK","NG")</f>
        <v>OK</v>
      </c>
      <c r="L704" s="76">
        <f t="shared" ref="L704:L712" si="4467">((AQ704-B704)^2+(AR704-C704)^2)/2</f>
        <v>0.01569931722</v>
      </c>
      <c r="M704" s="9" t="s">
        <v>26</v>
      </c>
      <c r="N704" s="25">
        <v>1.0</v>
      </c>
      <c r="O704" s="27">
        <v>5.1</v>
      </c>
      <c r="P704" s="27">
        <v>7.0</v>
      </c>
      <c r="Q704" s="72">
        <f t="shared" ref="Q704:S704" si="4454">Q691-$C$10*CH691</f>
        <v>0.1214444468</v>
      </c>
      <c r="R704" s="72">
        <f t="shared" si="4454"/>
        <v>-0.1941522784</v>
      </c>
      <c r="S704" s="72">
        <f t="shared" si="4454"/>
        <v>0.2208442014</v>
      </c>
      <c r="T704" s="28" t="s">
        <v>27</v>
      </c>
      <c r="U704" s="27">
        <f t="array" ref="U704:W712">MMULT(N704:P712,Q704:S706)</f>
        <v>-2.592208181</v>
      </c>
      <c r="V704" s="27">
        <v>3.873946894138469</v>
      </c>
      <c r="W704" s="27">
        <v>-2.3370468124137727</v>
      </c>
      <c r="Y704" s="9" t="s">
        <v>2535</v>
      </c>
      <c r="Z704" s="17">
        <f t="shared" ref="Z704:AB704" si="4455">1/(1+EXP(-U704))</f>
        <v>0.06964157523</v>
      </c>
      <c r="AA704" s="17">
        <f t="shared" si="4455"/>
        <v>0.9796466593</v>
      </c>
      <c r="AB704" s="17">
        <f t="shared" si="4455"/>
        <v>0.08810088289</v>
      </c>
      <c r="AD704" s="9" t="s">
        <v>2536</v>
      </c>
      <c r="AE704" s="25">
        <v>1.0</v>
      </c>
      <c r="AF704" s="17">
        <f t="shared" ref="AF704:AH704" si="4456">Z704</f>
        <v>0.06964157523</v>
      </c>
      <c r="AG704" s="17">
        <f t="shared" si="4456"/>
        <v>0.9796466593</v>
      </c>
      <c r="AH704" s="17">
        <f t="shared" si="4456"/>
        <v>0.08810088289</v>
      </c>
      <c r="AI704" s="38">
        <f t="shared" ref="AI704:AK704" si="4457">AI691-$C$10*BO691</f>
        <v>0.3014316716</v>
      </c>
      <c r="AJ704" s="38">
        <f t="shared" si="4457"/>
        <v>-0.2006219612</v>
      </c>
      <c r="AK704" s="38">
        <f t="shared" si="4457"/>
        <v>-0.1008097104</v>
      </c>
      <c r="AL704" s="28" t="s">
        <v>27</v>
      </c>
      <c r="AM704" s="27">
        <f t="array" ref="AM704:AO712">MMULT(AE704:AH712,AI704:AK707)</f>
        <v>1.931890644</v>
      </c>
      <c r="AN704" s="27">
        <v>-1.1465984680112158</v>
      </c>
      <c r="AO704" s="27">
        <v>0.11941299621853699</v>
      </c>
      <c r="AP704" s="9" t="s">
        <v>2537</v>
      </c>
      <c r="AQ704" s="17">
        <f t="shared" ref="AQ704:AS704" si="4458">EXP(AM704)/(EXP($AM704)+EXP($AN704)+EXP($AO704))</f>
        <v>0.8269397727</v>
      </c>
      <c r="AR704" s="17">
        <f t="shared" si="4458"/>
        <v>0.03806300278</v>
      </c>
      <c r="AS704" s="17">
        <f t="shared" si="4458"/>
        <v>0.1349972245</v>
      </c>
      <c r="AT704" s="39" t="s">
        <v>51</v>
      </c>
      <c r="AU704" s="40" t="str">
        <f>IF(MAX(B704:D704)=MAX(AQ704:AS704)=AQ704,"setosa",IF(MAX(AQ704:AS704)=AR704,"versicolor","virginica"))</f>
        <v>virginica</v>
      </c>
      <c r="AW704" s="41">
        <v>1.0</v>
      </c>
      <c r="AX704" s="41">
        <v>0.0</v>
      </c>
      <c r="AY704" s="41">
        <v>0.0</v>
      </c>
      <c r="BA704" s="59" t="s">
        <v>108</v>
      </c>
      <c r="BB704" s="74">
        <f t="shared" ref="BB704:BD704" si="4459">AQ704-AW704</f>
        <v>-0.1730602273</v>
      </c>
      <c r="BC704" s="74">
        <f t="shared" si="4459"/>
        <v>0.03806300278</v>
      </c>
      <c r="BD704" s="74">
        <f t="shared" si="4459"/>
        <v>0.1349972245</v>
      </c>
      <c r="BE704" s="9" t="s">
        <v>2538</v>
      </c>
      <c r="BF704" s="5">
        <v>1.0</v>
      </c>
      <c r="BG704" s="5">
        <v>1.0</v>
      </c>
      <c r="BH704" s="5">
        <v>1.0</v>
      </c>
      <c r="BI704" s="9" t="s">
        <v>2539</v>
      </c>
      <c r="BJ704" s="34">
        <f t="shared" ref="BJ704:BL704" si="4460">BB704*BF704</f>
        <v>-0.1730602273</v>
      </c>
      <c r="BK704" s="34">
        <f t="shared" si="4460"/>
        <v>0.03806300278</v>
      </c>
      <c r="BL704" s="34">
        <f t="shared" si="4460"/>
        <v>0.1349972245</v>
      </c>
      <c r="BN704" s="61" t="s">
        <v>2540</v>
      </c>
      <c r="BO704" s="62">
        <f t="array" ref="BO704:BQ707">MMULT(TRANSPOSE(AE704:AH712),BJ704:BL712)</f>
        <v>-0.00407642636</v>
      </c>
      <c r="BP704" s="62">
        <v>-0.0399761546208926</v>
      </c>
      <c r="BQ704" s="62">
        <v>0.04405258098086984</v>
      </c>
      <c r="BS704" s="75" t="s">
        <v>2541</v>
      </c>
      <c r="BT704" s="5">
        <f t="shared" ref="BT704:BV704" si="4461">Z704*(1-Z704)</f>
        <v>0.06479162623</v>
      </c>
      <c r="BU704" s="5">
        <f t="shared" si="4461"/>
        <v>0.01993908223</v>
      </c>
      <c r="BV704" s="5">
        <f t="shared" si="4461"/>
        <v>0.08033911732</v>
      </c>
      <c r="BX704" s="9" t="s">
        <v>2542</v>
      </c>
      <c r="BY704" s="17">
        <f t="array" ref="BY704:CA712">MMULT(BJ704:BL712,TRANSPOSE(AI705:AK707))</f>
        <v>0.1161263677</v>
      </c>
      <c r="BZ704" s="17">
        <v>-0.3462375943234066</v>
      </c>
      <c r="CA704" s="17">
        <v>0.48419976694112365</v>
      </c>
      <c r="CB704" s="9"/>
      <c r="CC704" s="34">
        <f t="shared" ref="CC704:CE704" si="4462">BY704*BT704</f>
        <v>0.007524016211</v>
      </c>
      <c r="CD704" s="34">
        <f t="shared" si="4462"/>
        <v>-0.006903659863</v>
      </c>
      <c r="CE704" s="34">
        <f t="shared" si="4462"/>
        <v>0.03890018188</v>
      </c>
      <c r="CG704" s="61" t="s">
        <v>2543</v>
      </c>
      <c r="CH704" s="65">
        <f t="array" ref="CH704:CJ706">MMULT(TRANSPOSE(N704:P712),CC704:CE712)</f>
        <v>-0.06438709905</v>
      </c>
      <c r="CI704" s="65">
        <v>0.06757148194433976</v>
      </c>
      <c r="CJ704" s="65">
        <v>0.0034183471710982965</v>
      </c>
    </row>
    <row r="705" ht="18.0" customHeight="1">
      <c r="B705" s="6">
        <v>1.0</v>
      </c>
      <c r="C705" s="6">
        <v>0.0</v>
      </c>
      <c r="D705" s="6">
        <v>0.0</v>
      </c>
      <c r="E705" s="22" t="str">
        <f t="shared" si="4463"/>
        <v>setosa</v>
      </c>
      <c r="F705" s="22">
        <f t="shared" ref="F705:H705" si="4464">AQ705</f>
        <v>0.8468276173</v>
      </c>
      <c r="G705" s="22">
        <f t="shared" si="4464"/>
        <v>0.03267239199</v>
      </c>
      <c r="H705" s="22">
        <f t="shared" si="4464"/>
        <v>0.1204999907</v>
      </c>
      <c r="I705" s="64" t="str">
        <f t="shared" si="4465"/>
        <v>setosa</v>
      </c>
      <c r="K705" s="24" t="str">
        <f t="shared" si="4466"/>
        <v>OK</v>
      </c>
      <c r="L705" s="76">
        <f t="shared" si="4467"/>
        <v>0.01226463201</v>
      </c>
      <c r="N705" s="29">
        <v>1.0</v>
      </c>
      <c r="O705" s="27">
        <v>5.4</v>
      </c>
      <c r="P705" s="27">
        <v>7.8</v>
      </c>
      <c r="Q705" s="72">
        <f t="shared" ref="Q705:S705" si="4468">Q692-$C$10*CH692</f>
        <v>0.4303145542</v>
      </c>
      <c r="R705" s="72">
        <f t="shared" si="4468"/>
        <v>-0.8489621043</v>
      </c>
      <c r="S705" s="72">
        <f t="shared" si="4468"/>
        <v>1.203982655</v>
      </c>
      <c r="U705" s="27">
        <v>-3.0240574547178745</v>
      </c>
      <c r="V705" s="27">
        <v>4.579007509071224</v>
      </c>
      <c r="W705" s="27">
        <v>-2.969932307908846</v>
      </c>
      <c r="Z705" s="17">
        <f t="shared" ref="Z705:AB705" si="4469">1/(1+EXP(-U705))</f>
        <v>0.0463507948</v>
      </c>
      <c r="AA705" s="17">
        <f t="shared" si="4469"/>
        <v>0.989839222</v>
      </c>
      <c r="AB705" s="17">
        <f t="shared" si="4469"/>
        <v>0.04880286525</v>
      </c>
      <c r="AE705" s="29">
        <v>1.0</v>
      </c>
      <c r="AF705" s="17">
        <f t="shared" ref="AF705:AH705" si="4470">Z705</f>
        <v>0.0463507948</v>
      </c>
      <c r="AG705" s="17">
        <f t="shared" si="4470"/>
        <v>0.989839222</v>
      </c>
      <c r="AH705" s="17">
        <f t="shared" si="4470"/>
        <v>0.04880286525</v>
      </c>
      <c r="AI705" s="38">
        <f t="shared" ref="AI705:AK705" si="4471">AI692-$C$10*BO692</f>
        <v>0.007179401349</v>
      </c>
      <c r="AJ705" s="38">
        <f t="shared" si="4471"/>
        <v>1.285995452</v>
      </c>
      <c r="AK705" s="38">
        <f t="shared" si="4471"/>
        <v>0.5068251462</v>
      </c>
      <c r="AM705" s="27">
        <v>2.0139747554871605</v>
      </c>
      <c r="AN705" s="27">
        <v>-1.2409919572286925</v>
      </c>
      <c r="AO705" s="27">
        <v>0.06412727899596292</v>
      </c>
      <c r="AQ705" s="17">
        <f t="shared" ref="AQ705:AS705" si="4472">EXP(AM705)/(EXP($AM705)+EXP($AN705)+EXP($AO705))</f>
        <v>0.8468276173</v>
      </c>
      <c r="AR705" s="17">
        <f t="shared" si="4472"/>
        <v>0.03267239199</v>
      </c>
      <c r="AS705" s="17">
        <f t="shared" si="4472"/>
        <v>0.1204999907</v>
      </c>
      <c r="AU705" s="40" t="str">
        <f t="shared" ref="AU705:AU712" si="4483">IF(MAX(AQ705:AS705)=AQ705,"setosa",IF(MAX(AQ705:AS705)=AR705,"versicolor","virginica"))</f>
        <v>setosa</v>
      </c>
      <c r="AW705" s="41">
        <v>1.0</v>
      </c>
      <c r="AX705" s="41">
        <v>0.0</v>
      </c>
      <c r="AY705" s="41">
        <v>0.0</v>
      </c>
      <c r="BB705" s="74">
        <f t="shared" ref="BB705:BD705" si="4473">AQ705-AW705</f>
        <v>-0.1531723827</v>
      </c>
      <c r="BC705" s="74">
        <f t="shared" si="4473"/>
        <v>0.03267239199</v>
      </c>
      <c r="BD705" s="74">
        <f t="shared" si="4473"/>
        <v>0.1204999907</v>
      </c>
      <c r="BF705" s="5">
        <v>1.0</v>
      </c>
      <c r="BG705" s="5">
        <v>1.0</v>
      </c>
      <c r="BH705" s="5">
        <v>1.0</v>
      </c>
      <c r="BJ705" s="34">
        <f t="shared" ref="BJ705:BL705" si="4474">BB705*BF705</f>
        <v>-0.1531723827</v>
      </c>
      <c r="BK705" s="34">
        <f t="shared" si="4474"/>
        <v>0.03267239199</v>
      </c>
      <c r="BL705" s="34">
        <f t="shared" si="4474"/>
        <v>0.1204999907</v>
      </c>
      <c r="BN705" s="61" t="s">
        <v>2544</v>
      </c>
      <c r="BO705" s="34">
        <v>0.17389774025619129</v>
      </c>
      <c r="BP705" s="34">
        <v>-0.3375172552708249</v>
      </c>
      <c r="BQ705" s="34">
        <v>0.16361951501463362</v>
      </c>
      <c r="BT705" s="5">
        <f t="shared" ref="BT705:BV705" si="4475">Z705*(1-Z705)</f>
        <v>0.04420239862</v>
      </c>
      <c r="BU705" s="5">
        <f t="shared" si="4475"/>
        <v>0.01005753664</v>
      </c>
      <c r="BV705" s="5">
        <f t="shared" si="4475"/>
        <v>0.04642114559</v>
      </c>
      <c r="BY705" s="17">
        <v>0.1019892869312786</v>
      </c>
      <c r="BZ705" s="17">
        <v>-0.3051633350774099</v>
      </c>
      <c r="CA705" s="17">
        <v>0.42834735726645956</v>
      </c>
      <c r="CC705" s="34">
        <f t="shared" ref="CC705:CE705" si="4476">BY705*BT705</f>
        <v>0.004508171116</v>
      </c>
      <c r="CD705" s="34">
        <f t="shared" si="4476"/>
        <v>-0.003069191423</v>
      </c>
      <c r="CE705" s="34">
        <f t="shared" si="4476"/>
        <v>0.01988437504</v>
      </c>
      <c r="CG705" s="61" t="s">
        <v>2545</v>
      </c>
      <c r="CH705" s="66">
        <v>-0.13525848295615017</v>
      </c>
      <c r="CI705" s="66">
        <v>0.07561639195120529</v>
      </c>
      <c r="CJ705" s="66">
        <v>-0.19028829951035223</v>
      </c>
    </row>
    <row r="706" ht="18.0" customHeight="1">
      <c r="B706" s="6">
        <v>1.0</v>
      </c>
      <c r="C706" s="6">
        <v>0.0</v>
      </c>
      <c r="D706" s="6">
        <v>0.0</v>
      </c>
      <c r="E706" s="22" t="str">
        <f t="shared" si="4463"/>
        <v>setosa</v>
      </c>
      <c r="F706" s="22">
        <f t="shared" ref="F706:H706" si="4477">AQ706</f>
        <v>0.8379032213</v>
      </c>
      <c r="G706" s="22">
        <f t="shared" si="4477"/>
        <v>0.03529223828</v>
      </c>
      <c r="H706" s="22">
        <f t="shared" si="4477"/>
        <v>0.1268045404</v>
      </c>
      <c r="I706" s="64" t="str">
        <f t="shared" si="4465"/>
        <v>setosa</v>
      </c>
      <c r="K706" s="24" t="str">
        <f t="shared" si="4466"/>
        <v>OK</v>
      </c>
      <c r="L706" s="76">
        <f t="shared" si="4467"/>
        <v>0.01376045387</v>
      </c>
      <c r="N706" s="29">
        <v>1.0</v>
      </c>
      <c r="O706" s="27">
        <v>4.6</v>
      </c>
      <c r="P706" s="27">
        <v>6.8</v>
      </c>
      <c r="Q706" s="72">
        <f t="shared" ref="Q706:S706" si="4478">Q693-$C$10*CH693</f>
        <v>-0.7011795506</v>
      </c>
      <c r="R706" s="72">
        <f t="shared" si="4478"/>
        <v>1.199686558</v>
      </c>
      <c r="S706" s="72">
        <f t="shared" si="4478"/>
        <v>-1.242600365</v>
      </c>
      <c r="U706" s="27">
        <v>-2.6671295475492536</v>
      </c>
      <c r="V706" s="27">
        <v>4.058490634733214</v>
      </c>
      <c r="W706" s="27">
        <v>-2.690518067029063</v>
      </c>
      <c r="Z706" s="17">
        <f t="shared" ref="Z706:AB706" si="4479">1/(1+EXP(-U706))</f>
        <v>0.06494105562</v>
      </c>
      <c r="AA706" s="17">
        <f t="shared" si="4479"/>
        <v>0.9830182865</v>
      </c>
      <c r="AB706" s="17">
        <f t="shared" si="4479"/>
        <v>0.06353518717</v>
      </c>
      <c r="AE706" s="29">
        <v>1.0</v>
      </c>
      <c r="AF706" s="17">
        <f t="shared" ref="AF706:AH706" si="4480">Z706</f>
        <v>0.06494105562</v>
      </c>
      <c r="AG706" s="17">
        <f t="shared" si="4480"/>
        <v>0.9830182865</v>
      </c>
      <c r="AH706" s="17">
        <f t="shared" si="4480"/>
        <v>0.06353518717</v>
      </c>
      <c r="AI706" s="38">
        <f t="shared" ref="AI706:AK706" si="4481">AI693-$C$10*BO693</f>
        <v>1.809836232</v>
      </c>
      <c r="AJ706" s="38">
        <f t="shared" si="4481"/>
        <v>-1.177065639</v>
      </c>
      <c r="AK706" s="38">
        <f t="shared" si="4481"/>
        <v>0.08722940755</v>
      </c>
      <c r="AM706" s="27">
        <v>1.9778439752918513</v>
      </c>
      <c r="AN706" s="27">
        <v>-1.1893955697641485</v>
      </c>
      <c r="AO706" s="27">
        <v>0.08958821810056677</v>
      </c>
      <c r="AQ706" s="17">
        <f t="shared" ref="AQ706:AS706" si="4482">EXP(AM706)/(EXP($AM706)+EXP($AN706)+EXP($AO706))</f>
        <v>0.8379032213</v>
      </c>
      <c r="AR706" s="17">
        <f t="shared" si="4482"/>
        <v>0.03529223828</v>
      </c>
      <c r="AS706" s="17">
        <f t="shared" si="4482"/>
        <v>0.1268045404</v>
      </c>
      <c r="AU706" s="40" t="str">
        <f t="shared" si="4483"/>
        <v>setosa</v>
      </c>
      <c r="AW706" s="41">
        <v>1.0</v>
      </c>
      <c r="AX706" s="41">
        <v>0.0</v>
      </c>
      <c r="AY706" s="41">
        <v>0.0</v>
      </c>
      <c r="BB706" s="74">
        <f t="shared" ref="BB706:BD706" si="4484">AQ706-AW706</f>
        <v>-0.1620967787</v>
      </c>
      <c r="BC706" s="74">
        <f t="shared" si="4484"/>
        <v>0.03529223828</v>
      </c>
      <c r="BD706" s="74">
        <f t="shared" si="4484"/>
        <v>0.1268045404</v>
      </c>
      <c r="BF706" s="5">
        <v>1.0</v>
      </c>
      <c r="BG706" s="5">
        <v>1.0</v>
      </c>
      <c r="BH706" s="5">
        <v>1.0</v>
      </c>
      <c r="BJ706" s="34">
        <f t="shared" ref="BJ706:BL706" si="4485">BB706*BF706</f>
        <v>-0.1620967787</v>
      </c>
      <c r="BK706" s="34">
        <f t="shared" si="4485"/>
        <v>0.03529223828</v>
      </c>
      <c r="BL706" s="34">
        <f t="shared" si="4485"/>
        <v>0.1268045404</v>
      </c>
      <c r="BO706" s="34">
        <v>-0.2628430695498599</v>
      </c>
      <c r="BP706" s="34">
        <v>0.39935525404526706</v>
      </c>
      <c r="BQ706" s="34">
        <v>-0.13651218449540697</v>
      </c>
      <c r="BT706" s="5">
        <f t="shared" ref="BT706:BV706" si="4486">Z706*(1-Z706)</f>
        <v>0.06072371492</v>
      </c>
      <c r="BU706" s="5">
        <f t="shared" si="4486"/>
        <v>0.0166933349</v>
      </c>
      <c r="BV706" s="5">
        <f t="shared" si="4486"/>
        <v>0.05949846716</v>
      </c>
      <c r="BY706" s="17">
        <v>0.10848962983769286</v>
      </c>
      <c r="BZ706" s="17">
        <v>-0.32384881915781205</v>
      </c>
      <c r="CA706" s="17">
        <v>0.4534516280009376</v>
      </c>
      <c r="CC706" s="34">
        <f t="shared" ref="CC706:CE706" si="4487">BY706*BT706</f>
        <v>0.006587893354</v>
      </c>
      <c r="CD706" s="34">
        <f t="shared" si="4487"/>
        <v>-0.005406116794</v>
      </c>
      <c r="CE706" s="34">
        <f t="shared" si="4487"/>
        <v>0.0269796768</v>
      </c>
      <c r="CH706" s="66">
        <v>0.23649059965147856</v>
      </c>
      <c r="CI706" s="66">
        <v>-0.2656542791953187</v>
      </c>
      <c r="CJ706" s="66">
        <v>0.15464291659013082</v>
      </c>
    </row>
    <row r="707" ht="18.0" customHeight="1">
      <c r="B707" s="6">
        <v>0.0</v>
      </c>
      <c r="C707" s="6">
        <v>1.0</v>
      </c>
      <c r="D707" s="6">
        <v>0.0</v>
      </c>
      <c r="E707" s="22" t="str">
        <f t="shared" si="4463"/>
        <v>versicolor</v>
      </c>
      <c r="F707" s="22">
        <f t="shared" ref="F707:H707" si="4488">AQ707</f>
        <v>0.04564585245</v>
      </c>
      <c r="G707" s="22">
        <f t="shared" si="4488"/>
        <v>0.5453509482</v>
      </c>
      <c r="H707" s="22">
        <f t="shared" si="4488"/>
        <v>0.4090031994</v>
      </c>
      <c r="I707" s="64" t="str">
        <f t="shared" si="4465"/>
        <v>versicolor</v>
      </c>
      <c r="K707" s="24" t="str">
        <f t="shared" si="4466"/>
        <v>OK</v>
      </c>
      <c r="L707" s="76">
        <f t="shared" si="4467"/>
        <v>0.1043946521</v>
      </c>
      <c r="N707" s="29">
        <v>1.0</v>
      </c>
      <c r="O707" s="27">
        <v>6.4</v>
      </c>
      <c r="P707" s="27">
        <v>3.6</v>
      </c>
      <c r="U707" s="27">
        <v>0.351211211876544</v>
      </c>
      <c r="V707" s="27">
        <v>-1.3086381379008882</v>
      </c>
      <c r="W707" s="27">
        <v>3.4529718807563468</v>
      </c>
      <c r="Z707" s="17">
        <f t="shared" ref="Z707:AB707" si="4489">1/(1+EXP(-U707))</f>
        <v>0.5869112638</v>
      </c>
      <c r="AA707" s="17">
        <f t="shared" si="4489"/>
        <v>0.2127148222</v>
      </c>
      <c r="AB707" s="17">
        <f t="shared" si="4489"/>
        <v>0.969319645</v>
      </c>
      <c r="AE707" s="29">
        <v>1.0</v>
      </c>
      <c r="AF707" s="17">
        <f t="shared" ref="AF707:AH707" si="4490">Z707</f>
        <v>0.5869112638</v>
      </c>
      <c r="AG707" s="17">
        <f t="shared" si="4490"/>
        <v>0.2127148222</v>
      </c>
      <c r="AH707" s="17">
        <f t="shared" si="4490"/>
        <v>0.969319645</v>
      </c>
      <c r="AI707" s="38">
        <f t="shared" ref="AI707:AK707" si="4491">AI694-$C$10*BO694</f>
        <v>-1.623604967</v>
      </c>
      <c r="AJ707" s="38">
        <f t="shared" si="4491"/>
        <v>1.334528797</v>
      </c>
      <c r="AK707" s="38">
        <f t="shared" si="4491"/>
        <v>1.129076169</v>
      </c>
      <c r="AM707" s="27">
        <v>-0.8831678546619474</v>
      </c>
      <c r="AN707" s="27">
        <v>1.5973489269308332</v>
      </c>
      <c r="AO707" s="27">
        <v>1.3096423763122513</v>
      </c>
      <c r="AQ707" s="17">
        <f t="shared" ref="AQ707:AS707" si="4492">EXP(AM707)/(EXP($AM707)+EXP($AN707)+EXP($AO707))</f>
        <v>0.04564585245</v>
      </c>
      <c r="AR707" s="17">
        <f t="shared" si="4492"/>
        <v>0.5453509482</v>
      </c>
      <c r="AS707" s="17">
        <f t="shared" si="4492"/>
        <v>0.4090031994</v>
      </c>
      <c r="AU707" s="40" t="str">
        <f t="shared" si="4483"/>
        <v>versicolor</v>
      </c>
      <c r="AW707" s="41">
        <v>0.0</v>
      </c>
      <c r="AX707" s="41">
        <v>1.0</v>
      </c>
      <c r="AY707" s="41">
        <v>0.0</v>
      </c>
      <c r="BB707" s="74">
        <f t="shared" ref="BB707:BD707" si="4493">AQ707-AW707</f>
        <v>0.04564585245</v>
      </c>
      <c r="BC707" s="74">
        <f t="shared" si="4493"/>
        <v>-0.4546490518</v>
      </c>
      <c r="BD707" s="74">
        <f t="shared" si="4493"/>
        <v>0.4090031994</v>
      </c>
      <c r="BF707" s="5">
        <v>1.0</v>
      </c>
      <c r="BG707" s="5">
        <v>1.0</v>
      </c>
      <c r="BH707" s="5">
        <v>1.0</v>
      </c>
      <c r="BJ707" s="34">
        <f t="shared" ref="BJ707:BL707" si="4494">BB707*BF707</f>
        <v>0.04564585245</v>
      </c>
      <c r="BK707" s="34">
        <f t="shared" si="4494"/>
        <v>-0.4546490518</v>
      </c>
      <c r="BL707" s="34">
        <f t="shared" si="4494"/>
        <v>0.4090031994</v>
      </c>
      <c r="BO707" s="34">
        <v>0.41505714256356585</v>
      </c>
      <c r="BP707" s="34">
        <v>-0.17925400358740368</v>
      </c>
      <c r="BQ707" s="34">
        <v>-0.23580313897616206</v>
      </c>
      <c r="BT707" s="5">
        <f t="shared" ref="BT707:BV707" si="4495">Z707*(1-Z707)</f>
        <v>0.2424464322</v>
      </c>
      <c r="BU707" s="5">
        <f t="shared" si="4495"/>
        <v>0.1674672266</v>
      </c>
      <c r="BV707" s="5">
        <f t="shared" si="4495"/>
        <v>0.02973907082</v>
      </c>
      <c r="BY707" s="17">
        <v>-0.3770557968438836</v>
      </c>
      <c r="BZ707" s="17">
        <v>0.6534404011047166</v>
      </c>
      <c r="CA707" s="17">
        <v>-0.21905731943700535</v>
      </c>
      <c r="CC707" s="34">
        <f t="shared" ref="CC707:CE707" si="4496">BY707*BT707</f>
        <v>-0.09141583269</v>
      </c>
      <c r="CD707" s="34">
        <f t="shared" si="4496"/>
        <v>0.1094298517</v>
      </c>
      <c r="CE707" s="34">
        <f t="shared" si="4496"/>
        <v>-0.006514561137</v>
      </c>
    </row>
    <row r="708" ht="18.0" customHeight="1">
      <c r="B708" s="6">
        <v>0.0</v>
      </c>
      <c r="C708" s="6">
        <v>1.0</v>
      </c>
      <c r="D708" s="6">
        <v>0.0</v>
      </c>
      <c r="E708" s="22" t="str">
        <f t="shared" si="4463"/>
        <v>versicolor</v>
      </c>
      <c r="F708" s="22">
        <f t="shared" ref="F708:H708" si="4497">AQ708</f>
        <v>0.05176029891</v>
      </c>
      <c r="G708" s="22">
        <f t="shared" si="4497"/>
        <v>0.5283513345</v>
      </c>
      <c r="H708" s="22">
        <f t="shared" si="4497"/>
        <v>0.4198883666</v>
      </c>
      <c r="I708" s="64" t="str">
        <f t="shared" si="4465"/>
        <v>versicolor</v>
      </c>
      <c r="K708" s="24" t="str">
        <f t="shared" si="4466"/>
        <v>OK</v>
      </c>
      <c r="L708" s="76">
        <f t="shared" si="4467"/>
        <v>0.1125657961</v>
      </c>
      <c r="N708" s="29">
        <v>1.0</v>
      </c>
      <c r="O708" s="27">
        <v>5.9</v>
      </c>
      <c r="P708" s="27">
        <v>3.4</v>
      </c>
      <c r="U708" s="27">
        <v>0.27628984486868324</v>
      </c>
      <c r="V708" s="27">
        <v>-1.1240943973061412</v>
      </c>
      <c r="W708" s="27">
        <v>3.099500626141057</v>
      </c>
      <c r="Z708" s="17">
        <f t="shared" ref="Z708:AB708" si="4498">1/(1+EXP(-U708))</f>
        <v>0.5686363963</v>
      </c>
      <c r="AA708" s="17">
        <f t="shared" si="4498"/>
        <v>0.2452526049</v>
      </c>
      <c r="AB708" s="17">
        <f t="shared" si="4498"/>
        <v>0.9568721417</v>
      </c>
      <c r="AE708" s="29">
        <v>1.0</v>
      </c>
      <c r="AF708" s="17">
        <f t="shared" ref="AF708:AH708" si="4499">Z708</f>
        <v>0.5686363963</v>
      </c>
      <c r="AG708" s="17">
        <f t="shared" si="4499"/>
        <v>0.2452526049</v>
      </c>
      <c r="AH708" s="17">
        <f t="shared" si="4499"/>
        <v>0.9568721417</v>
      </c>
      <c r="AI708" s="2"/>
      <c r="AM708" s="27">
        <v>-0.8042011709216316</v>
      </c>
      <c r="AN708" s="27">
        <v>1.518936872695832</v>
      </c>
      <c r="AO708" s="27">
        <v>1.2891642860531394</v>
      </c>
      <c r="AQ708" s="17">
        <f t="shared" ref="AQ708:AS708" si="4500">EXP(AM708)/(EXP($AM708)+EXP($AN708)+EXP($AO708))</f>
        <v>0.05176029891</v>
      </c>
      <c r="AR708" s="17">
        <f t="shared" si="4500"/>
        <v>0.5283513345</v>
      </c>
      <c r="AS708" s="17">
        <f t="shared" si="4500"/>
        <v>0.4198883666</v>
      </c>
      <c r="AU708" s="40" t="str">
        <f t="shared" si="4483"/>
        <v>versicolor</v>
      </c>
      <c r="AW708" s="41">
        <v>0.0</v>
      </c>
      <c r="AX708" s="41">
        <v>1.0</v>
      </c>
      <c r="AY708" s="41">
        <v>0.0</v>
      </c>
      <c r="BB708" s="74">
        <f t="shared" ref="BB708:BD708" si="4501">AQ708-AW708</f>
        <v>0.05176029891</v>
      </c>
      <c r="BC708" s="74">
        <f t="shared" si="4501"/>
        <v>-0.4716486655</v>
      </c>
      <c r="BD708" s="74">
        <f t="shared" si="4501"/>
        <v>0.4198883666</v>
      </c>
      <c r="BF708" s="5">
        <v>1.0</v>
      </c>
      <c r="BG708" s="5">
        <v>1.0</v>
      </c>
      <c r="BH708" s="5">
        <v>1.0</v>
      </c>
      <c r="BJ708" s="34">
        <f t="shared" ref="BJ708:BL708" si="4502">BB708*BF708</f>
        <v>0.05176029891</v>
      </c>
      <c r="BK708" s="34">
        <f t="shared" si="4502"/>
        <v>-0.4716486655</v>
      </c>
      <c r="BL708" s="34">
        <f t="shared" si="4502"/>
        <v>0.4198883666</v>
      </c>
      <c r="BT708" s="5">
        <f t="shared" ref="BT708:BV708" si="4503">Z708*(1-Z708)</f>
        <v>0.2452890451</v>
      </c>
      <c r="BU708" s="5">
        <f t="shared" si="4503"/>
        <v>0.1851037647</v>
      </c>
      <c r="BV708" s="5">
        <f t="shared" si="4503"/>
        <v>0.04126784616</v>
      </c>
      <c r="BY708" s="17">
        <v>-0.39335644818409177</v>
      </c>
      <c r="BZ708" s="17">
        <v>0.6854657156557092</v>
      </c>
      <c r="CA708" s="17">
        <v>-0.239381056169652</v>
      </c>
      <c r="CC708" s="34">
        <f t="shared" ref="CC708:CE708" si="4504">BY708*BT708</f>
        <v>-0.09648602756</v>
      </c>
      <c r="CD708" s="34">
        <f t="shared" si="4504"/>
        <v>0.1268822845</v>
      </c>
      <c r="CE708" s="34">
        <f t="shared" si="4504"/>
        <v>-0.0098787406</v>
      </c>
    </row>
    <row r="709" ht="18.0" customHeight="1">
      <c r="B709" s="6">
        <v>0.0</v>
      </c>
      <c r="C709" s="6">
        <v>1.0</v>
      </c>
      <c r="D709" s="6">
        <v>0.0</v>
      </c>
      <c r="E709" s="22" t="str">
        <f t="shared" si="4463"/>
        <v>versicolor</v>
      </c>
      <c r="F709" s="22">
        <f t="shared" ref="F709:H709" si="4505">AQ709</f>
        <v>0.0315529082</v>
      </c>
      <c r="G709" s="22">
        <f t="shared" si="4505"/>
        <v>0.6002837299</v>
      </c>
      <c r="H709" s="22">
        <f t="shared" si="4505"/>
        <v>0.3681633619</v>
      </c>
      <c r="I709" s="64" t="str">
        <f t="shared" si="4465"/>
        <v>versicolor</v>
      </c>
      <c r="K709" s="24" t="str">
        <f t="shared" si="4466"/>
        <v>OK</v>
      </c>
      <c r="L709" s="76">
        <f t="shared" si="4467"/>
        <v>0.08038434128</v>
      </c>
      <c r="N709" s="29">
        <v>1.0</v>
      </c>
      <c r="O709" s="27">
        <v>6.7</v>
      </c>
      <c r="P709" s="27">
        <v>3.2</v>
      </c>
      <c r="U709" s="27">
        <v>0.7607773983727646</v>
      </c>
      <c r="V709" s="27">
        <v>-2.043201392302727</v>
      </c>
      <c r="W709" s="27">
        <v>4.3112068233746506</v>
      </c>
      <c r="Z709" s="17">
        <f t="shared" ref="Z709:AB709" si="4506">1/(1+EXP(-U709))</f>
        <v>0.6815224916</v>
      </c>
      <c r="AA709" s="17">
        <f t="shared" si="4506"/>
        <v>0.1147411474</v>
      </c>
      <c r="AB709" s="17">
        <f t="shared" si="4506"/>
        <v>0.9867602943</v>
      </c>
      <c r="AE709" s="29">
        <v>1.0</v>
      </c>
      <c r="AF709" s="17">
        <f t="shared" ref="AF709:AH709" si="4507">Z709</f>
        <v>0.6815224916</v>
      </c>
      <c r="AG709" s="17">
        <f t="shared" si="4507"/>
        <v>0.1147411474</v>
      </c>
      <c r="AH709" s="17">
        <f t="shared" si="4507"/>
        <v>0.9867602943</v>
      </c>
      <c r="AJ709" s="2"/>
      <c r="AK709" s="2"/>
      <c r="AM709" s="27">
        <v>-1.0881216338845854</v>
      </c>
      <c r="AN709" s="27">
        <v>1.8576150304838648</v>
      </c>
      <c r="AO709" s="27">
        <v>1.368739361557616</v>
      </c>
      <c r="AQ709" s="17">
        <f t="shared" ref="AQ709:AS709" si="4508">EXP(AM709)/(EXP($AM709)+EXP($AN709)+EXP($AO709))</f>
        <v>0.0315529082</v>
      </c>
      <c r="AR709" s="17">
        <f t="shared" si="4508"/>
        <v>0.6002837299</v>
      </c>
      <c r="AS709" s="17">
        <f t="shared" si="4508"/>
        <v>0.3681633619</v>
      </c>
      <c r="AU709" s="40" t="str">
        <f t="shared" si="4483"/>
        <v>versicolor</v>
      </c>
      <c r="AW709" s="41">
        <v>0.0</v>
      </c>
      <c r="AX709" s="41">
        <v>1.0</v>
      </c>
      <c r="AY709" s="41">
        <v>0.0</v>
      </c>
      <c r="BB709" s="74">
        <f t="shared" ref="BB709:BD709" si="4509">AQ709-AW709</f>
        <v>0.0315529082</v>
      </c>
      <c r="BC709" s="74">
        <f t="shared" si="4509"/>
        <v>-0.3997162701</v>
      </c>
      <c r="BD709" s="74">
        <f t="shared" si="4509"/>
        <v>0.3681633619</v>
      </c>
      <c r="BF709" s="5">
        <v>1.0</v>
      </c>
      <c r="BG709" s="5">
        <v>1.0</v>
      </c>
      <c r="BH709" s="5">
        <v>1.0</v>
      </c>
      <c r="BJ709" s="34">
        <f t="shared" ref="BJ709:BL709" si="4510">BB709*BF709</f>
        <v>0.0315529082</v>
      </c>
      <c r="BK709" s="34">
        <f t="shared" si="4510"/>
        <v>-0.3997162701</v>
      </c>
      <c r="BL709" s="34">
        <f t="shared" si="4510"/>
        <v>0.3681633619</v>
      </c>
      <c r="BT709" s="5">
        <f t="shared" ref="BT709:BV709" si="4511">Z709*(1-Z709)</f>
        <v>0.217049585</v>
      </c>
      <c r="BU709" s="5">
        <f t="shared" si="4511"/>
        <v>0.1015756165</v>
      </c>
      <c r="BV709" s="5">
        <f t="shared" si="4511"/>
        <v>0.01306441591</v>
      </c>
      <c r="BY709" s="17">
        <v>-0.32721232483848084</v>
      </c>
      <c r="BZ709" s="17">
        <v>0.5597125552997874</v>
      </c>
      <c r="CA709" s="17">
        <v>-0.16897785329020215</v>
      </c>
      <c r="CC709" s="34">
        <f t="shared" ref="CC709:CE709" si="4512">BY709*BT709</f>
        <v>-0.07102129933</v>
      </c>
      <c r="CD709" s="34">
        <f t="shared" si="4512"/>
        <v>0.05685314785</v>
      </c>
      <c r="CE709" s="34">
        <f t="shared" si="4512"/>
        <v>-0.002207596955</v>
      </c>
    </row>
    <row r="710" ht="18.0" customHeight="1">
      <c r="B710" s="6">
        <v>0.0</v>
      </c>
      <c r="C710" s="6">
        <v>0.0</v>
      </c>
      <c r="D710" s="6">
        <v>1.0</v>
      </c>
      <c r="E710" s="22" t="str">
        <f t="shared" si="4463"/>
        <v>virginica</v>
      </c>
      <c r="F710" s="22">
        <f t="shared" ref="F710:H710" si="4513">AQ710</f>
        <v>0.187334706</v>
      </c>
      <c r="G710" s="22">
        <f t="shared" si="4513"/>
        <v>0.3015067686</v>
      </c>
      <c r="H710" s="22">
        <f t="shared" si="4513"/>
        <v>0.5111585254</v>
      </c>
      <c r="I710" s="64" t="str">
        <f t="shared" si="4465"/>
        <v>virginica</v>
      </c>
      <c r="K710" s="24" t="str">
        <f t="shared" si="4466"/>
        <v>OK</v>
      </c>
      <c r="L710" s="76">
        <f t="shared" si="4467"/>
        <v>0.06300031178</v>
      </c>
      <c r="N710" s="29">
        <v>1.0</v>
      </c>
      <c r="O710" s="27">
        <v>7.9</v>
      </c>
      <c r="P710" s="27">
        <v>6.3</v>
      </c>
      <c r="U710" s="27">
        <v>-0.8965017432771054</v>
      </c>
      <c r="V710" s="27">
        <v>0.6570724116504145</v>
      </c>
      <c r="W710" s="27">
        <v>1.9039248779038047</v>
      </c>
      <c r="Z710" s="17">
        <f t="shared" ref="Z710:AB710" si="4514">1/(1+EXP(-U710))</f>
        <v>0.2897699204</v>
      </c>
      <c r="AA710" s="17">
        <f t="shared" si="4514"/>
        <v>0.65860244</v>
      </c>
      <c r="AB710" s="17">
        <f t="shared" si="4514"/>
        <v>0.8703350998</v>
      </c>
      <c r="AE710" s="29">
        <v>1.0</v>
      </c>
      <c r="AF710" s="17">
        <f t="shared" ref="AF710:AH710" si="4515">Z710</f>
        <v>0.2897699204</v>
      </c>
      <c r="AG710" s="17">
        <f t="shared" si="4515"/>
        <v>0.65860244</v>
      </c>
      <c r="AH710" s="17">
        <f t="shared" si="4515"/>
        <v>0.8703350998</v>
      </c>
      <c r="AM710" s="27">
        <v>0.08239421363696176</v>
      </c>
      <c r="AN710" s="27">
        <v>0.5582897905988473</v>
      </c>
      <c r="AO710" s="27">
        <v>1.086177093096146</v>
      </c>
      <c r="AQ710" s="17">
        <f t="shared" ref="AQ710:AS710" si="4516">EXP(AM710)/(EXP($AM710)+EXP($AN710)+EXP($AO710))</f>
        <v>0.187334706</v>
      </c>
      <c r="AR710" s="17">
        <f t="shared" si="4516"/>
        <v>0.3015067686</v>
      </c>
      <c r="AS710" s="17">
        <f t="shared" si="4516"/>
        <v>0.5111585254</v>
      </c>
      <c r="AU710" s="40" t="str">
        <f t="shared" si="4483"/>
        <v>virginica</v>
      </c>
      <c r="AW710" s="41">
        <v>0.0</v>
      </c>
      <c r="AX710" s="41">
        <v>0.0</v>
      </c>
      <c r="AY710" s="41">
        <v>1.0</v>
      </c>
      <c r="BB710" s="74">
        <f t="shared" ref="BB710:BD710" si="4517">AQ710-AW710</f>
        <v>0.187334706</v>
      </c>
      <c r="BC710" s="74">
        <f t="shared" si="4517"/>
        <v>0.3015067686</v>
      </c>
      <c r="BD710" s="74">
        <f t="shared" si="4517"/>
        <v>-0.4888414746</v>
      </c>
      <c r="BF710" s="5">
        <v>1.0</v>
      </c>
      <c r="BG710" s="5">
        <v>1.0</v>
      </c>
      <c r="BH710" s="5">
        <v>1.0</v>
      </c>
      <c r="BJ710" s="34">
        <f t="shared" ref="BJ710:BL710" si="4518">BB710*BF710</f>
        <v>0.187334706</v>
      </c>
      <c r="BK710" s="34">
        <f t="shared" si="4518"/>
        <v>0.3015067686</v>
      </c>
      <c r="BL710" s="34">
        <f t="shared" si="4518"/>
        <v>-0.4888414746</v>
      </c>
      <c r="BT710" s="5">
        <f t="shared" ref="BT710:BV710" si="4519">Z710*(1-Z710)</f>
        <v>0.2058033136</v>
      </c>
      <c r="BU710" s="5">
        <f t="shared" si="4519"/>
        <v>0.224845266</v>
      </c>
      <c r="BV710" s="5">
        <f t="shared" si="4519"/>
        <v>0.1128519139</v>
      </c>
      <c r="BY710" s="17">
        <v>0.1413241324430242</v>
      </c>
      <c r="BZ710" s="17">
        <v>-0.05848947110682848</v>
      </c>
      <c r="CA710" s="17">
        <v>-0.4537273533988453</v>
      </c>
      <c r="CC710" s="34">
        <f t="shared" ref="CC710:CE710" si="4520">BY710*BT710</f>
        <v>0.02908497475</v>
      </c>
      <c r="CD710" s="34">
        <f t="shared" si="4520"/>
        <v>-0.01315108069</v>
      </c>
      <c r="CE710" s="34">
        <f t="shared" si="4520"/>
        <v>-0.0512040002</v>
      </c>
    </row>
    <row r="711" ht="18.0" customHeight="1">
      <c r="B711" s="6">
        <v>0.0</v>
      </c>
      <c r="C711" s="6">
        <v>0.0</v>
      </c>
      <c r="D711" s="6">
        <v>1.0</v>
      </c>
      <c r="E711" s="22" t="str">
        <f t="shared" si="4463"/>
        <v>virginica</v>
      </c>
      <c r="F711" s="22">
        <f t="shared" ref="F711:H711" si="4521">AQ711</f>
        <v>0.08995429985</v>
      </c>
      <c r="G711" s="22">
        <f t="shared" si="4521"/>
        <v>0.4255059851</v>
      </c>
      <c r="H711" s="22">
        <f t="shared" si="4521"/>
        <v>0.484539715</v>
      </c>
      <c r="I711" s="64" t="str">
        <f t="shared" si="4465"/>
        <v>virginica</v>
      </c>
      <c r="K711" s="24" t="str">
        <f t="shared" si="4466"/>
        <v>OK</v>
      </c>
      <c r="L711" s="76">
        <f t="shared" si="4467"/>
        <v>0.09457355973</v>
      </c>
      <c r="N711" s="29">
        <v>1.0</v>
      </c>
      <c r="O711" s="27">
        <v>8.3</v>
      </c>
      <c r="P711" s="27">
        <v>5.8</v>
      </c>
      <c r="U711" s="27">
        <v>-0.3737861463008292</v>
      </c>
      <c r="V711" s="27">
        <v>-0.282355708959412</v>
      </c>
      <c r="W711" s="27">
        <v>3.0068181225583945</v>
      </c>
      <c r="Z711" s="17">
        <f t="shared" ref="Z711:AB711" si="4522">1/(1+EXP(-U711))</f>
        <v>0.4076264729</v>
      </c>
      <c r="AA711" s="17">
        <f t="shared" si="4522"/>
        <v>0.4298763375</v>
      </c>
      <c r="AB711" s="17">
        <f t="shared" si="4522"/>
        <v>0.9528811981</v>
      </c>
      <c r="AE711" s="29">
        <v>1.0</v>
      </c>
      <c r="AF711" s="17">
        <f t="shared" ref="AF711:AH711" si="4523">Z711</f>
        <v>0.4076264729</v>
      </c>
      <c r="AG711" s="17">
        <f t="shared" si="4523"/>
        <v>0.4298763375</v>
      </c>
      <c r="AH711" s="17">
        <f t="shared" si="4523"/>
        <v>0.9528811981</v>
      </c>
      <c r="AM711" s="27">
        <v>-0.46473868956417785</v>
      </c>
      <c r="AN711" s="27">
        <v>1.0892385625838992</v>
      </c>
      <c r="AO711" s="27">
        <v>1.2191589476377367</v>
      </c>
      <c r="AQ711" s="17">
        <f t="shared" ref="AQ711:AS711" si="4524">EXP(AM711)/(EXP($AM711)+EXP($AN711)+EXP($AO711))</f>
        <v>0.08995429985</v>
      </c>
      <c r="AR711" s="17">
        <f t="shared" si="4524"/>
        <v>0.4255059851</v>
      </c>
      <c r="AS711" s="17">
        <f t="shared" si="4524"/>
        <v>0.484539715</v>
      </c>
      <c r="AU711" s="40" t="str">
        <f t="shared" si="4483"/>
        <v>virginica</v>
      </c>
      <c r="AW711" s="41">
        <v>0.0</v>
      </c>
      <c r="AX711" s="41">
        <v>0.0</v>
      </c>
      <c r="AY711" s="41">
        <v>1.0</v>
      </c>
      <c r="BB711" s="74">
        <f t="shared" ref="BB711:BD711" si="4525">AQ711-AW711</f>
        <v>0.08995429985</v>
      </c>
      <c r="BC711" s="74">
        <f t="shared" si="4525"/>
        <v>0.4255059851</v>
      </c>
      <c r="BD711" s="74">
        <f t="shared" si="4525"/>
        <v>-0.515460285</v>
      </c>
      <c r="BF711" s="5">
        <v>1.0</v>
      </c>
      <c r="BG711" s="5">
        <v>1.0</v>
      </c>
      <c r="BH711" s="5">
        <v>1.0</v>
      </c>
      <c r="BJ711" s="34">
        <f t="shared" ref="BJ711:BL711" si="4526">BB711*BF711</f>
        <v>0.08995429985</v>
      </c>
      <c r="BK711" s="34">
        <f t="shared" si="4526"/>
        <v>0.4255059851</v>
      </c>
      <c r="BL711" s="34">
        <f t="shared" si="4526"/>
        <v>-0.515460285</v>
      </c>
      <c r="BT711" s="5">
        <f t="shared" ref="BT711:BV711" si="4527">Z711*(1-Z711)</f>
        <v>0.2414671315</v>
      </c>
      <c r="BU711" s="5">
        <f t="shared" si="4527"/>
        <v>0.245082672</v>
      </c>
      <c r="BV711" s="5">
        <f t="shared" si="4527"/>
        <v>0.0448986204</v>
      </c>
      <c r="BY711" s="17">
        <v>0.286596345557222</v>
      </c>
      <c r="BZ711" s="17">
        <v>-0.383009218576343</v>
      </c>
      <c r="CA711" s="17">
        <v>-0.16019418147466907</v>
      </c>
      <c r="CC711" s="34">
        <f t="shared" ref="CC711:CE711" si="4528">BY711*BT711</f>
        <v>0.06920359746</v>
      </c>
      <c r="CD711" s="34">
        <f t="shared" si="4528"/>
        <v>-0.09386892267</v>
      </c>
      <c r="CE711" s="34">
        <f t="shared" si="4528"/>
        <v>-0.007192497745</v>
      </c>
    </row>
    <row r="712" ht="18.0" customHeight="1">
      <c r="B712" s="6">
        <v>0.0</v>
      </c>
      <c r="C712" s="6">
        <v>0.0</v>
      </c>
      <c r="D712" s="6">
        <v>1.0</v>
      </c>
      <c r="E712" s="22" t="str">
        <f t="shared" si="4463"/>
        <v>virginica</v>
      </c>
      <c r="F712" s="22">
        <f t="shared" ref="F712:H712" si="4529">AQ712</f>
        <v>0.0780048969</v>
      </c>
      <c r="G712" s="22">
        <f t="shared" si="4529"/>
        <v>0.452997446</v>
      </c>
      <c r="H712" s="22">
        <f t="shared" si="4529"/>
        <v>0.4689976571</v>
      </c>
      <c r="I712" s="64" t="str">
        <f t="shared" si="4465"/>
        <v>virginica</v>
      </c>
      <c r="J712" s="30"/>
      <c r="K712" s="77" t="str">
        <f t="shared" si="4466"/>
        <v>OK</v>
      </c>
      <c r="L712" s="78">
        <f t="shared" si="4467"/>
        <v>0.105645725</v>
      </c>
      <c r="N712" s="31">
        <v>1.0</v>
      </c>
      <c r="O712" s="27">
        <v>7.7</v>
      </c>
      <c r="P712" s="27">
        <v>5.2</v>
      </c>
      <c r="U712" s="27">
        <v>-0.21126714850845163</v>
      </c>
      <c r="V712" s="27">
        <v>-0.49279038104609274</v>
      </c>
      <c r="W712" s="27">
        <v>3.029988748454058</v>
      </c>
      <c r="Z712" s="17">
        <f t="shared" ref="Z712:AB712" si="4530">1/(1+EXP(-U712))</f>
        <v>0.4473787912</v>
      </c>
      <c r="AA712" s="17">
        <f t="shared" si="4530"/>
        <v>0.3792364458</v>
      </c>
      <c r="AB712" s="17">
        <f t="shared" si="4530"/>
        <v>0.9539106783</v>
      </c>
      <c r="AE712" s="31">
        <v>1.0</v>
      </c>
      <c r="AF712" s="17">
        <f t="shared" ref="AF712:AH712" si="4531">Z712</f>
        <v>0.4473787912</v>
      </c>
      <c r="AG712" s="17">
        <f t="shared" si="4531"/>
        <v>0.3792364458</v>
      </c>
      <c r="AH712" s="17">
        <f t="shared" si="4531"/>
        <v>0.9539106783</v>
      </c>
      <c r="AM712" s="27">
        <v>-0.557774671526292</v>
      </c>
      <c r="AN712" s="27">
        <v>1.2013402104633217</v>
      </c>
      <c r="AO712" s="27">
        <v>1.2360514959488043</v>
      </c>
      <c r="AQ712" s="17">
        <f t="shared" ref="AQ712:AS712" si="4532">EXP(AM712)/(EXP($AM712)+EXP($AN712)+EXP($AO712))</f>
        <v>0.0780048969</v>
      </c>
      <c r="AR712" s="17">
        <f t="shared" si="4532"/>
        <v>0.452997446</v>
      </c>
      <c r="AS712" s="17">
        <f t="shared" si="4532"/>
        <v>0.4689976571</v>
      </c>
      <c r="AU712" s="40" t="str">
        <f t="shared" si="4483"/>
        <v>virginica</v>
      </c>
      <c r="AW712" s="41">
        <v>0.0</v>
      </c>
      <c r="AX712" s="41">
        <v>0.0</v>
      </c>
      <c r="AY712" s="41">
        <v>1.0</v>
      </c>
      <c r="BB712" s="74">
        <f t="shared" ref="BB712:BD712" si="4533">AQ712-AW712</f>
        <v>0.0780048969</v>
      </c>
      <c r="BC712" s="74">
        <f t="shared" si="4533"/>
        <v>0.452997446</v>
      </c>
      <c r="BD712" s="74">
        <f t="shared" si="4533"/>
        <v>-0.5310023429</v>
      </c>
      <c r="BF712" s="5">
        <v>1.0</v>
      </c>
      <c r="BG712" s="5">
        <v>1.0</v>
      </c>
      <c r="BH712" s="5">
        <v>1.0</v>
      </c>
      <c r="BJ712" s="34">
        <f t="shared" ref="BJ712:BL712" si="4534">BB712*BF712</f>
        <v>0.0780048969</v>
      </c>
      <c r="BK712" s="34">
        <f t="shared" si="4534"/>
        <v>0.452997446</v>
      </c>
      <c r="BL712" s="34">
        <f t="shared" si="4534"/>
        <v>-0.5310023429</v>
      </c>
      <c r="BT712" s="5">
        <f t="shared" ref="BT712:BV712" si="4535">Z712*(1-Z712)</f>
        <v>0.2472310084</v>
      </c>
      <c r="BU712" s="5">
        <f t="shared" si="4535"/>
        <v>0.235416164</v>
      </c>
      <c r="BV712" s="5">
        <f t="shared" si="4535"/>
        <v>0.04396509613</v>
      </c>
      <c r="BY712" s="17">
        <v>0.31398734385759147</v>
      </c>
      <c r="BZ712" s="17">
        <v>-0.4383506594111991</v>
      </c>
      <c r="CA712" s="17">
        <v>-0.12165309251396866</v>
      </c>
      <c r="CC712" s="34">
        <f t="shared" ref="CC712:CE712" si="4536">BY712*BT712</f>
        <v>0.07762740764</v>
      </c>
      <c r="CD712" s="34">
        <f t="shared" si="4536"/>
        <v>-0.1031948307</v>
      </c>
      <c r="CE712" s="34">
        <f t="shared" si="4536"/>
        <v>-0.005348489907</v>
      </c>
    </row>
    <row r="713" ht="18.0" customHeight="1">
      <c r="K713" s="2"/>
      <c r="R713" s="9"/>
      <c r="AM713" s="7"/>
    </row>
    <row r="714" ht="18.0" customHeight="1">
      <c r="K714" s="2"/>
      <c r="R714" s="9"/>
      <c r="AM714" s="43" t="s">
        <v>388</v>
      </c>
      <c r="AN714" s="27"/>
      <c r="AO714" s="27"/>
    </row>
    <row r="715" ht="18.0" customHeight="1">
      <c r="B715" s="11" t="s">
        <v>11</v>
      </c>
      <c r="C715" s="12"/>
      <c r="D715" s="12"/>
      <c r="E715" s="13"/>
      <c r="G715" s="2"/>
      <c r="H715" s="2"/>
      <c r="I715" s="2"/>
      <c r="J715" s="9"/>
      <c r="K715" s="2"/>
      <c r="L715" s="9"/>
      <c r="Q715" s="7"/>
      <c r="U715" s="43" t="s">
        <v>12</v>
      </c>
      <c r="V715" s="27"/>
      <c r="W715" s="27"/>
      <c r="Z715" s="16" t="s">
        <v>389</v>
      </c>
      <c r="AA715" s="17"/>
      <c r="AF715" s="16" t="s">
        <v>390</v>
      </c>
      <c r="AI715" s="7"/>
      <c r="AM715" s="43" t="s">
        <v>391</v>
      </c>
      <c r="AQ715" s="10" t="s">
        <v>392</v>
      </c>
      <c r="AR715" s="17"/>
      <c r="AW715" s="1" t="s">
        <v>41</v>
      </c>
      <c r="BB715" s="36" t="s">
        <v>93</v>
      </c>
      <c r="BF715" s="4" t="s">
        <v>393</v>
      </c>
      <c r="BH715" s="9" t="s">
        <v>2546</v>
      </c>
      <c r="BJ715" s="33" t="s">
        <v>395</v>
      </c>
      <c r="BN715" s="33" t="s">
        <v>396</v>
      </c>
      <c r="BO715" s="34"/>
      <c r="BP715" s="34"/>
      <c r="BQ715" s="34"/>
      <c r="BT715" s="4" t="s">
        <v>397</v>
      </c>
      <c r="BX715" s="16" t="s">
        <v>398</v>
      </c>
      <c r="BY715" s="17"/>
      <c r="BZ715" s="17"/>
      <c r="CA715" s="17"/>
      <c r="CB715" s="17"/>
      <c r="CC715" s="33" t="s">
        <v>399</v>
      </c>
      <c r="CG715" s="4" t="s">
        <v>138</v>
      </c>
      <c r="CH715" s="5"/>
      <c r="CI715" s="5"/>
      <c r="CJ715" s="5"/>
    </row>
    <row r="716" ht="18.0" customHeight="1">
      <c r="B716" s="18" t="s">
        <v>14</v>
      </c>
      <c r="C716" s="18" t="s">
        <v>15</v>
      </c>
      <c r="D716" s="18" t="s">
        <v>16</v>
      </c>
      <c r="E716" s="19"/>
      <c r="F716" s="6" t="s">
        <v>14</v>
      </c>
      <c r="G716" s="6" t="s">
        <v>15</v>
      </c>
      <c r="H716" s="6" t="s">
        <v>16</v>
      </c>
      <c r="I716" s="19"/>
      <c r="J716" s="20" t="s">
        <v>18</v>
      </c>
      <c r="K716" s="18" t="s">
        <v>19</v>
      </c>
      <c r="L716" s="18" t="s">
        <v>1142</v>
      </c>
      <c r="N716" s="1" t="s">
        <v>21</v>
      </c>
      <c r="O716" s="1" t="s">
        <v>22</v>
      </c>
      <c r="P716" s="1" t="s">
        <v>514</v>
      </c>
      <c r="Q716" s="1" t="s">
        <v>2547</v>
      </c>
      <c r="U716" s="1" t="s">
        <v>2548</v>
      </c>
      <c r="AE716" s="1" t="s">
        <v>21</v>
      </c>
      <c r="AF716" s="2" t="s">
        <v>2549</v>
      </c>
      <c r="AI716" s="2" t="s">
        <v>2550</v>
      </c>
      <c r="AK716" s="2"/>
      <c r="AM716" s="2" t="s">
        <v>2551</v>
      </c>
      <c r="AO716" s="2"/>
      <c r="AQ716" s="2" t="s">
        <v>47</v>
      </c>
      <c r="AW716" s="6" t="s">
        <v>14</v>
      </c>
      <c r="AX716" s="6" t="s">
        <v>15</v>
      </c>
      <c r="AY716" s="6" t="s">
        <v>16</v>
      </c>
      <c r="BB716" s="2" t="s">
        <v>101</v>
      </c>
      <c r="BF716" s="1" t="s">
        <v>251</v>
      </c>
      <c r="BJ716" s="57" t="s">
        <v>2552</v>
      </c>
      <c r="BK716" s="58"/>
      <c r="BO716" s="2" t="s">
        <v>104</v>
      </c>
      <c r="BP716" s="2"/>
      <c r="BT716" s="1" t="s">
        <v>145</v>
      </c>
      <c r="BY716" s="2" t="s">
        <v>146</v>
      </c>
      <c r="CC716" s="2" t="s">
        <v>2553</v>
      </c>
      <c r="CH716" s="2" t="s">
        <v>148</v>
      </c>
    </row>
    <row r="717" ht="18.0" customHeight="1">
      <c r="A717" s="1">
        <f>A704+1</f>
        <v>55</v>
      </c>
      <c r="B717" s="6">
        <v>1.0</v>
      </c>
      <c r="C717" s="6">
        <v>0.0</v>
      </c>
      <c r="D717" s="6">
        <v>0.0</v>
      </c>
      <c r="E717" s="22" t="str">
        <f t="shared" ref="E717:E725" si="4547">IF(MAX(B717:D717)=B717,"setosa",IF(MAX(B717:D717)=C717,"versicolor","virginica"))</f>
        <v>setosa</v>
      </c>
      <c r="F717" s="22">
        <f t="shared" ref="F717:H717" si="4537">AQ717</f>
        <v>0.8296888375</v>
      </c>
      <c r="G717" s="22">
        <f t="shared" si="4537"/>
        <v>0.03659954078</v>
      </c>
      <c r="H717" s="22">
        <f t="shared" si="4537"/>
        <v>0.1337116217</v>
      </c>
      <c r="I717" s="64" t="str">
        <f t="shared" ref="I717:I725" si="4549">IF(MAX(F717:H717)=F717,"setosa",IF(MAX(F717:H717)=G717,"versicolor","virginica"))</f>
        <v>setosa</v>
      </c>
      <c r="J717" s="22">
        <f>COUNTIF(K717:K725,"OK")/9</f>
        <v>1</v>
      </c>
      <c r="K717" s="24" t="str">
        <f t="shared" ref="K717:K725" si="4550">IF(E717=I717,"OK","NG")</f>
        <v>OK</v>
      </c>
      <c r="L717" s="76">
        <f t="shared" ref="L717:L725" si="4551">((AQ717-B717)^2+(AR717-C717)^2)/2</f>
        <v>0.01517270923</v>
      </c>
      <c r="M717" s="9" t="s">
        <v>26</v>
      </c>
      <c r="N717" s="25">
        <v>1.0</v>
      </c>
      <c r="O717" s="27">
        <v>5.1</v>
      </c>
      <c r="P717" s="27">
        <v>7.0</v>
      </c>
      <c r="Q717" s="72">
        <f t="shared" ref="Q717:S717" si="4538">Q704-$C$10*CH704</f>
        <v>0.1253076727</v>
      </c>
      <c r="R717" s="72">
        <f t="shared" si="4538"/>
        <v>-0.1982065673</v>
      </c>
      <c r="S717" s="72">
        <f t="shared" si="4538"/>
        <v>0.2206391005</v>
      </c>
      <c r="T717" s="28" t="s">
        <v>27</v>
      </c>
      <c r="U717" s="27">
        <f t="array" ref="U717:W725">MMULT(N717:P725,Q717:S719)</f>
        <v>-2.646281911</v>
      </c>
      <c r="V717" s="27">
        <v>3.9583287865467733</v>
      </c>
      <c r="W717" s="27">
        <v>-2.3439737185617266</v>
      </c>
      <c r="Y717" s="9" t="s">
        <v>2554</v>
      </c>
      <c r="Z717" s="17">
        <f t="shared" ref="Z717:AB717" si="4539">1/(1+EXP(-U717))</f>
        <v>0.06621854205</v>
      </c>
      <c r="AA717" s="17">
        <f t="shared" si="4539"/>
        <v>0.9812627876</v>
      </c>
      <c r="AB717" s="17">
        <f t="shared" si="4539"/>
        <v>0.08754596686</v>
      </c>
      <c r="AD717" s="9" t="s">
        <v>2555</v>
      </c>
      <c r="AE717" s="25">
        <v>1.0</v>
      </c>
      <c r="AF717" s="17">
        <f t="shared" ref="AF717:AH717" si="4540">Z717</f>
        <v>0.06621854205</v>
      </c>
      <c r="AG717" s="17">
        <f t="shared" si="4540"/>
        <v>0.9812627876</v>
      </c>
      <c r="AH717" s="17">
        <f t="shared" si="4540"/>
        <v>0.08754596686</v>
      </c>
      <c r="AI717" s="38">
        <f t="shared" ref="AI717:AK717" si="4541">AI704-$C$10*BO704</f>
        <v>0.3016762572</v>
      </c>
      <c r="AJ717" s="38">
        <f t="shared" si="4541"/>
        <v>-0.1982233919</v>
      </c>
      <c r="AK717" s="38">
        <f t="shared" si="4541"/>
        <v>-0.1034528653</v>
      </c>
      <c r="AL717" s="28" t="s">
        <v>27</v>
      </c>
      <c r="AM717" s="27">
        <f t="array" ref="AM717:AO725">MMULT(AE717:AH725,AI717:AK720)</f>
        <v>1.948540523</v>
      </c>
      <c r="AN717" s="27">
        <v>-1.1724745194097654</v>
      </c>
      <c r="AO717" s="27">
        <v>0.12317519120182796</v>
      </c>
      <c r="AP717" s="9" t="s">
        <v>2556</v>
      </c>
      <c r="AQ717" s="17">
        <f t="shared" ref="AQ717:AS717" si="4542">EXP(AM717)/(EXP($AM717)+EXP($AN717)+EXP($AO717))</f>
        <v>0.8296888375</v>
      </c>
      <c r="AR717" s="17">
        <f t="shared" si="4542"/>
        <v>0.03659954078</v>
      </c>
      <c r="AS717" s="17">
        <f t="shared" si="4542"/>
        <v>0.1337116217</v>
      </c>
      <c r="AT717" s="39" t="s">
        <v>51</v>
      </c>
      <c r="AU717" s="40" t="str">
        <f>IF(MAX(B717:D717)=MAX(AQ717:AS717)=AQ717,"setosa",IF(MAX(AQ717:AS717)=AR717,"versicolor","virginica"))</f>
        <v>virginica</v>
      </c>
      <c r="AW717" s="41">
        <v>1.0</v>
      </c>
      <c r="AX717" s="41">
        <v>0.0</v>
      </c>
      <c r="AY717" s="41">
        <v>0.0</v>
      </c>
      <c r="BA717" s="59" t="s">
        <v>108</v>
      </c>
      <c r="BB717" s="74">
        <f t="shared" ref="BB717:BD717" si="4543">AQ717-AW717</f>
        <v>-0.1703111625</v>
      </c>
      <c r="BC717" s="74">
        <f t="shared" si="4543"/>
        <v>0.03659954078</v>
      </c>
      <c r="BD717" s="74">
        <f t="shared" si="4543"/>
        <v>0.1337116217</v>
      </c>
      <c r="BE717" s="9" t="s">
        <v>2557</v>
      </c>
      <c r="BF717" s="5">
        <v>1.0</v>
      </c>
      <c r="BG717" s="5">
        <v>1.0</v>
      </c>
      <c r="BH717" s="5">
        <v>1.0</v>
      </c>
      <c r="BI717" s="9" t="s">
        <v>2558</v>
      </c>
      <c r="BJ717" s="34">
        <f t="shared" ref="BJ717:BL717" si="4544">BB717*BF717</f>
        <v>-0.1703111625</v>
      </c>
      <c r="BK717" s="34">
        <f t="shared" si="4544"/>
        <v>0.03659954078</v>
      </c>
      <c r="BL717" s="34">
        <f t="shared" si="4544"/>
        <v>0.1337116217</v>
      </c>
      <c r="BN717" s="61" t="s">
        <v>2559</v>
      </c>
      <c r="BO717" s="62">
        <f t="array" ref="BO717:BQ720">MMULT(TRANSPOSE(AE717:AH725),BJ717:BL725)</f>
        <v>-0.001913136558</v>
      </c>
      <c r="BP717" s="62">
        <v>-0.04560879887174307</v>
      </c>
      <c r="BQ717" s="62">
        <v>0.04752193543020933</v>
      </c>
      <c r="BS717" s="75" t="s">
        <v>2560</v>
      </c>
      <c r="BT717" s="5">
        <f t="shared" ref="BT717:BV717" si="4545">Z717*(1-Z717)</f>
        <v>0.06183364674</v>
      </c>
      <c r="BU717" s="5">
        <f t="shared" si="4545"/>
        <v>0.01838612927</v>
      </c>
      <c r="BV717" s="5">
        <f t="shared" si="4545"/>
        <v>0.07988167055</v>
      </c>
      <c r="BX717" s="9" t="s">
        <v>2561</v>
      </c>
      <c r="BY717" s="17">
        <f t="array" ref="BY717:CA725">MMULT(BJ717:BL725,TRANSPOSE(AI718:AK720))</f>
        <v>0.1148180354</v>
      </c>
      <c r="BZ717" s="17">
        <v>-0.3421194725410044</v>
      </c>
      <c r="CA717" s="17">
        <v>0.48285854198393446</v>
      </c>
      <c r="CB717" s="9"/>
      <c r="CC717" s="34">
        <f t="shared" ref="CC717:CE717" si="4546">BY717*BT717</f>
        <v>0.007099617838</v>
      </c>
      <c r="CD717" s="34">
        <f t="shared" si="4546"/>
        <v>-0.006290252848</v>
      </c>
      <c r="CE717" s="34">
        <f t="shared" si="4546"/>
        <v>0.03857154697</v>
      </c>
      <c r="CG717" s="61" t="s">
        <v>2562</v>
      </c>
      <c r="CH717" s="65">
        <f t="array" ref="CH717:CJ719">MMULT(TRANSPOSE(N717:P725),CC717:CE725)</f>
        <v>-0.0662171332</v>
      </c>
      <c r="CI717" s="65">
        <v>0.06976394702213265</v>
      </c>
      <c r="CJ717" s="65">
        <v>0.0037713917647405433</v>
      </c>
    </row>
    <row r="718" ht="18.0" customHeight="1">
      <c r="B718" s="6">
        <v>1.0</v>
      </c>
      <c r="C718" s="6">
        <v>0.0</v>
      </c>
      <c r="D718" s="6">
        <v>0.0</v>
      </c>
      <c r="E718" s="22" t="str">
        <f t="shared" si="4547"/>
        <v>setosa</v>
      </c>
      <c r="F718" s="22">
        <f t="shared" ref="F718:H718" si="4548">AQ718</f>
        <v>0.8492673788</v>
      </c>
      <c r="G718" s="22">
        <f t="shared" si="4548"/>
        <v>0.03142357919</v>
      </c>
      <c r="H718" s="22">
        <f t="shared" si="4548"/>
        <v>0.119309042</v>
      </c>
      <c r="I718" s="64" t="str">
        <f t="shared" si="4549"/>
        <v>setosa</v>
      </c>
      <c r="K718" s="24" t="str">
        <f t="shared" si="4550"/>
        <v>OK</v>
      </c>
      <c r="L718" s="76">
        <f t="shared" si="4551"/>
        <v>0.01185388221</v>
      </c>
      <c r="N718" s="29">
        <v>1.0</v>
      </c>
      <c r="O718" s="27">
        <v>5.4</v>
      </c>
      <c r="P718" s="27">
        <v>7.8</v>
      </c>
      <c r="Q718" s="72">
        <f t="shared" ref="Q718:S718" si="4552">Q705-$C$10*CH705</f>
        <v>0.4384300632</v>
      </c>
      <c r="R718" s="72">
        <f t="shared" si="4552"/>
        <v>-0.8534990878</v>
      </c>
      <c r="S718" s="72">
        <f t="shared" si="4552"/>
        <v>1.215399953</v>
      </c>
      <c r="U718" s="27">
        <v>-3.0870480809337577</v>
      </c>
      <c r="V718" s="27">
        <v>4.6747797118257814</v>
      </c>
      <c r="W718" s="27">
        <v>-2.9808568846619385</v>
      </c>
      <c r="Z718" s="17">
        <f t="shared" ref="Z718:AB718" si="4553">1/(1+EXP(-U718))</f>
        <v>0.04364468169</v>
      </c>
      <c r="AA718" s="17">
        <f t="shared" si="4553"/>
        <v>0.99075862</v>
      </c>
      <c r="AB718" s="17">
        <f t="shared" si="4553"/>
        <v>0.04829822633</v>
      </c>
      <c r="AE718" s="29">
        <v>1.0</v>
      </c>
      <c r="AF718" s="17">
        <f t="shared" ref="AF718:AH718" si="4554">Z718</f>
        <v>0.04364468169</v>
      </c>
      <c r="AG718" s="17">
        <f t="shared" si="4554"/>
        <v>0.99075862</v>
      </c>
      <c r="AH718" s="17">
        <f t="shared" si="4554"/>
        <v>0.04829822633</v>
      </c>
      <c r="AI718" s="38">
        <f t="shared" ref="AI718:AK718" si="4555">AI705-$C$10*BO705</f>
        <v>-0.003254463067</v>
      </c>
      <c r="AJ718" s="38">
        <f t="shared" si="4555"/>
        <v>1.306246488</v>
      </c>
      <c r="AK718" s="38">
        <f t="shared" si="4555"/>
        <v>0.4970079753</v>
      </c>
      <c r="AM718" s="27">
        <v>2.0306498751104076</v>
      </c>
      <c r="AN718" s="27">
        <v>-1.2661656547802198</v>
      </c>
      <c r="AO718" s="27">
        <v>0.06799292325613934</v>
      </c>
      <c r="AQ718" s="17">
        <f t="shared" ref="AQ718:AS718" si="4556">EXP(AM718)/(EXP($AM718)+EXP($AN718)+EXP($AO718))</f>
        <v>0.8492673788</v>
      </c>
      <c r="AR718" s="17">
        <f t="shared" si="4556"/>
        <v>0.03142357919</v>
      </c>
      <c r="AS718" s="17">
        <f t="shared" si="4556"/>
        <v>0.119309042</v>
      </c>
      <c r="AU718" s="40" t="str">
        <f t="shared" ref="AU718:AU725" si="4567">IF(MAX(AQ718:AS718)=AQ718,"setosa",IF(MAX(AQ718:AS718)=AR718,"versicolor","virginica"))</f>
        <v>setosa</v>
      </c>
      <c r="AW718" s="41">
        <v>1.0</v>
      </c>
      <c r="AX718" s="41">
        <v>0.0</v>
      </c>
      <c r="AY718" s="41">
        <v>0.0</v>
      </c>
      <c r="BB718" s="74">
        <f t="shared" ref="BB718:BD718" si="4557">AQ718-AW718</f>
        <v>-0.1507326212</v>
      </c>
      <c r="BC718" s="74">
        <f t="shared" si="4557"/>
        <v>0.03142357919</v>
      </c>
      <c r="BD718" s="74">
        <f t="shared" si="4557"/>
        <v>0.119309042</v>
      </c>
      <c r="BF718" s="5">
        <v>1.0</v>
      </c>
      <c r="BG718" s="5">
        <v>1.0</v>
      </c>
      <c r="BH718" s="5">
        <v>1.0</v>
      </c>
      <c r="BJ718" s="34">
        <f t="shared" ref="BJ718:BL718" si="4558">BB718*BF718</f>
        <v>-0.1507326212</v>
      </c>
      <c r="BK718" s="34">
        <f t="shared" si="4558"/>
        <v>0.03142357919</v>
      </c>
      <c r="BL718" s="34">
        <f t="shared" si="4558"/>
        <v>0.119309042</v>
      </c>
      <c r="BN718" s="61" t="s">
        <v>2563</v>
      </c>
      <c r="BO718" s="34">
        <v>0.17157591588394783</v>
      </c>
      <c r="BP718" s="34">
        <v>-0.34109147938639084</v>
      </c>
      <c r="BQ718" s="34">
        <v>0.16951556350244276</v>
      </c>
      <c r="BT718" s="5">
        <f t="shared" ref="BT718:BV718" si="4559">Z718*(1-Z718)</f>
        <v>0.04173982345</v>
      </c>
      <c r="BU718" s="5">
        <f t="shared" si="4559"/>
        <v>0.009155976856</v>
      </c>
      <c r="BV718" s="5">
        <f t="shared" si="4559"/>
        <v>0.04596550767</v>
      </c>
      <c r="BY718" s="17">
        <v>0.1008350391157096</v>
      </c>
      <c r="BZ718" s="17">
        <v>-0.3015345809366514</v>
      </c>
      <c r="CA718" s="17">
        <v>0.42715463395947384</v>
      </c>
      <c r="CC718" s="34">
        <f t="shared" ref="CC718:CE718" si="4560">BY718*BT718</f>
        <v>0.00420883673</v>
      </c>
      <c r="CD718" s="34">
        <f t="shared" si="4560"/>
        <v>-0.002760843644</v>
      </c>
      <c r="CE718" s="34">
        <f t="shared" si="4560"/>
        <v>0.0196343796</v>
      </c>
      <c r="CG718" s="61" t="s">
        <v>2564</v>
      </c>
      <c r="CH718" s="66">
        <v>-0.13545144087604655</v>
      </c>
      <c r="CI718" s="66">
        <v>0.07605207603641173</v>
      </c>
      <c r="CJ718" s="66">
        <v>-0.1865515683847074</v>
      </c>
    </row>
    <row r="719" ht="18.0" customHeight="1">
      <c r="B719" s="6">
        <v>1.0</v>
      </c>
      <c r="C719" s="6">
        <v>0.0</v>
      </c>
      <c r="D719" s="6">
        <v>0.0</v>
      </c>
      <c r="E719" s="22" t="str">
        <f t="shared" si="4547"/>
        <v>setosa</v>
      </c>
      <c r="F719" s="22">
        <f t="shared" ref="F719:H719" si="4561">AQ719</f>
        <v>0.8405841168</v>
      </c>
      <c r="G719" s="22">
        <f t="shared" si="4561"/>
        <v>0.03391840214</v>
      </c>
      <c r="H719" s="22">
        <f t="shared" si="4561"/>
        <v>0.1254974811</v>
      </c>
      <c r="I719" s="64" t="str">
        <f t="shared" si="4549"/>
        <v>setosa</v>
      </c>
      <c r="K719" s="24" t="str">
        <f t="shared" si="4550"/>
        <v>OK</v>
      </c>
      <c r="L719" s="76">
        <f t="shared" si="4551"/>
        <v>0.01328194092</v>
      </c>
      <c r="N719" s="29">
        <v>1.0</v>
      </c>
      <c r="O719" s="27">
        <v>4.6</v>
      </c>
      <c r="P719" s="27">
        <v>6.8</v>
      </c>
      <c r="Q719" s="72">
        <f t="shared" ref="Q719:S719" si="4562">Q706-$C$10*CH706</f>
        <v>-0.7153689865</v>
      </c>
      <c r="R719" s="72">
        <f t="shared" si="4562"/>
        <v>1.215625815</v>
      </c>
      <c r="S719" s="72">
        <f t="shared" si="4562"/>
        <v>-1.25187894</v>
      </c>
      <c r="U719" s="27">
        <v>-2.7224231449679435</v>
      </c>
      <c r="V719" s="27">
        <v>4.141953167549711</v>
      </c>
      <c r="W719" s="27">
        <v>-2.7012979071632435</v>
      </c>
      <c r="Z719" s="17">
        <f t="shared" ref="Z719:AB719" si="4563">1/(1+EXP(-U719))</f>
        <v>0.06166311221</v>
      </c>
      <c r="AA719" s="17">
        <f t="shared" si="4563"/>
        <v>0.9843568162</v>
      </c>
      <c r="AB719" s="17">
        <f t="shared" si="4563"/>
        <v>0.06289681295</v>
      </c>
      <c r="AE719" s="29">
        <v>1.0</v>
      </c>
      <c r="AF719" s="17">
        <f t="shared" ref="AF719:AH719" si="4564">Z719</f>
        <v>0.06166311221</v>
      </c>
      <c r="AG719" s="17">
        <f t="shared" si="4564"/>
        <v>0.9843568162</v>
      </c>
      <c r="AH719" s="17">
        <f t="shared" si="4564"/>
        <v>0.06289681295</v>
      </c>
      <c r="AI719" s="38">
        <f t="shared" ref="AI719:AK719" si="4565">AI706-$C$10*BO706</f>
        <v>1.825606816</v>
      </c>
      <c r="AJ719" s="38">
        <f t="shared" si="4565"/>
        <v>-1.201026954</v>
      </c>
      <c r="AK719" s="38">
        <f t="shared" si="4565"/>
        <v>0.09542013862</v>
      </c>
      <c r="AM719" s="27">
        <v>1.9948381654773941</v>
      </c>
      <c r="AN719" s="27">
        <v>-1.215301158678004</v>
      </c>
      <c r="AO719" s="27">
        <v>0.09302682573316709</v>
      </c>
      <c r="AQ719" s="17">
        <f t="shared" ref="AQ719:AS719" si="4566">EXP(AM719)/(EXP($AM719)+EXP($AN719)+EXP($AO719))</f>
        <v>0.8405841168</v>
      </c>
      <c r="AR719" s="17">
        <f t="shared" si="4566"/>
        <v>0.03391840214</v>
      </c>
      <c r="AS719" s="17">
        <f t="shared" si="4566"/>
        <v>0.1254974811</v>
      </c>
      <c r="AU719" s="40" t="str">
        <f t="shared" si="4567"/>
        <v>setosa</v>
      </c>
      <c r="AW719" s="41">
        <v>1.0</v>
      </c>
      <c r="AX719" s="41">
        <v>0.0</v>
      </c>
      <c r="AY719" s="41">
        <v>0.0</v>
      </c>
      <c r="BB719" s="74">
        <f t="shared" ref="BB719:BD719" si="4568">AQ719-AW719</f>
        <v>-0.1594158832</v>
      </c>
      <c r="BC719" s="74">
        <f t="shared" si="4568"/>
        <v>0.03391840214</v>
      </c>
      <c r="BD719" s="74">
        <f t="shared" si="4568"/>
        <v>0.1254974811</v>
      </c>
      <c r="BF719" s="5">
        <v>1.0</v>
      </c>
      <c r="BG719" s="5">
        <v>1.0</v>
      </c>
      <c r="BH719" s="5">
        <v>1.0</v>
      </c>
      <c r="BJ719" s="34">
        <f t="shared" ref="BJ719:BL719" si="4569">BB719*BF719</f>
        <v>-0.1594158832</v>
      </c>
      <c r="BK719" s="34">
        <f t="shared" si="4569"/>
        <v>0.03391840214</v>
      </c>
      <c r="BL719" s="34">
        <f t="shared" si="4569"/>
        <v>0.1254974811</v>
      </c>
      <c r="BO719" s="34">
        <v>-0.25215016636689985</v>
      </c>
      <c r="BP719" s="34">
        <v>0.40027795697290547</v>
      </c>
      <c r="BQ719" s="34">
        <v>-0.14812779060600595</v>
      </c>
      <c r="BT719" s="5">
        <f t="shared" ref="BT719:BV719" si="4570">Z719*(1-Z719)</f>
        <v>0.05786077281</v>
      </c>
      <c r="BU719" s="5">
        <f t="shared" si="4570"/>
        <v>0.0153984746</v>
      </c>
      <c r="BV719" s="5">
        <f t="shared" si="4570"/>
        <v>0.05894080387</v>
      </c>
      <c r="BY719" s="17">
        <v>0.10719785576582264</v>
      </c>
      <c r="BZ719" s="17">
        <v>-0.3197926511734889</v>
      </c>
      <c r="CA719" s="17">
        <v>0.4519000840864247</v>
      </c>
      <c r="CC719" s="34">
        <f t="shared" ref="CC719:CE719" si="4571">BY719*BT719</f>
        <v>0.006202550778</v>
      </c>
      <c r="CD719" s="34">
        <f t="shared" si="4571"/>
        <v>-0.004924319015</v>
      </c>
      <c r="CE719" s="34">
        <f t="shared" si="4571"/>
        <v>0.02663535423</v>
      </c>
      <c r="CH719" s="66">
        <v>0.2382289965681127</v>
      </c>
      <c r="CI719" s="66">
        <v>-0.2661384865680737</v>
      </c>
      <c r="CJ719" s="66">
        <v>0.1530324008074147</v>
      </c>
    </row>
    <row r="720" ht="18.0" customHeight="1">
      <c r="B720" s="6">
        <v>0.0</v>
      </c>
      <c r="C720" s="6">
        <v>1.0</v>
      </c>
      <c r="D720" s="6">
        <v>0.0</v>
      </c>
      <c r="E720" s="22" t="str">
        <f t="shared" si="4547"/>
        <v>versicolor</v>
      </c>
      <c r="F720" s="22">
        <f t="shared" ref="F720:H720" si="4572">AQ720</f>
        <v>0.04413545687</v>
      </c>
      <c r="G720" s="22">
        <f t="shared" si="4572"/>
        <v>0.5481813099</v>
      </c>
      <c r="H720" s="22">
        <f t="shared" si="4572"/>
        <v>0.4076832333</v>
      </c>
      <c r="I720" s="64" t="str">
        <f t="shared" si="4549"/>
        <v>versicolor</v>
      </c>
      <c r="K720" s="24" t="str">
        <f t="shared" si="4550"/>
        <v>OK</v>
      </c>
      <c r="L720" s="76">
        <f t="shared" si="4551"/>
        <v>0.1030440336</v>
      </c>
      <c r="N720" s="29">
        <v>1.0</v>
      </c>
      <c r="O720" s="27">
        <v>6.4</v>
      </c>
      <c r="P720" s="27">
        <v>3.6</v>
      </c>
      <c r="U720" s="27">
        <v>0.35593172575020215</v>
      </c>
      <c r="V720" s="27">
        <v>-1.2843477970206223</v>
      </c>
      <c r="W720" s="27">
        <v>3.4924346169545872</v>
      </c>
      <c r="Z720" s="17">
        <f t="shared" ref="Z720:AB720" si="4573">1/(1+EXP(-U720))</f>
        <v>0.5880552641</v>
      </c>
      <c r="AA720" s="17">
        <f t="shared" si="4573"/>
        <v>0.2168110412</v>
      </c>
      <c r="AB720" s="17">
        <f t="shared" si="4573"/>
        <v>0.970471743</v>
      </c>
      <c r="AE720" s="29">
        <v>1.0</v>
      </c>
      <c r="AF720" s="17">
        <f t="shared" ref="AF720:AH720" si="4574">Z720</f>
        <v>0.5880552641</v>
      </c>
      <c r="AG720" s="17">
        <f t="shared" si="4574"/>
        <v>0.2168110412</v>
      </c>
      <c r="AH720" s="17">
        <f t="shared" si="4574"/>
        <v>0.970471743</v>
      </c>
      <c r="AI720" s="38">
        <f t="shared" ref="AI720:AK720" si="4575">AI707-$C$10*BO707</f>
        <v>-1.648508395</v>
      </c>
      <c r="AJ720" s="38">
        <f t="shared" si="4575"/>
        <v>1.345284038</v>
      </c>
      <c r="AK720" s="38">
        <f t="shared" si="4575"/>
        <v>1.143224358</v>
      </c>
      <c r="AM720" s="27">
        <v>-0.9042566480223999</v>
      </c>
      <c r="AN720" s="27">
        <v>1.615085971534965</v>
      </c>
      <c r="AO720" s="27">
        <v>1.318970365632109</v>
      </c>
      <c r="AQ720" s="17">
        <f t="shared" ref="AQ720:AS720" si="4576">EXP(AM720)/(EXP($AM720)+EXP($AN720)+EXP($AO720))</f>
        <v>0.04413545687</v>
      </c>
      <c r="AR720" s="17">
        <f t="shared" si="4576"/>
        <v>0.5481813099</v>
      </c>
      <c r="AS720" s="17">
        <f t="shared" si="4576"/>
        <v>0.4076832333</v>
      </c>
      <c r="AU720" s="40" t="str">
        <f t="shared" si="4567"/>
        <v>versicolor</v>
      </c>
      <c r="AW720" s="41">
        <v>0.0</v>
      </c>
      <c r="AX720" s="41">
        <v>1.0</v>
      </c>
      <c r="AY720" s="41">
        <v>0.0</v>
      </c>
      <c r="BB720" s="74">
        <f t="shared" ref="BB720:BD720" si="4577">AQ720-AW720</f>
        <v>0.04413545687</v>
      </c>
      <c r="BC720" s="74">
        <f t="shared" si="4577"/>
        <v>-0.4518186901</v>
      </c>
      <c r="BD720" s="74">
        <f t="shared" si="4577"/>
        <v>0.4076832333</v>
      </c>
      <c r="BF720" s="5">
        <v>1.0</v>
      </c>
      <c r="BG720" s="5">
        <v>1.0</v>
      </c>
      <c r="BH720" s="5">
        <v>1.0</v>
      </c>
      <c r="BJ720" s="34">
        <f t="shared" ref="BJ720:BL720" si="4578">BB720*BF720</f>
        <v>0.04413545687</v>
      </c>
      <c r="BK720" s="34">
        <f t="shared" si="4578"/>
        <v>-0.4518186901</v>
      </c>
      <c r="BL720" s="34">
        <f t="shared" si="4578"/>
        <v>0.4076832333</v>
      </c>
      <c r="BO720" s="34">
        <v>0.4114282147315303</v>
      </c>
      <c r="BP720" s="34">
        <v>-0.17922209096332198</v>
      </c>
      <c r="BQ720" s="34">
        <v>-0.23220612376820876</v>
      </c>
      <c r="BT720" s="5">
        <f t="shared" ref="BT720:BV720" si="4579">Z720*(1-Z720)</f>
        <v>0.2422462705</v>
      </c>
      <c r="BU720" s="5">
        <f t="shared" si="4579"/>
        <v>0.1698040136</v>
      </c>
      <c r="BV720" s="5">
        <f t="shared" si="4579"/>
        <v>0.02865633904</v>
      </c>
      <c r="BY720" s="17">
        <v>-0.38770839593128026</v>
      </c>
      <c r="BZ720" s="17">
        <v>0.6621216068381708</v>
      </c>
      <c r="CA720" s="17">
        <v>-0.21450874035482598</v>
      </c>
      <c r="CC720" s="34">
        <f t="shared" ref="CC720:CE720" si="4580">BY720*BT720</f>
        <v>-0.09392091294</v>
      </c>
      <c r="CD720" s="34">
        <f t="shared" si="4580"/>
        <v>0.1124309064</v>
      </c>
      <c r="CE720" s="34">
        <f t="shared" si="4580"/>
        <v>-0.00614703519</v>
      </c>
    </row>
    <row r="721" ht="18.0" customHeight="1">
      <c r="B721" s="6">
        <v>0.0</v>
      </c>
      <c r="C721" s="6">
        <v>1.0</v>
      </c>
      <c r="D721" s="6">
        <v>0.0</v>
      </c>
      <c r="E721" s="22" t="str">
        <f t="shared" si="4547"/>
        <v>versicolor</v>
      </c>
      <c r="F721" s="22">
        <f t="shared" ref="F721:H721" si="4581">AQ721</f>
        <v>0.05014281468</v>
      </c>
      <c r="G721" s="22">
        <f t="shared" si="4581"/>
        <v>0.5307408226</v>
      </c>
      <c r="H721" s="22">
        <f t="shared" si="4581"/>
        <v>0.4191163627</v>
      </c>
      <c r="I721" s="64" t="str">
        <f t="shared" si="4549"/>
        <v>versicolor</v>
      </c>
      <c r="K721" s="24" t="str">
        <f t="shared" si="4550"/>
        <v>OK</v>
      </c>
      <c r="L721" s="76">
        <f t="shared" si="4551"/>
        <v>0.1113592387</v>
      </c>
      <c r="N721" s="29">
        <v>1.0</v>
      </c>
      <c r="O721" s="27">
        <v>5.9</v>
      </c>
      <c r="P721" s="27">
        <v>3.4</v>
      </c>
      <c r="U721" s="27">
        <v>0.27979049144947465</v>
      </c>
      <c r="V721" s="27">
        <v>-1.1007234160176838</v>
      </c>
      <c r="W721" s="27">
        <v>3.1351104283530695</v>
      </c>
      <c r="Z721" s="17">
        <f t="shared" ref="Z721:AB721" si="4582">1/(1+EXP(-U721))</f>
        <v>0.5694948594</v>
      </c>
      <c r="AA721" s="17">
        <f t="shared" si="4582"/>
        <v>0.2496043726</v>
      </c>
      <c r="AB721" s="17">
        <f t="shared" si="4582"/>
        <v>0.9583180058</v>
      </c>
      <c r="AE721" s="29">
        <v>1.0</v>
      </c>
      <c r="AF721" s="17">
        <f t="shared" ref="AF721:AH721" si="4583">Z721</f>
        <v>0.5694948594</v>
      </c>
      <c r="AG721" s="17">
        <f t="shared" si="4583"/>
        <v>0.2496043726</v>
      </c>
      <c r="AH721" s="17">
        <f t="shared" si="4583"/>
        <v>0.9583180058</v>
      </c>
      <c r="AI721" s="2"/>
      <c r="AM721" s="27">
        <v>-0.824292976846474</v>
      </c>
      <c r="AN721" s="27">
        <v>1.5351056045666764</v>
      </c>
      <c r="AO721" s="27">
        <v>1.2989803922749332</v>
      </c>
      <c r="AQ721" s="17">
        <f t="shared" ref="AQ721:AS721" si="4584">EXP(AM721)/(EXP($AM721)+EXP($AN721)+EXP($AO721))</f>
        <v>0.05014281468</v>
      </c>
      <c r="AR721" s="17">
        <f t="shared" si="4584"/>
        <v>0.5307408226</v>
      </c>
      <c r="AS721" s="17">
        <f t="shared" si="4584"/>
        <v>0.4191163627</v>
      </c>
      <c r="AU721" s="40" t="str">
        <f t="shared" si="4567"/>
        <v>versicolor</v>
      </c>
      <c r="AW721" s="41">
        <v>0.0</v>
      </c>
      <c r="AX721" s="41">
        <v>1.0</v>
      </c>
      <c r="AY721" s="41">
        <v>0.0</v>
      </c>
      <c r="BB721" s="74">
        <f t="shared" ref="BB721:BD721" si="4585">AQ721-AW721</f>
        <v>0.05014281468</v>
      </c>
      <c r="BC721" s="74">
        <f t="shared" si="4585"/>
        <v>-0.4692591774</v>
      </c>
      <c r="BD721" s="74">
        <f t="shared" si="4585"/>
        <v>0.4191163627</v>
      </c>
      <c r="BF721" s="5">
        <v>1.0</v>
      </c>
      <c r="BG721" s="5">
        <v>1.0</v>
      </c>
      <c r="BH721" s="5">
        <v>1.0</v>
      </c>
      <c r="BJ721" s="34">
        <f t="shared" ref="BJ721:BL721" si="4586">BB721*BF721</f>
        <v>0.05014281468</v>
      </c>
      <c r="BK721" s="34">
        <f t="shared" si="4586"/>
        <v>-0.4692591774</v>
      </c>
      <c r="BL721" s="34">
        <f t="shared" si="4586"/>
        <v>0.4191163627</v>
      </c>
      <c r="BT721" s="5">
        <f t="shared" ref="BT721:BV721" si="4587">Z721*(1-Z721)</f>
        <v>0.2451704645</v>
      </c>
      <c r="BU721" s="5">
        <f t="shared" si="4587"/>
        <v>0.1873020298</v>
      </c>
      <c r="BV721" s="5">
        <f t="shared" si="4587"/>
        <v>0.03994460557</v>
      </c>
      <c r="BY721" s="17">
        <v>-0.40482716539210045</v>
      </c>
      <c r="BZ721" s="17">
        <v>0.6951261263407482</v>
      </c>
      <c r="CA721" s="17">
        <v>-0.23480369718925265</v>
      </c>
      <c r="CC721" s="34">
        <f t="shared" ref="CC721:CE721" si="4588">BY721*BT721</f>
        <v>-0.09925166419</v>
      </c>
      <c r="CD721" s="34">
        <f t="shared" si="4588"/>
        <v>0.1301985344</v>
      </c>
      <c r="CE721" s="34">
        <f t="shared" si="4588"/>
        <v>-0.009379141071</v>
      </c>
    </row>
    <row r="722" ht="18.0" customHeight="1">
      <c r="B722" s="6">
        <v>0.0</v>
      </c>
      <c r="C722" s="6">
        <v>1.0</v>
      </c>
      <c r="D722" s="6">
        <v>0.0</v>
      </c>
      <c r="E722" s="22" t="str">
        <f t="shared" si="4547"/>
        <v>versicolor</v>
      </c>
      <c r="F722" s="22">
        <f t="shared" ref="F722:H722" si="4589">AQ722</f>
        <v>0.03014979056</v>
      </c>
      <c r="G722" s="22">
        <f t="shared" si="4589"/>
        <v>0.605410865</v>
      </c>
      <c r="H722" s="22">
        <f t="shared" si="4589"/>
        <v>0.3644393445</v>
      </c>
      <c r="I722" s="64" t="str">
        <f t="shared" si="4549"/>
        <v>versicolor</v>
      </c>
      <c r="K722" s="24" t="str">
        <f t="shared" si="4550"/>
        <v>OK</v>
      </c>
      <c r="L722" s="76">
        <f t="shared" si="4551"/>
        <v>0.07830479768</v>
      </c>
      <c r="N722" s="29">
        <v>1.0</v>
      </c>
      <c r="O722" s="27">
        <v>6.7</v>
      </c>
      <c r="P722" s="27">
        <v>3.2</v>
      </c>
      <c r="U722" s="27">
        <v>0.7736083393312696</v>
      </c>
      <c r="V722" s="27">
        <v>-2.0266478491782713</v>
      </c>
      <c r="W722" s="27">
        <v>4.35780617896224</v>
      </c>
      <c r="Z722" s="17">
        <f t="shared" ref="Z722:AB722" si="4590">1/(1+EXP(-U722))</f>
        <v>0.6843009326</v>
      </c>
      <c r="AA722" s="17">
        <f t="shared" si="4590"/>
        <v>0.1164333368</v>
      </c>
      <c r="AB722" s="17">
        <f t="shared" si="4590"/>
        <v>0.9873554795</v>
      </c>
      <c r="AE722" s="29">
        <v>1.0</v>
      </c>
      <c r="AF722" s="17">
        <f t="shared" ref="AF722:AH722" si="4591">Z722</f>
        <v>0.6843009326</v>
      </c>
      <c r="AG722" s="17">
        <f t="shared" si="4591"/>
        <v>0.1164333368</v>
      </c>
      <c r="AH722" s="17">
        <f t="shared" si="4591"/>
        <v>0.9873554795</v>
      </c>
      <c r="AJ722" s="2"/>
      <c r="AK722" s="2"/>
      <c r="AM722" s="27">
        <v>-1.115653078711143</v>
      </c>
      <c r="AN722" s="27">
        <v>1.8840762878575303</v>
      </c>
      <c r="AO722" s="27">
        <v>1.3765290748613346</v>
      </c>
      <c r="AQ722" s="17">
        <f t="shared" ref="AQ722:AS722" si="4592">EXP(AM722)/(EXP($AM722)+EXP($AN722)+EXP($AO722))</f>
        <v>0.03014979056</v>
      </c>
      <c r="AR722" s="17">
        <f t="shared" si="4592"/>
        <v>0.605410865</v>
      </c>
      <c r="AS722" s="17">
        <f t="shared" si="4592"/>
        <v>0.3644393445</v>
      </c>
      <c r="AU722" s="40" t="str">
        <f t="shared" si="4567"/>
        <v>versicolor</v>
      </c>
      <c r="AW722" s="41">
        <v>0.0</v>
      </c>
      <c r="AX722" s="41">
        <v>1.0</v>
      </c>
      <c r="AY722" s="41">
        <v>0.0</v>
      </c>
      <c r="BB722" s="74">
        <f t="shared" ref="BB722:BD722" si="4593">AQ722-AW722</f>
        <v>0.03014979056</v>
      </c>
      <c r="BC722" s="74">
        <f t="shared" si="4593"/>
        <v>-0.394589135</v>
      </c>
      <c r="BD722" s="74">
        <f t="shared" si="4593"/>
        <v>0.3644393445</v>
      </c>
      <c r="BF722" s="5">
        <v>1.0</v>
      </c>
      <c r="BG722" s="5">
        <v>1.0</v>
      </c>
      <c r="BH722" s="5">
        <v>1.0</v>
      </c>
      <c r="BJ722" s="34">
        <f t="shared" ref="BJ722:BL722" si="4594">BB722*BF722</f>
        <v>0.03014979056</v>
      </c>
      <c r="BK722" s="34">
        <f t="shared" si="4594"/>
        <v>-0.394589135</v>
      </c>
      <c r="BL722" s="34">
        <f t="shared" si="4594"/>
        <v>0.3644393445</v>
      </c>
      <c r="BT722" s="5">
        <f t="shared" ref="BT722:BV722" si="4595">Z722*(1-Z722)</f>
        <v>0.2160331662</v>
      </c>
      <c r="BU722" s="5">
        <f t="shared" si="4595"/>
        <v>0.1028766149</v>
      </c>
      <c r="BV722" s="5">
        <f t="shared" si="4595"/>
        <v>0.01248463658</v>
      </c>
      <c r="BY722" s="17">
        <v>-0.33439953238895925</v>
      </c>
      <c r="BZ722" s="17">
        <v>0.5637287030089099</v>
      </c>
      <c r="CA722" s="17">
        <v>-0.16390071207167078</v>
      </c>
      <c r="CC722" s="34">
        <f t="shared" ref="CC722:CE722" si="4596">BY722*BT722</f>
        <v>-0.07224138977</v>
      </c>
      <c r="CD722" s="34">
        <f t="shared" si="4596"/>
        <v>0.05799450069</v>
      </c>
      <c r="CE722" s="34">
        <f t="shared" si="4596"/>
        <v>-0.002046240825</v>
      </c>
    </row>
    <row r="723" ht="18.0" customHeight="1">
      <c r="B723" s="6">
        <v>0.0</v>
      </c>
      <c r="C723" s="6">
        <v>0.0</v>
      </c>
      <c r="D723" s="6">
        <v>1.0</v>
      </c>
      <c r="E723" s="22" t="str">
        <f t="shared" si="4547"/>
        <v>virginica</v>
      </c>
      <c r="F723" s="22">
        <f t="shared" ref="F723:H723" si="4597">AQ723</f>
        <v>0.1874375429</v>
      </c>
      <c r="G723" s="22">
        <f t="shared" si="4597"/>
        <v>0.295673915</v>
      </c>
      <c r="H723" s="22">
        <f t="shared" si="4597"/>
        <v>0.516888542</v>
      </c>
      <c r="I723" s="64" t="str">
        <f t="shared" si="4549"/>
        <v>virginica</v>
      </c>
      <c r="K723" s="24" t="str">
        <f t="shared" si="4550"/>
        <v>OK</v>
      </c>
      <c r="L723" s="76">
        <f t="shared" si="4551"/>
        <v>0.06127794827</v>
      </c>
      <c r="N723" s="29">
        <v>1.0</v>
      </c>
      <c r="O723" s="27">
        <v>7.9</v>
      </c>
      <c r="P723" s="27">
        <v>6.3</v>
      </c>
      <c r="U723" s="27">
        <v>-0.9179194430809332</v>
      </c>
      <c r="V723" s="27">
        <v>0.7175932704847137</v>
      </c>
      <c r="W723" s="27">
        <v>1.9354614085703759</v>
      </c>
      <c r="Z723" s="17">
        <f t="shared" ref="Z723:AB723" si="4598">1/(1+EXP(-U723))</f>
        <v>0.2853820117</v>
      </c>
      <c r="AA723" s="17">
        <f t="shared" si="4598"/>
        <v>0.6720768188</v>
      </c>
      <c r="AB723" s="17">
        <f t="shared" si="4598"/>
        <v>0.8738526839</v>
      </c>
      <c r="AE723" s="29">
        <v>1.0</v>
      </c>
      <c r="AF723" s="17">
        <f t="shared" ref="AF723:AH723" si="4599">Z723</f>
        <v>0.2853820117</v>
      </c>
      <c r="AG723" s="17">
        <f t="shared" si="4599"/>
        <v>0.6720768188</v>
      </c>
      <c r="AH723" s="17">
        <f t="shared" si="4599"/>
        <v>0.8738526839</v>
      </c>
      <c r="AM723" s="27">
        <v>0.0871420274251049</v>
      </c>
      <c r="AN723" s="27">
        <v>0.542953550566237</v>
      </c>
      <c r="AO723" s="27">
        <v>1.1015236071564083</v>
      </c>
      <c r="AQ723" s="17">
        <f t="shared" ref="AQ723:AS723" si="4600">EXP(AM723)/(EXP($AM723)+EXP($AN723)+EXP($AO723))</f>
        <v>0.1874375429</v>
      </c>
      <c r="AR723" s="17">
        <f t="shared" si="4600"/>
        <v>0.295673915</v>
      </c>
      <c r="AS723" s="17">
        <f t="shared" si="4600"/>
        <v>0.516888542</v>
      </c>
      <c r="AU723" s="40" t="str">
        <f t="shared" si="4567"/>
        <v>virginica</v>
      </c>
      <c r="AW723" s="41">
        <v>0.0</v>
      </c>
      <c r="AX723" s="41">
        <v>0.0</v>
      </c>
      <c r="AY723" s="41">
        <v>1.0</v>
      </c>
      <c r="BB723" s="74">
        <f t="shared" ref="BB723:BD723" si="4601">AQ723-AW723</f>
        <v>0.1874375429</v>
      </c>
      <c r="BC723" s="74">
        <f t="shared" si="4601"/>
        <v>0.295673915</v>
      </c>
      <c r="BD723" s="74">
        <f t="shared" si="4601"/>
        <v>-0.483111458</v>
      </c>
      <c r="BF723" s="5">
        <v>1.0</v>
      </c>
      <c r="BG723" s="5">
        <v>1.0</v>
      </c>
      <c r="BH723" s="5">
        <v>1.0</v>
      </c>
      <c r="BJ723" s="34">
        <f t="shared" ref="BJ723:BL723" si="4602">BB723*BF723</f>
        <v>0.1874375429</v>
      </c>
      <c r="BK723" s="34">
        <f t="shared" si="4602"/>
        <v>0.295673915</v>
      </c>
      <c r="BL723" s="34">
        <f t="shared" si="4602"/>
        <v>-0.483111458</v>
      </c>
      <c r="BT723" s="5">
        <f t="shared" ref="BT723:BV723" si="4603">Z723*(1-Z723)</f>
        <v>0.2039391191</v>
      </c>
      <c r="BU723" s="5">
        <f t="shared" si="4603"/>
        <v>0.2203895684</v>
      </c>
      <c r="BV723" s="5">
        <f t="shared" si="4603"/>
        <v>0.1102341707</v>
      </c>
      <c r="BY723" s="17">
        <v>0.14550275687366884</v>
      </c>
      <c r="BZ723" s="17">
        <v>-0.059023648051325144</v>
      </c>
      <c r="CA723" s="17">
        <v>-0.46353175114731204</v>
      </c>
      <c r="CC723" s="34">
        <f t="shared" ref="CC723:CE723" si="4604">BY723*BT723</f>
        <v>0.02967370406</v>
      </c>
      <c r="CD723" s="34">
        <f t="shared" si="4604"/>
        <v>-0.01300819632</v>
      </c>
      <c r="CE723" s="34">
        <f t="shared" si="4604"/>
        <v>-0.05109703818</v>
      </c>
    </row>
    <row r="724" ht="18.0" customHeight="1">
      <c r="B724" s="6">
        <v>0.0</v>
      </c>
      <c r="C724" s="6">
        <v>0.0</v>
      </c>
      <c r="D724" s="6">
        <v>1.0</v>
      </c>
      <c r="E724" s="22" t="str">
        <f t="shared" si="4547"/>
        <v>virginica</v>
      </c>
      <c r="F724" s="22">
        <f t="shared" ref="F724:H724" si="4605">AQ724</f>
        <v>0.08953307323</v>
      </c>
      <c r="G724" s="22">
        <f t="shared" si="4605"/>
        <v>0.4216865969</v>
      </c>
      <c r="H724" s="22">
        <f t="shared" si="4605"/>
        <v>0.4887803299</v>
      </c>
      <c r="I724" s="64" t="str">
        <f t="shared" si="4549"/>
        <v>virginica</v>
      </c>
      <c r="K724" s="24" t="str">
        <f t="shared" si="4550"/>
        <v>OK</v>
      </c>
      <c r="L724" s="76">
        <f t="shared" si="4551"/>
        <v>0.09291787859</v>
      </c>
      <c r="N724" s="29">
        <v>1.0</v>
      </c>
      <c r="O724" s="27">
        <v>8.3</v>
      </c>
      <c r="P724" s="27">
        <v>5.8</v>
      </c>
      <c r="U724" s="27">
        <v>-0.3848629245241648</v>
      </c>
      <c r="V724" s="27">
        <v>-0.2316192719078014</v>
      </c>
      <c r="W724" s="27">
        <v>3.0475608599109165</v>
      </c>
      <c r="Z724" s="17">
        <f t="shared" ref="Z724:AB724" si="4606">1/(1+EXP(-U724))</f>
        <v>0.4049545563</v>
      </c>
      <c r="AA724" s="17">
        <f t="shared" si="4606"/>
        <v>0.4423526714</v>
      </c>
      <c r="AB724" s="17">
        <f t="shared" si="4606"/>
        <v>0.954677105</v>
      </c>
      <c r="AE724" s="29">
        <v>1.0</v>
      </c>
      <c r="AF724" s="17">
        <f t="shared" ref="AF724:AH724" si="4607">Z724</f>
        <v>0.4049545563</v>
      </c>
      <c r="AG724" s="17">
        <f t="shared" si="4607"/>
        <v>0.4423526714</v>
      </c>
      <c r="AH724" s="17">
        <f t="shared" si="4607"/>
        <v>0.954677105</v>
      </c>
      <c r="AM724" s="27">
        <v>-0.465872822896616</v>
      </c>
      <c r="AN724" s="27">
        <v>1.0837814635227285</v>
      </c>
      <c r="AO724" s="27">
        <v>1.231432252288502</v>
      </c>
      <c r="AQ724" s="17">
        <f t="shared" ref="AQ724:AS724" si="4608">EXP(AM724)/(EXP($AM724)+EXP($AN724)+EXP($AO724))</f>
        <v>0.08953307323</v>
      </c>
      <c r="AR724" s="17">
        <f t="shared" si="4608"/>
        <v>0.4216865969</v>
      </c>
      <c r="AS724" s="17">
        <f t="shared" si="4608"/>
        <v>0.4887803299</v>
      </c>
      <c r="AU724" s="40" t="str">
        <f t="shared" si="4567"/>
        <v>virginica</v>
      </c>
      <c r="AW724" s="41">
        <v>0.0</v>
      </c>
      <c r="AX724" s="41">
        <v>0.0</v>
      </c>
      <c r="AY724" s="41">
        <v>1.0</v>
      </c>
      <c r="BB724" s="74">
        <f t="shared" ref="BB724:BD724" si="4609">AQ724-AW724</f>
        <v>0.08953307323</v>
      </c>
      <c r="BC724" s="74">
        <f t="shared" si="4609"/>
        <v>0.4216865969</v>
      </c>
      <c r="BD724" s="74">
        <f t="shared" si="4609"/>
        <v>-0.5112196701</v>
      </c>
      <c r="BF724" s="5">
        <v>1.0</v>
      </c>
      <c r="BG724" s="5">
        <v>1.0</v>
      </c>
      <c r="BH724" s="5">
        <v>1.0</v>
      </c>
      <c r="BJ724" s="34">
        <f t="shared" ref="BJ724:BL724" si="4610">BB724*BF724</f>
        <v>0.08953307323</v>
      </c>
      <c r="BK724" s="34">
        <f t="shared" si="4610"/>
        <v>0.4216865969</v>
      </c>
      <c r="BL724" s="34">
        <f t="shared" si="4610"/>
        <v>-0.5112196701</v>
      </c>
      <c r="BT724" s="5">
        <f t="shared" ref="BT724:BV724" si="4611">Z724*(1-Z724)</f>
        <v>0.2409663636</v>
      </c>
      <c r="BU724" s="5">
        <f t="shared" si="4611"/>
        <v>0.2466767855</v>
      </c>
      <c r="BV724" s="5">
        <f t="shared" si="4611"/>
        <v>0.0432687302</v>
      </c>
      <c r="BY724" s="17">
        <v>0.2964550008075732</v>
      </c>
      <c r="BZ724" s="17">
        <v>-0.3917854322095057</v>
      </c>
      <c r="CA724" s="17">
        <v>-0.16474655427500018</v>
      </c>
      <c r="CC724" s="34">
        <f t="shared" ref="CC724:CE724" si="4612">BY724*BT724</f>
        <v>0.07143568352</v>
      </c>
      <c r="CD724" s="34">
        <f t="shared" si="4612"/>
        <v>-0.09664437103</v>
      </c>
      <c r="CE724" s="34">
        <f t="shared" si="4612"/>
        <v>-0.007128374208</v>
      </c>
    </row>
    <row r="725" ht="18.0" customHeight="1">
      <c r="B725" s="6">
        <v>0.0</v>
      </c>
      <c r="C725" s="6">
        <v>0.0</v>
      </c>
      <c r="D725" s="6">
        <v>1.0</v>
      </c>
      <c r="E725" s="22" t="str">
        <f t="shared" si="4547"/>
        <v>virginica</v>
      </c>
      <c r="F725" s="22">
        <f t="shared" ref="F725:H725" si="4613">AQ725</f>
        <v>0.07714785212</v>
      </c>
      <c r="G725" s="22">
        <f t="shared" si="4613"/>
        <v>0.4507561697</v>
      </c>
      <c r="H725" s="22">
        <f t="shared" si="4613"/>
        <v>0.4720959782</v>
      </c>
      <c r="I725" s="64" t="str">
        <f t="shared" si="4549"/>
        <v>virginica</v>
      </c>
      <c r="J725" s="30"/>
      <c r="K725" s="77" t="str">
        <f t="shared" si="4550"/>
        <v>OK</v>
      </c>
      <c r="L725" s="78">
        <f t="shared" si="4551"/>
        <v>0.1045664578</v>
      </c>
      <c r="N725" s="31">
        <v>1.0</v>
      </c>
      <c r="O725" s="27">
        <v>7.7</v>
      </c>
      <c r="P725" s="27">
        <v>5.2</v>
      </c>
      <c r="U725" s="27">
        <v>-0.2186995705307555</v>
      </c>
      <c r="V725" s="27">
        <v>-0.4488953079352713</v>
      </c>
      <c r="W725" s="27">
        <v>3.069448252021453</v>
      </c>
      <c r="Z725" s="17">
        <f t="shared" ref="Z725:AB725" si="4614">1/(1+EXP(-U725))</f>
        <v>0.4455419928</v>
      </c>
      <c r="AA725" s="17">
        <f t="shared" si="4614"/>
        <v>0.3896234486</v>
      </c>
      <c r="AB725" s="17">
        <f t="shared" si="4614"/>
        <v>0.9556147758</v>
      </c>
      <c r="AE725" s="31">
        <v>1.0</v>
      </c>
      <c r="AF725" s="17">
        <f t="shared" ref="AF725:AH725" si="4615">Z725</f>
        <v>0.4455419928</v>
      </c>
      <c r="AG725" s="17">
        <f t="shared" si="4615"/>
        <v>0.3896234486</v>
      </c>
      <c r="AH725" s="17">
        <f t="shared" si="4615"/>
        <v>0.9556147758</v>
      </c>
      <c r="AM725" s="27">
        <v>-0.5638135000355133</v>
      </c>
      <c r="AN725" s="27">
        <v>1.2013893114394247</v>
      </c>
      <c r="AO725" s="27">
        <v>1.247645070307616</v>
      </c>
      <c r="AQ725" s="17">
        <f t="shared" ref="AQ725:AS725" si="4616">EXP(AM725)/(EXP($AM725)+EXP($AN725)+EXP($AO725))</f>
        <v>0.07714785212</v>
      </c>
      <c r="AR725" s="17">
        <f t="shared" si="4616"/>
        <v>0.4507561697</v>
      </c>
      <c r="AS725" s="17">
        <f t="shared" si="4616"/>
        <v>0.4720959782</v>
      </c>
      <c r="AU725" s="40" t="str">
        <f t="shared" si="4567"/>
        <v>virginica</v>
      </c>
      <c r="AW725" s="41">
        <v>0.0</v>
      </c>
      <c r="AX725" s="41">
        <v>0.0</v>
      </c>
      <c r="AY725" s="41">
        <v>1.0</v>
      </c>
      <c r="BB725" s="74">
        <f t="shared" ref="BB725:BD725" si="4617">AQ725-AW725</f>
        <v>0.07714785212</v>
      </c>
      <c r="BC725" s="74">
        <f t="shared" si="4617"/>
        <v>0.4507561697</v>
      </c>
      <c r="BD725" s="74">
        <f t="shared" si="4617"/>
        <v>-0.5279040218</v>
      </c>
      <c r="BF725" s="5">
        <v>1.0</v>
      </c>
      <c r="BG725" s="5">
        <v>1.0</v>
      </c>
      <c r="BH725" s="5">
        <v>1.0</v>
      </c>
      <c r="BJ725" s="34">
        <f t="shared" ref="BJ725:BL725" si="4618">BB725*BF725</f>
        <v>0.07714785212</v>
      </c>
      <c r="BK725" s="34">
        <f t="shared" si="4618"/>
        <v>0.4507561697</v>
      </c>
      <c r="BL725" s="34">
        <f t="shared" si="4618"/>
        <v>-0.5279040218</v>
      </c>
      <c r="BT725" s="5">
        <f t="shared" ref="BT725:BV725" si="4619">Z725*(1-Z725)</f>
        <v>0.2470343255</v>
      </c>
      <c r="BU725" s="5">
        <f t="shared" si="4619"/>
        <v>0.2378170169</v>
      </c>
      <c r="BV725" s="5">
        <f t="shared" si="4619"/>
        <v>0.04241517607</v>
      </c>
      <c r="BY725" s="17">
        <v>0.3261750795920061</v>
      </c>
      <c r="BZ725" s="17">
        <v>-0.4509013399486329</v>
      </c>
      <c r="CA725" s="17">
        <v>-0.12429653829494097</v>
      </c>
      <c r="CC725" s="34">
        <f t="shared" ref="CC725:CE725" si="4620">BY725*BT725</f>
        <v>0.08057644077</v>
      </c>
      <c r="CD725" s="34">
        <f t="shared" si="4620"/>
        <v>-0.1072320116</v>
      </c>
      <c r="CE725" s="34">
        <f t="shared" si="4620"/>
        <v>-0.005272059556</v>
      </c>
    </row>
    <row r="726" ht="18.0" customHeight="1">
      <c r="K726" s="2"/>
      <c r="R726" s="9"/>
      <c r="AM726" s="7"/>
    </row>
    <row r="727" ht="18.0" customHeight="1">
      <c r="K727" s="2"/>
      <c r="R727" s="9"/>
      <c r="AM727" s="43" t="s">
        <v>388</v>
      </c>
      <c r="AN727" s="27"/>
      <c r="AO727" s="27"/>
    </row>
    <row r="728" ht="18.0" customHeight="1">
      <c r="B728" s="11" t="s">
        <v>11</v>
      </c>
      <c r="C728" s="12"/>
      <c r="D728" s="12"/>
      <c r="E728" s="13"/>
      <c r="G728" s="2"/>
      <c r="H728" s="2"/>
      <c r="I728" s="2"/>
      <c r="J728" s="9"/>
      <c r="K728" s="2"/>
      <c r="L728" s="9"/>
      <c r="Q728" s="7"/>
      <c r="U728" s="43" t="s">
        <v>12</v>
      </c>
      <c r="V728" s="27"/>
      <c r="W728" s="27"/>
      <c r="Z728" s="16" t="s">
        <v>389</v>
      </c>
      <c r="AA728" s="17"/>
      <c r="AF728" s="16" t="s">
        <v>390</v>
      </c>
      <c r="AI728" s="7"/>
      <c r="AM728" s="43" t="s">
        <v>391</v>
      </c>
      <c r="AQ728" s="10" t="s">
        <v>392</v>
      </c>
      <c r="AR728" s="17"/>
      <c r="AW728" s="1" t="s">
        <v>41</v>
      </c>
      <c r="BB728" s="36" t="s">
        <v>93</v>
      </c>
      <c r="BF728" s="4" t="s">
        <v>393</v>
      </c>
      <c r="BH728" s="9" t="s">
        <v>2565</v>
      </c>
      <c r="BJ728" s="33" t="s">
        <v>395</v>
      </c>
      <c r="BN728" s="33" t="s">
        <v>396</v>
      </c>
      <c r="BO728" s="34"/>
      <c r="BP728" s="34"/>
      <c r="BQ728" s="34"/>
      <c r="BT728" s="4" t="s">
        <v>397</v>
      </c>
      <c r="BX728" s="16" t="s">
        <v>398</v>
      </c>
      <c r="BY728" s="17"/>
      <c r="BZ728" s="17"/>
      <c r="CA728" s="17"/>
      <c r="CB728" s="17"/>
      <c r="CC728" s="33" t="s">
        <v>399</v>
      </c>
      <c r="CG728" s="4" t="s">
        <v>138</v>
      </c>
      <c r="CH728" s="5"/>
      <c r="CI728" s="5"/>
      <c r="CJ728" s="5"/>
    </row>
    <row r="729" ht="18.0" customHeight="1">
      <c r="B729" s="18" t="s">
        <v>14</v>
      </c>
      <c r="C729" s="18" t="s">
        <v>15</v>
      </c>
      <c r="D729" s="18" t="s">
        <v>16</v>
      </c>
      <c r="E729" s="19"/>
      <c r="F729" s="6" t="s">
        <v>14</v>
      </c>
      <c r="G729" s="6" t="s">
        <v>15</v>
      </c>
      <c r="H729" s="6" t="s">
        <v>16</v>
      </c>
      <c r="I729" s="19"/>
      <c r="J729" s="20" t="s">
        <v>18</v>
      </c>
      <c r="K729" s="18" t="s">
        <v>19</v>
      </c>
      <c r="L729" s="18" t="s">
        <v>1142</v>
      </c>
      <c r="N729" s="1" t="s">
        <v>21</v>
      </c>
      <c r="O729" s="1" t="s">
        <v>22</v>
      </c>
      <c r="P729" s="1" t="s">
        <v>514</v>
      </c>
      <c r="Q729" s="1" t="s">
        <v>2566</v>
      </c>
      <c r="U729" s="1" t="s">
        <v>2567</v>
      </c>
      <c r="AE729" s="1" t="s">
        <v>21</v>
      </c>
      <c r="AF729" s="2" t="s">
        <v>2568</v>
      </c>
      <c r="AI729" s="2" t="s">
        <v>2569</v>
      </c>
      <c r="AK729" s="2"/>
      <c r="AM729" s="2" t="s">
        <v>2570</v>
      </c>
      <c r="AO729" s="2"/>
      <c r="AQ729" s="2" t="s">
        <v>47</v>
      </c>
      <c r="AW729" s="6" t="s">
        <v>14</v>
      </c>
      <c r="AX729" s="6" t="s">
        <v>15</v>
      </c>
      <c r="AY729" s="6" t="s">
        <v>16</v>
      </c>
      <c r="BB729" s="2" t="s">
        <v>101</v>
      </c>
      <c r="BF729" s="1" t="s">
        <v>251</v>
      </c>
      <c r="BJ729" s="57" t="s">
        <v>2571</v>
      </c>
      <c r="BK729" s="58"/>
      <c r="BO729" s="2" t="s">
        <v>104</v>
      </c>
      <c r="BP729" s="2"/>
      <c r="BT729" s="1" t="s">
        <v>145</v>
      </c>
      <c r="BY729" s="2" t="s">
        <v>146</v>
      </c>
      <c r="CC729" s="2" t="s">
        <v>2572</v>
      </c>
      <c r="CH729" s="2" t="s">
        <v>148</v>
      </c>
    </row>
    <row r="730" ht="18.0" customHeight="1">
      <c r="A730" s="1">
        <f>A717+1</f>
        <v>56</v>
      </c>
      <c r="B730" s="6">
        <v>1.0</v>
      </c>
      <c r="C730" s="6">
        <v>0.0</v>
      </c>
      <c r="D730" s="6">
        <v>0.0</v>
      </c>
      <c r="E730" s="22" t="str">
        <f t="shared" ref="E730:E738" si="4631">IF(MAX(B730:D730)=B730,"setosa",IF(MAX(B730:D730)=C730,"versicolor","virginica"))</f>
        <v>setosa</v>
      </c>
      <c r="F730" s="22">
        <f t="shared" ref="F730:H730" si="4621">AQ730</f>
        <v>0.8322092249</v>
      </c>
      <c r="G730" s="22">
        <f t="shared" si="4621"/>
        <v>0.03522098554</v>
      </c>
      <c r="H730" s="22">
        <f t="shared" si="4621"/>
        <v>0.1325697896</v>
      </c>
      <c r="I730" s="64" t="str">
        <f t="shared" ref="I730:I738" si="4633">IF(MAX(F730:H730)=F730,"setosa",IF(MAX(F730:H730)=G730,"versicolor","virginica"))</f>
        <v>setosa</v>
      </c>
      <c r="J730" s="22">
        <f>COUNTIF(K730:K738,"OK")/9</f>
        <v>1</v>
      </c>
      <c r="K730" s="24" t="str">
        <f t="shared" ref="K730:K738" si="4634">IF(E730=I730,"OK","NG")</f>
        <v>OK</v>
      </c>
      <c r="L730" s="76">
        <f t="shared" ref="L730:L738" si="4635">((AQ730-B730)^2+(AR730-C730)^2)/2</f>
        <v>0.01469713102</v>
      </c>
      <c r="M730" s="9" t="s">
        <v>26</v>
      </c>
      <c r="N730" s="25">
        <v>1.0</v>
      </c>
      <c r="O730" s="27">
        <v>5.1</v>
      </c>
      <c r="P730" s="27">
        <v>7.0</v>
      </c>
      <c r="Q730" s="72">
        <f t="shared" ref="Q730:S730" si="4622">Q717-$C$10*CH717</f>
        <v>0.1292807007</v>
      </c>
      <c r="R730" s="72">
        <f t="shared" si="4622"/>
        <v>-0.2023924041</v>
      </c>
      <c r="S730" s="72">
        <f t="shared" si="4622"/>
        <v>0.220412817</v>
      </c>
      <c r="T730" s="28" t="s">
        <v>27</v>
      </c>
      <c r="U730" s="27">
        <f t="array" ref="U730:W738">MMULT(N730:P738,Q730:S732)</f>
        <v>-2.70091692</v>
      </c>
      <c r="V730" s="27">
        <v>4.042649178816893</v>
      </c>
      <c r="W730" s="27">
        <v>-2.351388830481004</v>
      </c>
      <c r="Y730" s="9" t="s">
        <v>2573</v>
      </c>
      <c r="Z730" s="17">
        <f t="shared" ref="Z730:AB730" si="4623">1/(1+EXP(-U730))</f>
        <v>0.06291927236</v>
      </c>
      <c r="AA730" s="17">
        <f t="shared" si="4623"/>
        <v>0.9827518063</v>
      </c>
      <c r="AB730" s="17">
        <f t="shared" si="4623"/>
        <v>0.08695544409</v>
      </c>
      <c r="AD730" s="9" t="s">
        <v>2574</v>
      </c>
      <c r="AE730" s="25">
        <v>1.0</v>
      </c>
      <c r="AF730" s="17">
        <f t="shared" ref="AF730:AH730" si="4624">Z730</f>
        <v>0.06291927236</v>
      </c>
      <c r="AG730" s="17">
        <f t="shared" si="4624"/>
        <v>0.9827518063</v>
      </c>
      <c r="AH730" s="17">
        <f t="shared" si="4624"/>
        <v>0.08695544409</v>
      </c>
      <c r="AI730" s="38">
        <f t="shared" ref="AI730:AK730" si="4625">AI717-$C$10*BO717</f>
        <v>0.3017910454</v>
      </c>
      <c r="AJ730" s="38">
        <f t="shared" si="4625"/>
        <v>-0.195486864</v>
      </c>
      <c r="AK730" s="38">
        <f t="shared" si="4625"/>
        <v>-0.1063041814</v>
      </c>
      <c r="AL730" s="28" t="s">
        <v>27</v>
      </c>
      <c r="AM730" s="27">
        <f t="array" ref="AM730:AO738">MMULT(AE730:AH738,AI730:AK733)</f>
        <v>1.964431674</v>
      </c>
      <c r="AN730" s="27">
        <v>-1.198010122663967</v>
      </c>
      <c r="AO730" s="27">
        <v>0.127457012754982</v>
      </c>
      <c r="AP730" s="9" t="s">
        <v>2575</v>
      </c>
      <c r="AQ730" s="17">
        <f t="shared" ref="AQ730:AS730" si="4626">EXP(AM730)/(EXP($AM730)+EXP($AN730)+EXP($AO730))</f>
        <v>0.8322092249</v>
      </c>
      <c r="AR730" s="17">
        <f t="shared" si="4626"/>
        <v>0.03522098554</v>
      </c>
      <c r="AS730" s="17">
        <f t="shared" si="4626"/>
        <v>0.1325697896</v>
      </c>
      <c r="AT730" s="39" t="s">
        <v>51</v>
      </c>
      <c r="AU730" s="40" t="str">
        <f>IF(MAX(B730:D730)=MAX(AQ730:AS730)=AQ730,"setosa",IF(MAX(AQ730:AS730)=AR730,"versicolor","virginica"))</f>
        <v>virginica</v>
      </c>
      <c r="AW730" s="41">
        <v>1.0</v>
      </c>
      <c r="AX730" s="41">
        <v>0.0</v>
      </c>
      <c r="AY730" s="41">
        <v>0.0</v>
      </c>
      <c r="BA730" s="59" t="s">
        <v>108</v>
      </c>
      <c r="BB730" s="74">
        <f t="shared" ref="BB730:BD730" si="4627">AQ730-AW730</f>
        <v>-0.1677907751</v>
      </c>
      <c r="BC730" s="74">
        <f t="shared" si="4627"/>
        <v>0.03522098554</v>
      </c>
      <c r="BD730" s="74">
        <f t="shared" si="4627"/>
        <v>0.1325697896</v>
      </c>
      <c r="BE730" s="9" t="s">
        <v>2576</v>
      </c>
      <c r="BF730" s="5">
        <v>1.0</v>
      </c>
      <c r="BG730" s="5">
        <v>1.0</v>
      </c>
      <c r="BH730" s="5">
        <v>1.0</v>
      </c>
      <c r="BI730" s="9" t="s">
        <v>2577</v>
      </c>
      <c r="BJ730" s="34">
        <f t="shared" ref="BJ730:BL730" si="4628">BB730*BF730</f>
        <v>-0.1677907751</v>
      </c>
      <c r="BK730" s="34">
        <f t="shared" si="4628"/>
        <v>0.03522098554</v>
      </c>
      <c r="BL730" s="34">
        <f t="shared" si="4628"/>
        <v>0.1325697896</v>
      </c>
      <c r="BN730" s="61" t="s">
        <v>2578</v>
      </c>
      <c r="BO730" s="62">
        <f t="array" ref="BO730:BQ733">MMULT(TRANSPOSE(AE730:AH738),BJ730:BL738)</f>
        <v>-0.0001586703464</v>
      </c>
      <c r="BP730" s="62">
        <v>-0.05082727946445553</v>
      </c>
      <c r="BQ730" s="62">
        <v>0.05098594981085702</v>
      </c>
      <c r="BS730" s="75" t="s">
        <v>2579</v>
      </c>
      <c r="BT730" s="5">
        <f t="shared" ref="BT730:BV730" si="4629">Z730*(1-Z730)</f>
        <v>0.05896043753</v>
      </c>
      <c r="BU730" s="5">
        <f t="shared" si="4629"/>
        <v>0.01695069349</v>
      </c>
      <c r="BV730" s="5">
        <f t="shared" si="4629"/>
        <v>0.07939419483</v>
      </c>
      <c r="BX730" s="9" t="s">
        <v>2580</v>
      </c>
      <c r="BY730" s="17">
        <f t="array" ref="BY730:CA738">MMULT(BJ730:BL738,TRANSPOSE(AI731:AK733))</f>
        <v>0.1135413877</v>
      </c>
      <c r="BZ730" s="17">
        <v>-0.3381776710978472</v>
      </c>
      <c r="CA730" s="17">
        <v>0.4819115288414955</v>
      </c>
      <c r="CB730" s="9"/>
      <c r="CC730" s="34">
        <f t="shared" ref="CC730:CE730" si="4630">BY730*BT730</f>
        <v>0.006694449898</v>
      </c>
      <c r="CD730" s="34">
        <f t="shared" si="4630"/>
        <v>-0.005732346048</v>
      </c>
      <c r="CE730" s="34">
        <f t="shared" si="4630"/>
        <v>0.03826097781</v>
      </c>
      <c r="CG730" s="61" t="s">
        <v>2581</v>
      </c>
      <c r="CH730" s="65">
        <f t="array" ref="CH730:CJ732">MMULT(TRANSPOSE(N730:P738),CC730:CE738)</f>
        <v>-0.06801316231</v>
      </c>
      <c r="CI730" s="65">
        <v>0.07199057919935055</v>
      </c>
      <c r="CJ730" s="65">
        <v>0.004113110026180061</v>
      </c>
    </row>
    <row r="731" ht="18.0" customHeight="1">
      <c r="B731" s="6">
        <v>1.0</v>
      </c>
      <c r="C731" s="6">
        <v>0.0</v>
      </c>
      <c r="D731" s="6">
        <v>0.0</v>
      </c>
      <c r="E731" s="22" t="str">
        <f t="shared" si="4631"/>
        <v>setosa</v>
      </c>
      <c r="F731" s="22">
        <f t="shared" ref="F731:H731" si="4632">AQ731</f>
        <v>0.8514962704</v>
      </c>
      <c r="G731" s="22">
        <f t="shared" si="4632"/>
        <v>0.03024918537</v>
      </c>
      <c r="H731" s="22">
        <f t="shared" si="4632"/>
        <v>0.1182545443</v>
      </c>
      <c r="I731" s="64" t="str">
        <f t="shared" si="4633"/>
        <v>setosa</v>
      </c>
      <c r="K731" s="24" t="str">
        <f t="shared" si="4634"/>
        <v>OK</v>
      </c>
      <c r="L731" s="76">
        <f t="shared" si="4635"/>
        <v>0.01148418547</v>
      </c>
      <c r="N731" s="29">
        <v>1.0</v>
      </c>
      <c r="O731" s="27">
        <v>5.4</v>
      </c>
      <c r="P731" s="27">
        <v>7.8</v>
      </c>
      <c r="Q731" s="72">
        <f t="shared" ref="Q731:S731" si="4636">Q718-$C$10*CH718</f>
        <v>0.4465571497</v>
      </c>
      <c r="R731" s="72">
        <f t="shared" si="4636"/>
        <v>-0.8580622124</v>
      </c>
      <c r="S731" s="72">
        <f t="shared" si="4636"/>
        <v>1.226593047</v>
      </c>
      <c r="U731" s="27">
        <v>-3.1506799564915333</v>
      </c>
      <c r="V731" s="27">
        <v>4.770505814082514</v>
      </c>
      <c r="W731" s="27">
        <v>-2.9922596235890477</v>
      </c>
      <c r="Z731" s="17">
        <f t="shared" ref="Z731:AB731" si="4637">1/(1+EXP(-U731))</f>
        <v>0.04106449438</v>
      </c>
      <c r="AA731" s="17">
        <f t="shared" si="4637"/>
        <v>0.9915951485</v>
      </c>
      <c r="AB731" s="17">
        <f t="shared" si="4637"/>
        <v>0.04777678505</v>
      </c>
      <c r="AE731" s="29">
        <v>1.0</v>
      </c>
      <c r="AF731" s="17">
        <f t="shared" ref="AF731:AH731" si="4638">Z731</f>
        <v>0.04106449438</v>
      </c>
      <c r="AG731" s="17">
        <f t="shared" si="4638"/>
        <v>0.9915951485</v>
      </c>
      <c r="AH731" s="17">
        <f t="shared" si="4638"/>
        <v>0.04777678505</v>
      </c>
      <c r="AI731" s="38">
        <f t="shared" ref="AI731:AK731" si="4639">AI718-$C$10*BO718</f>
        <v>-0.01354901802</v>
      </c>
      <c r="AJ731" s="38">
        <f t="shared" si="4639"/>
        <v>1.326711976</v>
      </c>
      <c r="AK731" s="38">
        <f t="shared" si="4639"/>
        <v>0.4868370415</v>
      </c>
      <c r="AM731" s="27">
        <v>2.046559542052751</v>
      </c>
      <c r="AN731" s="27">
        <v>-1.2909663239093634</v>
      </c>
      <c r="AO731" s="27">
        <v>0.07240387813645206</v>
      </c>
      <c r="AQ731" s="17">
        <f t="shared" ref="AQ731:AS731" si="4640">EXP(AM731)/(EXP($AM731)+EXP($AN731)+EXP($AO731))</f>
        <v>0.8514962704</v>
      </c>
      <c r="AR731" s="17">
        <f t="shared" si="4640"/>
        <v>0.03024918537</v>
      </c>
      <c r="AS731" s="17">
        <f t="shared" si="4640"/>
        <v>0.1182545443</v>
      </c>
      <c r="AU731" s="40" t="str">
        <f t="shared" ref="AU731:AU738" si="4651">IF(MAX(AQ731:AS731)=AQ731,"setosa",IF(MAX(AQ731:AS731)=AR731,"versicolor","virginica"))</f>
        <v>setosa</v>
      </c>
      <c r="AW731" s="41">
        <v>1.0</v>
      </c>
      <c r="AX731" s="41">
        <v>0.0</v>
      </c>
      <c r="AY731" s="41">
        <v>0.0</v>
      </c>
      <c r="BB731" s="74">
        <f t="shared" ref="BB731:BD731" si="4641">AQ731-AW731</f>
        <v>-0.1485037296</v>
      </c>
      <c r="BC731" s="74">
        <f t="shared" si="4641"/>
        <v>0.03024918537</v>
      </c>
      <c r="BD731" s="74">
        <f t="shared" si="4641"/>
        <v>0.1182545443</v>
      </c>
      <c r="BF731" s="5">
        <v>1.0</v>
      </c>
      <c r="BG731" s="5">
        <v>1.0</v>
      </c>
      <c r="BH731" s="5">
        <v>1.0</v>
      </c>
      <c r="BJ731" s="34">
        <f t="shared" ref="BJ731:BL731" si="4642">BB731*BF731</f>
        <v>-0.1485037296</v>
      </c>
      <c r="BK731" s="34">
        <f t="shared" si="4642"/>
        <v>0.03024918537</v>
      </c>
      <c r="BL731" s="34">
        <f t="shared" si="4642"/>
        <v>0.1182545443</v>
      </c>
      <c r="BN731" s="61" t="s">
        <v>2582</v>
      </c>
      <c r="BO731" s="34">
        <v>0.1692215783790634</v>
      </c>
      <c r="BP731" s="34">
        <v>-0.344364322477291</v>
      </c>
      <c r="BQ731" s="34">
        <v>0.1751427440982275</v>
      </c>
      <c r="BT731" s="5">
        <f t="shared" ref="BT731:BV731" si="4643">Z731*(1-Z731)</f>
        <v>0.03937820168</v>
      </c>
      <c r="BU731" s="5">
        <f t="shared" si="4643"/>
        <v>0.008334209929</v>
      </c>
      <c r="BV731" s="5">
        <f t="shared" si="4643"/>
        <v>0.04549416386</v>
      </c>
      <c r="BY731" s="17">
        <v>0.09971472869881058</v>
      </c>
      <c r="BZ731" s="17">
        <v>-0.2980778352465644</v>
      </c>
      <c r="CA731" s="17">
        <v>0.42633362926622287</v>
      </c>
      <c r="CC731" s="34">
        <f t="shared" ref="CC731:CE731" si="4644">BY731*BT731</f>
        <v>0.003926586697</v>
      </c>
      <c r="CD731" s="34">
        <f t="shared" si="4644"/>
        <v>-0.002484243254</v>
      </c>
      <c r="CE731" s="34">
        <f t="shared" si="4644"/>
        <v>0.01939569199</v>
      </c>
      <c r="CG731" s="61" t="s">
        <v>2583</v>
      </c>
      <c r="CH731" s="66">
        <v>-0.13561464950327295</v>
      </c>
      <c r="CI731" s="66">
        <v>0.07708249588667826</v>
      </c>
      <c r="CJ731" s="66">
        <v>-0.1829142664844522</v>
      </c>
    </row>
    <row r="732" ht="18.0" customHeight="1">
      <c r="B732" s="6">
        <v>1.0</v>
      </c>
      <c r="C732" s="6">
        <v>0.0</v>
      </c>
      <c r="D732" s="6">
        <v>0.0</v>
      </c>
      <c r="E732" s="22" t="str">
        <f t="shared" si="4631"/>
        <v>setosa</v>
      </c>
      <c r="F732" s="22">
        <f t="shared" ref="F732:H732" si="4645">AQ732</f>
        <v>0.843042168</v>
      </c>
      <c r="G732" s="22">
        <f t="shared" si="4645"/>
        <v>0.03262562208</v>
      </c>
      <c r="H732" s="22">
        <f t="shared" si="4645"/>
        <v>0.1243322099</v>
      </c>
      <c r="I732" s="64" t="str">
        <f t="shared" si="4633"/>
        <v>setosa</v>
      </c>
      <c r="K732" s="24" t="str">
        <f t="shared" si="4634"/>
        <v>OK</v>
      </c>
      <c r="L732" s="76">
        <f t="shared" si="4635"/>
        <v>0.01285009613</v>
      </c>
      <c r="N732" s="29">
        <v>1.0</v>
      </c>
      <c r="O732" s="27">
        <v>4.6</v>
      </c>
      <c r="P732" s="27">
        <v>6.8</v>
      </c>
      <c r="Q732" s="72">
        <f t="shared" ref="Q732:S732" si="4646">Q719-$C$10*CH719</f>
        <v>-0.7296627263</v>
      </c>
      <c r="R732" s="72">
        <f t="shared" si="4646"/>
        <v>1.231594124</v>
      </c>
      <c r="S732" s="72">
        <f t="shared" si="4646"/>
        <v>-1.261060884</v>
      </c>
      <c r="U732" s="27">
        <v>-2.7782629498936826</v>
      </c>
      <c r="V732" s="27">
        <v>4.225361460262108</v>
      </c>
      <c r="W732" s="27">
        <v>-2.7124731773243758</v>
      </c>
      <c r="Z732" s="17">
        <f t="shared" ref="Z732:AB732" si="4647">1/(1+EXP(-U732))</f>
        <v>0.0585101706</v>
      </c>
      <c r="AA732" s="17">
        <f t="shared" si="4647"/>
        <v>0.9855906167</v>
      </c>
      <c r="AB732" s="17">
        <f t="shared" si="4647"/>
        <v>0.06224134218</v>
      </c>
      <c r="AE732" s="29">
        <v>1.0</v>
      </c>
      <c r="AF732" s="17">
        <f t="shared" ref="AF732:AH732" si="4648">Z732</f>
        <v>0.0585101706</v>
      </c>
      <c r="AG732" s="17">
        <f t="shared" si="4648"/>
        <v>0.9855906167</v>
      </c>
      <c r="AH732" s="17">
        <f t="shared" si="4648"/>
        <v>0.06224134218</v>
      </c>
      <c r="AI732" s="38">
        <f t="shared" ref="AI732:AK732" si="4649">AI719-$C$10*BO719</f>
        <v>1.840735826</v>
      </c>
      <c r="AJ732" s="38">
        <f t="shared" si="4649"/>
        <v>-1.225043632</v>
      </c>
      <c r="AK732" s="38">
        <f t="shared" si="4649"/>
        <v>0.1043078061</v>
      </c>
      <c r="AM732" s="27">
        <v>2.011068401937719</v>
      </c>
      <c r="AN732" s="27">
        <v>-1.240850642940638</v>
      </c>
      <c r="AO732" s="27">
        <v>0.09700851954337424</v>
      </c>
      <c r="AQ732" s="17">
        <f t="shared" ref="AQ732:AS732" si="4650">EXP(AM732)/(EXP($AM732)+EXP($AN732)+EXP($AO732))</f>
        <v>0.843042168</v>
      </c>
      <c r="AR732" s="17">
        <f t="shared" si="4650"/>
        <v>0.03262562208</v>
      </c>
      <c r="AS732" s="17">
        <f t="shared" si="4650"/>
        <v>0.1243322099</v>
      </c>
      <c r="AU732" s="40" t="str">
        <f t="shared" si="4651"/>
        <v>setosa</v>
      </c>
      <c r="AW732" s="41">
        <v>1.0</v>
      </c>
      <c r="AX732" s="41">
        <v>0.0</v>
      </c>
      <c r="AY732" s="41">
        <v>0.0</v>
      </c>
      <c r="BB732" s="74">
        <f t="shared" ref="BB732:BD732" si="4652">AQ732-AW732</f>
        <v>-0.156957832</v>
      </c>
      <c r="BC732" s="74">
        <f t="shared" si="4652"/>
        <v>0.03262562208</v>
      </c>
      <c r="BD732" s="74">
        <f t="shared" si="4652"/>
        <v>0.1243322099</v>
      </c>
      <c r="BF732" s="5">
        <v>1.0</v>
      </c>
      <c r="BG732" s="5">
        <v>1.0</v>
      </c>
      <c r="BH732" s="5">
        <v>1.0</v>
      </c>
      <c r="BJ732" s="34">
        <f t="shared" ref="BJ732:BL732" si="4653">BB732*BF732</f>
        <v>-0.156957832</v>
      </c>
      <c r="BK732" s="34">
        <f t="shared" si="4653"/>
        <v>0.03262562208</v>
      </c>
      <c r="BL732" s="34">
        <f t="shared" si="4653"/>
        <v>0.1243322099</v>
      </c>
      <c r="BO732" s="34">
        <v>-0.24209565811341552</v>
      </c>
      <c r="BP732" s="34">
        <v>0.4010761178988571</v>
      </c>
      <c r="BQ732" s="34">
        <v>-0.15898045978544156</v>
      </c>
      <c r="BT732" s="5">
        <f t="shared" ref="BT732:BV732" si="4654">Z732*(1-Z732)</f>
        <v>0.05508673054</v>
      </c>
      <c r="BU732" s="5">
        <f t="shared" si="4654"/>
        <v>0.01420175297</v>
      </c>
      <c r="BV732" s="5">
        <f t="shared" si="4654"/>
        <v>0.0583673575</v>
      </c>
      <c r="BY732" s="17">
        <v>0.10594095331346051</v>
      </c>
      <c r="BZ732" s="17">
        <v>-0.3159168950792931</v>
      </c>
      <c r="CA732" s="17">
        <v>0.45073433207854435</v>
      </c>
      <c r="CC732" s="34">
        <f t="shared" ref="CC732:CE732" si="4655">BY732*BT732</f>
        <v>0.005835940748</v>
      </c>
      <c r="CD732" s="34">
        <f t="shared" si="4655"/>
        <v>-0.004486573702</v>
      </c>
      <c r="CE732" s="34">
        <f t="shared" si="4655"/>
        <v>0.0263081719</v>
      </c>
      <c r="CH732" s="66">
        <v>0.24006610716817384</v>
      </c>
      <c r="CI732" s="66">
        <v>-0.2667260955190912</v>
      </c>
      <c r="CJ732" s="66">
        <v>0.15160945889342106</v>
      </c>
    </row>
    <row r="733" ht="18.0" customHeight="1">
      <c r="B733" s="6">
        <v>0.0</v>
      </c>
      <c r="C733" s="6">
        <v>1.0</v>
      </c>
      <c r="D733" s="6">
        <v>0.0</v>
      </c>
      <c r="E733" s="22" t="str">
        <f t="shared" si="4631"/>
        <v>versicolor</v>
      </c>
      <c r="F733" s="22">
        <f t="shared" ref="F733:H733" si="4656">AQ733</f>
        <v>0.0426871872</v>
      </c>
      <c r="G733" s="22">
        <f t="shared" si="4656"/>
        <v>0.5511281877</v>
      </c>
      <c r="H733" s="22">
        <f t="shared" si="4656"/>
        <v>0.4061846251</v>
      </c>
      <c r="I733" s="64" t="str">
        <f t="shared" si="4633"/>
        <v>versicolor</v>
      </c>
      <c r="K733" s="24" t="str">
        <f t="shared" si="4634"/>
        <v>OK</v>
      </c>
      <c r="L733" s="76">
        <f t="shared" si="4635"/>
        <v>0.1016540499</v>
      </c>
      <c r="N733" s="29">
        <v>1.0</v>
      </c>
      <c r="O733" s="27">
        <v>6.4</v>
      </c>
      <c r="P733" s="27">
        <v>3.6</v>
      </c>
      <c r="U733" s="27">
        <v>0.36046064378015386</v>
      </c>
      <c r="V733" s="27">
        <v>-1.2602517179412285</v>
      </c>
      <c r="W733" s="27">
        <v>3.530789137134029</v>
      </c>
      <c r="Z733" s="17">
        <f t="shared" ref="Z733:AB733" si="4657">1/(1+EXP(-U733))</f>
        <v>0.5891519384</v>
      </c>
      <c r="AA733" s="17">
        <f t="shared" si="4657"/>
        <v>0.2209305634</v>
      </c>
      <c r="AB733" s="17">
        <f t="shared" si="4657"/>
        <v>0.9715512317</v>
      </c>
      <c r="AE733" s="29">
        <v>1.0</v>
      </c>
      <c r="AF733" s="17">
        <f t="shared" ref="AF733:AH733" si="4658">Z733</f>
        <v>0.5891519384</v>
      </c>
      <c r="AG733" s="17">
        <f t="shared" si="4658"/>
        <v>0.2209305634</v>
      </c>
      <c r="AH733" s="17">
        <f t="shared" si="4658"/>
        <v>0.9715512317</v>
      </c>
      <c r="AI733" s="38">
        <f t="shared" ref="AI733:AK733" si="4659">AI720-$C$10*BO720</f>
        <v>-1.673194088</v>
      </c>
      <c r="AJ733" s="38">
        <f t="shared" si="4659"/>
        <v>1.356037363</v>
      </c>
      <c r="AK733" s="38">
        <f t="shared" si="4659"/>
        <v>1.157156725</v>
      </c>
      <c r="AM733" s="27">
        <v>-0.9251103590154215</v>
      </c>
      <c r="AN733" s="27">
        <v>1.6329582590697056</v>
      </c>
      <c r="AO733" s="27">
        <v>1.327798629300466</v>
      </c>
      <c r="AQ733" s="17">
        <f t="shared" ref="AQ733:AS733" si="4660">EXP(AM733)/(EXP($AM733)+EXP($AN733)+EXP($AO733))</f>
        <v>0.0426871872</v>
      </c>
      <c r="AR733" s="17">
        <f t="shared" si="4660"/>
        <v>0.5511281877</v>
      </c>
      <c r="AS733" s="17">
        <f t="shared" si="4660"/>
        <v>0.4061846251</v>
      </c>
      <c r="AU733" s="40" t="str">
        <f t="shared" si="4651"/>
        <v>versicolor</v>
      </c>
      <c r="AW733" s="41">
        <v>0.0</v>
      </c>
      <c r="AX733" s="41">
        <v>1.0</v>
      </c>
      <c r="AY733" s="41">
        <v>0.0</v>
      </c>
      <c r="BB733" s="74">
        <f t="shared" ref="BB733:BD733" si="4661">AQ733-AW733</f>
        <v>0.0426871872</v>
      </c>
      <c r="BC733" s="74">
        <f t="shared" si="4661"/>
        <v>-0.4488718123</v>
      </c>
      <c r="BD733" s="74">
        <f t="shared" si="4661"/>
        <v>0.4061846251</v>
      </c>
      <c r="BF733" s="5">
        <v>1.0</v>
      </c>
      <c r="BG733" s="5">
        <v>1.0</v>
      </c>
      <c r="BH733" s="5">
        <v>1.0</v>
      </c>
      <c r="BJ733" s="34">
        <f t="shared" ref="BJ733:BL733" si="4662">BB733*BF733</f>
        <v>0.0426871872</v>
      </c>
      <c r="BK733" s="34">
        <f t="shared" si="4662"/>
        <v>-0.4488718123</v>
      </c>
      <c r="BL733" s="34">
        <f t="shared" si="4662"/>
        <v>0.4061846251</v>
      </c>
      <c r="BO733" s="34">
        <v>0.4079272560283629</v>
      </c>
      <c r="BP733" s="34">
        <v>-0.17911154381957978</v>
      </c>
      <c r="BQ733" s="34">
        <v>-0.22881571220878283</v>
      </c>
      <c r="BT733" s="5">
        <f t="shared" ref="BT733:BV733" si="4663">Z733*(1-Z733)</f>
        <v>0.2420519319</v>
      </c>
      <c r="BU733" s="5">
        <f t="shared" si="4663"/>
        <v>0.1721202496</v>
      </c>
      <c r="BV733" s="5">
        <f t="shared" si="4663"/>
        <v>0.02763943585</v>
      </c>
      <c r="BY733" s="17">
        <v>-0.39835625755063</v>
      </c>
      <c r="BZ733" s="17">
        <v>0.6708316170233303</v>
      </c>
      <c r="CA733" s="17">
        <v>-0.21009162731922143</v>
      </c>
      <c r="CC733" s="34">
        <f t="shared" ref="CC733:CE733" si="4664">BY733*BT733</f>
        <v>-0.09642290172</v>
      </c>
      <c r="CD733" s="34">
        <f t="shared" si="4664"/>
        <v>0.1154637053</v>
      </c>
      <c r="CE733" s="34">
        <f t="shared" si="4664"/>
        <v>-0.005806814056</v>
      </c>
    </row>
    <row r="734" ht="18.0" customHeight="1">
      <c r="B734" s="6">
        <v>0.0</v>
      </c>
      <c r="C734" s="6">
        <v>1.0</v>
      </c>
      <c r="D734" s="6">
        <v>0.0</v>
      </c>
      <c r="E734" s="22" t="str">
        <f t="shared" si="4631"/>
        <v>versicolor</v>
      </c>
      <c r="F734" s="22">
        <f t="shared" ref="F734:H734" si="4665">AQ734</f>
        <v>0.0485894321</v>
      </c>
      <c r="G734" s="22">
        <f t="shared" si="4665"/>
        <v>0.5332323458</v>
      </c>
      <c r="H734" s="22">
        <f t="shared" si="4665"/>
        <v>0.4181782221</v>
      </c>
      <c r="I734" s="64" t="str">
        <f t="shared" si="4633"/>
        <v>versicolor</v>
      </c>
      <c r="K734" s="24" t="str">
        <f t="shared" si="4634"/>
        <v>OK</v>
      </c>
      <c r="L734" s="76">
        <f t="shared" si="4635"/>
        <v>0.110116488</v>
      </c>
      <c r="N734" s="29">
        <v>1.0</v>
      </c>
      <c r="O734" s="27">
        <v>5.9</v>
      </c>
      <c r="P734" s="27">
        <v>3.4</v>
      </c>
      <c r="U734" s="27">
        <v>0.2831146142119625</v>
      </c>
      <c r="V734" s="27">
        <v>-1.0775394364960142</v>
      </c>
      <c r="W734" s="27">
        <v>3.169704790290658</v>
      </c>
      <c r="Z734" s="17">
        <f t="shared" ref="Z734:AB734" si="4666">1/(1+EXP(-U734))</f>
        <v>0.5703096471</v>
      </c>
      <c r="AA734" s="17">
        <f t="shared" si="4666"/>
        <v>0.2539719378</v>
      </c>
      <c r="AB734" s="17">
        <f t="shared" si="4666"/>
        <v>0.9596781627</v>
      </c>
      <c r="AE734" s="29">
        <v>1.0</v>
      </c>
      <c r="AF734" s="17">
        <f t="shared" ref="AF734:AH734" si="4667">Z734</f>
        <v>0.5703096471</v>
      </c>
      <c r="AG734" s="17">
        <f t="shared" si="4667"/>
        <v>0.2539719378</v>
      </c>
      <c r="AH734" s="17">
        <f t="shared" si="4667"/>
        <v>0.9596781627</v>
      </c>
      <c r="AI734" s="2"/>
      <c r="AM734" s="27">
        <v>-0.8441686739747631</v>
      </c>
      <c r="AN734" s="27">
        <v>1.5513825151224947</v>
      </c>
      <c r="AO734" s="27">
        <v>1.3083329755714614</v>
      </c>
      <c r="AQ734" s="17">
        <f t="shared" ref="AQ734:AS734" si="4668">EXP(AM734)/(EXP($AM734)+EXP($AN734)+EXP($AO734))</f>
        <v>0.0485894321</v>
      </c>
      <c r="AR734" s="17">
        <f t="shared" si="4668"/>
        <v>0.5332323458</v>
      </c>
      <c r="AS734" s="17">
        <f t="shared" si="4668"/>
        <v>0.4181782221</v>
      </c>
      <c r="AU734" s="40" t="str">
        <f t="shared" si="4651"/>
        <v>versicolor</v>
      </c>
      <c r="AW734" s="41">
        <v>0.0</v>
      </c>
      <c r="AX734" s="41">
        <v>1.0</v>
      </c>
      <c r="AY734" s="41">
        <v>0.0</v>
      </c>
      <c r="BB734" s="74">
        <f t="shared" ref="BB734:BD734" si="4669">AQ734-AW734</f>
        <v>0.0485894321</v>
      </c>
      <c r="BC734" s="74">
        <f t="shared" si="4669"/>
        <v>-0.4667676542</v>
      </c>
      <c r="BD734" s="74">
        <f t="shared" si="4669"/>
        <v>0.4181782221</v>
      </c>
      <c r="BF734" s="5">
        <v>1.0</v>
      </c>
      <c r="BG734" s="5">
        <v>1.0</v>
      </c>
      <c r="BH734" s="5">
        <v>1.0</v>
      </c>
      <c r="BJ734" s="34">
        <f t="shared" ref="BJ734:BL734" si="4670">BB734*BF734</f>
        <v>0.0485894321</v>
      </c>
      <c r="BK734" s="34">
        <f t="shared" si="4670"/>
        <v>-0.4667676542</v>
      </c>
      <c r="BL734" s="34">
        <f t="shared" si="4670"/>
        <v>0.4181782221</v>
      </c>
      <c r="BT734" s="5">
        <f t="shared" ref="BT734:BV734" si="4671">Z734*(1-Z734)</f>
        <v>0.2450565535</v>
      </c>
      <c r="BU734" s="5">
        <f t="shared" si="4671"/>
        <v>0.1894701926</v>
      </c>
      <c r="BV734" s="5">
        <f t="shared" si="4671"/>
        <v>0.03869598674</v>
      </c>
      <c r="BY734" s="17">
        <v>-0.4163399277014054</v>
      </c>
      <c r="BZ734" s="17">
        <v>0.7048703036640667</v>
      </c>
      <c r="CA734" s="17">
        <v>-0.23035618744994368</v>
      </c>
      <c r="CC734" s="34">
        <f t="shared" ref="CC734:CE734" si="4672">BY734*BT734</f>
        <v>-0.1020268278</v>
      </c>
      <c r="CD734" s="34">
        <f t="shared" si="4672"/>
        <v>0.1335519122</v>
      </c>
      <c r="CE734" s="34">
        <f t="shared" si="4672"/>
        <v>-0.008913859975</v>
      </c>
    </row>
    <row r="735" ht="18.0" customHeight="1">
      <c r="B735" s="6">
        <v>0.0</v>
      </c>
      <c r="C735" s="6">
        <v>1.0</v>
      </c>
      <c r="D735" s="6">
        <v>0.0</v>
      </c>
      <c r="E735" s="22" t="str">
        <f t="shared" si="4631"/>
        <v>versicolor</v>
      </c>
      <c r="F735" s="22">
        <f t="shared" ref="F735:H735" si="4673">AQ735</f>
        <v>0.02880851459</v>
      </c>
      <c r="G735" s="22">
        <f t="shared" si="4673"/>
        <v>0.6107339436</v>
      </c>
      <c r="H735" s="22">
        <f t="shared" si="4673"/>
        <v>0.3604575418</v>
      </c>
      <c r="I735" s="64" t="str">
        <f t="shared" si="4633"/>
        <v>versicolor</v>
      </c>
      <c r="K735" s="24" t="str">
        <f t="shared" si="4634"/>
        <v>OK</v>
      </c>
      <c r="L735" s="76">
        <f t="shared" si="4635"/>
        <v>0.07617899657</v>
      </c>
      <c r="N735" s="29">
        <v>1.0</v>
      </c>
      <c r="O735" s="27">
        <v>6.7</v>
      </c>
      <c r="P735" s="27">
        <v>3.2</v>
      </c>
      <c r="U735" s="27">
        <v>0.7862928792146251</v>
      </c>
      <c r="V735" s="27">
        <v>-2.0103080311451667</v>
      </c>
      <c r="W735" s="27">
        <v>4.403191404991985</v>
      </c>
      <c r="Z735" s="17">
        <f t="shared" ref="Z735:AB735" si="4674">1/(1+EXP(-U735))</f>
        <v>0.6870347861</v>
      </c>
      <c r="AA735" s="17">
        <f t="shared" si="4674"/>
        <v>0.118124886</v>
      </c>
      <c r="AB735" s="17">
        <f t="shared" si="4674"/>
        <v>0.9879097428</v>
      </c>
      <c r="AE735" s="29">
        <v>1.0</v>
      </c>
      <c r="AF735" s="17">
        <f t="shared" ref="AF735:AH735" si="4675">Z735</f>
        <v>0.6870347861</v>
      </c>
      <c r="AG735" s="17">
        <f t="shared" si="4675"/>
        <v>0.118124886</v>
      </c>
      <c r="AH735" s="17">
        <f t="shared" si="4675"/>
        <v>0.9879097428</v>
      </c>
      <c r="AJ735" s="2"/>
      <c r="AK735" s="2"/>
      <c r="AM735" s="27">
        <v>-1.1430456330717536</v>
      </c>
      <c r="AN735" s="27">
        <v>1.9109447982068077</v>
      </c>
      <c r="AO735" s="27">
        <v>1.3836575518051168</v>
      </c>
      <c r="AQ735" s="17">
        <f t="shared" ref="AQ735:AS735" si="4676">EXP(AM735)/(EXP($AM735)+EXP($AN735)+EXP($AO735))</f>
        <v>0.02880851459</v>
      </c>
      <c r="AR735" s="17">
        <f t="shared" si="4676"/>
        <v>0.6107339436</v>
      </c>
      <c r="AS735" s="17">
        <f t="shared" si="4676"/>
        <v>0.3604575418</v>
      </c>
      <c r="AU735" s="40" t="str">
        <f t="shared" si="4651"/>
        <v>versicolor</v>
      </c>
      <c r="AW735" s="41">
        <v>0.0</v>
      </c>
      <c r="AX735" s="41">
        <v>1.0</v>
      </c>
      <c r="AY735" s="41">
        <v>0.0</v>
      </c>
      <c r="BB735" s="74">
        <f t="shared" ref="BB735:BD735" si="4677">AQ735-AW735</f>
        <v>0.02880851459</v>
      </c>
      <c r="BC735" s="74">
        <f t="shared" si="4677"/>
        <v>-0.3892660564</v>
      </c>
      <c r="BD735" s="74">
        <f t="shared" si="4677"/>
        <v>0.3604575418</v>
      </c>
      <c r="BF735" s="5">
        <v>1.0</v>
      </c>
      <c r="BG735" s="5">
        <v>1.0</v>
      </c>
      <c r="BH735" s="5">
        <v>1.0</v>
      </c>
      <c r="BJ735" s="34">
        <f t="shared" ref="BJ735:BL735" si="4678">BB735*BF735</f>
        <v>0.02880851459</v>
      </c>
      <c r="BK735" s="34">
        <f t="shared" si="4678"/>
        <v>-0.3892660564</v>
      </c>
      <c r="BL735" s="34">
        <f t="shared" si="4678"/>
        <v>0.3604575418</v>
      </c>
      <c r="BT735" s="5">
        <f t="shared" ref="BT735:BV735" si="4679">Z735*(1-Z735)</f>
        <v>0.2150179888</v>
      </c>
      <c r="BU735" s="5">
        <f t="shared" si="4679"/>
        <v>0.1041713973</v>
      </c>
      <c r="BV735" s="5">
        <f t="shared" si="4679"/>
        <v>0.01194408285</v>
      </c>
      <c r="BY735" s="17">
        <v>-0.3413501828541994</v>
      </c>
      <c r="BZ735" s="17">
        <v>0.567495303660101</v>
      </c>
      <c r="CA735" s="17">
        <v>-0.15895568426040652</v>
      </c>
      <c r="CC735" s="34">
        <f t="shared" ref="CC735:CE735" si="4680">BY735*BT735</f>
        <v>-0.07339642979</v>
      </c>
      <c r="CD735" s="34">
        <f t="shared" si="4680"/>
        <v>0.05911677875</v>
      </c>
      <c r="CE735" s="34">
        <f t="shared" si="4680"/>
        <v>-0.001898579862</v>
      </c>
    </row>
    <row r="736" ht="18.0" customHeight="1">
      <c r="B736" s="6">
        <v>0.0</v>
      </c>
      <c r="C736" s="6">
        <v>0.0</v>
      </c>
      <c r="D736" s="6">
        <v>1.0</v>
      </c>
      <c r="E736" s="22" t="str">
        <f t="shared" si="4631"/>
        <v>virginica</v>
      </c>
      <c r="F736" s="22">
        <f t="shared" ref="F736:H736" si="4681">AQ736</f>
        <v>0.1874848454</v>
      </c>
      <c r="G736" s="22">
        <f t="shared" si="4681"/>
        <v>0.2898269691</v>
      </c>
      <c r="H736" s="22">
        <f t="shared" si="4681"/>
        <v>0.5226881854</v>
      </c>
      <c r="I736" s="64" t="str">
        <f t="shared" si="4633"/>
        <v>virginica</v>
      </c>
      <c r="K736" s="24" t="str">
        <f t="shared" si="4634"/>
        <v>OK</v>
      </c>
      <c r="L736" s="76">
        <f t="shared" si="4635"/>
        <v>0.05957511965</v>
      </c>
      <c r="N736" s="29">
        <v>1.0</v>
      </c>
      <c r="O736" s="27">
        <v>7.9</v>
      </c>
      <c r="P736" s="27">
        <v>6.3</v>
      </c>
      <c r="U736" s="27">
        <v>-0.9397929928161712</v>
      </c>
      <c r="V736" s="27">
        <v>0.7779590975448567</v>
      </c>
      <c r="W736" s="27">
        <v>1.9658143209736414</v>
      </c>
      <c r="Z736" s="17">
        <f t="shared" ref="Z736:AB736" si="4682">1/(1+EXP(-U736))</f>
        <v>0.280942159</v>
      </c>
      <c r="AA736" s="17">
        <f t="shared" si="4682"/>
        <v>0.6852400861</v>
      </c>
      <c r="AB736" s="17">
        <f t="shared" si="4682"/>
        <v>0.877160819</v>
      </c>
      <c r="AE736" s="29">
        <v>1.0</v>
      </c>
      <c r="AF736" s="17">
        <f t="shared" ref="AF736:AH736" si="4683">Z736</f>
        <v>0.280942159</v>
      </c>
      <c r="AG736" s="17">
        <f t="shared" si="4683"/>
        <v>0.6852400861</v>
      </c>
      <c r="AH736" s="17">
        <f t="shared" si="4683"/>
        <v>0.877160819</v>
      </c>
      <c r="AM736" s="27">
        <v>0.0916702341331952</v>
      </c>
      <c r="AN736" s="27">
        <v>0.5272563031013641</v>
      </c>
      <c r="AO736" s="27">
        <v>1.1169572988592955</v>
      </c>
      <c r="AQ736" s="17">
        <f t="shared" ref="AQ736:AS736" si="4684">EXP(AM736)/(EXP($AM736)+EXP($AN736)+EXP($AO736))</f>
        <v>0.1874848454</v>
      </c>
      <c r="AR736" s="17">
        <f t="shared" si="4684"/>
        <v>0.2898269691</v>
      </c>
      <c r="AS736" s="17">
        <f t="shared" si="4684"/>
        <v>0.5226881854</v>
      </c>
      <c r="AU736" s="40" t="str">
        <f t="shared" si="4651"/>
        <v>virginica</v>
      </c>
      <c r="AW736" s="41">
        <v>0.0</v>
      </c>
      <c r="AX736" s="41">
        <v>0.0</v>
      </c>
      <c r="AY736" s="41">
        <v>1.0</v>
      </c>
      <c r="BB736" s="74">
        <f t="shared" ref="BB736:BD736" si="4685">AQ736-AW736</f>
        <v>0.1874848454</v>
      </c>
      <c r="BC736" s="74">
        <f t="shared" si="4685"/>
        <v>0.2898269691</v>
      </c>
      <c r="BD736" s="74">
        <f t="shared" si="4685"/>
        <v>-0.4773118146</v>
      </c>
      <c r="BF736" s="5">
        <v>1.0</v>
      </c>
      <c r="BG736" s="5">
        <v>1.0</v>
      </c>
      <c r="BH736" s="5">
        <v>1.0</v>
      </c>
      <c r="BJ736" s="34">
        <f t="shared" ref="BJ736:BL736" si="4686">BB736*BF736</f>
        <v>0.1874848454</v>
      </c>
      <c r="BK736" s="34">
        <f t="shared" si="4686"/>
        <v>0.2898269691</v>
      </c>
      <c r="BL736" s="34">
        <f t="shared" si="4686"/>
        <v>-0.4773118146</v>
      </c>
      <c r="BT736" s="5">
        <f t="shared" ref="BT736:BV736" si="4687">Z736*(1-Z736)</f>
        <v>0.2020136623</v>
      </c>
      <c r="BU736" s="5">
        <f t="shared" si="4687"/>
        <v>0.2156861105</v>
      </c>
      <c r="BV736" s="5">
        <f t="shared" si="4687"/>
        <v>0.1077497166</v>
      </c>
      <c r="BY736" s="17">
        <v>0.14960360381390347</v>
      </c>
      <c r="BZ736" s="17">
        <v>-0.05972795927175684</v>
      </c>
      <c r="CA736" s="17">
        <v>-0.4730069122794572</v>
      </c>
      <c r="CC736" s="34">
        <f t="shared" ref="CC736:CE736" si="4688">BY736*BT736</f>
        <v>0.0302219719</v>
      </c>
      <c r="CD736" s="34">
        <f t="shared" si="4688"/>
        <v>-0.01288249122</v>
      </c>
      <c r="CE736" s="34">
        <f t="shared" si="4688"/>
        <v>-0.05096636076</v>
      </c>
    </row>
    <row r="737" ht="18.0" customHeight="1">
      <c r="B737" s="6">
        <v>0.0</v>
      </c>
      <c r="C737" s="6">
        <v>0.0</v>
      </c>
      <c r="D737" s="6">
        <v>1.0</v>
      </c>
      <c r="E737" s="22" t="str">
        <f t="shared" si="4631"/>
        <v>virginica</v>
      </c>
      <c r="F737" s="22">
        <f t="shared" ref="F737:H737" si="4689">AQ737</f>
        <v>0.08917131875</v>
      </c>
      <c r="G737" s="22">
        <f t="shared" si="4689"/>
        <v>0.4177338566</v>
      </c>
      <c r="H737" s="22">
        <f t="shared" si="4689"/>
        <v>0.4930948246</v>
      </c>
      <c r="I737" s="64" t="str">
        <f t="shared" si="4633"/>
        <v>virginica</v>
      </c>
      <c r="K737" s="24" t="str">
        <f t="shared" si="4634"/>
        <v>OK</v>
      </c>
      <c r="L737" s="76">
        <f t="shared" si="4635"/>
        <v>0.09122654953</v>
      </c>
      <c r="N737" s="29">
        <v>1.0</v>
      </c>
      <c r="O737" s="27">
        <v>8.3</v>
      </c>
      <c r="P737" s="27">
        <v>5.8</v>
      </c>
      <c r="U737" s="27">
        <v>-0.39633876978133475</v>
      </c>
      <c r="V737" s="27">
        <v>-0.1810628492695736</v>
      </c>
      <c r="W737" s="27">
        <v>3.086981981979637</v>
      </c>
      <c r="Z737" s="17">
        <f t="shared" ref="Z737:AB737" si="4690">1/(1+EXP(-U737))</f>
        <v>0.4021923068</v>
      </c>
      <c r="AA737" s="17">
        <f t="shared" si="4690"/>
        <v>0.4548575486</v>
      </c>
      <c r="AB737" s="17">
        <f t="shared" si="4690"/>
        <v>0.9563525593</v>
      </c>
      <c r="AE737" s="29">
        <v>1.0</v>
      </c>
      <c r="AF737" s="17">
        <f t="shared" ref="AF737:AH737" si="4691">Z737</f>
        <v>0.4021923068</v>
      </c>
      <c r="AG737" s="17">
        <f t="shared" si="4691"/>
        <v>0.4548575486</v>
      </c>
      <c r="AH737" s="17">
        <f t="shared" si="4691"/>
        <v>0.9563525593</v>
      </c>
      <c r="AM737" s="27">
        <v>-0.4665491284508745</v>
      </c>
      <c r="AN737" s="27">
        <v>1.0777359454795057</v>
      </c>
      <c r="AO737" s="27">
        <v>1.243592919914769</v>
      </c>
      <c r="AQ737" s="17">
        <f t="shared" ref="AQ737:AS737" si="4692">EXP(AM737)/(EXP($AM737)+EXP($AN737)+EXP($AO737))</f>
        <v>0.08917131875</v>
      </c>
      <c r="AR737" s="17">
        <f t="shared" si="4692"/>
        <v>0.4177338566</v>
      </c>
      <c r="AS737" s="17">
        <f t="shared" si="4692"/>
        <v>0.4930948246</v>
      </c>
      <c r="AU737" s="40" t="str">
        <f t="shared" si="4651"/>
        <v>virginica</v>
      </c>
      <c r="AW737" s="41">
        <v>0.0</v>
      </c>
      <c r="AX737" s="41">
        <v>0.0</v>
      </c>
      <c r="AY737" s="41">
        <v>1.0</v>
      </c>
      <c r="BB737" s="74">
        <f t="shared" ref="BB737:BD737" si="4693">AQ737-AW737</f>
        <v>0.08917131875</v>
      </c>
      <c r="BC737" s="74">
        <f t="shared" si="4693"/>
        <v>0.4177338566</v>
      </c>
      <c r="BD737" s="74">
        <f t="shared" si="4693"/>
        <v>-0.5069051754</v>
      </c>
      <c r="BF737" s="5">
        <v>1.0</v>
      </c>
      <c r="BG737" s="5">
        <v>1.0</v>
      </c>
      <c r="BH737" s="5">
        <v>1.0</v>
      </c>
      <c r="BJ737" s="34">
        <f t="shared" ref="BJ737:BL737" si="4694">BB737*BF737</f>
        <v>0.08917131875</v>
      </c>
      <c r="BK737" s="34">
        <f t="shared" si="4694"/>
        <v>0.4177338566</v>
      </c>
      <c r="BL737" s="34">
        <f t="shared" si="4694"/>
        <v>-0.5069051754</v>
      </c>
      <c r="BT737" s="5">
        <f t="shared" ref="BT737:BV737" si="4695">Z737*(1-Z737)</f>
        <v>0.2404336551</v>
      </c>
      <c r="BU737" s="5">
        <f t="shared" si="4695"/>
        <v>0.2479621591</v>
      </c>
      <c r="BV737" s="5">
        <f t="shared" si="4695"/>
        <v>0.04174234165</v>
      </c>
      <c r="BY737" s="17">
        <v>0.30622411085193557</v>
      </c>
      <c r="BZ737" s="17">
        <v>-0.4004755265289603</v>
      </c>
      <c r="CA737" s="17">
        <v>-0.16930693871006497</v>
      </c>
      <c r="CC737" s="34">
        <f t="shared" ref="CC737:CE737" si="4696">BY737*BT737</f>
        <v>0.07362658226</v>
      </c>
      <c r="CD737" s="34">
        <f t="shared" si="4696"/>
        <v>-0.09930277622</v>
      </c>
      <c r="CE737" s="34">
        <f t="shared" si="4696"/>
        <v>-0.007067268079</v>
      </c>
    </row>
    <row r="738" ht="18.0" customHeight="1">
      <c r="B738" s="6">
        <v>0.0</v>
      </c>
      <c r="C738" s="6">
        <v>0.0</v>
      </c>
      <c r="D738" s="6">
        <v>1.0</v>
      </c>
      <c r="E738" s="22" t="str">
        <f t="shared" si="4631"/>
        <v>virginica</v>
      </c>
      <c r="F738" s="22">
        <f t="shared" ref="F738:H738" si="4697">AQ738</f>
        <v>0.07635236836</v>
      </c>
      <c r="G738" s="22">
        <f t="shared" si="4697"/>
        <v>0.4484216247</v>
      </c>
      <c r="H738" s="22">
        <f t="shared" si="4697"/>
        <v>0.475226007</v>
      </c>
      <c r="I738" s="64" t="str">
        <f t="shared" si="4633"/>
        <v>virginica</v>
      </c>
      <c r="J738" s="30"/>
      <c r="K738" s="77" t="str">
        <f t="shared" si="4634"/>
        <v>OK</v>
      </c>
      <c r="L738" s="78">
        <f t="shared" si="4635"/>
        <v>0.1034558188</v>
      </c>
      <c r="N738" s="31">
        <v>1.0</v>
      </c>
      <c r="O738" s="27">
        <v>7.7</v>
      </c>
      <c r="P738" s="27">
        <v>5.2</v>
      </c>
      <c r="U738" s="27">
        <v>-0.22647542378301067</v>
      </c>
      <c r="V738" s="27">
        <v>-0.4051819960761822</v>
      </c>
      <c r="W738" s="27">
        <v>3.1076626840573915</v>
      </c>
      <c r="Z738" s="17">
        <f t="shared" ref="Z738:AB738" si="4698">1/(1+EXP(-U738))</f>
        <v>0.4436219129</v>
      </c>
      <c r="AA738" s="17">
        <f t="shared" si="4698"/>
        <v>0.4000679488</v>
      </c>
      <c r="AB738" s="17">
        <f t="shared" si="4698"/>
        <v>0.957207719</v>
      </c>
      <c r="AE738" s="31">
        <v>1.0</v>
      </c>
      <c r="AF738" s="17">
        <f t="shared" ref="AF738:AH738" si="4699">Z738</f>
        <v>0.4436219129</v>
      </c>
      <c r="AG738" s="17">
        <f t="shared" si="4699"/>
        <v>0.4000679488</v>
      </c>
      <c r="AH738" s="17">
        <f t="shared" si="4699"/>
        <v>0.957207719</v>
      </c>
      <c r="AM738" s="27">
        <v>-0.5693944863391416</v>
      </c>
      <c r="AN738" s="27">
        <v>1.2009803789800682</v>
      </c>
      <c r="AO738" s="27">
        <v>1.259036957673231</v>
      </c>
      <c r="AQ738" s="17">
        <f t="shared" ref="AQ738:AS738" si="4700">EXP(AM738)/(EXP($AM738)+EXP($AN738)+EXP($AO738))</f>
        <v>0.07635236836</v>
      </c>
      <c r="AR738" s="17">
        <f t="shared" si="4700"/>
        <v>0.4484216247</v>
      </c>
      <c r="AS738" s="17">
        <f t="shared" si="4700"/>
        <v>0.475226007</v>
      </c>
      <c r="AU738" s="40" t="str">
        <f t="shared" si="4651"/>
        <v>virginica</v>
      </c>
      <c r="AW738" s="41">
        <v>0.0</v>
      </c>
      <c r="AX738" s="41">
        <v>0.0</v>
      </c>
      <c r="AY738" s="41">
        <v>1.0</v>
      </c>
      <c r="BB738" s="74">
        <f t="shared" ref="BB738:BD738" si="4701">AQ738-AW738</f>
        <v>0.07635236836</v>
      </c>
      <c r="BC738" s="74">
        <f t="shared" si="4701"/>
        <v>0.4484216247</v>
      </c>
      <c r="BD738" s="74">
        <f t="shared" si="4701"/>
        <v>-0.524773993</v>
      </c>
      <c r="BF738" s="5">
        <v>1.0</v>
      </c>
      <c r="BG738" s="5">
        <v>1.0</v>
      </c>
      <c r="BH738" s="5">
        <v>1.0</v>
      </c>
      <c r="BJ738" s="34">
        <f t="shared" ref="BJ738:BL738" si="4702">BB738*BF738</f>
        <v>0.07635236836</v>
      </c>
      <c r="BK738" s="34">
        <f t="shared" si="4702"/>
        <v>0.4484216247</v>
      </c>
      <c r="BL738" s="34">
        <f t="shared" si="4702"/>
        <v>-0.524773993</v>
      </c>
      <c r="BT738" s="5">
        <f t="shared" ref="BT738:BV738" si="4703">Z738*(1-Z738)</f>
        <v>0.2468215113</v>
      </c>
      <c r="BU738" s="5">
        <f t="shared" si="4703"/>
        <v>0.2400135851</v>
      </c>
      <c r="BV738" s="5">
        <f t="shared" si="4703"/>
        <v>0.0409611017</v>
      </c>
      <c r="BY738" s="17">
        <v>0.33841242210311184</v>
      </c>
      <c r="BZ738" s="17">
        <v>-0.4635295397204483</v>
      </c>
      <c r="CA738" s="17">
        <v>-0.12692160918044104</v>
      </c>
      <c r="CC738" s="34">
        <f t="shared" ref="CC738:CE738" si="4704">BY738*BT738</f>
        <v>0.08352746546</v>
      </c>
      <c r="CD738" s="34">
        <f t="shared" si="4704"/>
        <v>-0.1112533866</v>
      </c>
      <c r="CE738" s="34">
        <f t="shared" si="4704"/>
        <v>-0.005198848941</v>
      </c>
    </row>
    <row r="739" ht="18.0" customHeight="1">
      <c r="K739" s="2"/>
      <c r="R739" s="9"/>
      <c r="AM739" s="7"/>
    </row>
    <row r="740" ht="18.0" customHeight="1">
      <c r="K740" s="2"/>
      <c r="R740" s="9"/>
      <c r="AM740" s="43" t="s">
        <v>388</v>
      </c>
      <c r="AN740" s="27"/>
      <c r="AO740" s="27"/>
    </row>
    <row r="741" ht="18.0" customHeight="1">
      <c r="B741" s="11" t="s">
        <v>11</v>
      </c>
      <c r="C741" s="12"/>
      <c r="D741" s="12"/>
      <c r="E741" s="13"/>
      <c r="G741" s="2"/>
      <c r="H741" s="2"/>
      <c r="I741" s="2"/>
      <c r="J741" s="9"/>
      <c r="K741" s="2"/>
      <c r="L741" s="9"/>
      <c r="Q741" s="7"/>
      <c r="U741" s="43" t="s">
        <v>12</v>
      </c>
      <c r="V741" s="27"/>
      <c r="W741" s="27"/>
      <c r="Z741" s="16" t="s">
        <v>389</v>
      </c>
      <c r="AA741" s="17"/>
      <c r="AF741" s="16" t="s">
        <v>390</v>
      </c>
      <c r="AI741" s="7"/>
      <c r="AM741" s="43" t="s">
        <v>391</v>
      </c>
      <c r="AQ741" s="10" t="s">
        <v>392</v>
      </c>
      <c r="AR741" s="17"/>
      <c r="AW741" s="1" t="s">
        <v>41</v>
      </c>
      <c r="BB741" s="36" t="s">
        <v>93</v>
      </c>
      <c r="BF741" s="4" t="s">
        <v>393</v>
      </c>
      <c r="BH741" s="9" t="s">
        <v>2584</v>
      </c>
      <c r="BJ741" s="33" t="s">
        <v>395</v>
      </c>
      <c r="BN741" s="33" t="s">
        <v>396</v>
      </c>
      <c r="BO741" s="34"/>
      <c r="BP741" s="34"/>
      <c r="BQ741" s="34"/>
      <c r="BT741" s="4" t="s">
        <v>397</v>
      </c>
      <c r="BX741" s="16" t="s">
        <v>398</v>
      </c>
      <c r="BY741" s="17"/>
      <c r="BZ741" s="17"/>
      <c r="CA741" s="17"/>
      <c r="CB741" s="17"/>
      <c r="CC741" s="33" t="s">
        <v>399</v>
      </c>
      <c r="CG741" s="4" t="s">
        <v>138</v>
      </c>
      <c r="CH741" s="5"/>
      <c r="CI741" s="5"/>
      <c r="CJ741" s="5"/>
    </row>
    <row r="742" ht="18.0" customHeight="1">
      <c r="B742" s="18" t="s">
        <v>14</v>
      </c>
      <c r="C742" s="18" t="s">
        <v>15</v>
      </c>
      <c r="D742" s="18" t="s">
        <v>16</v>
      </c>
      <c r="E742" s="19"/>
      <c r="F742" s="6" t="s">
        <v>14</v>
      </c>
      <c r="G742" s="6" t="s">
        <v>15</v>
      </c>
      <c r="H742" s="6" t="s">
        <v>16</v>
      </c>
      <c r="I742" s="19"/>
      <c r="J742" s="20" t="s">
        <v>18</v>
      </c>
      <c r="K742" s="18" t="s">
        <v>19</v>
      </c>
      <c r="L742" s="18" t="s">
        <v>1142</v>
      </c>
      <c r="N742" s="1" t="s">
        <v>21</v>
      </c>
      <c r="O742" s="1" t="s">
        <v>22</v>
      </c>
      <c r="P742" s="1" t="s">
        <v>514</v>
      </c>
      <c r="Q742" s="1" t="s">
        <v>2585</v>
      </c>
      <c r="U742" s="1" t="s">
        <v>2586</v>
      </c>
      <c r="AE742" s="1" t="s">
        <v>21</v>
      </c>
      <c r="AF742" s="2" t="s">
        <v>2587</v>
      </c>
      <c r="AI742" s="2" t="s">
        <v>2588</v>
      </c>
      <c r="AK742" s="2"/>
      <c r="AM742" s="2" t="s">
        <v>2589</v>
      </c>
      <c r="AO742" s="2"/>
      <c r="AQ742" s="2" t="s">
        <v>47</v>
      </c>
      <c r="AW742" s="6" t="s">
        <v>14</v>
      </c>
      <c r="AX742" s="6" t="s">
        <v>15</v>
      </c>
      <c r="AY742" s="6" t="s">
        <v>16</v>
      </c>
      <c r="BB742" s="2" t="s">
        <v>101</v>
      </c>
      <c r="BF742" s="1" t="s">
        <v>251</v>
      </c>
      <c r="BJ742" s="57" t="s">
        <v>2590</v>
      </c>
      <c r="BK742" s="58"/>
      <c r="BO742" s="2" t="s">
        <v>104</v>
      </c>
      <c r="BP742" s="2"/>
      <c r="BT742" s="1" t="s">
        <v>145</v>
      </c>
      <c r="BY742" s="2" t="s">
        <v>146</v>
      </c>
      <c r="CC742" s="2" t="s">
        <v>2591</v>
      </c>
      <c r="CH742" s="2" t="s">
        <v>148</v>
      </c>
    </row>
    <row r="743" ht="18.0" customHeight="1">
      <c r="A743" s="1">
        <f>A730+1</f>
        <v>57</v>
      </c>
      <c r="B743" s="6">
        <v>1.0</v>
      </c>
      <c r="C743" s="6">
        <v>0.0</v>
      </c>
      <c r="D743" s="6">
        <v>0.0</v>
      </c>
      <c r="E743" s="22" t="str">
        <f t="shared" ref="E743:E751" si="4715">IF(MAX(B743:D743)=B743,"setosa",IF(MAX(B743:D743)=C743,"versicolor","virginica"))</f>
        <v>setosa</v>
      </c>
      <c r="F743" s="22">
        <f t="shared" ref="F743:H743" si="4705">AQ743</f>
        <v>0.8345236916</v>
      </c>
      <c r="G743" s="22">
        <f t="shared" si="4705"/>
        <v>0.033919739</v>
      </c>
      <c r="H743" s="22">
        <f t="shared" si="4705"/>
        <v>0.1315565694</v>
      </c>
      <c r="I743" s="64" t="str">
        <f t="shared" ref="I743:I751" si="4717">IF(MAX(F743:H743)=F743,"setosa",IF(MAX(F743:H743)=G743,"versicolor","virginica"))</f>
        <v>setosa</v>
      </c>
      <c r="J743" s="22">
        <f>COUNTIF(K743:K751,"OK")/9</f>
        <v>1</v>
      </c>
      <c r="K743" s="24" t="str">
        <f t="shared" ref="K743:K751" si="4718">IF(E743=I743,"OK","NG")</f>
        <v>OK</v>
      </c>
      <c r="L743" s="76">
        <f t="shared" ref="L743:L751" si="4719">((AQ743-B743)^2+(AR743-C743)^2)/2</f>
        <v>0.01426647867</v>
      </c>
      <c r="M743" s="9" t="s">
        <v>26</v>
      </c>
      <c r="N743" s="25">
        <v>1.0</v>
      </c>
      <c r="O743" s="27">
        <v>5.1</v>
      </c>
      <c r="P743" s="27">
        <v>7.0</v>
      </c>
      <c r="Q743" s="72">
        <f t="shared" ref="Q743:S743" si="4706">Q730-$C$10*CH730</f>
        <v>0.1333614904</v>
      </c>
      <c r="R743" s="72">
        <f t="shared" si="4706"/>
        <v>-0.2067118389</v>
      </c>
      <c r="S743" s="72">
        <f t="shared" si="4706"/>
        <v>0.2201660304</v>
      </c>
      <c r="T743" s="28" t="s">
        <v>27</v>
      </c>
      <c r="U743" s="27">
        <f t="array" ref="U743:W751">MMULT(N743:P751,Q743:S745)</f>
        <v>-2.756165813</v>
      </c>
      <c r="V743" s="27">
        <v>4.126767460441627</v>
      </c>
      <c r="W743" s="27">
        <v>-2.3593398242735697</v>
      </c>
      <c r="Y743" s="9" t="s">
        <v>2592</v>
      </c>
      <c r="Z743" s="17">
        <f t="shared" ref="Z743:AB743" si="4707">1/(1+EXP(-U743))</f>
        <v>0.05973937129</v>
      </c>
      <c r="AA743" s="17">
        <f t="shared" si="4707"/>
        <v>0.9841212514</v>
      </c>
      <c r="AB743" s="17">
        <f t="shared" si="4707"/>
        <v>0.086326251</v>
      </c>
      <c r="AD743" s="9" t="s">
        <v>2593</v>
      </c>
      <c r="AE743" s="25">
        <v>1.0</v>
      </c>
      <c r="AF743" s="17">
        <f t="shared" ref="AF743:AH743" si="4708">Z743</f>
        <v>0.05973937129</v>
      </c>
      <c r="AG743" s="17">
        <f t="shared" si="4708"/>
        <v>0.9841212514</v>
      </c>
      <c r="AH743" s="17">
        <f t="shared" si="4708"/>
        <v>0.086326251</v>
      </c>
      <c r="AI743" s="38">
        <f t="shared" ref="AI743:AK743" si="4709">AI730-$C$10*BO730</f>
        <v>0.3018005656</v>
      </c>
      <c r="AJ743" s="38">
        <f t="shared" si="4709"/>
        <v>-0.1924372272</v>
      </c>
      <c r="AK743" s="38">
        <f t="shared" si="4709"/>
        <v>-0.1093633384</v>
      </c>
      <c r="AL743" s="28" t="s">
        <v>27</v>
      </c>
      <c r="AM743" s="27">
        <f t="array" ref="AM743:AO751">MMULT(AE743:AH751,AI743:AK746)</f>
        <v>1.979633475</v>
      </c>
      <c r="AN743" s="27">
        <v>-1.223230541684675</v>
      </c>
      <c r="AO743" s="27">
        <v>0.13220928697445622</v>
      </c>
      <c r="AP743" s="9" t="s">
        <v>2594</v>
      </c>
      <c r="AQ743" s="17">
        <f t="shared" ref="AQ743:AS743" si="4710">EXP(AM743)/(EXP($AM743)+EXP($AN743)+EXP($AO743))</f>
        <v>0.8345236916</v>
      </c>
      <c r="AR743" s="17">
        <f t="shared" si="4710"/>
        <v>0.033919739</v>
      </c>
      <c r="AS743" s="17">
        <f t="shared" si="4710"/>
        <v>0.1315565694</v>
      </c>
      <c r="AT743" s="39" t="s">
        <v>51</v>
      </c>
      <c r="AU743" s="40" t="str">
        <f>IF(MAX(B743:D743)=MAX(AQ743:AS743)=AQ743,"setosa",IF(MAX(AQ743:AS743)=AR743,"versicolor","virginica"))</f>
        <v>virginica</v>
      </c>
      <c r="AW743" s="41">
        <v>1.0</v>
      </c>
      <c r="AX743" s="41">
        <v>0.0</v>
      </c>
      <c r="AY743" s="41">
        <v>0.0</v>
      </c>
      <c r="BA743" s="59" t="s">
        <v>108</v>
      </c>
      <c r="BB743" s="74">
        <f t="shared" ref="BB743:BD743" si="4711">AQ743-AW743</f>
        <v>-0.1654763084</v>
      </c>
      <c r="BC743" s="74">
        <f t="shared" si="4711"/>
        <v>0.033919739</v>
      </c>
      <c r="BD743" s="74">
        <f t="shared" si="4711"/>
        <v>0.1315565694</v>
      </c>
      <c r="BE743" s="9" t="s">
        <v>2595</v>
      </c>
      <c r="BF743" s="5">
        <v>1.0</v>
      </c>
      <c r="BG743" s="5">
        <v>1.0</v>
      </c>
      <c r="BH743" s="5">
        <v>1.0</v>
      </c>
      <c r="BI743" s="9" t="s">
        <v>2596</v>
      </c>
      <c r="BJ743" s="34">
        <f t="shared" ref="BJ743:BL743" si="4712">BB743*BF743</f>
        <v>-0.1654763084</v>
      </c>
      <c r="BK743" s="34">
        <f t="shared" si="4712"/>
        <v>0.033919739</v>
      </c>
      <c r="BL743" s="34">
        <f t="shared" si="4712"/>
        <v>0.1315565694</v>
      </c>
      <c r="BN743" s="61" t="s">
        <v>2597</v>
      </c>
      <c r="BO743" s="62">
        <f t="array" ref="BO743:BQ746">MMULT(TRANSPOSE(AE743:AH751),BJ743:BL751)</f>
        <v>0.001191727345</v>
      </c>
      <c r="BP743" s="62">
        <v>-0.055618562797406346</v>
      </c>
      <c r="BQ743" s="62">
        <v>0.05442683545239224</v>
      </c>
      <c r="BS743" s="75" t="s">
        <v>2598</v>
      </c>
      <c r="BT743" s="5">
        <f t="shared" ref="BT743:BV743" si="4713">Z743*(1-Z743)</f>
        <v>0.0561705788</v>
      </c>
      <c r="BU743" s="5">
        <f t="shared" si="4713"/>
        <v>0.01562661399</v>
      </c>
      <c r="BV743" s="5">
        <f t="shared" si="4713"/>
        <v>0.07887402939</v>
      </c>
      <c r="BX743" s="9" t="s">
        <v>2599</v>
      </c>
      <c r="BY743" s="17">
        <f t="array" ref="BY743:CA751">MMULT(BJ743:BL751,TRANSPOSE(AI744:AK746))</f>
        <v>0.1122888804</v>
      </c>
      <c r="BZ743" s="17">
        <v>-0.3343939865236942</v>
      </c>
      <c r="CA743" s="17">
        <v>0.4813227789005263</v>
      </c>
      <c r="CB743" s="9"/>
      <c r="CC743" s="34">
        <f t="shared" ref="CC743:CE743" si="4714">BY743*BT743</f>
        <v>0.006307331406</v>
      </c>
      <c r="CD743" s="34">
        <f t="shared" si="4714"/>
        <v>-0.005225445746</v>
      </c>
      <c r="CE743" s="34">
        <f t="shared" si="4714"/>
        <v>0.03796386701</v>
      </c>
      <c r="CG743" s="61" t="s">
        <v>2600</v>
      </c>
      <c r="CH743" s="65">
        <f t="array" ref="CH743:CJ745">MMULT(TRANSPOSE(N743:P751),CC743:CE751)</f>
        <v>-0.06977220384</v>
      </c>
      <c r="CI743" s="65">
        <v>0.07423254238934547</v>
      </c>
      <c r="CJ743" s="65">
        <v>0.004441081748670768</v>
      </c>
    </row>
    <row r="744" ht="18.0" customHeight="1">
      <c r="B744" s="6">
        <v>1.0</v>
      </c>
      <c r="C744" s="6">
        <v>0.0</v>
      </c>
      <c r="D744" s="6">
        <v>0.0</v>
      </c>
      <c r="E744" s="22" t="str">
        <f t="shared" si="4715"/>
        <v>setosa</v>
      </c>
      <c r="F744" s="22">
        <f t="shared" ref="F744:H744" si="4716">AQ744</f>
        <v>0.8535351535</v>
      </c>
      <c r="G744" s="22">
        <f t="shared" si="4716"/>
        <v>0.02914246908</v>
      </c>
      <c r="H744" s="22">
        <f t="shared" si="4716"/>
        <v>0.1173223774</v>
      </c>
      <c r="I744" s="64" t="str">
        <f t="shared" si="4717"/>
        <v>setosa</v>
      </c>
      <c r="K744" s="24" t="str">
        <f t="shared" si="4718"/>
        <v>OK</v>
      </c>
      <c r="L744" s="76">
        <f t="shared" si="4719"/>
        <v>0.01115061739</v>
      </c>
      <c r="N744" s="29">
        <v>1.0</v>
      </c>
      <c r="O744" s="27">
        <v>5.4</v>
      </c>
      <c r="P744" s="27">
        <v>7.8</v>
      </c>
      <c r="Q744" s="72">
        <f t="shared" ref="Q744:S744" si="4720">Q731-$C$10*CH731</f>
        <v>0.4546940286</v>
      </c>
      <c r="R744" s="72">
        <f t="shared" si="4720"/>
        <v>-0.8626871621</v>
      </c>
      <c r="S744" s="72">
        <f t="shared" si="4720"/>
        <v>1.237567903</v>
      </c>
      <c r="U744" s="27">
        <v>-3.2150109584684583</v>
      </c>
      <c r="V744" s="27">
        <v>4.866039463366203</v>
      </c>
      <c r="W744" s="27">
        <v>-3.004195414611777</v>
      </c>
      <c r="Z744" s="17">
        <f t="shared" ref="Z744:AB744" si="4721">1/(1+EXP(-U744))</f>
        <v>0.03860472515</v>
      </c>
      <c r="AA744" s="17">
        <f t="shared" si="4721"/>
        <v>0.9923550789</v>
      </c>
      <c r="AB744" s="17">
        <f t="shared" si="4721"/>
        <v>0.04723669783</v>
      </c>
      <c r="AE744" s="29">
        <v>1.0</v>
      </c>
      <c r="AF744" s="17">
        <f t="shared" ref="AF744:AH744" si="4722">Z744</f>
        <v>0.03860472515</v>
      </c>
      <c r="AG744" s="17">
        <f t="shared" si="4722"/>
        <v>0.9923550789</v>
      </c>
      <c r="AH744" s="17">
        <f t="shared" si="4722"/>
        <v>0.04723669783</v>
      </c>
      <c r="AI744" s="38">
        <f t="shared" ref="AI744:AK744" si="4723">AI731-$C$10*BO731</f>
        <v>-0.02370231272</v>
      </c>
      <c r="AJ744" s="38">
        <f t="shared" si="4723"/>
        <v>1.347373836</v>
      </c>
      <c r="AK744" s="38">
        <f t="shared" si="4723"/>
        <v>0.4763284769</v>
      </c>
      <c r="AM744" s="27">
        <v>2.06177146947608</v>
      </c>
      <c r="AN744" s="27">
        <v>-1.3154187303909397</v>
      </c>
      <c r="AO744" s="27">
        <v>0.0773102491467654</v>
      </c>
      <c r="AQ744" s="17">
        <f t="shared" ref="AQ744:AS744" si="4724">EXP(AM744)/(EXP($AM744)+EXP($AN744)+EXP($AO744))</f>
        <v>0.8535351535</v>
      </c>
      <c r="AR744" s="17">
        <f t="shared" si="4724"/>
        <v>0.02914246908</v>
      </c>
      <c r="AS744" s="17">
        <f t="shared" si="4724"/>
        <v>0.1173223774</v>
      </c>
      <c r="AU744" s="40" t="str">
        <f t="shared" ref="AU744:AU751" si="4735">IF(MAX(AQ744:AS744)=AQ744,"setosa",IF(MAX(AQ744:AS744)=AR744,"versicolor","virginica"))</f>
        <v>setosa</v>
      </c>
      <c r="AW744" s="41">
        <v>1.0</v>
      </c>
      <c r="AX744" s="41">
        <v>0.0</v>
      </c>
      <c r="AY744" s="41">
        <v>0.0</v>
      </c>
      <c r="BB744" s="74">
        <f t="shared" ref="BB744:BD744" si="4725">AQ744-AW744</f>
        <v>-0.1464648465</v>
      </c>
      <c r="BC744" s="74">
        <f t="shared" si="4725"/>
        <v>0.02914246908</v>
      </c>
      <c r="BD744" s="74">
        <f t="shared" si="4725"/>
        <v>0.1173223774</v>
      </c>
      <c r="BF744" s="5">
        <v>1.0</v>
      </c>
      <c r="BG744" s="5">
        <v>1.0</v>
      </c>
      <c r="BH744" s="5">
        <v>1.0</v>
      </c>
      <c r="BJ744" s="34">
        <f t="shared" ref="BJ744:BL744" si="4726">BB744*BF744</f>
        <v>-0.1464648465</v>
      </c>
      <c r="BK744" s="34">
        <f t="shared" si="4726"/>
        <v>0.02914246908</v>
      </c>
      <c r="BL744" s="34">
        <f t="shared" si="4726"/>
        <v>0.1173223774</v>
      </c>
      <c r="BN744" s="61" t="s">
        <v>2601</v>
      </c>
      <c r="BO744" s="34">
        <v>0.16682152042022977</v>
      </c>
      <c r="BP744" s="34">
        <v>-0.3473294504244519</v>
      </c>
      <c r="BQ744" s="34">
        <v>0.18050793000422213</v>
      </c>
      <c r="BT744" s="5">
        <f t="shared" ref="BT744:BV744" si="4727">Z744*(1-Z744)</f>
        <v>0.03711440034</v>
      </c>
      <c r="BU744" s="5">
        <f t="shared" si="4727"/>
        <v>0.007586476307</v>
      </c>
      <c r="BV744" s="5">
        <f t="shared" si="4727"/>
        <v>0.04500539221</v>
      </c>
      <c r="BY744" s="17">
        <v>0.09862134530231254</v>
      </c>
      <c r="BZ744" s="17">
        <v>-0.2947759397597757</v>
      </c>
      <c r="CA744" s="17">
        <v>0.4258514878576459</v>
      </c>
      <c r="CC744" s="34">
        <f t="shared" ref="CC744:CE744" si="4728">BY744*BT744</f>
        <v>0.003660272092</v>
      </c>
      <c r="CD744" s="34">
        <f t="shared" si="4728"/>
        <v>-0.002236310683</v>
      </c>
      <c r="CE744" s="34">
        <f t="shared" si="4728"/>
        <v>0.01916561323</v>
      </c>
      <c r="CG744" s="61" t="s">
        <v>2602</v>
      </c>
      <c r="CH744" s="66">
        <v>-0.1357432071179533</v>
      </c>
      <c r="CI744" s="66">
        <v>0.07862037239917874</v>
      </c>
      <c r="CJ744" s="66">
        <v>-0.17937531579492935</v>
      </c>
    </row>
    <row r="745" ht="18.0" customHeight="1">
      <c r="B745" s="6">
        <v>1.0</v>
      </c>
      <c r="C745" s="6">
        <v>0.0</v>
      </c>
      <c r="D745" s="6">
        <v>0.0</v>
      </c>
      <c r="E745" s="22" t="str">
        <f t="shared" si="4715"/>
        <v>setosa</v>
      </c>
      <c r="F745" s="22">
        <f t="shared" ref="F745:H745" si="4729">AQ745</f>
        <v>0.8452989226</v>
      </c>
      <c r="G745" s="22">
        <f t="shared" si="4729"/>
        <v>0.03140672305</v>
      </c>
      <c r="H745" s="22">
        <f t="shared" si="4729"/>
        <v>0.1232943543</v>
      </c>
      <c r="I745" s="64" t="str">
        <f t="shared" si="4717"/>
        <v>setosa</v>
      </c>
      <c r="K745" s="24" t="str">
        <f t="shared" si="4718"/>
        <v>OK</v>
      </c>
      <c r="L745" s="76">
        <f t="shared" si="4719"/>
        <v>0.0124594028</v>
      </c>
      <c r="N745" s="29">
        <v>1.0</v>
      </c>
      <c r="O745" s="27">
        <v>4.6</v>
      </c>
      <c r="P745" s="27">
        <v>6.8</v>
      </c>
      <c r="Q745" s="72">
        <f t="shared" ref="Q745:S745" si="4730">Q732-$C$10*CH732</f>
        <v>-0.7440666928</v>
      </c>
      <c r="R745" s="72">
        <f t="shared" si="4730"/>
        <v>1.247597689</v>
      </c>
      <c r="S745" s="72">
        <f t="shared" si="4730"/>
        <v>-1.270157452</v>
      </c>
      <c r="U745" s="27">
        <v>-2.834699488616673</v>
      </c>
      <c r="V745" s="27">
        <v>4.308591503617213</v>
      </c>
      <c r="W745" s="27">
        <v>-2.724092285604751</v>
      </c>
      <c r="Z745" s="17">
        <f t="shared" ref="Z745:AB745" si="4731">1/(1+EXP(-U745))</f>
        <v>0.05547763032</v>
      </c>
      <c r="AA745" s="17">
        <f t="shared" si="4731"/>
        <v>0.9867260831</v>
      </c>
      <c r="AB745" s="17">
        <f t="shared" si="4731"/>
        <v>0.06156660508</v>
      </c>
      <c r="AE745" s="29">
        <v>1.0</v>
      </c>
      <c r="AF745" s="17">
        <f t="shared" ref="AF745:AH745" si="4732">Z745</f>
        <v>0.05547763032</v>
      </c>
      <c r="AG745" s="17">
        <f t="shared" si="4732"/>
        <v>0.9867260831</v>
      </c>
      <c r="AH745" s="17">
        <f t="shared" si="4732"/>
        <v>0.06156660508</v>
      </c>
      <c r="AI745" s="38">
        <f t="shared" ref="AI745:AK745" si="4733">AI732-$C$10*BO732</f>
        <v>1.855261565</v>
      </c>
      <c r="AJ745" s="38">
        <f t="shared" si="4733"/>
        <v>-1.249108199</v>
      </c>
      <c r="AK745" s="38">
        <f t="shared" si="4733"/>
        <v>0.1138466336</v>
      </c>
      <c r="AM745" s="27">
        <v>2.026600833459192</v>
      </c>
      <c r="AN745" s="27">
        <v>-1.266067505939558</v>
      </c>
      <c r="AO745" s="27">
        <v>0.10148513516994502</v>
      </c>
      <c r="AQ745" s="17">
        <f t="shared" ref="AQ745:AS745" si="4734">EXP(AM745)/(EXP($AM745)+EXP($AN745)+EXP($AO745))</f>
        <v>0.8452989226</v>
      </c>
      <c r="AR745" s="17">
        <f t="shared" si="4734"/>
        <v>0.03140672305</v>
      </c>
      <c r="AS745" s="17">
        <f t="shared" si="4734"/>
        <v>0.1232943543</v>
      </c>
      <c r="AU745" s="40" t="str">
        <f t="shared" si="4735"/>
        <v>setosa</v>
      </c>
      <c r="AW745" s="41">
        <v>1.0</v>
      </c>
      <c r="AX745" s="41">
        <v>0.0</v>
      </c>
      <c r="AY745" s="41">
        <v>0.0</v>
      </c>
      <c r="BB745" s="74">
        <f t="shared" ref="BB745:BD745" si="4736">AQ745-AW745</f>
        <v>-0.1547010774</v>
      </c>
      <c r="BC745" s="74">
        <f t="shared" si="4736"/>
        <v>0.03140672305</v>
      </c>
      <c r="BD745" s="74">
        <f t="shared" si="4736"/>
        <v>0.1232943543</v>
      </c>
      <c r="BF745" s="5">
        <v>1.0</v>
      </c>
      <c r="BG745" s="5">
        <v>1.0</v>
      </c>
      <c r="BH745" s="5">
        <v>1.0</v>
      </c>
      <c r="BJ745" s="34">
        <f t="shared" ref="BJ745:BL745" si="4737">BB745*BF745</f>
        <v>-0.1547010774</v>
      </c>
      <c r="BK745" s="34">
        <f t="shared" si="4737"/>
        <v>0.03140672305</v>
      </c>
      <c r="BL745" s="34">
        <f t="shared" si="4737"/>
        <v>0.1232943543</v>
      </c>
      <c r="BO745" s="34">
        <v>-0.23267680265156981</v>
      </c>
      <c r="BP745" s="34">
        <v>0.40171713858733515</v>
      </c>
      <c r="BQ745" s="34">
        <v>-0.16904033593576545</v>
      </c>
      <c r="BT745" s="5">
        <f t="shared" ref="BT745:BV745" si="4738">Z745*(1-Z745)</f>
        <v>0.05239986285</v>
      </c>
      <c r="BU745" s="5">
        <f t="shared" si="4738"/>
        <v>0.01309772001</v>
      </c>
      <c r="BV745" s="5">
        <f t="shared" si="4738"/>
        <v>0.05777615822</v>
      </c>
      <c r="BY745" s="17">
        <v>0.10471198223545486</v>
      </c>
      <c r="BZ745" s="17">
        <v>-0.31220471105347775</v>
      </c>
      <c r="CA745" s="17">
        <v>0.4499211360054849</v>
      </c>
      <c r="CC745" s="34">
        <f t="shared" ref="CC745:CE745" si="4739">BY745*BT745</f>
        <v>0.005486893508</v>
      </c>
      <c r="CD745" s="34">
        <f t="shared" si="4739"/>
        <v>-0.00408916989</v>
      </c>
      <c r="CE745" s="34">
        <f t="shared" si="4739"/>
        <v>0.02599471474</v>
      </c>
      <c r="CH745" s="66">
        <v>0.2419765650413142</v>
      </c>
      <c r="CI745" s="66">
        <v>-0.26738748642809884</v>
      </c>
      <c r="CJ745" s="66">
        <v>0.15033010142177808</v>
      </c>
    </row>
    <row r="746" ht="18.0" customHeight="1">
      <c r="B746" s="6">
        <v>0.0</v>
      </c>
      <c r="C746" s="6">
        <v>1.0</v>
      </c>
      <c r="D746" s="6">
        <v>0.0</v>
      </c>
      <c r="E746" s="22" t="str">
        <f t="shared" si="4715"/>
        <v>versicolor</v>
      </c>
      <c r="F746" s="22">
        <f t="shared" ref="F746:H746" si="4740">AQ746</f>
        <v>0.04129601703</v>
      </c>
      <c r="G746" s="22">
        <f t="shared" si="4740"/>
        <v>0.5541899259</v>
      </c>
      <c r="H746" s="22">
        <f t="shared" si="4740"/>
        <v>0.404514057</v>
      </c>
      <c r="I746" s="64" t="str">
        <f t="shared" si="4717"/>
        <v>versicolor</v>
      </c>
      <c r="K746" s="24" t="str">
        <f t="shared" si="4718"/>
        <v>OK</v>
      </c>
      <c r="L746" s="76">
        <f t="shared" si="4719"/>
        <v>0.1002259916</v>
      </c>
      <c r="N746" s="29">
        <v>1.0</v>
      </c>
      <c r="O746" s="27">
        <v>6.4</v>
      </c>
      <c r="P746" s="27">
        <v>3.6</v>
      </c>
      <c r="U746" s="27">
        <v>0.36476317977980566</v>
      </c>
      <c r="V746" s="27">
        <v>-1.2365579944815517</v>
      </c>
      <c r="W746" s="27">
        <v>3.568033785741509</v>
      </c>
      <c r="Z746" s="17">
        <f t="shared" ref="Z746:AB746" si="4741">1/(1+EXP(-U746))</f>
        <v>0.5901929746</v>
      </c>
      <c r="AA746" s="17">
        <f t="shared" si="4741"/>
        <v>0.2250356848</v>
      </c>
      <c r="AB746" s="17">
        <f t="shared" si="4741"/>
        <v>0.9725627705</v>
      </c>
      <c r="AE746" s="29">
        <v>1.0</v>
      </c>
      <c r="AF746" s="17">
        <f t="shared" ref="AF746:AH746" si="4742">Z746</f>
        <v>0.5901929746</v>
      </c>
      <c r="AG746" s="17">
        <f t="shared" si="4742"/>
        <v>0.2250356848</v>
      </c>
      <c r="AH746" s="17">
        <f t="shared" si="4742"/>
        <v>0.9725627705</v>
      </c>
      <c r="AI746" s="38">
        <f t="shared" ref="AI746:AK746" si="4743">AI733-$C$10*BO733</f>
        <v>-1.697669723</v>
      </c>
      <c r="AJ746" s="38">
        <f t="shared" si="4743"/>
        <v>1.366784056</v>
      </c>
      <c r="AK746" s="38">
        <f t="shared" si="4743"/>
        <v>1.170885668</v>
      </c>
      <c r="AM746" s="27">
        <v>-0.9457786856078169</v>
      </c>
      <c r="AN746" s="27">
        <v>1.6509627136012077</v>
      </c>
      <c r="AO746" s="27">
        <v>1.3361417465173755</v>
      </c>
      <c r="AQ746" s="17">
        <f t="shared" ref="AQ746:AS746" si="4744">EXP(AM746)/(EXP($AM746)+EXP($AN746)+EXP($AO746))</f>
        <v>0.04129601703</v>
      </c>
      <c r="AR746" s="17">
        <f t="shared" si="4744"/>
        <v>0.5541899259</v>
      </c>
      <c r="AS746" s="17">
        <f t="shared" si="4744"/>
        <v>0.404514057</v>
      </c>
      <c r="AU746" s="40" t="str">
        <f t="shared" si="4735"/>
        <v>versicolor</v>
      </c>
      <c r="AW746" s="41">
        <v>0.0</v>
      </c>
      <c r="AX746" s="41">
        <v>1.0</v>
      </c>
      <c r="AY746" s="41">
        <v>0.0</v>
      </c>
      <c r="BB746" s="74">
        <f t="shared" ref="BB746:BD746" si="4745">AQ746-AW746</f>
        <v>0.04129601703</v>
      </c>
      <c r="BC746" s="74">
        <f t="shared" si="4745"/>
        <v>-0.4458100741</v>
      </c>
      <c r="BD746" s="74">
        <f t="shared" si="4745"/>
        <v>0.404514057</v>
      </c>
      <c r="BF746" s="5">
        <v>1.0</v>
      </c>
      <c r="BG746" s="5">
        <v>1.0</v>
      </c>
      <c r="BH746" s="5">
        <v>1.0</v>
      </c>
      <c r="BJ746" s="34">
        <f t="shared" ref="BJ746:BL746" si="4746">BB746*BF746</f>
        <v>0.04129601703</v>
      </c>
      <c r="BK746" s="34">
        <f t="shared" si="4746"/>
        <v>-0.4458100741</v>
      </c>
      <c r="BL746" s="34">
        <f t="shared" si="4746"/>
        <v>0.404514057</v>
      </c>
      <c r="BO746" s="34">
        <v>0.40450876308078804</v>
      </c>
      <c r="BP746" s="34">
        <v>-0.1788866734606277</v>
      </c>
      <c r="BQ746" s="34">
        <v>-0.22562208962016067</v>
      </c>
      <c r="BT746" s="5">
        <f t="shared" ref="BT746:BV746" si="4747">Z746*(1-Z746)</f>
        <v>0.2418652273</v>
      </c>
      <c r="BU746" s="5">
        <f t="shared" si="4747"/>
        <v>0.1743946254</v>
      </c>
      <c r="BV746" s="5">
        <f t="shared" si="4747"/>
        <v>0.02668442797</v>
      </c>
      <c r="BY746" s="17">
        <v>-0.4089700759836875</v>
      </c>
      <c r="BZ746" s="17">
        <v>0.6795324954964321</v>
      </c>
      <c r="CA746" s="17">
        <v>-0.20579338702300065</v>
      </c>
      <c r="CC746" s="34">
        <f t="shared" ref="CC746:CE746" si="4748">BY746*BT746</f>
        <v>-0.0989156404</v>
      </c>
      <c r="CD746" s="34">
        <f t="shared" si="4748"/>
        <v>0.118506815</v>
      </c>
      <c r="CE746" s="34">
        <f t="shared" si="4748"/>
        <v>-0.005491478812</v>
      </c>
    </row>
    <row r="747" ht="18.0" customHeight="1">
      <c r="B747" s="6">
        <v>0.0</v>
      </c>
      <c r="C747" s="6">
        <v>1.0</v>
      </c>
      <c r="D747" s="6">
        <v>0.0</v>
      </c>
      <c r="E747" s="22" t="str">
        <f t="shared" si="4715"/>
        <v>versicolor</v>
      </c>
      <c r="F747" s="22">
        <f t="shared" ref="F747:H747" si="4749">AQ747</f>
        <v>0.04709486558</v>
      </c>
      <c r="G747" s="22">
        <f t="shared" si="4749"/>
        <v>0.5358256327</v>
      </c>
      <c r="H747" s="22">
        <f t="shared" si="4749"/>
        <v>0.4170795017</v>
      </c>
      <c r="I747" s="64" t="str">
        <f t="shared" si="4717"/>
        <v>versicolor</v>
      </c>
      <c r="K747" s="24" t="str">
        <f t="shared" si="4718"/>
        <v>OK</v>
      </c>
      <c r="L747" s="76">
        <f t="shared" si="4719"/>
        <v>0.1088378848</v>
      </c>
      <c r="N747" s="29">
        <v>1.0</v>
      </c>
      <c r="O747" s="27">
        <v>5.9</v>
      </c>
      <c r="P747" s="27">
        <v>3.4</v>
      </c>
      <c r="U747" s="27">
        <v>0.28622950401253444</v>
      </c>
      <c r="V747" s="27">
        <v>-1.0547339513059653</v>
      </c>
      <c r="W747" s="27">
        <v>3.2032813244103275</v>
      </c>
      <c r="Z747" s="17">
        <f t="shared" ref="Z747:AB747" si="4750">1/(1+EXP(-U747))</f>
        <v>0.5710728035</v>
      </c>
      <c r="AA747" s="17">
        <f t="shared" si="4750"/>
        <v>0.2583170889</v>
      </c>
      <c r="AB747" s="17">
        <f t="shared" si="4750"/>
        <v>0.9609575727</v>
      </c>
      <c r="AE747" s="29">
        <v>1.0</v>
      </c>
      <c r="AF747" s="17">
        <f t="shared" ref="AF747:AH747" si="4751">Z747</f>
        <v>0.5710728035</v>
      </c>
      <c r="AG747" s="17">
        <f t="shared" si="4751"/>
        <v>0.2583170889</v>
      </c>
      <c r="AH747" s="17">
        <f t="shared" si="4751"/>
        <v>0.9609575727</v>
      </c>
      <c r="AI747" s="2"/>
      <c r="AM747" s="27">
        <v>-0.8638779906402956</v>
      </c>
      <c r="AN747" s="27">
        <v>1.5677668214311873</v>
      </c>
      <c r="AO747" s="27">
        <v>1.317234880632545</v>
      </c>
      <c r="AQ747" s="17">
        <f t="shared" ref="AQ747:AS747" si="4752">EXP(AM747)/(EXP($AM747)+EXP($AN747)+EXP($AO747))</f>
        <v>0.04709486558</v>
      </c>
      <c r="AR747" s="17">
        <f t="shared" si="4752"/>
        <v>0.5358256327</v>
      </c>
      <c r="AS747" s="17">
        <f t="shared" si="4752"/>
        <v>0.4170795017</v>
      </c>
      <c r="AU747" s="40" t="str">
        <f t="shared" si="4735"/>
        <v>versicolor</v>
      </c>
      <c r="AW747" s="41">
        <v>0.0</v>
      </c>
      <c r="AX747" s="41">
        <v>1.0</v>
      </c>
      <c r="AY747" s="41">
        <v>0.0</v>
      </c>
      <c r="BB747" s="74">
        <f t="shared" ref="BB747:BD747" si="4753">AQ747-AW747</f>
        <v>0.04709486558</v>
      </c>
      <c r="BC747" s="74">
        <f t="shared" si="4753"/>
        <v>-0.4641743673</v>
      </c>
      <c r="BD747" s="74">
        <f t="shared" si="4753"/>
        <v>0.4170795017</v>
      </c>
      <c r="BF747" s="5">
        <v>1.0</v>
      </c>
      <c r="BG747" s="5">
        <v>1.0</v>
      </c>
      <c r="BH747" s="5">
        <v>1.0</v>
      </c>
      <c r="BJ747" s="34">
        <f t="shared" ref="BJ747:BL747" si="4754">BB747*BF747</f>
        <v>0.04709486558</v>
      </c>
      <c r="BK747" s="34">
        <f t="shared" si="4754"/>
        <v>-0.4641743673</v>
      </c>
      <c r="BL747" s="34">
        <f t="shared" si="4754"/>
        <v>0.4170795017</v>
      </c>
      <c r="BT747" s="5">
        <f t="shared" ref="BT747:BV747" si="4755">Z747*(1-Z747)</f>
        <v>0.2449486566</v>
      </c>
      <c r="BU747" s="5">
        <f t="shared" si="4755"/>
        <v>0.1915893705</v>
      </c>
      <c r="BV747" s="5">
        <f t="shared" si="4755"/>
        <v>0.03751811618</v>
      </c>
      <c r="BY747" s="17">
        <v>-0.4278658111912492</v>
      </c>
      <c r="BZ747" s="17">
        <v>0.714660399146178</v>
      </c>
      <c r="CA747" s="17">
        <v>-0.22602524071625058</v>
      </c>
      <c r="CC747" s="34">
        <f t="shared" ref="CC747:CE747" si="4756">BY747*BT747</f>
        <v>-0.1048051557</v>
      </c>
      <c r="CD747" s="34">
        <f t="shared" si="4756"/>
        <v>0.136921336</v>
      </c>
      <c r="CE747" s="34">
        <f t="shared" si="4756"/>
        <v>-0.00848004124</v>
      </c>
    </row>
    <row r="748" ht="18.0" customHeight="1">
      <c r="B748" s="6">
        <v>0.0</v>
      </c>
      <c r="C748" s="6">
        <v>1.0</v>
      </c>
      <c r="D748" s="6">
        <v>0.0</v>
      </c>
      <c r="E748" s="22" t="str">
        <f t="shared" si="4715"/>
        <v>versicolor</v>
      </c>
      <c r="F748" s="22">
        <f t="shared" ref="F748:H748" si="4757">AQ748</f>
        <v>0.02752559156</v>
      </c>
      <c r="G748" s="22">
        <f t="shared" si="4757"/>
        <v>0.616243143</v>
      </c>
      <c r="H748" s="22">
        <f t="shared" si="4757"/>
        <v>0.3562312654</v>
      </c>
      <c r="I748" s="64" t="str">
        <f t="shared" si="4717"/>
        <v>versicolor</v>
      </c>
      <c r="K748" s="24" t="str">
        <f t="shared" si="4718"/>
        <v>OK</v>
      </c>
      <c r="L748" s="76">
        <f t="shared" si="4719"/>
        <v>0.07401349173</v>
      </c>
      <c r="N748" s="29">
        <v>1.0</v>
      </c>
      <c r="O748" s="27">
        <v>6.7</v>
      </c>
      <c r="P748" s="27">
        <v>3.2</v>
      </c>
      <c r="U748" s="27">
        <v>0.7987980654773721</v>
      </c>
      <c r="V748" s="27">
        <v>-1.9944032189039071</v>
      </c>
      <c r="W748" s="27">
        <v>4.4473671374096275</v>
      </c>
      <c r="Z748" s="17">
        <f t="shared" ref="Z748:AB748" si="4758">1/(1+EXP(-U748))</f>
        <v>0.689717317</v>
      </c>
      <c r="AA748" s="17">
        <f t="shared" si="4758"/>
        <v>0.1197918016</v>
      </c>
      <c r="AB748" s="17">
        <f t="shared" si="4758"/>
        <v>0.9884261666</v>
      </c>
      <c r="AE748" s="29">
        <v>1.0</v>
      </c>
      <c r="AF748" s="17">
        <f t="shared" ref="AF748:AH748" si="4759">Z748</f>
        <v>0.689717317</v>
      </c>
      <c r="AG748" s="17">
        <f t="shared" si="4759"/>
        <v>0.1197918016</v>
      </c>
      <c r="AH748" s="17">
        <f t="shared" si="4759"/>
        <v>0.9884261666</v>
      </c>
      <c r="AJ748" s="2"/>
      <c r="AK748" s="2"/>
      <c r="AM748" s="27">
        <v>-1.1703233814455458</v>
      </c>
      <c r="AN748" s="27">
        <v>1.938202042844236</v>
      </c>
      <c r="AO748" s="27">
        <v>1.3901405862955503</v>
      </c>
      <c r="AQ748" s="17">
        <f t="shared" ref="AQ748:AS748" si="4760">EXP(AM748)/(EXP($AM748)+EXP($AN748)+EXP($AO748))</f>
        <v>0.02752559156</v>
      </c>
      <c r="AR748" s="17">
        <f t="shared" si="4760"/>
        <v>0.616243143</v>
      </c>
      <c r="AS748" s="17">
        <f t="shared" si="4760"/>
        <v>0.3562312654</v>
      </c>
      <c r="AU748" s="40" t="str">
        <f t="shared" si="4735"/>
        <v>versicolor</v>
      </c>
      <c r="AW748" s="41">
        <v>0.0</v>
      </c>
      <c r="AX748" s="41">
        <v>1.0</v>
      </c>
      <c r="AY748" s="41">
        <v>0.0</v>
      </c>
      <c r="BB748" s="74">
        <f t="shared" ref="BB748:BD748" si="4761">AQ748-AW748</f>
        <v>0.02752559156</v>
      </c>
      <c r="BC748" s="74">
        <f t="shared" si="4761"/>
        <v>-0.383756857</v>
      </c>
      <c r="BD748" s="74">
        <f t="shared" si="4761"/>
        <v>0.3562312654</v>
      </c>
      <c r="BF748" s="5">
        <v>1.0</v>
      </c>
      <c r="BG748" s="5">
        <v>1.0</v>
      </c>
      <c r="BH748" s="5">
        <v>1.0</v>
      </c>
      <c r="BJ748" s="34">
        <f t="shared" ref="BJ748:BL748" si="4762">BB748*BF748</f>
        <v>0.02752559156</v>
      </c>
      <c r="BK748" s="34">
        <f t="shared" si="4762"/>
        <v>-0.383756857</v>
      </c>
      <c r="BL748" s="34">
        <f t="shared" si="4762"/>
        <v>0.3562312654</v>
      </c>
      <c r="BT748" s="5">
        <f t="shared" ref="BT748:BV748" si="4763">Z748*(1-Z748)</f>
        <v>0.2140073396</v>
      </c>
      <c r="BU748" s="5">
        <f t="shared" si="4763"/>
        <v>0.1054417259</v>
      </c>
      <c r="BV748" s="5">
        <f t="shared" si="4763"/>
        <v>0.0114398798</v>
      </c>
      <c r="BY748" s="17">
        <v>-0.34803327249498117</v>
      </c>
      <c r="BZ748" s="17">
        <v>0.5709767388397009</v>
      </c>
      <c r="CA748" s="17">
        <v>-0.15413603361302414</v>
      </c>
      <c r="CC748" s="34">
        <f t="shared" ref="CC748:CE748" si="4764">BY748*BT748</f>
        <v>-0.07448167475</v>
      </c>
      <c r="CD748" s="34">
        <f t="shared" si="4764"/>
        <v>0.06020477279</v>
      </c>
      <c r="CE748" s="34">
        <f t="shared" si="4764"/>
        <v>-0.001763297697</v>
      </c>
    </row>
    <row r="749" ht="18.0" customHeight="1">
      <c r="B749" s="6">
        <v>0.0</v>
      </c>
      <c r="C749" s="6">
        <v>0.0</v>
      </c>
      <c r="D749" s="6">
        <v>1.0</v>
      </c>
      <c r="E749" s="22" t="str">
        <f t="shared" si="4715"/>
        <v>virginica</v>
      </c>
      <c r="F749" s="22">
        <f t="shared" ref="F749:H749" si="4765">AQ749</f>
        <v>0.1874561198</v>
      </c>
      <c r="G749" s="22">
        <f t="shared" si="4765"/>
        <v>0.2839878261</v>
      </c>
      <c r="H749" s="22">
        <f t="shared" si="4765"/>
        <v>0.5285560541</v>
      </c>
      <c r="I749" s="64" t="str">
        <f t="shared" si="4717"/>
        <v>virginica</v>
      </c>
      <c r="K749" s="24" t="str">
        <f t="shared" si="4718"/>
        <v>OK</v>
      </c>
      <c r="L749" s="76">
        <f t="shared" si="4719"/>
        <v>0.05789444111</v>
      </c>
      <c r="N749" s="29">
        <v>1.0</v>
      </c>
      <c r="O749" s="27">
        <v>7.9</v>
      </c>
      <c r="P749" s="27">
        <v>6.3</v>
      </c>
      <c r="U749" s="27">
        <v>-0.9621758477224689</v>
      </c>
      <c r="V749" s="27">
        <v>0.8379250238488263</v>
      </c>
      <c r="W749" s="27">
        <v>1.9949605212239874</v>
      </c>
      <c r="Z749" s="17">
        <f t="shared" ref="Z749:AB749" si="4766">1/(1+EXP(-U749))</f>
        <v>0.2764427655</v>
      </c>
      <c r="AA749" s="17">
        <f t="shared" si="4766"/>
        <v>0.6980280222</v>
      </c>
      <c r="AB749" s="17">
        <f t="shared" si="4766"/>
        <v>0.8802669488</v>
      </c>
      <c r="AE749" s="29">
        <v>1.0</v>
      </c>
      <c r="AF749" s="17">
        <f t="shared" ref="AF749:AH749" si="4767">Z749</f>
        <v>0.2764427655</v>
      </c>
      <c r="AG749" s="17">
        <f t="shared" si="4767"/>
        <v>0.6980280222</v>
      </c>
      <c r="AH749" s="17">
        <f t="shared" si="4767"/>
        <v>0.8802669488</v>
      </c>
      <c r="AM749" s="27">
        <v>0.09587024606393002</v>
      </c>
      <c r="AN749" s="27">
        <v>0.5112568268933305</v>
      </c>
      <c r="AO749" s="27">
        <v>1.132474317866938</v>
      </c>
      <c r="AQ749" s="17">
        <f t="shared" ref="AQ749:AS749" si="4768">EXP(AM749)/(EXP($AM749)+EXP($AN749)+EXP($AO749))</f>
        <v>0.1874561198</v>
      </c>
      <c r="AR749" s="17">
        <f t="shared" si="4768"/>
        <v>0.2839878261</v>
      </c>
      <c r="AS749" s="17">
        <f t="shared" si="4768"/>
        <v>0.5285560541</v>
      </c>
      <c r="AU749" s="40" t="str">
        <f t="shared" si="4735"/>
        <v>virginica</v>
      </c>
      <c r="AW749" s="41">
        <v>0.0</v>
      </c>
      <c r="AX749" s="41">
        <v>0.0</v>
      </c>
      <c r="AY749" s="41">
        <v>1.0</v>
      </c>
      <c r="BB749" s="74">
        <f t="shared" ref="BB749:BD749" si="4769">AQ749-AW749</f>
        <v>0.1874561198</v>
      </c>
      <c r="BC749" s="74">
        <f t="shared" si="4769"/>
        <v>0.2839878261</v>
      </c>
      <c r="BD749" s="74">
        <f t="shared" si="4769"/>
        <v>-0.4714439459</v>
      </c>
      <c r="BF749" s="5">
        <v>1.0</v>
      </c>
      <c r="BG749" s="5">
        <v>1.0</v>
      </c>
      <c r="BH749" s="5">
        <v>1.0</v>
      </c>
      <c r="BJ749" s="34">
        <f t="shared" ref="BJ749:BL749" si="4770">BB749*BF749</f>
        <v>0.1874561198</v>
      </c>
      <c r="BK749" s="34">
        <f t="shared" si="4770"/>
        <v>0.2839878261</v>
      </c>
      <c r="BL749" s="34">
        <f t="shared" si="4770"/>
        <v>-0.4714439459</v>
      </c>
      <c r="BT749" s="5">
        <f t="shared" ref="BT749:BV749" si="4771">Z749*(1-Z749)</f>
        <v>0.2000221629</v>
      </c>
      <c r="BU749" s="5">
        <f t="shared" si="4771"/>
        <v>0.2107849024</v>
      </c>
      <c r="BV749" s="5">
        <f t="shared" si="4771"/>
        <v>0.1053970476</v>
      </c>
      <c r="BY749" s="17">
        <v>0.15363244627937903</v>
      </c>
      <c r="BZ749" s="17">
        <v>-0.06062369382511372</v>
      </c>
      <c r="CA749" s="17">
        <v>-0.48209550595753964</v>
      </c>
      <c r="CC749" s="34">
        <f t="shared" ref="CC749:CE749" si="4772">BY749*BT749</f>
        <v>0.0307298942</v>
      </c>
      <c r="CD749" s="34">
        <f t="shared" si="4772"/>
        <v>-0.01277855939</v>
      </c>
      <c r="CE749" s="34">
        <f t="shared" si="4772"/>
        <v>-0.050811443</v>
      </c>
    </row>
    <row r="750" ht="18.0" customHeight="1">
      <c r="B750" s="6">
        <v>0.0</v>
      </c>
      <c r="C750" s="6">
        <v>0.0</v>
      </c>
      <c r="D750" s="6">
        <v>1.0</v>
      </c>
      <c r="E750" s="22" t="str">
        <f t="shared" si="4715"/>
        <v>virginica</v>
      </c>
      <c r="F750" s="22">
        <f t="shared" ref="F750:H750" si="4773">AQ750</f>
        <v>0.08885412182</v>
      </c>
      <c r="G750" s="22">
        <f t="shared" si="4773"/>
        <v>0.4136631905</v>
      </c>
      <c r="H750" s="22">
        <f t="shared" si="4773"/>
        <v>0.4974826877</v>
      </c>
      <c r="I750" s="64" t="str">
        <f t="shared" si="4717"/>
        <v>virginica</v>
      </c>
      <c r="K750" s="24" t="str">
        <f t="shared" si="4718"/>
        <v>OK</v>
      </c>
      <c r="L750" s="76">
        <f t="shared" si="4719"/>
        <v>0.08950614506</v>
      </c>
      <c r="N750" s="29">
        <v>1.0</v>
      </c>
      <c r="O750" s="27">
        <v>8.3</v>
      </c>
      <c r="P750" s="27">
        <v>5.8</v>
      </c>
      <c r="U750" s="27">
        <v>-0.40826488988450826</v>
      </c>
      <c r="V750" s="27">
        <v>-0.13094868573245666</v>
      </c>
      <c r="W750" s="27">
        <v>3.1250664083924136</v>
      </c>
      <c r="Z750" s="17">
        <f t="shared" ref="Z750:AB750" si="4774">1/(1+EXP(-U750))</f>
        <v>0.3993282409</v>
      </c>
      <c r="AA750" s="17">
        <f t="shared" si="4774"/>
        <v>0.4673095287</v>
      </c>
      <c r="AB750" s="17">
        <f t="shared" si="4774"/>
        <v>0.9579149493</v>
      </c>
      <c r="AE750" s="29">
        <v>1.0</v>
      </c>
      <c r="AF750" s="17">
        <f t="shared" ref="AF750:AH750" si="4775">Z750</f>
        <v>0.3993282409</v>
      </c>
      <c r="AG750" s="17">
        <f t="shared" si="4775"/>
        <v>0.4673095287</v>
      </c>
      <c r="AH750" s="17">
        <f t="shared" si="4775"/>
        <v>0.9579149493</v>
      </c>
      <c r="AM750" s="27">
        <v>-0.46690623677196785</v>
      </c>
      <c r="AN750" s="27">
        <v>1.0711499121370407</v>
      </c>
      <c r="AO750" s="27">
        <v>1.2556585763546724</v>
      </c>
      <c r="AQ750" s="17">
        <f t="shared" ref="AQ750:AS750" si="4776">EXP(AM750)/(EXP($AM750)+EXP($AN750)+EXP($AO750))</f>
        <v>0.08885412182</v>
      </c>
      <c r="AR750" s="17">
        <f t="shared" si="4776"/>
        <v>0.4136631905</v>
      </c>
      <c r="AS750" s="17">
        <f t="shared" si="4776"/>
        <v>0.4974826877</v>
      </c>
      <c r="AU750" s="40" t="str">
        <f t="shared" si="4735"/>
        <v>virginica</v>
      </c>
      <c r="AW750" s="41">
        <v>0.0</v>
      </c>
      <c r="AX750" s="41">
        <v>0.0</v>
      </c>
      <c r="AY750" s="41">
        <v>1.0</v>
      </c>
      <c r="BB750" s="74">
        <f t="shared" ref="BB750:BD750" si="4777">AQ750-AW750</f>
        <v>0.08885412182</v>
      </c>
      <c r="BC750" s="74">
        <f t="shared" si="4777"/>
        <v>0.4136631905</v>
      </c>
      <c r="BD750" s="74">
        <f t="shared" si="4777"/>
        <v>-0.5025173123</v>
      </c>
      <c r="BF750" s="5">
        <v>1.0</v>
      </c>
      <c r="BG750" s="5">
        <v>1.0</v>
      </c>
      <c r="BH750" s="5">
        <v>1.0</v>
      </c>
      <c r="BJ750" s="34">
        <f t="shared" ref="BJ750:BL750" si="4778">BB750*BF750</f>
        <v>0.08885412182</v>
      </c>
      <c r="BK750" s="34">
        <f t="shared" si="4778"/>
        <v>0.4136631905</v>
      </c>
      <c r="BL750" s="34">
        <f t="shared" si="4778"/>
        <v>-0.5025173123</v>
      </c>
      <c r="BT750" s="5">
        <f t="shared" ref="BT750:BV750" si="4779">Z750*(1-Z750)</f>
        <v>0.2398651969</v>
      </c>
      <c r="BU750" s="5">
        <f t="shared" si="4779"/>
        <v>0.2489313331</v>
      </c>
      <c r="BV750" s="5">
        <f t="shared" si="4779"/>
        <v>0.04031389916</v>
      </c>
      <c r="BY750" s="17">
        <v>0.31588960554679535</v>
      </c>
      <c r="BZ750" s="17">
        <v>-0.40907235004385056</v>
      </c>
      <c r="CA750" s="17">
        <v>-0.17384701812228365</v>
      </c>
      <c r="CC750" s="34">
        <f t="shared" ref="CC750:CE750" si="4780">BY750*BT750</f>
        <v>0.07577092244</v>
      </c>
      <c r="CD750" s="34">
        <f t="shared" si="4780"/>
        <v>-0.1018309254</v>
      </c>
      <c r="CE750" s="34">
        <f t="shared" si="4780"/>
        <v>-0.007008451159</v>
      </c>
    </row>
    <row r="751" ht="18.0" customHeight="1">
      <c r="B751" s="6">
        <v>0.0</v>
      </c>
      <c r="C751" s="6">
        <v>0.0</v>
      </c>
      <c r="D751" s="6">
        <v>1.0</v>
      </c>
      <c r="E751" s="22" t="str">
        <f t="shared" si="4715"/>
        <v>virginica</v>
      </c>
      <c r="F751" s="22">
        <f t="shared" ref="F751:H751" si="4781">AQ751</f>
        <v>0.07560724388</v>
      </c>
      <c r="G751" s="22">
        <f t="shared" si="4781"/>
        <v>0.4460027878</v>
      </c>
      <c r="H751" s="22">
        <f t="shared" si="4781"/>
        <v>0.4783899683</v>
      </c>
      <c r="I751" s="64" t="str">
        <f t="shared" si="4717"/>
        <v>virginica</v>
      </c>
      <c r="J751" s="30"/>
      <c r="K751" s="77" t="str">
        <f t="shared" si="4718"/>
        <v>OK</v>
      </c>
      <c r="L751" s="78">
        <f t="shared" si="4719"/>
        <v>0.102317471</v>
      </c>
      <c r="N751" s="31">
        <v>1.0</v>
      </c>
      <c r="O751" s="27">
        <v>7.7</v>
      </c>
      <c r="P751" s="27">
        <v>5.2</v>
      </c>
      <c r="U751" s="27">
        <v>-0.2346412914102487</v>
      </c>
      <c r="V751" s="27">
        <v>-0.3618950021258325</v>
      </c>
      <c r="W751" s="27">
        <v>3.144620137396891</v>
      </c>
      <c r="Z751" s="17">
        <f t="shared" ref="Z751:AB751" si="4782">1/(1+EXP(-U751))</f>
        <v>0.4416073398</v>
      </c>
      <c r="AA751" s="17">
        <f t="shared" si="4782"/>
        <v>0.4105009169</v>
      </c>
      <c r="AB751" s="17">
        <f t="shared" si="4782"/>
        <v>0.9586962161</v>
      </c>
      <c r="AE751" s="31">
        <v>1.0</v>
      </c>
      <c r="AF751" s="17">
        <f t="shared" ref="AF751:AH751" si="4783">Z751</f>
        <v>0.4416073398</v>
      </c>
      <c r="AG751" s="17">
        <f t="shared" si="4783"/>
        <v>0.4105009169</v>
      </c>
      <c r="AH751" s="17">
        <f t="shared" si="4783"/>
        <v>0.9586962161</v>
      </c>
      <c r="AM751" s="27">
        <v>-0.5746295161673343</v>
      </c>
      <c r="AN751" s="27">
        <v>1.2001435894789856</v>
      </c>
      <c r="AO751" s="27">
        <v>1.2702446199466777</v>
      </c>
      <c r="AQ751" s="17">
        <f t="shared" ref="AQ751:AS751" si="4784">EXP(AM751)/(EXP($AM751)+EXP($AN751)+EXP($AO751))</f>
        <v>0.07560724388</v>
      </c>
      <c r="AR751" s="17">
        <f t="shared" si="4784"/>
        <v>0.4460027878</v>
      </c>
      <c r="AS751" s="17">
        <f t="shared" si="4784"/>
        <v>0.4783899683</v>
      </c>
      <c r="AU751" s="40" t="str">
        <f t="shared" si="4735"/>
        <v>virginica</v>
      </c>
      <c r="AW751" s="41">
        <v>0.0</v>
      </c>
      <c r="AX751" s="41">
        <v>0.0</v>
      </c>
      <c r="AY751" s="41">
        <v>1.0</v>
      </c>
      <c r="BB751" s="74">
        <f t="shared" ref="BB751:BD751" si="4785">AQ751-AW751</f>
        <v>0.07560724388</v>
      </c>
      <c r="BC751" s="74">
        <f t="shared" si="4785"/>
        <v>0.4460027878</v>
      </c>
      <c r="BD751" s="74">
        <f t="shared" si="4785"/>
        <v>-0.5216100317</v>
      </c>
      <c r="BF751" s="5">
        <v>1.0</v>
      </c>
      <c r="BG751" s="5">
        <v>1.0</v>
      </c>
      <c r="BH751" s="5">
        <v>1.0</v>
      </c>
      <c r="BJ751" s="34">
        <f t="shared" ref="BJ751:BL751" si="4786">BB751*BF751</f>
        <v>0.07560724388</v>
      </c>
      <c r="BK751" s="34">
        <f t="shared" si="4786"/>
        <v>0.4460027878</v>
      </c>
      <c r="BL751" s="34">
        <f t="shared" si="4786"/>
        <v>-0.5216100317</v>
      </c>
      <c r="BT751" s="5">
        <f t="shared" ref="BT751:BV751" si="4787">Z751*(1-Z751)</f>
        <v>0.2465902972</v>
      </c>
      <c r="BU751" s="5">
        <f t="shared" si="4787"/>
        <v>0.2419899141</v>
      </c>
      <c r="BV751" s="5">
        <f t="shared" si="4787"/>
        <v>0.03959778134</v>
      </c>
      <c r="BY751" s="17">
        <v>0.3506827085424328</v>
      </c>
      <c r="BZ751" s="17">
        <v>-0.4762180715414481</v>
      </c>
      <c r="CA751" s="17">
        <v>-0.12951234000989675</v>
      </c>
      <c r="CC751" s="34">
        <f t="shared" ref="CC751:CE751" si="4788">BY751*BT751</f>
        <v>0.08647495333</v>
      </c>
      <c r="CD751" s="34">
        <f t="shared" si="4788"/>
        <v>-0.1152399702</v>
      </c>
      <c r="CE751" s="34">
        <f t="shared" si="4788"/>
        <v>-0.005128401321</v>
      </c>
    </row>
    <row r="752" ht="18.0" customHeight="1">
      <c r="K752" s="2"/>
      <c r="R752" s="9"/>
      <c r="AM752" s="7"/>
    </row>
    <row r="753" ht="18.0" customHeight="1">
      <c r="K753" s="2"/>
      <c r="R753" s="9"/>
      <c r="AM753" s="43" t="s">
        <v>388</v>
      </c>
      <c r="AN753" s="27"/>
      <c r="AO753" s="27"/>
    </row>
    <row r="754" ht="18.0" customHeight="1">
      <c r="B754" s="11" t="s">
        <v>11</v>
      </c>
      <c r="C754" s="12"/>
      <c r="D754" s="12"/>
      <c r="E754" s="13"/>
      <c r="G754" s="2"/>
      <c r="H754" s="2"/>
      <c r="I754" s="2"/>
      <c r="J754" s="9"/>
      <c r="K754" s="2"/>
      <c r="L754" s="9"/>
      <c r="Q754" s="7"/>
      <c r="U754" s="43" t="s">
        <v>12</v>
      </c>
      <c r="V754" s="27"/>
      <c r="W754" s="27"/>
      <c r="Z754" s="16" t="s">
        <v>389</v>
      </c>
      <c r="AA754" s="17"/>
      <c r="AF754" s="16" t="s">
        <v>390</v>
      </c>
      <c r="AI754" s="7"/>
      <c r="AM754" s="43" t="s">
        <v>391</v>
      </c>
      <c r="AQ754" s="10" t="s">
        <v>392</v>
      </c>
      <c r="AR754" s="17"/>
      <c r="AW754" s="1" t="s">
        <v>41</v>
      </c>
      <c r="BB754" s="36" t="s">
        <v>93</v>
      </c>
      <c r="BF754" s="4" t="s">
        <v>393</v>
      </c>
      <c r="BH754" s="9" t="s">
        <v>2603</v>
      </c>
      <c r="BJ754" s="33" t="s">
        <v>395</v>
      </c>
      <c r="BN754" s="33" t="s">
        <v>396</v>
      </c>
      <c r="BO754" s="34"/>
      <c r="BP754" s="34"/>
      <c r="BQ754" s="34"/>
      <c r="BT754" s="4" t="s">
        <v>397</v>
      </c>
      <c r="BX754" s="16" t="s">
        <v>398</v>
      </c>
      <c r="BY754" s="17"/>
      <c r="BZ754" s="17"/>
      <c r="CA754" s="17"/>
      <c r="CB754" s="17"/>
      <c r="CC754" s="33" t="s">
        <v>399</v>
      </c>
      <c r="CG754" s="4" t="s">
        <v>138</v>
      </c>
      <c r="CH754" s="5"/>
      <c r="CI754" s="5"/>
      <c r="CJ754" s="5"/>
    </row>
    <row r="755" ht="18.0" customHeight="1">
      <c r="B755" s="18" t="s">
        <v>14</v>
      </c>
      <c r="C755" s="18" t="s">
        <v>15</v>
      </c>
      <c r="D755" s="18" t="s">
        <v>16</v>
      </c>
      <c r="E755" s="19"/>
      <c r="F755" s="6" t="s">
        <v>14</v>
      </c>
      <c r="G755" s="6" t="s">
        <v>15</v>
      </c>
      <c r="H755" s="6" t="s">
        <v>16</v>
      </c>
      <c r="I755" s="19"/>
      <c r="J755" s="20" t="s">
        <v>18</v>
      </c>
      <c r="K755" s="18" t="s">
        <v>19</v>
      </c>
      <c r="L755" s="18" t="s">
        <v>1142</v>
      </c>
      <c r="N755" s="1" t="s">
        <v>21</v>
      </c>
      <c r="O755" s="1" t="s">
        <v>22</v>
      </c>
      <c r="P755" s="1" t="s">
        <v>514</v>
      </c>
      <c r="Q755" s="1" t="s">
        <v>2604</v>
      </c>
      <c r="U755" s="1" t="s">
        <v>2605</v>
      </c>
      <c r="AE755" s="1" t="s">
        <v>21</v>
      </c>
      <c r="AF755" s="2" t="s">
        <v>2606</v>
      </c>
      <c r="AI755" s="2" t="s">
        <v>2607</v>
      </c>
      <c r="AK755" s="2"/>
      <c r="AM755" s="2" t="s">
        <v>2608</v>
      </c>
      <c r="AO755" s="2"/>
      <c r="AQ755" s="2" t="s">
        <v>47</v>
      </c>
      <c r="AW755" s="6" t="s">
        <v>14</v>
      </c>
      <c r="AX755" s="6" t="s">
        <v>15</v>
      </c>
      <c r="AY755" s="6" t="s">
        <v>16</v>
      </c>
      <c r="BB755" s="2" t="s">
        <v>101</v>
      </c>
      <c r="BF755" s="1" t="s">
        <v>251</v>
      </c>
      <c r="BJ755" s="57" t="s">
        <v>2609</v>
      </c>
      <c r="BK755" s="58"/>
      <c r="BO755" s="2" t="s">
        <v>104</v>
      </c>
      <c r="BP755" s="2"/>
      <c r="BT755" s="1" t="s">
        <v>145</v>
      </c>
      <c r="BY755" s="2" t="s">
        <v>146</v>
      </c>
      <c r="CC755" s="2" t="s">
        <v>2610</v>
      </c>
      <c r="CH755" s="2" t="s">
        <v>148</v>
      </c>
    </row>
    <row r="756" ht="18.0" customHeight="1">
      <c r="A756" s="1">
        <f>A743+1</f>
        <v>58</v>
      </c>
      <c r="B756" s="6">
        <v>1.0</v>
      </c>
      <c r="C756" s="6">
        <v>0.0</v>
      </c>
      <c r="D756" s="6">
        <v>0.0</v>
      </c>
      <c r="E756" s="22" t="str">
        <f t="shared" ref="E756:E764" si="4799">IF(MAX(B756:D756)=B756,"setosa",IF(MAX(B756:D756)=C756,"versicolor","virginica"))</f>
        <v>setosa</v>
      </c>
      <c r="F756" s="22">
        <f t="shared" ref="F756:H756" si="4789">AQ756</f>
        <v>0.8366535574</v>
      </c>
      <c r="G756" s="22">
        <f t="shared" si="4789"/>
        <v>0.03268897529</v>
      </c>
      <c r="H756" s="22">
        <f t="shared" si="4789"/>
        <v>0.1306574673</v>
      </c>
      <c r="I756" s="64" t="str">
        <f t="shared" ref="I756:I764" si="4801">IF(MAX(F756:H756)=F756,"setosa",IF(MAX(F756:H756)=G756,"versicolor","virginica"))</f>
        <v>setosa</v>
      </c>
      <c r="J756" s="22">
        <f>COUNTIF(K756:K764,"OK")/9</f>
        <v>1</v>
      </c>
      <c r="K756" s="24" t="str">
        <f t="shared" ref="K756:K764" si="4802">IF(E756=I756,"OK","NG")</f>
        <v>OK</v>
      </c>
      <c r="L756" s="76">
        <f t="shared" ref="L756:L764" si="4803">((AQ756-B756)^2+(AR756-C756)^2)/2</f>
        <v>0.01387531471</v>
      </c>
      <c r="M756" s="9" t="s">
        <v>26</v>
      </c>
      <c r="N756" s="25">
        <v>1.0</v>
      </c>
      <c r="O756" s="27">
        <v>5.1</v>
      </c>
      <c r="P756" s="27">
        <v>7.0</v>
      </c>
      <c r="Q756" s="72">
        <f t="shared" ref="Q756:S756" si="4790">Q743-$C$10*CH743</f>
        <v>0.1375478227</v>
      </c>
      <c r="R756" s="72">
        <f t="shared" si="4790"/>
        <v>-0.2111657914</v>
      </c>
      <c r="S756" s="72">
        <f t="shared" si="4790"/>
        <v>0.2198995655</v>
      </c>
      <c r="T756" s="28" t="s">
        <v>27</v>
      </c>
      <c r="U756" s="27">
        <f t="array" ref="U756:W764">MMULT(N756:P764,Q756:S758)</f>
        <v>-2.812072217</v>
      </c>
      <c r="V756" s="27">
        <v>4.2105584182439175</v>
      </c>
      <c r="W756" s="27">
        <v>-2.367856085142387</v>
      </c>
      <c r="Y756" s="9" t="s">
        <v>2611</v>
      </c>
      <c r="Z756" s="17">
        <f t="shared" ref="Z756:AB756" si="4791">1/(1+EXP(-U756))</f>
        <v>0.05667529164</v>
      </c>
      <c r="AA756" s="17">
        <f t="shared" si="4791"/>
        <v>0.9853788693</v>
      </c>
      <c r="AB756" s="17">
        <f t="shared" si="4791"/>
        <v>0.08565690132</v>
      </c>
      <c r="AD756" s="9" t="s">
        <v>2612</v>
      </c>
      <c r="AE756" s="25">
        <v>1.0</v>
      </c>
      <c r="AF756" s="17">
        <f t="shared" ref="AF756:AH756" si="4792">Z756</f>
        <v>0.05667529164</v>
      </c>
      <c r="AG756" s="17">
        <f t="shared" si="4792"/>
        <v>0.9853788693</v>
      </c>
      <c r="AH756" s="17">
        <f t="shared" si="4792"/>
        <v>0.08565690132</v>
      </c>
      <c r="AI756" s="38">
        <f t="shared" ref="AI756:AK756" si="4793">AI743-$C$10*BO743</f>
        <v>0.301729062</v>
      </c>
      <c r="AJ756" s="38">
        <f t="shared" si="4793"/>
        <v>-0.1891001135</v>
      </c>
      <c r="AK756" s="38">
        <f t="shared" si="4793"/>
        <v>-0.1126289485</v>
      </c>
      <c r="AL756" s="28" t="s">
        <v>27</v>
      </c>
      <c r="AM756" s="27">
        <f t="array" ref="AM756:AO764">MMULT(AE756:AH764,AI756:AK759)</f>
        <v>1.994214413</v>
      </c>
      <c r="AN756" s="27">
        <v>-1.248157788284581</v>
      </c>
      <c r="AO756" s="27">
        <v>0.1373834835637443</v>
      </c>
      <c r="AP756" s="9" t="s">
        <v>2613</v>
      </c>
      <c r="AQ756" s="17">
        <f t="shared" ref="AQ756:AS756" si="4794">EXP(AM756)/(EXP($AM756)+EXP($AN756)+EXP($AO756))</f>
        <v>0.8366535574</v>
      </c>
      <c r="AR756" s="17">
        <f t="shared" si="4794"/>
        <v>0.03268897529</v>
      </c>
      <c r="AS756" s="17">
        <f t="shared" si="4794"/>
        <v>0.1306574673</v>
      </c>
      <c r="AT756" s="39" t="s">
        <v>51</v>
      </c>
      <c r="AU756" s="40" t="str">
        <f>IF(MAX(B756:D756)=MAX(AQ756:AS756)=AQ756,"setosa",IF(MAX(AQ756:AS756)=AR756,"versicolor","virginica"))</f>
        <v>virginica</v>
      </c>
      <c r="AW756" s="41">
        <v>1.0</v>
      </c>
      <c r="AX756" s="41">
        <v>0.0</v>
      </c>
      <c r="AY756" s="41">
        <v>0.0</v>
      </c>
      <c r="BA756" s="59" t="s">
        <v>108</v>
      </c>
      <c r="BB756" s="74">
        <f t="shared" ref="BB756:BD756" si="4795">AQ756-AW756</f>
        <v>-0.1633464426</v>
      </c>
      <c r="BC756" s="74">
        <f t="shared" si="4795"/>
        <v>0.03268897529</v>
      </c>
      <c r="BD756" s="74">
        <f t="shared" si="4795"/>
        <v>0.1306574673</v>
      </c>
      <c r="BE756" s="9" t="s">
        <v>2614</v>
      </c>
      <c r="BF756" s="5">
        <v>1.0</v>
      </c>
      <c r="BG756" s="5">
        <v>1.0</v>
      </c>
      <c r="BH756" s="5">
        <v>1.0</v>
      </c>
      <c r="BI756" s="9" t="s">
        <v>2615</v>
      </c>
      <c r="BJ756" s="34">
        <f t="shared" ref="BJ756:BL756" si="4796">BB756*BF756</f>
        <v>-0.1633464426</v>
      </c>
      <c r="BK756" s="34">
        <f t="shared" si="4796"/>
        <v>0.03268897529</v>
      </c>
      <c r="BL756" s="34">
        <f t="shared" si="4796"/>
        <v>0.1306574673</v>
      </c>
      <c r="BN756" s="61" t="s">
        <v>2616</v>
      </c>
      <c r="BO756" s="62">
        <f t="array" ref="BO756:BQ759">MMULT(TRANSPOSE(AE756:AH764),BJ756:BL764)</f>
        <v>0.002148145479</v>
      </c>
      <c r="BP756" s="62">
        <v>-0.05997526908587819</v>
      </c>
      <c r="BQ756" s="62">
        <v>0.057827123606943975</v>
      </c>
      <c r="BS756" s="75" t="s">
        <v>2617</v>
      </c>
      <c r="BT756" s="5">
        <f t="shared" ref="BT756:BV756" si="4797">Z756*(1-Z756)</f>
        <v>0.05346320296</v>
      </c>
      <c r="BU756" s="5">
        <f t="shared" si="4797"/>
        <v>0.0144073532</v>
      </c>
      <c r="BV756" s="5">
        <f t="shared" si="4797"/>
        <v>0.07831979658</v>
      </c>
      <c r="BX756" s="9" t="s">
        <v>2618</v>
      </c>
      <c r="BY756" s="17">
        <f t="array" ref="BY756:CA764">MMULT(BJ756:BL764,TRANSPOSE(AI757:AK759))</f>
        <v>0.1110529611</v>
      </c>
      <c r="BZ756" s="17">
        <v>-0.33075066710693557</v>
      </c>
      <c r="CA756" s="17">
        <v>0.48105615025877796</v>
      </c>
      <c r="CB756" s="9"/>
      <c r="CC756" s="34">
        <f t="shared" ref="CC756:CE756" si="4798">BY756*BT756</f>
        <v>0.005937246999</v>
      </c>
      <c r="CD756" s="34">
        <f t="shared" si="4798"/>
        <v>-0.004765241682</v>
      </c>
      <c r="CE756" s="34">
        <f t="shared" si="4798"/>
        <v>0.03767621983</v>
      </c>
      <c r="CG756" s="61" t="s">
        <v>2619</v>
      </c>
      <c r="CH756" s="65">
        <f t="array" ref="CH756:CJ758">MMULT(TRANSPOSE(N756:P764),CC756:CE764)</f>
        <v>-0.07149241293</v>
      </c>
      <c r="CI756" s="65">
        <v>0.0764714652505403</v>
      </c>
      <c r="CJ756" s="65">
        <v>0.004753129964567195</v>
      </c>
    </row>
    <row r="757" ht="18.0" customHeight="1">
      <c r="B757" s="6">
        <v>1.0</v>
      </c>
      <c r="C757" s="6">
        <v>0.0</v>
      </c>
      <c r="D757" s="6">
        <v>0.0</v>
      </c>
      <c r="E757" s="22" t="str">
        <f t="shared" si="4799"/>
        <v>setosa</v>
      </c>
      <c r="F757" s="22">
        <f t="shared" ref="F757:H757" si="4800">AQ757</f>
        <v>0.855403528</v>
      </c>
      <c r="G757" s="22">
        <f t="shared" si="4800"/>
        <v>0.02809737926</v>
      </c>
      <c r="H757" s="22">
        <f t="shared" si="4800"/>
        <v>0.1164990927</v>
      </c>
      <c r="I757" s="64" t="str">
        <f t="shared" si="4801"/>
        <v>setosa</v>
      </c>
      <c r="K757" s="24" t="str">
        <f t="shared" si="4802"/>
        <v>OK</v>
      </c>
      <c r="L757" s="76">
        <f t="shared" si="4803"/>
        <v>0.01084880122</v>
      </c>
      <c r="N757" s="29">
        <v>1.0</v>
      </c>
      <c r="O757" s="27">
        <v>5.4</v>
      </c>
      <c r="P757" s="27">
        <v>7.8</v>
      </c>
      <c r="Q757" s="72">
        <f t="shared" ref="Q757:S757" si="4804">Q744-$C$10*CH744</f>
        <v>0.4628386211</v>
      </c>
      <c r="R757" s="72">
        <f t="shared" si="4804"/>
        <v>-0.8674043845</v>
      </c>
      <c r="S757" s="72">
        <f t="shared" si="4804"/>
        <v>1.248330422</v>
      </c>
      <c r="U757" s="27">
        <v>-3.2800888595714586</v>
      </c>
      <c r="V757" s="27">
        <v>4.96124985381386</v>
      </c>
      <c r="W757" s="27">
        <v>-3.0166987646645307</v>
      </c>
      <c r="Z757" s="17">
        <f t="shared" ref="Z757:AB757" si="4805">1/(1+EXP(-U757))</f>
        <v>0.03626061098</v>
      </c>
      <c r="AA757" s="17">
        <f t="shared" si="4805"/>
        <v>0.993044549</v>
      </c>
      <c r="AB757" s="17">
        <f t="shared" si="4805"/>
        <v>0.04667715455</v>
      </c>
      <c r="AE757" s="29">
        <v>1.0</v>
      </c>
      <c r="AF757" s="17">
        <f t="shared" ref="AF757:AH757" si="4806">Z757</f>
        <v>0.03626061098</v>
      </c>
      <c r="AG757" s="17">
        <f t="shared" si="4806"/>
        <v>0.993044549</v>
      </c>
      <c r="AH757" s="17">
        <f t="shared" si="4806"/>
        <v>0.04667715455</v>
      </c>
      <c r="AI757" s="38">
        <f t="shared" ref="AI757:AK757" si="4807">AI744-$C$10*BO744</f>
        <v>-0.03371160395</v>
      </c>
      <c r="AJ757" s="38">
        <f t="shared" si="4807"/>
        <v>1.368213603</v>
      </c>
      <c r="AK757" s="38">
        <f t="shared" si="4807"/>
        <v>0.4654980011</v>
      </c>
      <c r="AM757" s="27">
        <v>2.076352277556109</v>
      </c>
      <c r="AN757" s="27">
        <v>-1.3395447352489849</v>
      </c>
      <c r="AO757" s="27">
        <v>0.08266244254430327</v>
      </c>
      <c r="AQ757" s="17">
        <f t="shared" ref="AQ757:AS757" si="4808">EXP(AM757)/(EXP($AM757)+EXP($AN757)+EXP($AO757))</f>
        <v>0.855403528</v>
      </c>
      <c r="AR757" s="17">
        <f t="shared" si="4808"/>
        <v>0.02809737926</v>
      </c>
      <c r="AS757" s="17">
        <f t="shared" si="4808"/>
        <v>0.1164990927</v>
      </c>
      <c r="AU757" s="40" t="str">
        <f t="shared" ref="AU757:AU764" si="4819">IF(MAX(AQ757:AS757)=AQ757,"setosa",IF(MAX(AQ757:AS757)=AR757,"versicolor","virginica"))</f>
        <v>setosa</v>
      </c>
      <c r="AW757" s="41">
        <v>1.0</v>
      </c>
      <c r="AX757" s="41">
        <v>0.0</v>
      </c>
      <c r="AY757" s="41">
        <v>0.0</v>
      </c>
      <c r="BB757" s="74">
        <f t="shared" ref="BB757:BD757" si="4809">AQ757-AW757</f>
        <v>-0.144596472</v>
      </c>
      <c r="BC757" s="74">
        <f t="shared" si="4809"/>
        <v>0.02809737926</v>
      </c>
      <c r="BD757" s="74">
        <f t="shared" si="4809"/>
        <v>0.1164990927</v>
      </c>
      <c r="BF757" s="5">
        <v>1.0</v>
      </c>
      <c r="BG757" s="5">
        <v>1.0</v>
      </c>
      <c r="BH757" s="5">
        <v>1.0</v>
      </c>
      <c r="BJ757" s="34">
        <f t="shared" ref="BJ757:BL757" si="4810">BB757*BF757</f>
        <v>-0.144596472</v>
      </c>
      <c r="BK757" s="34">
        <f t="shared" si="4810"/>
        <v>0.02809737926</v>
      </c>
      <c r="BL757" s="34">
        <f t="shared" si="4810"/>
        <v>0.1164990927</v>
      </c>
      <c r="BN757" s="61" t="s">
        <v>2620</v>
      </c>
      <c r="BO757" s="34">
        <v>0.1643656552272758</v>
      </c>
      <c r="BP757" s="34">
        <v>-0.34998308869590844</v>
      </c>
      <c r="BQ757" s="34">
        <v>0.18561743346863263</v>
      </c>
      <c r="BT757" s="5">
        <f t="shared" ref="BT757:BV757" si="4811">Z757*(1-Z757)</f>
        <v>0.03494577907</v>
      </c>
      <c r="BU757" s="5">
        <f t="shared" si="4811"/>
        <v>0.006907072726</v>
      </c>
      <c r="BV757" s="5">
        <f t="shared" si="4811"/>
        <v>0.0444983978</v>
      </c>
      <c r="BY757" s="17">
        <v>0.09754789030083058</v>
      </c>
      <c r="BZ757" s="17">
        <v>-0.29161221808754995</v>
      </c>
      <c r="CA757" s="17">
        <v>0.4256753139172976</v>
      </c>
      <c r="CC757" s="34">
        <f t="shared" ref="CC757:CE757" si="4812">BY757*BT757</f>
        <v>0.003408887023</v>
      </c>
      <c r="CD757" s="34">
        <f t="shared" si="4812"/>
        <v>-0.002014186798</v>
      </c>
      <c r="CE757" s="34">
        <f t="shared" si="4812"/>
        <v>0.01894186945</v>
      </c>
      <c r="CG757" s="61" t="s">
        <v>2621</v>
      </c>
      <c r="CH757" s="66">
        <v>-0.13584054543919366</v>
      </c>
      <c r="CI757" s="66">
        <v>0.08057823004293252</v>
      </c>
      <c r="CJ757" s="66">
        <v>-0.17593531888886726</v>
      </c>
    </row>
    <row r="758" ht="18.0" customHeight="1">
      <c r="B758" s="6">
        <v>1.0</v>
      </c>
      <c r="C758" s="6">
        <v>0.0</v>
      </c>
      <c r="D758" s="6">
        <v>0.0</v>
      </c>
      <c r="E758" s="22" t="str">
        <f t="shared" si="4799"/>
        <v>setosa</v>
      </c>
      <c r="F758" s="22">
        <f t="shared" ref="F758:H758" si="4813">AQ758</f>
        <v>0.8473745792</v>
      </c>
      <c r="G758" s="22">
        <f t="shared" si="4813"/>
        <v>0.03025524663</v>
      </c>
      <c r="H758" s="22">
        <f t="shared" si="4813"/>
        <v>0.1223701741</v>
      </c>
      <c r="I758" s="64" t="str">
        <f t="shared" si="4801"/>
        <v>setosa</v>
      </c>
      <c r="K758" s="24" t="str">
        <f t="shared" si="4802"/>
        <v>OK</v>
      </c>
      <c r="L758" s="76">
        <f t="shared" si="4803"/>
        <v>0.0121049495</v>
      </c>
      <c r="N758" s="29">
        <v>1.0</v>
      </c>
      <c r="O758" s="27">
        <v>4.6</v>
      </c>
      <c r="P758" s="27">
        <v>6.8</v>
      </c>
      <c r="Q758" s="72">
        <f t="shared" ref="Q758:S758" si="4814">Q745-$C$10*CH745</f>
        <v>-0.7585852867</v>
      </c>
      <c r="R758" s="72">
        <f t="shared" si="4814"/>
        <v>1.263640939</v>
      </c>
      <c r="S758" s="72">
        <f t="shared" si="4814"/>
        <v>-1.279177258</v>
      </c>
      <c r="U758" s="27">
        <v>-2.8917744697588574</v>
      </c>
      <c r="V758" s="27">
        <v>4.391532422754342</v>
      </c>
      <c r="W758" s="27">
        <v>-2.7361858447303558</v>
      </c>
      <c r="Z758" s="17">
        <f t="shared" ref="Z758:AB758" si="4815">1/(1+EXP(-U758))</f>
        <v>0.05256168151</v>
      </c>
      <c r="AA758" s="17">
        <f t="shared" si="4815"/>
        <v>0.9877696919</v>
      </c>
      <c r="AB758" s="17">
        <f t="shared" si="4815"/>
        <v>0.06087157934</v>
      </c>
      <c r="AE758" s="29">
        <v>1.0</v>
      </c>
      <c r="AF758" s="17">
        <f t="shared" ref="AF758:AH758" si="4816">Z758</f>
        <v>0.05256168151</v>
      </c>
      <c r="AG758" s="17">
        <f t="shared" si="4816"/>
        <v>0.9877696919</v>
      </c>
      <c r="AH758" s="17">
        <f t="shared" si="4816"/>
        <v>0.06087157934</v>
      </c>
      <c r="AI758" s="38">
        <f t="shared" ref="AI758:AK758" si="4817">AI745-$C$10*BO745</f>
        <v>1.869222173</v>
      </c>
      <c r="AJ758" s="38">
        <f t="shared" si="4817"/>
        <v>-1.273211227</v>
      </c>
      <c r="AK758" s="38">
        <f t="shared" si="4817"/>
        <v>0.1239890538</v>
      </c>
      <c r="AM758" s="27">
        <v>2.041500911135099</v>
      </c>
      <c r="AN758" s="27">
        <v>-1.2909723164582592</v>
      </c>
      <c r="AO758" s="27">
        <v>0.10640873684916767</v>
      </c>
      <c r="AQ758" s="17">
        <f t="shared" ref="AQ758:AS758" si="4818">EXP(AM758)/(EXP($AM758)+EXP($AN758)+EXP($AO758))</f>
        <v>0.8473745792</v>
      </c>
      <c r="AR758" s="17">
        <f t="shared" si="4818"/>
        <v>0.03025524663</v>
      </c>
      <c r="AS758" s="17">
        <f t="shared" si="4818"/>
        <v>0.1223701741</v>
      </c>
      <c r="AU758" s="40" t="str">
        <f t="shared" si="4819"/>
        <v>setosa</v>
      </c>
      <c r="AW758" s="41">
        <v>1.0</v>
      </c>
      <c r="AX758" s="41">
        <v>0.0</v>
      </c>
      <c r="AY758" s="41">
        <v>0.0</v>
      </c>
      <c r="BB758" s="74">
        <f t="shared" ref="BB758:BD758" si="4820">AQ758-AW758</f>
        <v>-0.1526254208</v>
      </c>
      <c r="BC758" s="74">
        <f t="shared" si="4820"/>
        <v>0.03025524663</v>
      </c>
      <c r="BD758" s="74">
        <f t="shared" si="4820"/>
        <v>0.1223701741</v>
      </c>
      <c r="BF758" s="5">
        <v>1.0</v>
      </c>
      <c r="BG758" s="5">
        <v>1.0</v>
      </c>
      <c r="BH758" s="5">
        <v>1.0</v>
      </c>
      <c r="BJ758" s="34">
        <f t="shared" ref="BJ758:BL758" si="4821">BB758*BF758</f>
        <v>-0.1526254208</v>
      </c>
      <c r="BK758" s="34">
        <f t="shared" si="4821"/>
        <v>0.03025524663</v>
      </c>
      <c r="BL758" s="34">
        <f t="shared" si="4821"/>
        <v>0.1223701741</v>
      </c>
      <c r="BO758" s="34">
        <v>-0.22388662130356174</v>
      </c>
      <c r="BP758" s="34">
        <v>0.4021767326492668</v>
      </c>
      <c r="BQ758" s="34">
        <v>-0.17829011134570524</v>
      </c>
      <c r="BT758" s="5">
        <f t="shared" ref="BT758:BV758" si="4822">Z758*(1-Z758)</f>
        <v>0.04979895115</v>
      </c>
      <c r="BU758" s="5">
        <f t="shared" si="4822"/>
        <v>0.01208072767</v>
      </c>
      <c r="BV758" s="5">
        <f t="shared" si="4822"/>
        <v>0.05716623017</v>
      </c>
      <c r="BY758" s="17">
        <v>0.10350395917646037</v>
      </c>
      <c r="BZ758" s="17">
        <v>-0.3086395782712939</v>
      </c>
      <c r="CA758" s="17">
        <v>0.44942702729099937</v>
      </c>
      <c r="CC758" s="34">
        <f t="shared" ref="CC758:CE758" si="4823">BY758*BT758</f>
        <v>0.005154388607</v>
      </c>
      <c r="CD758" s="34">
        <f t="shared" si="4823"/>
        <v>-0.003728590695</v>
      </c>
      <c r="CE758" s="34">
        <f t="shared" si="4823"/>
        <v>0.02569204889</v>
      </c>
      <c r="CH758" s="66">
        <v>0.24393211016613492</v>
      </c>
      <c r="CI758" s="66">
        <v>-0.2680961556071636</v>
      </c>
      <c r="CJ758" s="66">
        <v>0.1491547605183989</v>
      </c>
    </row>
    <row r="759" ht="18.0" customHeight="1">
      <c r="B759" s="6">
        <v>0.0</v>
      </c>
      <c r="C759" s="6">
        <v>1.0</v>
      </c>
      <c r="D759" s="6">
        <v>0.0</v>
      </c>
      <c r="E759" s="22" t="str">
        <f t="shared" si="4799"/>
        <v>versicolor</v>
      </c>
      <c r="F759" s="22">
        <f t="shared" ref="F759:H759" si="4824">AQ759</f>
        <v>0.03995765529</v>
      </c>
      <c r="G759" s="22">
        <f t="shared" si="4824"/>
        <v>0.5573639623</v>
      </c>
      <c r="H759" s="22">
        <f t="shared" si="4824"/>
        <v>0.4026783824</v>
      </c>
      <c r="I759" s="64" t="str">
        <f t="shared" si="4801"/>
        <v>versicolor</v>
      </c>
      <c r="K759" s="24" t="str">
        <f t="shared" si="4802"/>
        <v>OK</v>
      </c>
      <c r="L759" s="76">
        <f t="shared" si="4803"/>
        <v>0.09876163802</v>
      </c>
      <c r="N759" s="29">
        <v>1.0</v>
      </c>
      <c r="O759" s="27">
        <v>6.4</v>
      </c>
      <c r="P759" s="27">
        <v>3.6</v>
      </c>
      <c r="U759" s="27">
        <v>0.3688079654942933</v>
      </c>
      <c r="V759" s="27">
        <v>-1.2134464729577266</v>
      </c>
      <c r="W759" s="27">
        <v>3.604176140194739</v>
      </c>
      <c r="Z759" s="17">
        <f t="shared" ref="Z759:AB759" si="4825">1/(1+EXP(-U759))</f>
        <v>0.5911709095</v>
      </c>
      <c r="AA759" s="17">
        <f t="shared" si="4825"/>
        <v>0.2290918054</v>
      </c>
      <c r="AB759" s="17">
        <f t="shared" si="4825"/>
        <v>0.9735109115</v>
      </c>
      <c r="AE759" s="29">
        <v>1.0</v>
      </c>
      <c r="AF759" s="17">
        <f t="shared" ref="AF759:AH759" si="4826">Z759</f>
        <v>0.5911709095</v>
      </c>
      <c r="AG759" s="17">
        <f t="shared" si="4826"/>
        <v>0.2290918054</v>
      </c>
      <c r="AH759" s="17">
        <f t="shared" si="4826"/>
        <v>0.9735109115</v>
      </c>
      <c r="AI759" s="38">
        <f t="shared" ref="AI759:AK759" si="4827">AI746-$C$10*BO746</f>
        <v>-1.721940249</v>
      </c>
      <c r="AJ759" s="38">
        <f t="shared" si="4827"/>
        <v>1.377517256</v>
      </c>
      <c r="AK759" s="38">
        <f t="shared" si="4827"/>
        <v>1.184422993</v>
      </c>
      <c r="AM759" s="27">
        <v>-0.9663043967898957</v>
      </c>
      <c r="AN759" s="27">
        <v>1.6690937873125307</v>
      </c>
      <c r="AO759" s="27">
        <v>1.3440135121580277</v>
      </c>
      <c r="AQ759" s="17">
        <f t="shared" ref="AQ759:AS759" si="4828">EXP(AM759)/(EXP($AM759)+EXP($AN759)+EXP($AO759))</f>
        <v>0.03995765529</v>
      </c>
      <c r="AR759" s="17">
        <f t="shared" si="4828"/>
        <v>0.5573639623</v>
      </c>
      <c r="AS759" s="17">
        <f t="shared" si="4828"/>
        <v>0.4026783824</v>
      </c>
      <c r="AU759" s="40" t="str">
        <f t="shared" si="4819"/>
        <v>versicolor</v>
      </c>
      <c r="AW759" s="41">
        <v>0.0</v>
      </c>
      <c r="AX759" s="41">
        <v>1.0</v>
      </c>
      <c r="AY759" s="41">
        <v>0.0</v>
      </c>
      <c r="BB759" s="74">
        <f t="shared" ref="BB759:BD759" si="4829">AQ759-AW759</f>
        <v>0.03995765529</v>
      </c>
      <c r="BC759" s="74">
        <f t="shared" si="4829"/>
        <v>-0.4426360377</v>
      </c>
      <c r="BD759" s="74">
        <f t="shared" si="4829"/>
        <v>0.4026783824</v>
      </c>
      <c r="BF759" s="5">
        <v>1.0</v>
      </c>
      <c r="BG759" s="5">
        <v>1.0</v>
      </c>
      <c r="BH759" s="5">
        <v>1.0</v>
      </c>
      <c r="BJ759" s="34">
        <f t="shared" ref="BJ759:BL759" si="4830">BB759*BF759</f>
        <v>0.03995765529</v>
      </c>
      <c r="BK759" s="34">
        <f t="shared" si="4830"/>
        <v>-0.4426360377</v>
      </c>
      <c r="BL759" s="34">
        <f t="shared" si="4830"/>
        <v>0.4026783824</v>
      </c>
      <c r="BO759" s="34">
        <v>0.4011346516119811</v>
      </c>
      <c r="BP759" s="34">
        <v>-0.17851805516317176</v>
      </c>
      <c r="BQ759" s="34">
        <v>-0.22261659644880893</v>
      </c>
      <c r="BT759" s="5">
        <f t="shared" ref="BT759:BV759" si="4831">Z759*(1-Z759)</f>
        <v>0.2416878653</v>
      </c>
      <c r="BU759" s="5">
        <f t="shared" si="4831"/>
        <v>0.1766087501</v>
      </c>
      <c r="BV759" s="5">
        <f t="shared" si="4831"/>
        <v>0.02578741668</v>
      </c>
      <c r="BY759" s="17">
        <v>-0.41952170241225273</v>
      </c>
      <c r="BZ759" s="17">
        <v>0.6881866195836427</v>
      </c>
      <c r="CA759" s="17">
        <v>-0.20160193994962045</v>
      </c>
      <c r="CC759" s="34">
        <f t="shared" ref="CC759:CE759" si="4832">BY759*BT759</f>
        <v>-0.1013933047</v>
      </c>
      <c r="CD759" s="34">
        <f t="shared" si="4832"/>
        <v>0.1215397787</v>
      </c>
      <c r="CE759" s="34">
        <f t="shared" si="4832"/>
        <v>-0.005198793229</v>
      </c>
    </row>
    <row r="760" ht="18.0" customHeight="1">
      <c r="B760" s="6">
        <v>0.0</v>
      </c>
      <c r="C760" s="6">
        <v>1.0</v>
      </c>
      <c r="D760" s="6">
        <v>0.0</v>
      </c>
      <c r="E760" s="22" t="str">
        <f t="shared" si="4799"/>
        <v>versicolor</v>
      </c>
      <c r="F760" s="22">
        <f t="shared" ref="F760:H760" si="4833">AQ760</f>
        <v>0.04565463577</v>
      </c>
      <c r="G760" s="22">
        <f t="shared" si="4833"/>
        <v>0.5385194643</v>
      </c>
      <c r="H760" s="22">
        <f t="shared" si="4833"/>
        <v>0.4158258999</v>
      </c>
      <c r="I760" s="64" t="str">
        <f t="shared" si="4801"/>
        <v>versicolor</v>
      </c>
      <c r="K760" s="24" t="str">
        <f t="shared" si="4802"/>
        <v>OK</v>
      </c>
      <c r="L760" s="76">
        <f t="shared" si="4803"/>
        <v>0.1075243153</v>
      </c>
      <c r="N760" s="29">
        <v>1.0</v>
      </c>
      <c r="O760" s="27">
        <v>5.9</v>
      </c>
      <c r="P760" s="27">
        <v>3.4</v>
      </c>
      <c r="U760" s="27">
        <v>0.2891057122939791</v>
      </c>
      <c r="V760" s="27">
        <v>-1.0324724684473034</v>
      </c>
      <c r="W760" s="27">
        <v>3.2358463806067697</v>
      </c>
      <c r="Z760" s="17">
        <f t="shared" ref="Z760:AB760" si="4834">1/(1+EXP(-U760))</f>
        <v>0.5717771824</v>
      </c>
      <c r="AA760" s="17">
        <f t="shared" si="4834"/>
        <v>0.2626050454</v>
      </c>
      <c r="AB760" s="17">
        <f t="shared" si="4834"/>
        <v>0.9621611784</v>
      </c>
      <c r="AE760" s="29">
        <v>1.0</v>
      </c>
      <c r="AF760" s="17">
        <f t="shared" ref="AF760:AH760" si="4835">Z760</f>
        <v>0.5717771824</v>
      </c>
      <c r="AG760" s="17">
        <f t="shared" si="4835"/>
        <v>0.2626050454</v>
      </c>
      <c r="AH760" s="17">
        <f t="shared" si="4835"/>
        <v>0.9621611784</v>
      </c>
      <c r="AI760" s="2"/>
      <c r="AM760" s="27">
        <v>-0.8834633496079691</v>
      </c>
      <c r="AN760" s="27">
        <v>1.584255139495518</v>
      </c>
      <c r="AO760" s="27">
        <v>1.3256981610598981</v>
      </c>
      <c r="AQ760" s="17">
        <f t="shared" ref="AQ760:AS760" si="4836">EXP(AM760)/(EXP($AM760)+EXP($AN760)+EXP($AO760))</f>
        <v>0.04565463577</v>
      </c>
      <c r="AR760" s="17">
        <f t="shared" si="4836"/>
        <v>0.5385194643</v>
      </c>
      <c r="AS760" s="17">
        <f t="shared" si="4836"/>
        <v>0.4158258999</v>
      </c>
      <c r="AU760" s="40" t="str">
        <f t="shared" si="4819"/>
        <v>versicolor</v>
      </c>
      <c r="AW760" s="41">
        <v>0.0</v>
      </c>
      <c r="AX760" s="41">
        <v>1.0</v>
      </c>
      <c r="AY760" s="41">
        <v>0.0</v>
      </c>
      <c r="BB760" s="74">
        <f t="shared" ref="BB760:BD760" si="4837">AQ760-AW760</f>
        <v>0.04565463577</v>
      </c>
      <c r="BC760" s="74">
        <f t="shared" si="4837"/>
        <v>-0.4614805357</v>
      </c>
      <c r="BD760" s="74">
        <f t="shared" si="4837"/>
        <v>0.4158258999</v>
      </c>
      <c r="BF760" s="5">
        <v>1.0</v>
      </c>
      <c r="BG760" s="5">
        <v>1.0</v>
      </c>
      <c r="BH760" s="5">
        <v>1.0</v>
      </c>
      <c r="BJ760" s="34">
        <f t="shared" ref="BJ760:BL760" si="4838">BB760*BF760</f>
        <v>0.04565463577</v>
      </c>
      <c r="BK760" s="34">
        <f t="shared" si="4838"/>
        <v>-0.4614805357</v>
      </c>
      <c r="BL760" s="34">
        <f t="shared" si="4838"/>
        <v>0.4158258999</v>
      </c>
      <c r="BT760" s="5">
        <f t="shared" ref="BT760:BV760" si="4839">Z760*(1-Z760)</f>
        <v>0.2448480361</v>
      </c>
      <c r="BU760" s="5">
        <f t="shared" si="4839"/>
        <v>0.1936436356</v>
      </c>
      <c r="BV760" s="5">
        <f t="shared" si="4839"/>
        <v>0.03640704515</v>
      </c>
      <c r="BY760" s="17">
        <v>-0.43937691218837194</v>
      </c>
      <c r="BZ760" s="17">
        <v>0.7244587165743614</v>
      </c>
      <c r="CA760" s="17">
        <v>-0.22179819906666204</v>
      </c>
      <c r="CC760" s="34">
        <f t="shared" ref="CC760:CE760" si="4840">BY760*BT760</f>
        <v>-0.1075805741</v>
      </c>
      <c r="CD760" s="34">
        <f t="shared" si="4840"/>
        <v>0.1402868197</v>
      </c>
      <c r="CE760" s="34">
        <f t="shared" si="4840"/>
        <v>-0.008075017047</v>
      </c>
    </row>
    <row r="761" ht="18.0" customHeight="1">
      <c r="B761" s="6">
        <v>0.0</v>
      </c>
      <c r="C761" s="6">
        <v>1.0</v>
      </c>
      <c r="D761" s="6">
        <v>0.0</v>
      </c>
      <c r="E761" s="22" t="str">
        <f t="shared" si="4799"/>
        <v>versicolor</v>
      </c>
      <c r="F761" s="22">
        <f t="shared" ref="F761:H761" si="4841">AQ761</f>
        <v>0.02629799248</v>
      </c>
      <c r="G761" s="22">
        <f t="shared" si="4841"/>
        <v>0.6219273312</v>
      </c>
      <c r="H761" s="22">
        <f t="shared" si="4841"/>
        <v>0.3517746763</v>
      </c>
      <c r="I761" s="64" t="str">
        <f t="shared" si="4801"/>
        <v>versicolor</v>
      </c>
      <c r="K761" s="24" t="str">
        <f t="shared" si="4802"/>
        <v>OK</v>
      </c>
      <c r="L761" s="76">
        <f t="shared" si="4803"/>
        <v>0.07181526366</v>
      </c>
      <c r="N761" s="29">
        <v>1.0</v>
      </c>
      <c r="O761" s="27">
        <v>6.7</v>
      </c>
      <c r="P761" s="27">
        <v>3.2</v>
      </c>
      <c r="U761" s="27">
        <v>0.8110936664809745</v>
      </c>
      <c r="V761" s="27">
        <v>-1.9791241637575432</v>
      </c>
      <c r="W761" s="27">
        <v>4.490346169981288</v>
      </c>
      <c r="Z761" s="17">
        <f t="shared" ref="Z761:AB761" si="4842">1/(1+EXP(-U761))</f>
        <v>0.692342509</v>
      </c>
      <c r="AA761" s="17">
        <f t="shared" si="4842"/>
        <v>0.1214122335</v>
      </c>
      <c r="AB761" s="17">
        <f t="shared" si="4842"/>
        <v>0.9889076599</v>
      </c>
      <c r="AE761" s="29">
        <v>1.0</v>
      </c>
      <c r="AF761" s="17">
        <f t="shared" ref="AF761:AH761" si="4843">Z761</f>
        <v>0.692342509</v>
      </c>
      <c r="AG761" s="17">
        <f t="shared" si="4843"/>
        <v>0.1214122335</v>
      </c>
      <c r="AH761" s="17">
        <f t="shared" si="4843"/>
        <v>0.9889076599</v>
      </c>
      <c r="AJ761" s="2"/>
      <c r="AK761" s="2"/>
      <c r="AM761" s="27">
        <v>-1.1975043778857617</v>
      </c>
      <c r="AN761" s="27">
        <v>1.9658262724910047</v>
      </c>
      <c r="AO761" s="27">
        <v>1.395993864066155</v>
      </c>
      <c r="AQ761" s="17">
        <f t="shared" ref="AQ761:AS761" si="4844">EXP(AM761)/(EXP($AM761)+EXP($AN761)+EXP($AO761))</f>
        <v>0.02629799248</v>
      </c>
      <c r="AR761" s="17">
        <f t="shared" si="4844"/>
        <v>0.6219273312</v>
      </c>
      <c r="AS761" s="17">
        <f t="shared" si="4844"/>
        <v>0.3517746763</v>
      </c>
      <c r="AU761" s="40" t="str">
        <f t="shared" si="4819"/>
        <v>versicolor</v>
      </c>
      <c r="AW761" s="41">
        <v>0.0</v>
      </c>
      <c r="AX761" s="41">
        <v>1.0</v>
      </c>
      <c r="AY761" s="41">
        <v>0.0</v>
      </c>
      <c r="BB761" s="74">
        <f t="shared" ref="BB761:BD761" si="4845">AQ761-AW761</f>
        <v>0.02629799248</v>
      </c>
      <c r="BC761" s="74">
        <f t="shared" si="4845"/>
        <v>-0.3780726688</v>
      </c>
      <c r="BD761" s="74">
        <f t="shared" si="4845"/>
        <v>0.3517746763</v>
      </c>
      <c r="BF761" s="5">
        <v>1.0</v>
      </c>
      <c r="BG761" s="5">
        <v>1.0</v>
      </c>
      <c r="BH761" s="5">
        <v>1.0</v>
      </c>
      <c r="BJ761" s="34">
        <f t="shared" ref="BJ761:BL761" si="4846">BB761*BF761</f>
        <v>0.02629799248</v>
      </c>
      <c r="BK761" s="34">
        <f t="shared" si="4846"/>
        <v>-0.3780726688</v>
      </c>
      <c r="BL761" s="34">
        <f t="shared" si="4846"/>
        <v>0.3517746763</v>
      </c>
      <c r="BT761" s="5">
        <f t="shared" ref="BT761:BV761" si="4847">Z761*(1-Z761)</f>
        <v>0.2130043592</v>
      </c>
      <c r="BU761" s="5">
        <f t="shared" si="4847"/>
        <v>0.1066713031</v>
      </c>
      <c r="BV761" s="5">
        <f t="shared" si="4847"/>
        <v>0.0109693001</v>
      </c>
      <c r="BY761" s="17">
        <v>-0.35442030718032114</v>
      </c>
      <c r="BZ761" s="17">
        <v>0.5741393665537424</v>
      </c>
      <c r="CA761" s="17">
        <v>-0.1494351819321797</v>
      </c>
      <c r="CC761" s="34">
        <f t="shared" ref="CC761:CE761" si="4848">BY761*BT761</f>
        <v>-0.07549307043</v>
      </c>
      <c r="CD761" s="34">
        <f t="shared" si="4848"/>
        <v>0.06124419437</v>
      </c>
      <c r="CE761" s="34">
        <f t="shared" si="4848"/>
        <v>-0.001639199357</v>
      </c>
    </row>
    <row r="762" ht="18.0" customHeight="1">
      <c r="B762" s="6">
        <v>0.0</v>
      </c>
      <c r="C762" s="6">
        <v>0.0</v>
      </c>
      <c r="D762" s="6">
        <v>1.0</v>
      </c>
      <c r="E762" s="22" t="str">
        <f t="shared" si="4799"/>
        <v>virginica</v>
      </c>
      <c r="F762" s="22">
        <f t="shared" ref="F762:H762" si="4849">AQ762</f>
        <v>0.1873353774</v>
      </c>
      <c r="G762" s="22">
        <f t="shared" si="4849"/>
        <v>0.2781749378</v>
      </c>
      <c r="H762" s="22">
        <f t="shared" si="4849"/>
        <v>0.5344896848</v>
      </c>
      <c r="I762" s="64" t="str">
        <f t="shared" si="4801"/>
        <v>virginica</v>
      </c>
      <c r="K762" s="24" t="str">
        <f t="shared" si="4802"/>
        <v>OK</v>
      </c>
      <c r="L762" s="76">
        <f t="shared" si="4803"/>
        <v>0.05623791983</v>
      </c>
      <c r="N762" s="29">
        <v>1.0</v>
      </c>
      <c r="O762" s="27">
        <v>7.9</v>
      </c>
      <c r="P762" s="27">
        <v>6.3</v>
      </c>
      <c r="U762" s="27">
        <v>-0.9851143769040585</v>
      </c>
      <c r="V762" s="27">
        <v>0.8972774846580762</v>
      </c>
      <c r="W762" s="27">
        <v>2.022893177668431</v>
      </c>
      <c r="Z762" s="17">
        <f t="shared" ref="Z762:AB762" si="4850">1/(1+EXP(-U762))</f>
        <v>0.271878159</v>
      </c>
      <c r="AA762" s="17">
        <f t="shared" si="4850"/>
        <v>0.7103897037</v>
      </c>
      <c r="AB762" s="17">
        <f t="shared" si="4850"/>
        <v>0.8831798386</v>
      </c>
      <c r="AE762" s="29">
        <v>1.0</v>
      </c>
      <c r="AF762" s="17">
        <f t="shared" ref="AF762:AH762" si="4851">Z762</f>
        <v>0.271878159</v>
      </c>
      <c r="AG762" s="17">
        <f t="shared" si="4851"/>
        <v>0.7103897037</v>
      </c>
      <c r="AH762" s="17">
        <f t="shared" si="4851"/>
        <v>0.8831798386</v>
      </c>
      <c r="AM762" s="27">
        <v>0.09965688760384928</v>
      </c>
      <c r="AN762" s="27">
        <v>0.4950066034719487</v>
      </c>
      <c r="AO762" s="27">
        <v>1.148068846337224</v>
      </c>
      <c r="AQ762" s="17">
        <f t="shared" ref="AQ762:AS762" si="4852">EXP(AM762)/(EXP($AM762)+EXP($AN762)+EXP($AO762))</f>
        <v>0.1873353774</v>
      </c>
      <c r="AR762" s="17">
        <f t="shared" si="4852"/>
        <v>0.2781749378</v>
      </c>
      <c r="AS762" s="17">
        <f t="shared" si="4852"/>
        <v>0.5344896848</v>
      </c>
      <c r="AU762" s="40" t="str">
        <f t="shared" si="4819"/>
        <v>virginica</v>
      </c>
      <c r="AW762" s="41">
        <v>0.0</v>
      </c>
      <c r="AX762" s="41">
        <v>0.0</v>
      </c>
      <c r="AY762" s="41">
        <v>1.0</v>
      </c>
      <c r="BB762" s="74">
        <f t="shared" ref="BB762:BD762" si="4853">AQ762-AW762</f>
        <v>0.1873353774</v>
      </c>
      <c r="BC762" s="74">
        <f t="shared" si="4853"/>
        <v>0.2781749378</v>
      </c>
      <c r="BD762" s="74">
        <f t="shared" si="4853"/>
        <v>-0.4655103152</v>
      </c>
      <c r="BF762" s="5">
        <v>1.0</v>
      </c>
      <c r="BG762" s="5">
        <v>1.0</v>
      </c>
      <c r="BH762" s="5">
        <v>1.0</v>
      </c>
      <c r="BJ762" s="34">
        <f t="shared" ref="BJ762:BL762" si="4854">BB762*BF762</f>
        <v>0.1873353774</v>
      </c>
      <c r="BK762" s="34">
        <f t="shared" si="4854"/>
        <v>0.2781749378</v>
      </c>
      <c r="BL762" s="34">
        <f t="shared" si="4854"/>
        <v>-0.4655103152</v>
      </c>
      <c r="BT762" s="5">
        <f t="shared" ref="BT762:BV762" si="4855">Z762*(1-Z762)</f>
        <v>0.1979604257</v>
      </c>
      <c r="BU762" s="5">
        <f t="shared" si="4855"/>
        <v>0.2057361726</v>
      </c>
      <c r="BV762" s="5">
        <f t="shared" si="4855"/>
        <v>0.1031732113</v>
      </c>
      <c r="BY762" s="17">
        <v>0.15759323662343994</v>
      </c>
      <c r="BZ762" s="17">
        <v>-0.06172219614706229</v>
      </c>
      <c r="CA762" s="17">
        <v>-0.49075067044340454</v>
      </c>
      <c r="CC762" s="34">
        <f t="shared" ref="CC762:CE762" si="4856">BY762*BT762</f>
        <v>0.03119722421</v>
      </c>
      <c r="CD762" s="34">
        <f t="shared" si="4856"/>
        <v>-0.0126984884</v>
      </c>
      <c r="CE762" s="34">
        <f t="shared" si="4856"/>
        <v>-0.0506323226</v>
      </c>
    </row>
    <row r="763" ht="18.0" customHeight="1">
      <c r="B763" s="6">
        <v>0.0</v>
      </c>
      <c r="C763" s="6">
        <v>0.0</v>
      </c>
      <c r="D763" s="6">
        <v>1.0</v>
      </c>
      <c r="E763" s="22" t="str">
        <f t="shared" si="4799"/>
        <v>virginica</v>
      </c>
      <c r="F763" s="22">
        <f t="shared" ref="F763:H763" si="4857">AQ763</f>
        <v>0.08856820089</v>
      </c>
      <c r="G763" s="22">
        <f t="shared" si="4857"/>
        <v>0.4094893329</v>
      </c>
      <c r="H763" s="22">
        <f t="shared" si="4857"/>
        <v>0.5019424662</v>
      </c>
      <c r="I763" s="64" t="str">
        <f t="shared" si="4801"/>
        <v>virginica</v>
      </c>
      <c r="K763" s="24" t="str">
        <f t="shared" si="4802"/>
        <v>OK</v>
      </c>
      <c r="L763" s="76">
        <f t="shared" si="4803"/>
        <v>0.08776291999</v>
      </c>
      <c r="N763" s="29">
        <v>1.0</v>
      </c>
      <c r="O763" s="27">
        <v>8.3</v>
      </c>
      <c r="P763" s="27">
        <v>5.8</v>
      </c>
      <c r="U763" s="27">
        <v>-0.42068628514402784</v>
      </c>
      <c r="V763" s="27">
        <v>-0.08150473845363049</v>
      </c>
      <c r="W763" s="27">
        <v>3.1618139754585908</v>
      </c>
      <c r="Z763" s="17">
        <f t="shared" ref="Z763:AB763" si="4858">1/(1+EXP(-U763))</f>
        <v>0.3963525398</v>
      </c>
      <c r="AA763" s="17">
        <f t="shared" si="4858"/>
        <v>0.4796350879</v>
      </c>
      <c r="AB763" s="17">
        <f t="shared" si="4858"/>
        <v>0.9593717098</v>
      </c>
      <c r="AE763" s="29">
        <v>1.0</v>
      </c>
      <c r="AF763" s="17">
        <f t="shared" ref="AF763:AH763" si="4859">Z763</f>
        <v>0.3963525398</v>
      </c>
      <c r="AG763" s="17">
        <f t="shared" si="4859"/>
        <v>0.4796350879</v>
      </c>
      <c r="AH763" s="17">
        <f t="shared" si="4859"/>
        <v>0.9593717098</v>
      </c>
      <c r="AM763" s="27">
        <v>-0.4670688377416581</v>
      </c>
      <c r="AN763" s="27">
        <v>1.0640691294500226</v>
      </c>
      <c r="AO763" s="27">
        <v>1.2676437794478275</v>
      </c>
      <c r="AQ763" s="17">
        <f t="shared" ref="AQ763:AS763" si="4860">EXP(AM763)/(EXP($AM763)+EXP($AN763)+EXP($AO763))</f>
        <v>0.08856820089</v>
      </c>
      <c r="AR763" s="17">
        <f t="shared" si="4860"/>
        <v>0.4094893329</v>
      </c>
      <c r="AS763" s="17">
        <f t="shared" si="4860"/>
        <v>0.5019424662</v>
      </c>
      <c r="AU763" s="40" t="str">
        <f t="shared" si="4819"/>
        <v>virginica</v>
      </c>
      <c r="AW763" s="41">
        <v>0.0</v>
      </c>
      <c r="AX763" s="41">
        <v>0.0</v>
      </c>
      <c r="AY763" s="41">
        <v>1.0</v>
      </c>
      <c r="BB763" s="74">
        <f t="shared" ref="BB763:BD763" si="4861">AQ763-AW763</f>
        <v>0.08856820089</v>
      </c>
      <c r="BC763" s="74">
        <f t="shared" si="4861"/>
        <v>0.4094893329</v>
      </c>
      <c r="BD763" s="74">
        <f t="shared" si="4861"/>
        <v>-0.4980575338</v>
      </c>
      <c r="BF763" s="5">
        <v>1.0</v>
      </c>
      <c r="BG763" s="5">
        <v>1.0</v>
      </c>
      <c r="BH763" s="5">
        <v>1.0</v>
      </c>
      <c r="BJ763" s="34">
        <f t="shared" ref="BJ763:BL763" si="4862">BB763*BF763</f>
        <v>0.08856820089</v>
      </c>
      <c r="BK763" s="34">
        <f t="shared" si="4862"/>
        <v>0.4094893329</v>
      </c>
      <c r="BL763" s="34">
        <f t="shared" si="4862"/>
        <v>-0.4980575338</v>
      </c>
      <c r="BT763" s="5">
        <f t="shared" ref="BT763:BV763" si="4863">Z763*(1-Z763)</f>
        <v>0.239257204</v>
      </c>
      <c r="BU763" s="5">
        <f t="shared" si="4863"/>
        <v>0.2495852704</v>
      </c>
      <c r="BV763" s="5">
        <f t="shared" si="4863"/>
        <v>0.0389776322</v>
      </c>
      <c r="BY763" s="17">
        <v>0.3254383130039332</v>
      </c>
      <c r="BZ763" s="17">
        <v>-0.4175664534900886</v>
      </c>
      <c r="CA763" s="17">
        <v>-0.17834132268929326</v>
      </c>
      <c r="CC763" s="34">
        <f t="shared" ref="CC763:CE763" si="4864">BY763*BT763</f>
        <v>0.07786346084</v>
      </c>
      <c r="CD763" s="34">
        <f t="shared" si="4864"/>
        <v>-0.1042184362</v>
      </c>
      <c r="CE763" s="34">
        <f t="shared" si="4864"/>
        <v>-0.006951322481</v>
      </c>
    </row>
    <row r="764" ht="18.0" customHeight="1">
      <c r="B764" s="6">
        <v>0.0</v>
      </c>
      <c r="C764" s="6">
        <v>0.0</v>
      </c>
      <c r="D764" s="6">
        <v>1.0</v>
      </c>
      <c r="E764" s="22" t="str">
        <f t="shared" si="4799"/>
        <v>virginica</v>
      </c>
      <c r="F764" s="22">
        <f t="shared" ref="F764:H764" si="4865">AQ764</f>
        <v>0.07490261899</v>
      </c>
      <c r="G764" s="22">
        <f t="shared" si="4865"/>
        <v>0.4435081012</v>
      </c>
      <c r="H764" s="22">
        <f t="shared" si="4865"/>
        <v>0.4815892798</v>
      </c>
      <c r="I764" s="64" t="str">
        <f t="shared" si="4801"/>
        <v>virginica</v>
      </c>
      <c r="J764" s="30"/>
      <c r="K764" s="77" t="str">
        <f t="shared" si="4802"/>
        <v>OK</v>
      </c>
      <c r="L764" s="78">
        <f t="shared" si="4803"/>
        <v>0.1011549191</v>
      </c>
      <c r="N764" s="31">
        <v>1.0</v>
      </c>
      <c r="O764" s="27">
        <v>7.7</v>
      </c>
      <c r="P764" s="27">
        <v>5.2</v>
      </c>
      <c r="U764" s="27">
        <v>-0.24323828578452655</v>
      </c>
      <c r="V764" s="27">
        <v>-0.3192466709520474</v>
      </c>
      <c r="W764" s="27">
        <v>3.180322076745635</v>
      </c>
      <c r="Z764" s="17">
        <f t="shared" ref="Z764:AB764" si="4866">1/(1+EXP(-U764))</f>
        <v>0.4394884811</v>
      </c>
      <c r="AA764" s="17">
        <f t="shared" si="4866"/>
        <v>0.4208593509</v>
      </c>
      <c r="AB764" s="17">
        <f t="shared" si="4866"/>
        <v>0.9600870098</v>
      </c>
      <c r="AE764" s="31">
        <v>1.0</v>
      </c>
      <c r="AF764" s="17">
        <f t="shared" ref="AF764:AH764" si="4867">Z764</f>
        <v>0.4394884811</v>
      </c>
      <c r="AG764" s="17">
        <f t="shared" si="4867"/>
        <v>0.4208593509</v>
      </c>
      <c r="AH764" s="17">
        <f t="shared" si="4867"/>
        <v>0.9600870098</v>
      </c>
      <c r="AM764" s="27">
        <v>-0.579619634175842</v>
      </c>
      <c r="AN764" s="27">
        <v>1.1989075773880493</v>
      </c>
      <c r="AO764" s="27">
        <v>1.2812831436414376</v>
      </c>
      <c r="AQ764" s="17">
        <f t="shared" ref="AQ764:AS764" si="4868">EXP(AM764)/(EXP($AM764)+EXP($AN764)+EXP($AO764))</f>
        <v>0.07490261899</v>
      </c>
      <c r="AR764" s="17">
        <f t="shared" si="4868"/>
        <v>0.4435081012</v>
      </c>
      <c r="AS764" s="17">
        <f t="shared" si="4868"/>
        <v>0.4815892798</v>
      </c>
      <c r="AU764" s="40" t="str">
        <f t="shared" si="4819"/>
        <v>virginica</v>
      </c>
      <c r="AW764" s="41">
        <v>0.0</v>
      </c>
      <c r="AX764" s="41">
        <v>0.0</v>
      </c>
      <c r="AY764" s="41">
        <v>1.0</v>
      </c>
      <c r="BB764" s="74">
        <f t="shared" ref="BB764:BD764" si="4869">AQ764-AW764</f>
        <v>0.07490261899</v>
      </c>
      <c r="BC764" s="74">
        <f t="shared" si="4869"/>
        <v>0.4435081012</v>
      </c>
      <c r="BD764" s="74">
        <f t="shared" si="4869"/>
        <v>-0.5184107202</v>
      </c>
      <c r="BF764" s="5">
        <v>1.0</v>
      </c>
      <c r="BG764" s="5">
        <v>1.0</v>
      </c>
      <c r="BH764" s="5">
        <v>1.0</v>
      </c>
      <c r="BJ764" s="34">
        <f t="shared" ref="BJ764:BL764" si="4870">BB764*BF764</f>
        <v>0.07490261899</v>
      </c>
      <c r="BK764" s="34">
        <f t="shared" si="4870"/>
        <v>0.4435081012</v>
      </c>
      <c r="BL764" s="34">
        <f t="shared" si="4870"/>
        <v>-0.5184107202</v>
      </c>
      <c r="BT764" s="5">
        <f t="shared" ref="BT764:BV764" si="4871">Z764*(1-Z764)</f>
        <v>0.2463383561</v>
      </c>
      <c r="BU764" s="5">
        <f t="shared" si="4871"/>
        <v>0.2437367577</v>
      </c>
      <c r="BV764" s="5">
        <f t="shared" si="4871"/>
        <v>0.03831994338</v>
      </c>
      <c r="BY764" s="17">
        <v>0.3629695755874765</v>
      </c>
      <c r="BZ764" s="17">
        <v>-0.4889471121545922</v>
      </c>
      <c r="CA764" s="17">
        <v>-0.13205534881123993</v>
      </c>
      <c r="CC764" s="34">
        <f t="shared" ref="CC764:CE764" si="4872">BY764*BT764</f>
        <v>0.08941332856</v>
      </c>
      <c r="CD764" s="34">
        <f t="shared" si="4872"/>
        <v>-0.1191743838</v>
      </c>
      <c r="CE764" s="34">
        <f t="shared" si="4872"/>
        <v>-0.005060353489</v>
      </c>
    </row>
    <row r="765" ht="18.0" customHeight="1">
      <c r="K765" s="2"/>
      <c r="R765" s="9"/>
      <c r="AM765" s="7"/>
    </row>
    <row r="766" ht="18.0" customHeight="1">
      <c r="K766" s="2"/>
      <c r="R766" s="9"/>
      <c r="AM766" s="43" t="s">
        <v>388</v>
      </c>
      <c r="AN766" s="27"/>
      <c r="AO766" s="27"/>
    </row>
    <row r="767" ht="18.0" customHeight="1">
      <c r="B767" s="11" t="s">
        <v>11</v>
      </c>
      <c r="C767" s="12"/>
      <c r="D767" s="12"/>
      <c r="E767" s="13"/>
      <c r="G767" s="2"/>
      <c r="H767" s="2"/>
      <c r="I767" s="2"/>
      <c r="J767" s="9"/>
      <c r="K767" s="2"/>
      <c r="L767" s="9"/>
      <c r="Q767" s="7"/>
      <c r="U767" s="43" t="s">
        <v>12</v>
      </c>
      <c r="V767" s="27"/>
      <c r="W767" s="27"/>
      <c r="Z767" s="16" t="s">
        <v>389</v>
      </c>
      <c r="AA767" s="17"/>
      <c r="AF767" s="16" t="s">
        <v>390</v>
      </c>
      <c r="AI767" s="7"/>
      <c r="AM767" s="43" t="s">
        <v>391</v>
      </c>
      <c r="AQ767" s="10" t="s">
        <v>392</v>
      </c>
      <c r="AR767" s="17"/>
      <c r="AW767" s="1" t="s">
        <v>41</v>
      </c>
      <c r="BB767" s="36" t="s">
        <v>93</v>
      </c>
      <c r="BF767" s="4" t="s">
        <v>393</v>
      </c>
      <c r="BH767" s="9" t="s">
        <v>2622</v>
      </c>
      <c r="BJ767" s="33" t="s">
        <v>395</v>
      </c>
      <c r="BN767" s="33" t="s">
        <v>396</v>
      </c>
      <c r="BO767" s="34"/>
      <c r="BP767" s="34"/>
      <c r="BQ767" s="34"/>
      <c r="BT767" s="4" t="s">
        <v>397</v>
      </c>
      <c r="BX767" s="16" t="s">
        <v>398</v>
      </c>
      <c r="BY767" s="17"/>
      <c r="BZ767" s="17"/>
      <c r="CA767" s="17"/>
      <c r="CB767" s="17"/>
      <c r="CC767" s="33" t="s">
        <v>399</v>
      </c>
      <c r="CG767" s="4" t="s">
        <v>138</v>
      </c>
      <c r="CH767" s="5"/>
      <c r="CI767" s="5"/>
      <c r="CJ767" s="5"/>
    </row>
    <row r="768" ht="18.0" customHeight="1">
      <c r="B768" s="18" t="s">
        <v>14</v>
      </c>
      <c r="C768" s="18" t="s">
        <v>15</v>
      </c>
      <c r="D768" s="18" t="s">
        <v>16</v>
      </c>
      <c r="E768" s="19"/>
      <c r="F768" s="6" t="s">
        <v>14</v>
      </c>
      <c r="G768" s="6" t="s">
        <v>15</v>
      </c>
      <c r="H768" s="6" t="s">
        <v>16</v>
      </c>
      <c r="I768" s="19"/>
      <c r="J768" s="20" t="s">
        <v>18</v>
      </c>
      <c r="K768" s="18" t="s">
        <v>19</v>
      </c>
      <c r="L768" s="18" t="s">
        <v>1142</v>
      </c>
      <c r="N768" s="1" t="s">
        <v>21</v>
      </c>
      <c r="O768" s="1" t="s">
        <v>22</v>
      </c>
      <c r="P768" s="1" t="s">
        <v>514</v>
      </c>
      <c r="Q768" s="1" t="s">
        <v>2623</v>
      </c>
      <c r="U768" s="1" t="s">
        <v>2624</v>
      </c>
      <c r="AE768" s="1" t="s">
        <v>21</v>
      </c>
      <c r="AF768" s="2" t="s">
        <v>2625</v>
      </c>
      <c r="AI768" s="2" t="s">
        <v>2626</v>
      </c>
      <c r="AK768" s="2"/>
      <c r="AM768" s="2" t="s">
        <v>2627</v>
      </c>
      <c r="AO768" s="2"/>
      <c r="AQ768" s="2" t="s">
        <v>47</v>
      </c>
      <c r="AW768" s="6" t="s">
        <v>14</v>
      </c>
      <c r="AX768" s="6" t="s">
        <v>15</v>
      </c>
      <c r="AY768" s="6" t="s">
        <v>16</v>
      </c>
      <c r="BB768" s="2" t="s">
        <v>101</v>
      </c>
      <c r="BF768" s="1" t="s">
        <v>251</v>
      </c>
      <c r="BJ768" s="57" t="s">
        <v>2628</v>
      </c>
      <c r="BK768" s="58"/>
      <c r="BO768" s="2" t="s">
        <v>104</v>
      </c>
      <c r="BP768" s="2"/>
      <c r="BT768" s="1" t="s">
        <v>145</v>
      </c>
      <c r="BY768" s="2" t="s">
        <v>146</v>
      </c>
      <c r="CC768" s="2" t="s">
        <v>2629</v>
      </c>
      <c r="CH768" s="2" t="s">
        <v>148</v>
      </c>
    </row>
    <row r="769" ht="18.0" customHeight="1">
      <c r="A769" s="1">
        <f>A756+1</f>
        <v>59</v>
      </c>
      <c r="B769" s="6">
        <v>1.0</v>
      </c>
      <c r="C769" s="6">
        <v>0.0</v>
      </c>
      <c r="D769" s="6">
        <v>0.0</v>
      </c>
      <c r="E769" s="22" t="str">
        <f t="shared" ref="E769:E777" si="4883">IF(MAX(B769:D769)=B769,"setosa",IF(MAX(B769:D769)=C769,"versicolor","virginica"))</f>
        <v>setosa</v>
      </c>
      <c r="F769" s="22">
        <f t="shared" ref="F769:H769" si="4873">AQ769</f>
        <v>0.8386186404</v>
      </c>
      <c r="G769" s="22">
        <f t="shared" si="4873"/>
        <v>0.03152259098</v>
      </c>
      <c r="H769" s="22">
        <f t="shared" si="4873"/>
        <v>0.1298587687</v>
      </c>
      <c r="I769" s="64" t="str">
        <f t="shared" ref="I769:I777" si="4885">IF(MAX(F769:H769)=F769,"setosa",IF(MAX(F769:H769)=G769,"versicolor","virginica"))</f>
        <v>setosa</v>
      </c>
      <c r="J769" s="22">
        <f>COUNTIF(K769:K777,"OK")/9</f>
        <v>1</v>
      </c>
      <c r="K769" s="24" t="str">
        <f t="shared" ref="K769:K777" si="4886">IF(E769=I769,"OK","NG")</f>
        <v>OK</v>
      </c>
      <c r="L769" s="76">
        <f t="shared" ref="L769:L777" si="4887">((AQ769-B769)^2+(AR769-C769)^2)/2</f>
        <v>0.01351880849</v>
      </c>
      <c r="M769" s="9" t="s">
        <v>26</v>
      </c>
      <c r="N769" s="25">
        <v>1.0</v>
      </c>
      <c r="O769" s="27">
        <v>5.1</v>
      </c>
      <c r="P769" s="27">
        <v>7.0</v>
      </c>
      <c r="Q769" s="72">
        <f t="shared" ref="Q769:S769" si="4874">Q756-$C$10*CH756</f>
        <v>0.1418373674</v>
      </c>
      <c r="R769" s="72">
        <f t="shared" si="4874"/>
        <v>-0.2157540793</v>
      </c>
      <c r="S769" s="72">
        <f t="shared" si="4874"/>
        <v>0.2196143777</v>
      </c>
      <c r="T769" s="28" t="s">
        <v>27</v>
      </c>
      <c r="U769" s="27">
        <f t="array" ref="U769:W777">MMULT(N769:P777,Q769:S771)</f>
        <v>-2.868666951</v>
      </c>
      <c r="V769" s="27">
        <v>4.293913577290757</v>
      </c>
      <c r="W769" s="27">
        <v>-2.3769500647779953</v>
      </c>
      <c r="Y769" s="9" t="s">
        <v>2630</v>
      </c>
      <c r="Z769" s="17">
        <f t="shared" ref="Z769:AB769" si="4875">1/(1+EXP(-U769))</f>
        <v>0.05372438134</v>
      </c>
      <c r="AA769" s="17">
        <f t="shared" si="4875"/>
        <v>0.9865324559</v>
      </c>
      <c r="AB769" s="17">
        <f t="shared" si="4875"/>
        <v>0.08494734122</v>
      </c>
      <c r="AD769" s="9" t="s">
        <v>2631</v>
      </c>
      <c r="AE769" s="25">
        <v>1.0</v>
      </c>
      <c r="AF769" s="17">
        <f t="shared" ref="AF769:AH769" si="4876">Z769</f>
        <v>0.05372438134</v>
      </c>
      <c r="AG769" s="17">
        <f t="shared" si="4876"/>
        <v>0.9865324559</v>
      </c>
      <c r="AH769" s="17">
        <f t="shared" si="4876"/>
        <v>0.08494734122</v>
      </c>
      <c r="AI769" s="38">
        <f t="shared" ref="AI769:AK769" si="4877">AI756-$C$10*BO756</f>
        <v>0.3016001732</v>
      </c>
      <c r="AJ769" s="38">
        <f t="shared" si="4877"/>
        <v>-0.1855015973</v>
      </c>
      <c r="AK769" s="38">
        <f t="shared" si="4877"/>
        <v>-0.1160985759</v>
      </c>
      <c r="AL769" s="28" t="s">
        <v>27</v>
      </c>
      <c r="AM769" s="27">
        <f t="array" ref="AM769:AO777">MMULT(AE769:AH777,AI769:AK772)</f>
        <v>2.008241073</v>
      </c>
      <c r="AN769" s="27">
        <v>-1.2728105268911707</v>
      </c>
      <c r="AO769" s="27">
        <v>0.1429324753645682</v>
      </c>
      <c r="AP769" s="9" t="s">
        <v>2632</v>
      </c>
      <c r="AQ769" s="17">
        <f t="shared" ref="AQ769:AS769" si="4878">EXP(AM769)/(EXP($AM769)+EXP($AN769)+EXP($AO769))</f>
        <v>0.8386186404</v>
      </c>
      <c r="AR769" s="17">
        <f t="shared" si="4878"/>
        <v>0.03152259098</v>
      </c>
      <c r="AS769" s="17">
        <f t="shared" si="4878"/>
        <v>0.1298587687</v>
      </c>
      <c r="AT769" s="39" t="s">
        <v>51</v>
      </c>
      <c r="AU769" s="40" t="str">
        <f>IF(MAX(B769:D769)=MAX(AQ769:AS769)=AQ769,"setosa",IF(MAX(AQ769:AS769)=AR769,"versicolor","virginica"))</f>
        <v>virginica</v>
      </c>
      <c r="AW769" s="41">
        <v>1.0</v>
      </c>
      <c r="AX769" s="41">
        <v>0.0</v>
      </c>
      <c r="AY769" s="41">
        <v>0.0</v>
      </c>
      <c r="BA769" s="59" t="s">
        <v>108</v>
      </c>
      <c r="BB769" s="74">
        <f t="shared" ref="BB769:BD769" si="4879">AQ769-AW769</f>
        <v>-0.1613813596</v>
      </c>
      <c r="BC769" s="74">
        <f t="shared" si="4879"/>
        <v>0.03152259098</v>
      </c>
      <c r="BD769" s="74">
        <f t="shared" si="4879"/>
        <v>0.1298587687</v>
      </c>
      <c r="BE769" s="9" t="s">
        <v>2633</v>
      </c>
      <c r="BF769" s="5">
        <v>1.0</v>
      </c>
      <c r="BG769" s="5">
        <v>1.0</v>
      </c>
      <c r="BH769" s="5">
        <v>1.0</v>
      </c>
      <c r="BI769" s="9" t="s">
        <v>2634</v>
      </c>
      <c r="BJ769" s="34">
        <f t="shared" ref="BJ769:BL769" si="4880">BB769*BF769</f>
        <v>-0.1613813596</v>
      </c>
      <c r="BK769" s="34">
        <f t="shared" si="4880"/>
        <v>0.03152259098</v>
      </c>
      <c r="BL769" s="34">
        <f t="shared" si="4880"/>
        <v>0.1298587687</v>
      </c>
      <c r="BN769" s="61" t="s">
        <v>2635</v>
      </c>
      <c r="BO769" s="62">
        <f t="array" ref="BO769:BQ772">MMULT(TRANSPOSE(AE769:AH777),BJ769:BL777)</f>
        <v>0.002725597454</v>
      </c>
      <c r="BP769" s="62">
        <v>-0.06389552610987725</v>
      </c>
      <c r="BQ769" s="62">
        <v>0.061169928655986916</v>
      </c>
      <c r="BS769" s="75" t="s">
        <v>2636</v>
      </c>
      <c r="BT769" s="5">
        <f t="shared" ref="BT769:BV769" si="4881">Z769*(1-Z769)</f>
        <v>0.05083807219</v>
      </c>
      <c r="BU769" s="5">
        <f t="shared" si="4881"/>
        <v>0.01328616932</v>
      </c>
      <c r="BV769" s="5">
        <f t="shared" si="4881"/>
        <v>0.07773129044</v>
      </c>
      <c r="BX769" s="9" t="s">
        <v>2637</v>
      </c>
      <c r="BY769" s="17">
        <f t="array" ref="BY769:CA777">MMULT(BJ769:BL777,TRANSPOSE(AI770:AK772))</f>
        <v>0.109826292</v>
      </c>
      <c r="BZ769" s="17">
        <v>-0.3272308414384918</v>
      </c>
      <c r="CA769" s="17">
        <v>0.4810759866061382</v>
      </c>
      <c r="CB769" s="9"/>
      <c r="CC769" s="34">
        <f t="shared" ref="CC769:CE769" si="4882">BY769*BT769</f>
        <v>0.005583356961</v>
      </c>
      <c r="CD769" s="34">
        <f t="shared" si="4882"/>
        <v>-0.004347644368</v>
      </c>
      <c r="CE769" s="34">
        <f t="shared" si="4882"/>
        <v>0.03739465724</v>
      </c>
      <c r="CG769" s="61" t="s">
        <v>2638</v>
      </c>
      <c r="CH769" s="65">
        <f t="array" ref="CH769:CJ771">MMULT(TRANSPOSE(N769:P777),CC769:CE777)</f>
        <v>-0.07317272544</v>
      </c>
      <c r="CI769" s="65">
        <v>0.0786898971616465</v>
      </c>
      <c r="CJ769" s="65">
        <v>0.005047424012496855</v>
      </c>
    </row>
    <row r="770" ht="18.0" customHeight="1">
      <c r="B770" s="6">
        <v>1.0</v>
      </c>
      <c r="C770" s="6">
        <v>0.0</v>
      </c>
      <c r="D770" s="6">
        <v>0.0</v>
      </c>
      <c r="E770" s="22" t="str">
        <f t="shared" si="4883"/>
        <v>setosa</v>
      </c>
      <c r="F770" s="22">
        <f t="shared" ref="F770:H770" si="4884">AQ770</f>
        <v>0.85711952</v>
      </c>
      <c r="G770" s="22">
        <f t="shared" si="4884"/>
        <v>0.02710849973</v>
      </c>
      <c r="H770" s="22">
        <f t="shared" si="4884"/>
        <v>0.1157719803</v>
      </c>
      <c r="I770" s="64" t="str">
        <f t="shared" si="4885"/>
        <v>setosa</v>
      </c>
      <c r="K770" s="24" t="str">
        <f t="shared" si="4886"/>
        <v>OK</v>
      </c>
      <c r="L770" s="76">
        <f t="shared" si="4887"/>
        <v>0.01057485116</v>
      </c>
      <c r="N770" s="29">
        <v>1.0</v>
      </c>
      <c r="O770" s="27">
        <v>5.4</v>
      </c>
      <c r="P770" s="27">
        <v>7.8</v>
      </c>
      <c r="Q770" s="72">
        <f t="shared" ref="Q770:S770" si="4888">Q757-$C$10*CH757</f>
        <v>0.4709890538</v>
      </c>
      <c r="R770" s="72">
        <f t="shared" si="4888"/>
        <v>-0.8722390783</v>
      </c>
      <c r="S770" s="72">
        <f t="shared" si="4888"/>
        <v>1.258886541</v>
      </c>
      <c r="U770" s="27">
        <v>-3.3459472056310884</v>
      </c>
      <c r="V770" s="27">
        <v>5.056023220189069</v>
      </c>
      <c r="W770" s="27">
        <v>-3.0297853370650216</v>
      </c>
      <c r="Z770" s="17">
        <f t="shared" ref="Z770:AB770" si="4889">1/(1+EXP(-U770))</f>
        <v>0.0340281291</v>
      </c>
      <c r="AA770" s="17">
        <f t="shared" si="4889"/>
        <v>0.9936694861</v>
      </c>
      <c r="AB770" s="17">
        <f t="shared" si="4889"/>
        <v>0.04609826554</v>
      </c>
      <c r="AE770" s="29">
        <v>1.0</v>
      </c>
      <c r="AF770" s="17">
        <f t="shared" ref="AF770:AH770" si="4890">Z770</f>
        <v>0.0340281291</v>
      </c>
      <c r="AG770" s="17">
        <f t="shared" si="4890"/>
        <v>0.9936694861</v>
      </c>
      <c r="AH770" s="17">
        <f t="shared" si="4890"/>
        <v>0.04609826554</v>
      </c>
      <c r="AI770" s="38">
        <f t="shared" ref="AI770:AK770" si="4891">AI757-$C$10*BO757</f>
        <v>-0.04357354326</v>
      </c>
      <c r="AJ770" s="38">
        <f t="shared" si="4891"/>
        <v>1.389212588</v>
      </c>
      <c r="AK770" s="38">
        <f t="shared" si="4891"/>
        <v>0.4543609551</v>
      </c>
      <c r="AM770" s="27">
        <v>2.0903666861384234</v>
      </c>
      <c r="AN770" s="27">
        <v>-1.3633633640073444</v>
      </c>
      <c r="AO770" s="27">
        <v>0.08841188326953067</v>
      </c>
      <c r="AQ770" s="17">
        <f t="shared" ref="AQ770:AS770" si="4892">EXP(AM770)/(EXP($AM770)+EXP($AN770)+EXP($AO770))</f>
        <v>0.85711952</v>
      </c>
      <c r="AR770" s="17">
        <f t="shared" si="4892"/>
        <v>0.02710849973</v>
      </c>
      <c r="AS770" s="17">
        <f t="shared" si="4892"/>
        <v>0.1157719803</v>
      </c>
      <c r="AU770" s="40" t="str">
        <f t="shared" ref="AU770:AU777" si="4903">IF(MAX(AQ770:AS770)=AQ770,"setosa",IF(MAX(AQ770:AS770)=AR770,"versicolor","virginica"))</f>
        <v>setosa</v>
      </c>
      <c r="AW770" s="41">
        <v>1.0</v>
      </c>
      <c r="AX770" s="41">
        <v>0.0</v>
      </c>
      <c r="AY770" s="41">
        <v>0.0</v>
      </c>
      <c r="BB770" s="74">
        <f t="shared" ref="BB770:BD770" si="4893">AQ770-AW770</f>
        <v>-0.14288048</v>
      </c>
      <c r="BC770" s="74">
        <f t="shared" si="4893"/>
        <v>0.02710849973</v>
      </c>
      <c r="BD770" s="74">
        <f t="shared" si="4893"/>
        <v>0.1157719803</v>
      </c>
      <c r="BF770" s="5">
        <v>1.0</v>
      </c>
      <c r="BG770" s="5">
        <v>1.0</v>
      </c>
      <c r="BH770" s="5">
        <v>1.0</v>
      </c>
      <c r="BJ770" s="34">
        <f t="shared" ref="BJ770:BL770" si="4894">BB770*BF770</f>
        <v>-0.14288048</v>
      </c>
      <c r="BK770" s="34">
        <f t="shared" si="4894"/>
        <v>0.02710849973</v>
      </c>
      <c r="BL770" s="34">
        <f t="shared" si="4894"/>
        <v>0.1157719803</v>
      </c>
      <c r="BN770" s="61" t="s">
        <v>2639</v>
      </c>
      <c r="BO770" s="34">
        <v>0.16184736780377845</v>
      </c>
      <c r="BP770" s="34">
        <v>-0.35232372929314004</v>
      </c>
      <c r="BQ770" s="34">
        <v>0.19047636148936167</v>
      </c>
      <c r="BT770" s="5">
        <f t="shared" ref="BT770:BV770" si="4895">Z770*(1-Z770)</f>
        <v>0.03287021553</v>
      </c>
      <c r="BU770" s="5">
        <f t="shared" si="4895"/>
        <v>0.006290438522</v>
      </c>
      <c r="BV770" s="5">
        <f t="shared" si="4895"/>
        <v>0.04397321545</v>
      </c>
      <c r="BY770" s="17">
        <v>0.09648754537710283</v>
      </c>
      <c r="BZ770" s="17">
        <v>-0.28857077546993865</v>
      </c>
      <c r="CA770" s="17">
        <v>0.4257726568637148</v>
      </c>
      <c r="CC770" s="34">
        <f t="shared" ref="CC770:CE770" si="4896">BY770*BT770</f>
        <v>0.003171566412</v>
      </c>
      <c r="CD770" s="34">
        <f t="shared" si="4896"/>
        <v>-0.001815236722</v>
      </c>
      <c r="CE770" s="34">
        <f t="shared" si="4896"/>
        <v>0.01872259277</v>
      </c>
      <c r="CG770" s="61" t="s">
        <v>2640</v>
      </c>
      <c r="CH770" s="66">
        <v>-0.13591598426676277</v>
      </c>
      <c r="CI770" s="66">
        <v>0.08287077965769074</v>
      </c>
      <c r="CJ770" s="66">
        <v>-0.17259568254085023</v>
      </c>
    </row>
    <row r="771" ht="18.0" customHeight="1">
      <c r="B771" s="6">
        <v>1.0</v>
      </c>
      <c r="C771" s="6">
        <v>0.0</v>
      </c>
      <c r="D771" s="6">
        <v>0.0</v>
      </c>
      <c r="E771" s="22" t="str">
        <f t="shared" si="4883"/>
        <v>setosa</v>
      </c>
      <c r="F771" s="22">
        <f t="shared" ref="F771:H771" si="4897">AQ771</f>
        <v>0.849287952</v>
      </c>
      <c r="G771" s="22">
        <f t="shared" si="4897"/>
        <v>0.02916539927</v>
      </c>
      <c r="H771" s="22">
        <f t="shared" si="4897"/>
        <v>0.1215466488</v>
      </c>
      <c r="I771" s="64" t="str">
        <f t="shared" si="4885"/>
        <v>setosa</v>
      </c>
      <c r="K771" s="24" t="str">
        <f t="shared" si="4886"/>
        <v>OK</v>
      </c>
      <c r="L771" s="76">
        <f t="shared" si="4887"/>
        <v>0.01178237097</v>
      </c>
      <c r="N771" s="29">
        <v>1.0</v>
      </c>
      <c r="O771" s="27">
        <v>4.6</v>
      </c>
      <c r="P771" s="27">
        <v>6.8</v>
      </c>
      <c r="Q771" s="72">
        <f t="shared" ref="Q771:S771" si="4898">Q758-$C$10*CH758</f>
        <v>-0.7732212133</v>
      </c>
      <c r="R771" s="72">
        <f t="shared" si="4898"/>
        <v>1.279726708</v>
      </c>
      <c r="S771" s="72">
        <f t="shared" si="4898"/>
        <v>-1.288126543</v>
      </c>
      <c r="U771" s="27">
        <v>-2.9495172353896</v>
      </c>
      <c r="V771" s="27">
        <v>4.474087774835183</v>
      </c>
      <c r="W771" s="27">
        <v>-2.7487680268064087</v>
      </c>
      <c r="Z771" s="17">
        <f t="shared" ref="Z771:AB771" si="4899">1/(1+EXP(-U771))</f>
        <v>0.04975933332</v>
      </c>
      <c r="AA771" s="17">
        <f t="shared" si="4899"/>
        <v>0.9887278917</v>
      </c>
      <c r="AB771" s="17">
        <f t="shared" si="4899"/>
        <v>0.06015626511</v>
      </c>
      <c r="AE771" s="29">
        <v>1.0</v>
      </c>
      <c r="AF771" s="17">
        <f t="shared" ref="AF771:AH771" si="4900">Z771</f>
        <v>0.04975933332</v>
      </c>
      <c r="AG771" s="17">
        <f t="shared" si="4900"/>
        <v>0.9887278917</v>
      </c>
      <c r="AH771" s="17">
        <f t="shared" si="4900"/>
        <v>0.06015626511</v>
      </c>
      <c r="AI771" s="38">
        <f t="shared" ref="AI771:AK771" si="4901">AI758-$C$10*BO758</f>
        <v>1.882655371</v>
      </c>
      <c r="AJ771" s="38">
        <f t="shared" si="4901"/>
        <v>-1.297341831</v>
      </c>
      <c r="AK771" s="38">
        <f t="shared" si="4901"/>
        <v>0.1346864605</v>
      </c>
      <c r="AM771" s="27">
        <v>2.055832518270969</v>
      </c>
      <c r="AN771" s="27">
        <v>-1.3155827265523505</v>
      </c>
      <c r="AO771" s="27">
        <v>0.11173235296595066</v>
      </c>
      <c r="AQ771" s="17">
        <f t="shared" ref="AQ771:AS771" si="4902">EXP(AM771)/(EXP($AM771)+EXP($AN771)+EXP($AO771))</f>
        <v>0.849287952</v>
      </c>
      <c r="AR771" s="17">
        <f t="shared" si="4902"/>
        <v>0.02916539927</v>
      </c>
      <c r="AS771" s="17">
        <f t="shared" si="4902"/>
        <v>0.1215466488</v>
      </c>
      <c r="AU771" s="40" t="str">
        <f t="shared" si="4903"/>
        <v>setosa</v>
      </c>
      <c r="AW771" s="41">
        <v>1.0</v>
      </c>
      <c r="AX771" s="41">
        <v>0.0</v>
      </c>
      <c r="AY771" s="41">
        <v>0.0</v>
      </c>
      <c r="BB771" s="74">
        <f t="shared" ref="BB771:BD771" si="4904">AQ771-AW771</f>
        <v>-0.150712048</v>
      </c>
      <c r="BC771" s="74">
        <f t="shared" si="4904"/>
        <v>0.02916539927</v>
      </c>
      <c r="BD771" s="74">
        <f t="shared" si="4904"/>
        <v>0.1215466488</v>
      </c>
      <c r="BF771" s="5">
        <v>1.0</v>
      </c>
      <c r="BG771" s="5">
        <v>1.0</v>
      </c>
      <c r="BH771" s="5">
        <v>1.0</v>
      </c>
      <c r="BJ771" s="34">
        <f t="shared" ref="BJ771:BL771" si="4905">BB771*BF771</f>
        <v>-0.150712048</v>
      </c>
      <c r="BK771" s="34">
        <f t="shared" si="4905"/>
        <v>0.02916539927</v>
      </c>
      <c r="BL771" s="34">
        <f t="shared" si="4905"/>
        <v>0.1215466488</v>
      </c>
      <c r="BO771" s="34">
        <v>-0.21571356944343645</v>
      </c>
      <c r="BP771" s="34">
        <v>0.4024382442704082</v>
      </c>
      <c r="BQ771" s="34">
        <v>-0.18672467482697175</v>
      </c>
      <c r="BT771" s="5">
        <f t="shared" ref="BT771:BV771" si="4906">Z771*(1-Z771)</f>
        <v>0.04728334207</v>
      </c>
      <c r="BU771" s="5">
        <f t="shared" si="4906"/>
        <v>0.01114504789</v>
      </c>
      <c r="BV771" s="5">
        <f t="shared" si="4906"/>
        <v>0.05653748888</v>
      </c>
      <c r="BY771" s="17">
        <v>0.1023100491647421</v>
      </c>
      <c r="BZ771" s="17">
        <v>-0.3052056512333853</v>
      </c>
      <c r="CA771" s="17">
        <v>0.44921886846643366</v>
      </c>
      <c r="CC771" s="34">
        <f t="shared" ref="CC771:CE771" si="4907">BY771*BT771</f>
        <v>0.004837561052</v>
      </c>
      <c r="CD771" s="34">
        <f t="shared" si="4907"/>
        <v>-0.0034015316</v>
      </c>
      <c r="CE771" s="34">
        <f t="shared" si="4907"/>
        <v>0.02539770678</v>
      </c>
      <c r="CH771" s="66">
        <v>0.24590309303409474</v>
      </c>
      <c r="CI771" s="66">
        <v>-0.2688283485917121</v>
      </c>
      <c r="CJ771" s="66">
        <v>0.14804883082219175</v>
      </c>
    </row>
    <row r="772" ht="18.0" customHeight="1">
      <c r="B772" s="6">
        <v>0.0</v>
      </c>
      <c r="C772" s="6">
        <v>1.0</v>
      </c>
      <c r="D772" s="6">
        <v>0.0</v>
      </c>
      <c r="E772" s="22" t="str">
        <f t="shared" si="4883"/>
        <v>versicolor</v>
      </c>
      <c r="F772" s="22">
        <f t="shared" ref="F772:H772" si="4908">AQ772</f>
        <v>0.03866845525</v>
      </c>
      <c r="G772" s="22">
        <f t="shared" si="4908"/>
        <v>0.5606469813</v>
      </c>
      <c r="H772" s="22">
        <f t="shared" si="4908"/>
        <v>0.4006845635</v>
      </c>
      <c r="I772" s="64" t="str">
        <f t="shared" si="4885"/>
        <v>versicolor</v>
      </c>
      <c r="K772" s="24" t="str">
        <f t="shared" si="4886"/>
        <v>OK</v>
      </c>
      <c r="L772" s="76">
        <f t="shared" si="4887"/>
        <v>0.09726316225</v>
      </c>
      <c r="N772" s="29">
        <v>1.0</v>
      </c>
      <c r="O772" s="27">
        <v>6.4</v>
      </c>
      <c r="P772" s="27">
        <v>3.6</v>
      </c>
      <c r="U772" s="27">
        <v>0.3725709439228817</v>
      </c>
      <c r="V772" s="27">
        <v>-1.1910680315980988</v>
      </c>
      <c r="W772" s="27">
        <v>3.639232686578217</v>
      </c>
      <c r="Z772" s="17">
        <f t="shared" ref="Z772:AB772" si="4909">1/(1+EXP(-U772))</f>
        <v>0.5920800627</v>
      </c>
      <c r="AA772" s="17">
        <f t="shared" si="4909"/>
        <v>0.2330679736</v>
      </c>
      <c r="AB772" s="17">
        <f t="shared" si="4909"/>
        <v>0.9744000784</v>
      </c>
      <c r="AE772" s="29">
        <v>1.0</v>
      </c>
      <c r="AF772" s="17">
        <f t="shared" ref="AF772:AH772" si="4910">Z772</f>
        <v>0.5920800627</v>
      </c>
      <c r="AG772" s="17">
        <f t="shared" si="4910"/>
        <v>0.2330679736</v>
      </c>
      <c r="AH772" s="17">
        <f t="shared" si="4910"/>
        <v>0.9744000784</v>
      </c>
      <c r="AI772" s="38">
        <f t="shared" ref="AI772:AK772" si="4911">AI759-$C$10*BO759</f>
        <v>-1.746008328</v>
      </c>
      <c r="AJ772" s="38">
        <f t="shared" si="4911"/>
        <v>1.388228339</v>
      </c>
      <c r="AK772" s="38">
        <f t="shared" si="4911"/>
        <v>1.197779989</v>
      </c>
      <c r="AM772" s="27">
        <v>-0.9867228327659763</v>
      </c>
      <c r="AN772" s="27">
        <v>1.6873444500244001</v>
      </c>
      <c r="AO772" s="27">
        <v>1.3514275024804379</v>
      </c>
      <c r="AQ772" s="17">
        <f t="shared" ref="AQ772:AS772" si="4912">EXP(AM772)/(EXP($AM772)+EXP($AN772)+EXP($AO772))</f>
        <v>0.03866845525</v>
      </c>
      <c r="AR772" s="17">
        <f t="shared" si="4912"/>
        <v>0.5606469813</v>
      </c>
      <c r="AS772" s="17">
        <f t="shared" si="4912"/>
        <v>0.4006845635</v>
      </c>
      <c r="AU772" s="40" t="str">
        <f t="shared" si="4903"/>
        <v>versicolor</v>
      </c>
      <c r="AW772" s="41">
        <v>0.0</v>
      </c>
      <c r="AX772" s="41">
        <v>1.0</v>
      </c>
      <c r="AY772" s="41">
        <v>0.0</v>
      </c>
      <c r="BB772" s="74">
        <f t="shared" ref="BB772:BD772" si="4913">AQ772-AW772</f>
        <v>0.03866845525</v>
      </c>
      <c r="BC772" s="74">
        <f t="shared" si="4913"/>
        <v>-0.4393530187</v>
      </c>
      <c r="BD772" s="74">
        <f t="shared" si="4913"/>
        <v>0.4006845635</v>
      </c>
      <c r="BF772" s="5">
        <v>1.0</v>
      </c>
      <c r="BG772" s="5">
        <v>1.0</v>
      </c>
      <c r="BH772" s="5">
        <v>1.0</v>
      </c>
      <c r="BJ772" s="34">
        <f t="shared" ref="BJ772:BL772" si="4914">BB772*BF772</f>
        <v>0.03866845525</v>
      </c>
      <c r="BK772" s="34">
        <f t="shared" si="4914"/>
        <v>-0.4393530187</v>
      </c>
      <c r="BL772" s="34">
        <f t="shared" si="4914"/>
        <v>0.4006845635</v>
      </c>
      <c r="BO772" s="34">
        <v>0.39777417835124707</v>
      </c>
      <c r="BP772" s="34">
        <v>-0.17798257588815458</v>
      </c>
      <c r="BQ772" s="34">
        <v>-0.21979160246309226</v>
      </c>
      <c r="BT772" s="5">
        <f t="shared" ref="BT772:BV772" si="4915">Z772*(1-Z772)</f>
        <v>0.241521262</v>
      </c>
      <c r="BU772" s="5">
        <f t="shared" si="4915"/>
        <v>0.1787472933</v>
      </c>
      <c r="BV772" s="5">
        <f t="shared" si="4915"/>
        <v>0.02494456566</v>
      </c>
      <c r="BY772" s="17">
        <v>-0.42998424492716075</v>
      </c>
      <c r="BZ772" s="17">
        <v>0.6967572104028179</v>
      </c>
      <c r="CA772" s="17">
        <v>-0.1975058044026486</v>
      </c>
      <c r="CC772" s="34">
        <f t="shared" ref="CC772:CE772" si="4916">BY772*BT772</f>
        <v>-0.1038503375</v>
      </c>
      <c r="CD772" s="34">
        <f t="shared" si="4916"/>
        <v>0.1245434654</v>
      </c>
      <c r="CE772" s="34">
        <f t="shared" si="4916"/>
        <v>-0.004926696506</v>
      </c>
    </row>
    <row r="773" ht="18.0" customHeight="1">
      <c r="B773" s="6">
        <v>0.0</v>
      </c>
      <c r="C773" s="6">
        <v>1.0</v>
      </c>
      <c r="D773" s="6">
        <v>0.0</v>
      </c>
      <c r="E773" s="22" t="str">
        <f t="shared" si="4883"/>
        <v>versicolor</v>
      </c>
      <c r="F773" s="22">
        <f t="shared" ref="F773:H773" si="4917">AQ773</f>
        <v>0.0442649731</v>
      </c>
      <c r="G773" s="22">
        <f t="shared" si="4917"/>
        <v>0.5413118025</v>
      </c>
      <c r="H773" s="22">
        <f t="shared" si="4917"/>
        <v>0.4144232244</v>
      </c>
      <c r="I773" s="64" t="str">
        <f t="shared" si="4885"/>
        <v>versicolor</v>
      </c>
      <c r="K773" s="24" t="str">
        <f t="shared" si="4886"/>
        <v>OK</v>
      </c>
      <c r="L773" s="76">
        <f t="shared" si="4887"/>
        <v>0.1061771252</v>
      </c>
      <c r="N773" s="29">
        <v>1.0</v>
      </c>
      <c r="O773" s="27">
        <v>5.9</v>
      </c>
      <c r="P773" s="27">
        <v>3.4</v>
      </c>
      <c r="U773" s="27">
        <v>0.29172065968138483</v>
      </c>
      <c r="V773" s="27">
        <v>-1.0108938340536726</v>
      </c>
      <c r="W773" s="27">
        <v>3.267414724549801</v>
      </c>
      <c r="Z773" s="17">
        <f t="shared" ref="Z773:AB773" si="4918">1/(1+EXP(-U773))</f>
        <v>0.5724173266</v>
      </c>
      <c r="AA773" s="17">
        <f t="shared" si="4918"/>
        <v>0.2668049624</v>
      </c>
      <c r="AB773" s="17">
        <f t="shared" si="4918"/>
        <v>0.9632938689</v>
      </c>
      <c r="AE773" s="29">
        <v>1.0</v>
      </c>
      <c r="AF773" s="17">
        <f t="shared" ref="AF773:AH773" si="4919">Z773</f>
        <v>0.5724173266</v>
      </c>
      <c r="AG773" s="17">
        <f t="shared" si="4919"/>
        <v>0.2668049624</v>
      </c>
      <c r="AH773" s="17">
        <f t="shared" si="4919"/>
        <v>0.9632938689</v>
      </c>
      <c r="AI773" s="2"/>
      <c r="AM773" s="27">
        <v>-0.9029594002754198</v>
      </c>
      <c r="AN773" s="27">
        <v>1.6008423679323804</v>
      </c>
      <c r="AO773" s="27">
        <v>1.3337346431198638</v>
      </c>
      <c r="AQ773" s="17">
        <f t="shared" ref="AQ773:AS773" si="4920">EXP(AM773)/(EXP($AM773)+EXP($AN773)+EXP($AO773))</f>
        <v>0.0442649731</v>
      </c>
      <c r="AR773" s="17">
        <f t="shared" si="4920"/>
        <v>0.5413118025</v>
      </c>
      <c r="AS773" s="17">
        <f t="shared" si="4920"/>
        <v>0.4144232244</v>
      </c>
      <c r="AU773" s="40" t="str">
        <f t="shared" si="4903"/>
        <v>versicolor</v>
      </c>
      <c r="AW773" s="41">
        <v>0.0</v>
      </c>
      <c r="AX773" s="41">
        <v>1.0</v>
      </c>
      <c r="AY773" s="41">
        <v>0.0</v>
      </c>
      <c r="BB773" s="74">
        <f t="shared" ref="BB773:BD773" si="4921">AQ773-AW773</f>
        <v>0.0442649731</v>
      </c>
      <c r="BC773" s="74">
        <f t="shared" si="4921"/>
        <v>-0.4586881975</v>
      </c>
      <c r="BD773" s="74">
        <f t="shared" si="4921"/>
        <v>0.4144232244</v>
      </c>
      <c r="BF773" s="5">
        <v>1.0</v>
      </c>
      <c r="BG773" s="5">
        <v>1.0</v>
      </c>
      <c r="BH773" s="5">
        <v>1.0</v>
      </c>
      <c r="BJ773" s="34">
        <f t="shared" ref="BJ773:BL773" si="4922">BB773*BF773</f>
        <v>0.0442649731</v>
      </c>
      <c r="BK773" s="34">
        <f t="shared" si="4922"/>
        <v>-0.4586881975</v>
      </c>
      <c r="BL773" s="34">
        <f t="shared" si="4922"/>
        <v>0.4144232244</v>
      </c>
      <c r="BT773" s="5">
        <f t="shared" ref="BT773:BV773" si="4923">Z773*(1-Z773)</f>
        <v>0.2447557308</v>
      </c>
      <c r="BU773" s="5">
        <f t="shared" si="4923"/>
        <v>0.1956200745</v>
      </c>
      <c r="BV773" s="5">
        <f t="shared" si="4923"/>
        <v>0.03535879102</v>
      </c>
      <c r="BY773" s="17">
        <v>-0.4508464676748332</v>
      </c>
      <c r="BZ773" s="17">
        <v>0.7342282726203754</v>
      </c>
      <c r="CA773" s="17">
        <v>-0.21766312117368997</v>
      </c>
      <c r="CC773" s="34">
        <f t="shared" ref="CC773:CE773" si="4924">BY773*BT773</f>
        <v>-0.1103472567</v>
      </c>
      <c r="CD773" s="34">
        <f t="shared" si="4924"/>
        <v>0.1436297894</v>
      </c>
      <c r="CE773" s="34">
        <f t="shared" si="4924"/>
        <v>-0.007696304815</v>
      </c>
    </row>
    <row r="774" ht="18.0" customHeight="1">
      <c r="B774" s="6">
        <v>0.0</v>
      </c>
      <c r="C774" s="6">
        <v>1.0</v>
      </c>
      <c r="D774" s="6">
        <v>0.0</v>
      </c>
      <c r="E774" s="22" t="str">
        <f t="shared" si="4883"/>
        <v>versicolor</v>
      </c>
      <c r="F774" s="22">
        <f t="shared" ref="F774:H774" si="4925">AQ774</f>
        <v>0.02512306195</v>
      </c>
      <c r="G774" s="22">
        <f t="shared" si="4925"/>
        <v>0.6277743369</v>
      </c>
      <c r="H774" s="22">
        <f t="shared" si="4925"/>
        <v>0.3471026011</v>
      </c>
      <c r="I774" s="64" t="str">
        <f t="shared" si="4885"/>
        <v>versicolor</v>
      </c>
      <c r="K774" s="24" t="str">
        <f t="shared" si="4886"/>
        <v>OK</v>
      </c>
      <c r="L774" s="76">
        <f t="shared" si="4887"/>
        <v>0.06959155624</v>
      </c>
      <c r="N774" s="29">
        <v>1.0</v>
      </c>
      <c r="O774" s="27">
        <v>6.7</v>
      </c>
      <c r="P774" s="27">
        <v>3.2</v>
      </c>
      <c r="U774" s="27">
        <v>0.8231561453714549</v>
      </c>
      <c r="V774" s="27">
        <v>-1.9646304382732582</v>
      </c>
      <c r="W774" s="27">
        <v>4.532149266357207</v>
      </c>
      <c r="Z774" s="17">
        <f t="shared" ref="Z774:AB774" si="4926">1/(1+EXP(-U774))</f>
        <v>0.6949058912</v>
      </c>
      <c r="AA774" s="17">
        <f t="shared" si="4926"/>
        <v>0.122966801</v>
      </c>
      <c r="AB774" s="17">
        <f t="shared" si="4926"/>
        <v>0.9893569624</v>
      </c>
      <c r="AE774" s="29">
        <v>1.0</v>
      </c>
      <c r="AF774" s="17">
        <f t="shared" ref="AF774:AH774" si="4927">Z774</f>
        <v>0.6949058912</v>
      </c>
      <c r="AG774" s="17">
        <f t="shared" si="4927"/>
        <v>0.122966801</v>
      </c>
      <c r="AH774" s="17">
        <f t="shared" si="4927"/>
        <v>0.9893569624</v>
      </c>
      <c r="AJ774" s="2"/>
      <c r="AK774" s="2"/>
      <c r="AM774" s="27">
        <v>-1.2246007263962833</v>
      </c>
      <c r="AN774" s="27">
        <v>1.9937938123608236</v>
      </c>
      <c r="AO774" s="27">
        <v>1.4012334632540666</v>
      </c>
      <c r="AQ774" s="17">
        <f t="shared" ref="AQ774:AS774" si="4928">EXP(AM774)/(EXP($AM774)+EXP($AN774)+EXP($AO774))</f>
        <v>0.02512306195</v>
      </c>
      <c r="AR774" s="17">
        <f t="shared" si="4928"/>
        <v>0.6277743369</v>
      </c>
      <c r="AS774" s="17">
        <f t="shared" si="4928"/>
        <v>0.3471026011</v>
      </c>
      <c r="AU774" s="40" t="str">
        <f t="shared" si="4903"/>
        <v>versicolor</v>
      </c>
      <c r="AW774" s="41">
        <v>0.0</v>
      </c>
      <c r="AX774" s="41">
        <v>1.0</v>
      </c>
      <c r="AY774" s="41">
        <v>0.0</v>
      </c>
      <c r="BB774" s="74">
        <f t="shared" ref="BB774:BD774" si="4929">AQ774-AW774</f>
        <v>0.02512306195</v>
      </c>
      <c r="BC774" s="74">
        <f t="shared" si="4929"/>
        <v>-0.3722256631</v>
      </c>
      <c r="BD774" s="74">
        <f t="shared" si="4929"/>
        <v>0.3471026011</v>
      </c>
      <c r="BF774" s="5">
        <v>1.0</v>
      </c>
      <c r="BG774" s="5">
        <v>1.0</v>
      </c>
      <c r="BH774" s="5">
        <v>1.0</v>
      </c>
      <c r="BJ774" s="34">
        <f t="shared" ref="BJ774:BL774" si="4930">BB774*BF774</f>
        <v>0.02512306195</v>
      </c>
      <c r="BK774" s="34">
        <f t="shared" si="4930"/>
        <v>-0.3722256631</v>
      </c>
      <c r="BL774" s="34">
        <f t="shared" si="4930"/>
        <v>0.3471026011</v>
      </c>
      <c r="BT774" s="5">
        <f t="shared" ref="BT774:BV774" si="4931">Z774*(1-Z774)</f>
        <v>0.2120116936</v>
      </c>
      <c r="BU774" s="5">
        <f t="shared" si="4931"/>
        <v>0.1078459669</v>
      </c>
      <c r="BV774" s="5">
        <f t="shared" si="4931"/>
        <v>0.01052976336</v>
      </c>
      <c r="BY774" s="17">
        <v>-0.3604854082450013</v>
      </c>
      <c r="BZ774" s="17">
        <v>0.5769520115923427</v>
      </c>
      <c r="CA774" s="17">
        <v>-0.14484673971324186</v>
      </c>
      <c r="CC774" s="34">
        <f t="shared" ref="CC774:CE774" si="4932">BY774*BT774</f>
        <v>-0.07642712192</v>
      </c>
      <c r="CD774" s="34">
        <f t="shared" si="4932"/>
        <v>0.06222194753</v>
      </c>
      <c r="CE774" s="34">
        <f t="shared" si="4932"/>
        <v>-0.001525201893</v>
      </c>
    </row>
    <row r="775" ht="18.0" customHeight="1">
      <c r="B775" s="6">
        <v>0.0</v>
      </c>
      <c r="C775" s="6">
        <v>0.0</v>
      </c>
      <c r="D775" s="6">
        <v>1.0</v>
      </c>
      <c r="E775" s="22" t="str">
        <f t="shared" si="4883"/>
        <v>virginica</v>
      </c>
      <c r="F775" s="22">
        <f t="shared" ref="F775:H775" si="4933">AQ775</f>
        <v>0.1871110107</v>
      </c>
      <c r="G775" s="22">
        <f t="shared" si="4933"/>
        <v>0.272403412</v>
      </c>
      <c r="H775" s="22">
        <f t="shared" si="4933"/>
        <v>0.5404855772</v>
      </c>
      <c r="I775" s="64" t="str">
        <f t="shared" si="4885"/>
        <v>virginica</v>
      </c>
      <c r="K775" s="24" t="str">
        <f t="shared" si="4886"/>
        <v>OK</v>
      </c>
      <c r="L775" s="76">
        <f t="shared" si="4887"/>
        <v>0.05460707461</v>
      </c>
      <c r="N775" s="29">
        <v>1.0</v>
      </c>
      <c r="O775" s="27">
        <v>7.9</v>
      </c>
      <c r="P775" s="27">
        <v>6.3</v>
      </c>
      <c r="U775" s="27">
        <v>-1.0086427512328568</v>
      </c>
      <c r="V775" s="27">
        <v>0.9558354625222023</v>
      </c>
      <c r="W775" s="27">
        <v>2.0496208315479265</v>
      </c>
      <c r="Z775" s="17">
        <f t="shared" ref="Z775:AB775" si="4934">1/(1+EXP(-U775))</f>
        <v>0.2672455505</v>
      </c>
      <c r="AA775" s="17">
        <f t="shared" si="4934"/>
        <v>0.7222872211</v>
      </c>
      <c r="AB775" s="17">
        <f t="shared" si="4934"/>
        <v>0.8859093003</v>
      </c>
      <c r="AE775" s="29">
        <v>1.0</v>
      </c>
      <c r="AF775" s="17">
        <f t="shared" ref="AF775:AH775" si="4935">Z775</f>
        <v>0.2672455505</v>
      </c>
      <c r="AG775" s="17">
        <f t="shared" si="4935"/>
        <v>0.7222872211</v>
      </c>
      <c r="AH775" s="17">
        <f t="shared" si="4935"/>
        <v>0.8859093003</v>
      </c>
      <c r="AM775" s="27">
        <v>0.10296823711930969</v>
      </c>
      <c r="AN775" s="27">
        <v>0.47855025631207115</v>
      </c>
      <c r="AO775" s="27">
        <v>1.163734108874464</v>
      </c>
      <c r="AQ775" s="17">
        <f t="shared" ref="AQ775:AS775" si="4936">EXP(AM775)/(EXP($AM775)+EXP($AN775)+EXP($AO775))</f>
        <v>0.1871110107</v>
      </c>
      <c r="AR775" s="17">
        <f t="shared" si="4936"/>
        <v>0.272403412</v>
      </c>
      <c r="AS775" s="17">
        <f t="shared" si="4936"/>
        <v>0.5404855772</v>
      </c>
      <c r="AU775" s="40" t="str">
        <f t="shared" si="4903"/>
        <v>virginica</v>
      </c>
      <c r="AW775" s="41">
        <v>0.0</v>
      </c>
      <c r="AX775" s="41">
        <v>0.0</v>
      </c>
      <c r="AY775" s="41">
        <v>1.0</v>
      </c>
      <c r="BB775" s="74">
        <f t="shared" ref="BB775:BD775" si="4937">AQ775-AW775</f>
        <v>0.1871110107</v>
      </c>
      <c r="BC775" s="74">
        <f t="shared" si="4937"/>
        <v>0.272403412</v>
      </c>
      <c r="BD775" s="74">
        <f t="shared" si="4937"/>
        <v>-0.4595144228</v>
      </c>
      <c r="BF775" s="5">
        <v>1.0</v>
      </c>
      <c r="BG775" s="5">
        <v>1.0</v>
      </c>
      <c r="BH775" s="5">
        <v>1.0</v>
      </c>
      <c r="BJ775" s="34">
        <f t="shared" ref="BJ775:BL775" si="4938">BB775*BF775</f>
        <v>0.1871110107</v>
      </c>
      <c r="BK775" s="34">
        <f t="shared" si="4938"/>
        <v>0.272403412</v>
      </c>
      <c r="BL775" s="34">
        <f t="shared" si="4938"/>
        <v>-0.4595144228</v>
      </c>
      <c r="BT775" s="5">
        <f t="shared" ref="BT775:BV775" si="4939">Z775*(1-Z775)</f>
        <v>0.1958253662</v>
      </c>
      <c r="BU775" s="5">
        <f t="shared" si="4939"/>
        <v>0.2005883914</v>
      </c>
      <c r="BV775" s="5">
        <f t="shared" si="4939"/>
        <v>0.101074012</v>
      </c>
      <c r="BY775" s="17">
        <v>0.16148774736022345</v>
      </c>
      <c r="BZ775" s="17">
        <v>-0.0630251633138272</v>
      </c>
      <c r="CA775" s="17">
        <v>-0.4989364269634128</v>
      </c>
      <c r="CC775" s="34">
        <f t="shared" ref="CC775:CE775" si="4940">BY775*BT775</f>
        <v>0.03162339727</v>
      </c>
      <c r="CD775" s="34">
        <f t="shared" si="4940"/>
        <v>-0.01264211612</v>
      </c>
      <c r="CE775" s="34">
        <f t="shared" si="4940"/>
        <v>-0.0504295064</v>
      </c>
    </row>
    <row r="776" ht="18.0" customHeight="1">
      <c r="B776" s="6">
        <v>0.0</v>
      </c>
      <c r="C776" s="6">
        <v>0.0</v>
      </c>
      <c r="D776" s="6">
        <v>1.0</v>
      </c>
      <c r="E776" s="22" t="str">
        <f t="shared" si="4883"/>
        <v>virginica</v>
      </c>
      <c r="F776" s="22">
        <f t="shared" ref="F776:H776" si="4941">AQ776</f>
        <v>0.08830199887</v>
      </c>
      <c r="G776" s="22">
        <f t="shared" si="4941"/>
        <v>0.4052260855</v>
      </c>
      <c r="H776" s="22">
        <f t="shared" si="4941"/>
        <v>0.5064719157</v>
      </c>
      <c r="I776" s="64" t="str">
        <f t="shared" si="4885"/>
        <v>virginica</v>
      </c>
      <c r="K776" s="24" t="str">
        <f t="shared" si="4886"/>
        <v>OK</v>
      </c>
      <c r="L776" s="76">
        <f t="shared" si="4887"/>
        <v>0.08600271168</v>
      </c>
      <c r="N776" s="29">
        <v>1.0</v>
      </c>
      <c r="O776" s="27">
        <v>8.3</v>
      </c>
      <c r="P776" s="27">
        <v>5.8</v>
      </c>
      <c r="U776" s="27">
        <v>-0.4336365230773014</v>
      </c>
      <c r="V776" s="27">
        <v>-0.032923522778750325</v>
      </c>
      <c r="W776" s="27">
        <v>3.197238719806972</v>
      </c>
      <c r="Z776" s="17">
        <f t="shared" ref="Z776:AB776" si="4942">1/(1+EXP(-U776))</f>
        <v>0.3932582986</v>
      </c>
      <c r="AA776" s="17">
        <f t="shared" si="4942"/>
        <v>0.4917698627</v>
      </c>
      <c r="AB776" s="17">
        <f t="shared" si="4942"/>
        <v>0.960730233</v>
      </c>
      <c r="AE776" s="29">
        <v>1.0</v>
      </c>
      <c r="AF776" s="17">
        <f t="shared" ref="AF776:AH776" si="4943">Z776</f>
        <v>0.3932582986</v>
      </c>
      <c r="AG776" s="17">
        <f t="shared" si="4943"/>
        <v>0.4917698627</v>
      </c>
      <c r="AH776" s="17">
        <f t="shared" si="4943"/>
        <v>0.960730233</v>
      </c>
      <c r="AM776" s="27">
        <v>-0.46714529924910453</v>
      </c>
      <c r="AN776" s="27">
        <v>1.0565371032139255</v>
      </c>
      <c r="AO776" s="27">
        <v>1.2795608303980504</v>
      </c>
      <c r="AQ776" s="17">
        <f t="shared" ref="AQ776:AS776" si="4944">EXP(AM776)/(EXP($AM776)+EXP($AN776)+EXP($AO776))</f>
        <v>0.08830199887</v>
      </c>
      <c r="AR776" s="17">
        <f t="shared" si="4944"/>
        <v>0.4052260855</v>
      </c>
      <c r="AS776" s="17">
        <f t="shared" si="4944"/>
        <v>0.5064719157</v>
      </c>
      <c r="AU776" s="40" t="str">
        <f t="shared" si="4903"/>
        <v>virginica</v>
      </c>
      <c r="AW776" s="41">
        <v>0.0</v>
      </c>
      <c r="AX776" s="41">
        <v>0.0</v>
      </c>
      <c r="AY776" s="41">
        <v>1.0</v>
      </c>
      <c r="BB776" s="74">
        <f t="shared" ref="BB776:BD776" si="4945">AQ776-AW776</f>
        <v>0.08830199887</v>
      </c>
      <c r="BC776" s="74">
        <f t="shared" si="4945"/>
        <v>0.4052260855</v>
      </c>
      <c r="BD776" s="74">
        <f t="shared" si="4945"/>
        <v>-0.4935280843</v>
      </c>
      <c r="BF776" s="5">
        <v>1.0</v>
      </c>
      <c r="BG776" s="5">
        <v>1.0</v>
      </c>
      <c r="BH776" s="5">
        <v>1.0</v>
      </c>
      <c r="BJ776" s="34">
        <f t="shared" ref="BJ776:BL776" si="4946">BB776*BF776</f>
        <v>0.08830199887</v>
      </c>
      <c r="BK776" s="34">
        <f t="shared" si="4946"/>
        <v>0.4052260855</v>
      </c>
      <c r="BL776" s="34">
        <f t="shared" si="4946"/>
        <v>-0.4935280843</v>
      </c>
      <c r="BT776" s="5">
        <f t="shared" ref="BT776:BV776" si="4947">Z776*(1-Z776)</f>
        <v>0.2386062092</v>
      </c>
      <c r="BU776" s="5">
        <f t="shared" si="4947"/>
        <v>0.2499322648</v>
      </c>
      <c r="BV776" s="5">
        <f t="shared" si="4947"/>
        <v>0.03772765239</v>
      </c>
      <c r="BY776" s="17">
        <v>0.3348576562689909</v>
      </c>
      <c r="BZ776" s="17">
        <v>-0.42594607017020497</v>
      </c>
      <c r="CA776" s="17">
        <v>-0.18276775323044642</v>
      </c>
      <c r="CC776" s="34">
        <f t="shared" ref="CC776:CE776" si="4948">BY776*BT776</f>
        <v>0.07989911598</v>
      </c>
      <c r="CD776" s="34">
        <f t="shared" si="4948"/>
        <v>-0.106457666</v>
      </c>
      <c r="CE776" s="34">
        <f t="shared" si="4948"/>
        <v>-0.006895398261</v>
      </c>
    </row>
    <row r="777" ht="18.0" customHeight="1">
      <c r="B777" s="6">
        <v>0.0</v>
      </c>
      <c r="C777" s="6">
        <v>0.0</v>
      </c>
      <c r="D777" s="6">
        <v>1.0</v>
      </c>
      <c r="E777" s="22" t="str">
        <f t="shared" si="4883"/>
        <v>virginica</v>
      </c>
      <c r="F777" s="22">
        <f t="shared" ref="F777:H777" si="4949">AQ777</f>
        <v>0.07422998525</v>
      </c>
      <c r="G777" s="22">
        <f t="shared" si="4949"/>
        <v>0.4409453657</v>
      </c>
      <c r="H777" s="22">
        <f t="shared" si="4949"/>
        <v>0.4848246491</v>
      </c>
      <c r="I777" s="64" t="str">
        <f t="shared" si="4885"/>
        <v>virginica</v>
      </c>
      <c r="J777" s="30"/>
      <c r="K777" s="77" t="str">
        <f t="shared" si="4886"/>
        <v>OK</v>
      </c>
      <c r="L777" s="78">
        <f t="shared" si="4887"/>
        <v>0.09997145311</v>
      </c>
      <c r="N777" s="31">
        <v>1.0</v>
      </c>
      <c r="O777" s="27">
        <v>7.7</v>
      </c>
      <c r="P777" s="27">
        <v>5.2</v>
      </c>
      <c r="U777" s="27">
        <v>-0.25229722738763005</v>
      </c>
      <c r="V777" s="27">
        <v>-0.27741610059747934</v>
      </c>
      <c r="W777" s="27">
        <v>3.2147827209926785</v>
      </c>
      <c r="Z777" s="17">
        <f t="shared" ref="Z777:AB777" si="4950">1/(1+EXP(-U777))</f>
        <v>0.4372581542</v>
      </c>
      <c r="AA777" s="17">
        <f t="shared" si="4950"/>
        <v>0.4310873669</v>
      </c>
      <c r="AB777" s="17">
        <f t="shared" si="4950"/>
        <v>0.9613868031</v>
      </c>
      <c r="AE777" s="31">
        <v>1.0</v>
      </c>
      <c r="AF777" s="17">
        <f t="shared" ref="AF777:AH777" si="4951">Z777</f>
        <v>0.4372581542</v>
      </c>
      <c r="AG777" s="17">
        <f t="shared" si="4951"/>
        <v>0.4310873669</v>
      </c>
      <c r="AH777" s="17">
        <f t="shared" si="4951"/>
        <v>0.9613868031</v>
      </c>
      <c r="AM777" s="27">
        <v>-0.5844531322370565</v>
      </c>
      <c r="AN777" s="27">
        <v>1.1972996657933006</v>
      </c>
      <c r="AO777" s="27">
        <v>1.292165962688246</v>
      </c>
      <c r="AQ777" s="17">
        <f t="shared" ref="AQ777:AS777" si="4952">EXP(AM777)/(EXP($AM777)+EXP($AN777)+EXP($AO777))</f>
        <v>0.07422998525</v>
      </c>
      <c r="AR777" s="17">
        <f t="shared" si="4952"/>
        <v>0.4409453657</v>
      </c>
      <c r="AS777" s="17">
        <f t="shared" si="4952"/>
        <v>0.4848246491</v>
      </c>
      <c r="AU777" s="40" t="str">
        <f t="shared" si="4903"/>
        <v>virginica</v>
      </c>
      <c r="AW777" s="41">
        <v>0.0</v>
      </c>
      <c r="AX777" s="41">
        <v>0.0</v>
      </c>
      <c r="AY777" s="41">
        <v>1.0</v>
      </c>
      <c r="BB777" s="74">
        <f t="shared" ref="BB777:BD777" si="4953">AQ777-AW777</f>
        <v>0.07422998525</v>
      </c>
      <c r="BC777" s="74">
        <f t="shared" si="4953"/>
        <v>0.4409453657</v>
      </c>
      <c r="BD777" s="74">
        <f t="shared" si="4953"/>
        <v>-0.5151753509</v>
      </c>
      <c r="BF777" s="5">
        <v>1.0</v>
      </c>
      <c r="BG777" s="5">
        <v>1.0</v>
      </c>
      <c r="BH777" s="5">
        <v>1.0</v>
      </c>
      <c r="BJ777" s="34">
        <f t="shared" ref="BJ777:BL777" si="4954">BB777*BF777</f>
        <v>0.07422998525</v>
      </c>
      <c r="BK777" s="34">
        <f t="shared" si="4954"/>
        <v>0.4409453657</v>
      </c>
      <c r="BL777" s="34">
        <f t="shared" si="4954"/>
        <v>-0.5151753509</v>
      </c>
      <c r="BT777" s="5">
        <f t="shared" ref="BT777:BV777" si="4955">Z777*(1-Z777)</f>
        <v>0.2460634608</v>
      </c>
      <c r="BU777" s="5">
        <f t="shared" si="4955"/>
        <v>0.245251049</v>
      </c>
      <c r="BV777" s="5">
        <f t="shared" si="4955"/>
        <v>0.03712221796</v>
      </c>
      <c r="BY777" s="17">
        <v>0.375256824733718</v>
      </c>
      <c r="BZ777" s="17">
        <v>-0.5016945322812804</v>
      </c>
      <c r="CA777" s="17">
        <v>-0.13454004593130708</v>
      </c>
      <c r="CC777" s="34">
        <f t="shared" ref="CC777:CE777" si="4956">BY777*BT777</f>
        <v>0.09233699298</v>
      </c>
      <c r="CD777" s="34">
        <f t="shared" si="4956"/>
        <v>-0.1230411103</v>
      </c>
      <c r="CE777" s="34">
        <f t="shared" si="4956"/>
        <v>-0.004994424909</v>
      </c>
    </row>
    <row r="778" ht="18.0" customHeight="1">
      <c r="K778" s="2"/>
      <c r="R778" s="9"/>
      <c r="AM778" s="7"/>
    </row>
    <row r="779" ht="18.0" customHeight="1">
      <c r="K779" s="2"/>
      <c r="R779" s="9"/>
      <c r="AM779" s="43" t="s">
        <v>388</v>
      </c>
      <c r="AN779" s="27"/>
      <c r="AO779" s="27"/>
    </row>
    <row r="780" ht="18.0" customHeight="1">
      <c r="B780" s="11" t="s">
        <v>11</v>
      </c>
      <c r="C780" s="12"/>
      <c r="D780" s="12"/>
      <c r="E780" s="13"/>
      <c r="G780" s="2"/>
      <c r="H780" s="2"/>
      <c r="I780" s="2"/>
      <c r="J780" s="9"/>
      <c r="K780" s="2"/>
      <c r="L780" s="9"/>
      <c r="Q780" s="7"/>
      <c r="U780" s="43" t="s">
        <v>12</v>
      </c>
      <c r="V780" s="27"/>
      <c r="W780" s="27"/>
      <c r="Z780" s="16" t="s">
        <v>389</v>
      </c>
      <c r="AA780" s="17"/>
      <c r="AF780" s="16" t="s">
        <v>390</v>
      </c>
      <c r="AI780" s="7"/>
      <c r="AM780" s="43" t="s">
        <v>391</v>
      </c>
      <c r="AQ780" s="10" t="s">
        <v>392</v>
      </c>
      <c r="AR780" s="17"/>
      <c r="AW780" s="1" t="s">
        <v>41</v>
      </c>
      <c r="BB780" s="36" t="s">
        <v>93</v>
      </c>
      <c r="BF780" s="4" t="s">
        <v>393</v>
      </c>
      <c r="BH780" s="9" t="s">
        <v>2641</v>
      </c>
      <c r="BJ780" s="33" t="s">
        <v>395</v>
      </c>
      <c r="BN780" s="33" t="s">
        <v>396</v>
      </c>
      <c r="BO780" s="34"/>
      <c r="BP780" s="34"/>
      <c r="BQ780" s="34"/>
      <c r="BT780" s="4" t="s">
        <v>397</v>
      </c>
      <c r="BX780" s="16" t="s">
        <v>398</v>
      </c>
      <c r="BY780" s="17"/>
      <c r="BZ780" s="17"/>
      <c r="CA780" s="17"/>
      <c r="CB780" s="17"/>
      <c r="CC780" s="33" t="s">
        <v>399</v>
      </c>
      <c r="CG780" s="4" t="s">
        <v>138</v>
      </c>
      <c r="CH780" s="5"/>
      <c r="CI780" s="5"/>
      <c r="CJ780" s="5"/>
    </row>
    <row r="781" ht="18.0" customHeight="1">
      <c r="B781" s="18" t="s">
        <v>14</v>
      </c>
      <c r="C781" s="18" t="s">
        <v>15</v>
      </c>
      <c r="D781" s="18" t="s">
        <v>16</v>
      </c>
      <c r="E781" s="19"/>
      <c r="F781" s="6" t="s">
        <v>14</v>
      </c>
      <c r="G781" s="6" t="s">
        <v>15</v>
      </c>
      <c r="H781" s="6" t="s">
        <v>16</v>
      </c>
      <c r="I781" s="19"/>
      <c r="J781" s="20" t="s">
        <v>18</v>
      </c>
      <c r="K781" s="18" t="s">
        <v>19</v>
      </c>
      <c r="L781" s="18" t="s">
        <v>1142</v>
      </c>
      <c r="N781" s="1" t="s">
        <v>21</v>
      </c>
      <c r="O781" s="1" t="s">
        <v>22</v>
      </c>
      <c r="P781" s="1" t="s">
        <v>514</v>
      </c>
      <c r="Q781" s="1" t="s">
        <v>2642</v>
      </c>
      <c r="U781" s="1" t="s">
        <v>2643</v>
      </c>
      <c r="AE781" s="1" t="s">
        <v>21</v>
      </c>
      <c r="AF781" s="2" t="s">
        <v>2644</v>
      </c>
      <c r="AI781" s="2" t="s">
        <v>2645</v>
      </c>
      <c r="AK781" s="2"/>
      <c r="AM781" s="2" t="s">
        <v>2646</v>
      </c>
      <c r="AO781" s="2"/>
      <c r="AQ781" s="2" t="s">
        <v>47</v>
      </c>
      <c r="AW781" s="6" t="s">
        <v>14</v>
      </c>
      <c r="AX781" s="6" t="s">
        <v>15</v>
      </c>
      <c r="AY781" s="6" t="s">
        <v>16</v>
      </c>
      <c r="BB781" s="2" t="s">
        <v>101</v>
      </c>
      <c r="BF781" s="1" t="s">
        <v>251</v>
      </c>
      <c r="BJ781" s="57" t="s">
        <v>2647</v>
      </c>
      <c r="BK781" s="58"/>
      <c r="BO781" s="2" t="s">
        <v>104</v>
      </c>
      <c r="BP781" s="2"/>
      <c r="BT781" s="1" t="s">
        <v>145</v>
      </c>
      <c r="BY781" s="2" t="s">
        <v>146</v>
      </c>
      <c r="CC781" s="2" t="s">
        <v>2648</v>
      </c>
      <c r="CH781" s="2" t="s">
        <v>148</v>
      </c>
    </row>
    <row r="782" ht="18.0" customHeight="1">
      <c r="A782" s="1">
        <f>A769+1</f>
        <v>60</v>
      </c>
      <c r="B782" s="6">
        <v>1.0</v>
      </c>
      <c r="C782" s="6">
        <v>0.0</v>
      </c>
      <c r="D782" s="6">
        <v>0.0</v>
      </c>
      <c r="E782" s="22" t="str">
        <f t="shared" ref="E782:E790" si="4967">IF(MAX(B782:D782)=B782,"setosa",IF(MAX(B782:D782)=C782,"versicolor","virginica"))</f>
        <v>setosa</v>
      </c>
      <c r="F782" s="22">
        <f t="shared" ref="F782:H782" si="4957">AQ782</f>
        <v>0.8404372273</v>
      </c>
      <c r="G782" s="22">
        <f t="shared" si="4957"/>
        <v>0.0304151491</v>
      </c>
      <c r="H782" s="22">
        <f t="shared" si="4957"/>
        <v>0.1291476236</v>
      </c>
      <c r="I782" s="64" t="str">
        <f t="shared" ref="I782:I790" si="4969">IF(MAX(F782:H782)=F782,"setosa",IF(MAX(F782:H782)=G782,"versicolor","virginica"))</f>
        <v>setosa</v>
      </c>
      <c r="J782" s="22">
        <f>COUNTIF(K782:K790,"OK")/9</f>
        <v>1</v>
      </c>
      <c r="K782" s="24" t="str">
        <f t="shared" ref="K782:K790" si="4970">IF(E782=I782,"OK","NG")</f>
        <v>OK</v>
      </c>
      <c r="L782" s="76">
        <f t="shared" ref="L782:L790" si="4971">((AQ782-B782)^2+(AR782-C782)^2)/2</f>
        <v>0.01319267986</v>
      </c>
      <c r="M782" s="9" t="s">
        <v>26</v>
      </c>
      <c r="N782" s="25">
        <v>1.0</v>
      </c>
      <c r="O782" s="27">
        <v>5.1</v>
      </c>
      <c r="P782" s="27">
        <v>7.0</v>
      </c>
      <c r="Q782" s="72">
        <f t="shared" ref="Q782:S782" si="4958">Q769-$C$10*CH769</f>
        <v>0.146227731</v>
      </c>
      <c r="R782" s="72">
        <f t="shared" si="4958"/>
        <v>-0.2204754732</v>
      </c>
      <c r="S782" s="72">
        <f t="shared" si="4958"/>
        <v>0.2193115323</v>
      </c>
      <c r="T782" s="28" t="s">
        <v>27</v>
      </c>
      <c r="U782" s="27">
        <f t="array" ref="U782:W790">MMULT(N782:P790,Q782:S784)</f>
        <v>-2.925965596</v>
      </c>
      <c r="V782" s="27">
        <v>4.376741631294325</v>
      </c>
      <c r="W782" s="27">
        <v>-2.386619140306566</v>
      </c>
      <c r="Y782" s="9" t="s">
        <v>2649</v>
      </c>
      <c r="Z782" s="17">
        <f t="shared" ref="Z782:AB782" si="4959">1/(1+EXP(-U782))</f>
        <v>0.05088481606</v>
      </c>
      <c r="AA782" s="17">
        <f t="shared" si="4959"/>
        <v>0.9875897132</v>
      </c>
      <c r="AB782" s="17">
        <f t="shared" si="4959"/>
        <v>0.08419876151</v>
      </c>
      <c r="AD782" s="9" t="s">
        <v>2650</v>
      </c>
      <c r="AE782" s="25">
        <v>1.0</v>
      </c>
      <c r="AF782" s="17">
        <f t="shared" ref="AF782:AH782" si="4960">Z782</f>
        <v>0.05088481606</v>
      </c>
      <c r="AG782" s="17">
        <f t="shared" si="4960"/>
        <v>0.9875897132</v>
      </c>
      <c r="AH782" s="17">
        <f t="shared" si="4960"/>
        <v>0.08419876151</v>
      </c>
      <c r="AI782" s="38">
        <f t="shared" ref="AI782:AK782" si="4961">AI769-$C$10*BO769</f>
        <v>0.3014366374</v>
      </c>
      <c r="AJ782" s="38">
        <f t="shared" si="4961"/>
        <v>-0.1816678657</v>
      </c>
      <c r="AK782" s="38">
        <f t="shared" si="4961"/>
        <v>-0.1197687716</v>
      </c>
      <c r="AL782" s="28" t="s">
        <v>27</v>
      </c>
      <c r="AM782" s="27">
        <f t="array" ref="AM782:AO790">MMULT(AE782:AH790,AI782:AK785)</f>
        <v>2.021777274</v>
      </c>
      <c r="AN782" s="27">
        <v>-1.2972041805621755</v>
      </c>
      <c r="AO782" s="27">
        <v>0.14881112814911857</v>
      </c>
      <c r="AP782" s="9" t="s">
        <v>2651</v>
      </c>
      <c r="AQ782" s="17">
        <f t="shared" ref="AQ782:AS782" si="4962">EXP(AM782)/(EXP($AM782)+EXP($AN782)+EXP($AO782))</f>
        <v>0.8404372273</v>
      </c>
      <c r="AR782" s="17">
        <f t="shared" si="4962"/>
        <v>0.0304151491</v>
      </c>
      <c r="AS782" s="17">
        <f t="shared" si="4962"/>
        <v>0.1291476236</v>
      </c>
      <c r="AT782" s="39" t="s">
        <v>51</v>
      </c>
      <c r="AU782" s="40" t="str">
        <f>IF(MAX(B782:D782)=MAX(AQ782:AS782)=AQ782,"setosa",IF(MAX(AQ782:AS782)=AR782,"versicolor","virginica"))</f>
        <v>virginica</v>
      </c>
      <c r="AW782" s="41">
        <v>1.0</v>
      </c>
      <c r="AX782" s="41">
        <v>0.0</v>
      </c>
      <c r="AY782" s="41">
        <v>0.0</v>
      </c>
      <c r="BA782" s="59" t="s">
        <v>108</v>
      </c>
      <c r="BB782" s="74">
        <f t="shared" ref="BB782:BD782" si="4963">AQ782-AW782</f>
        <v>-0.1595627727</v>
      </c>
      <c r="BC782" s="74">
        <f t="shared" si="4963"/>
        <v>0.0304151491</v>
      </c>
      <c r="BD782" s="74">
        <f t="shared" si="4963"/>
        <v>0.1291476236</v>
      </c>
      <c r="BE782" s="9" t="s">
        <v>2652</v>
      </c>
      <c r="BF782" s="5">
        <v>1.0</v>
      </c>
      <c r="BG782" s="5">
        <v>1.0</v>
      </c>
      <c r="BH782" s="5">
        <v>1.0</v>
      </c>
      <c r="BI782" s="9" t="s">
        <v>2653</v>
      </c>
      <c r="BJ782" s="34">
        <f t="shared" ref="BJ782:BL782" si="4964">BB782*BF782</f>
        <v>-0.1595627727</v>
      </c>
      <c r="BK782" s="34">
        <f t="shared" si="4964"/>
        <v>0.0304151491</v>
      </c>
      <c r="BL782" s="34">
        <f t="shared" si="4964"/>
        <v>0.1291476236</v>
      </c>
      <c r="BN782" s="61" t="s">
        <v>2654</v>
      </c>
      <c r="BO782" s="62">
        <f t="array" ref="BO782:BQ785">MMULT(TRANSPOSE(AE782:AH790),BJ782:BL790)</f>
        <v>0.00294341458</v>
      </c>
      <c r="BP782" s="62">
        <v>-0.06738264979349451</v>
      </c>
      <c r="BQ782" s="62">
        <v>0.0644392352136326</v>
      </c>
      <c r="BS782" s="75" t="s">
        <v>2655</v>
      </c>
      <c r="BT782" s="5">
        <f t="shared" ref="BT782:BV782" si="4965">Z782*(1-Z782)</f>
        <v>0.04829555155</v>
      </c>
      <c r="BU782" s="5">
        <f t="shared" si="4965"/>
        <v>0.01225627159</v>
      </c>
      <c r="BV782" s="5">
        <f t="shared" si="4965"/>
        <v>0.07710933007</v>
      </c>
      <c r="BX782" s="9" t="s">
        <v>2656</v>
      </c>
      <c r="BY782" s="17">
        <f t="array" ref="BY782:CA790">MMULT(BJ782:BL790,TRANSPOSE(AI783:AK785))</f>
        <v>0.1086019344</v>
      </c>
      <c r="BZ782" s="17">
        <v>-0.3238188214502564</v>
      </c>
      <c r="CA782" s="17">
        <v>0.48134767389147926</v>
      </c>
      <c r="CB782" s="9"/>
      <c r="CC782" s="34">
        <f t="shared" ref="CC782:CE782" si="4966">BY782*BT782</f>
        <v>0.005244990322</v>
      </c>
      <c r="CD782" s="34">
        <f t="shared" si="4966"/>
        <v>-0.003968811422</v>
      </c>
      <c r="CE782" s="34">
        <f t="shared" si="4966"/>
        <v>0.03711639667</v>
      </c>
      <c r="CG782" s="61" t="s">
        <v>2657</v>
      </c>
      <c r="CH782" s="65">
        <f t="array" ref="CH782:CJ784">MMULT(TRANSPOSE(N782:P790),CC782:CE790)</f>
        <v>-0.07481249912</v>
      </c>
      <c r="CI782" s="65">
        <v>0.08087169626708646</v>
      </c>
      <c r="CJ782" s="65">
        <v>0.005322545592468382</v>
      </c>
    </row>
    <row r="783" ht="18.0" customHeight="1">
      <c r="B783" s="6">
        <v>1.0</v>
      </c>
      <c r="C783" s="6">
        <v>0.0</v>
      </c>
      <c r="D783" s="6">
        <v>0.0</v>
      </c>
      <c r="E783" s="22" t="str">
        <f t="shared" si="4967"/>
        <v>setosa</v>
      </c>
      <c r="F783" s="22">
        <f t="shared" ref="F783:H783" si="4968">AQ783</f>
        <v>0.8586998867</v>
      </c>
      <c r="G783" s="22">
        <f t="shared" si="4968"/>
        <v>0.02617099312</v>
      </c>
      <c r="H783" s="22">
        <f t="shared" si="4968"/>
        <v>0.1151291202</v>
      </c>
      <c r="I783" s="64" t="str">
        <f t="shared" si="4969"/>
        <v>setosa</v>
      </c>
      <c r="K783" s="24" t="str">
        <f t="shared" si="4970"/>
        <v>OK</v>
      </c>
      <c r="L783" s="76">
        <f t="shared" si="4971"/>
        <v>0.01032532146</v>
      </c>
      <c r="N783" s="29">
        <v>1.0</v>
      </c>
      <c r="O783" s="27">
        <v>5.4</v>
      </c>
      <c r="P783" s="27">
        <v>7.8</v>
      </c>
      <c r="Q783" s="72">
        <f t="shared" ref="Q783:S783" si="4972">Q770-$C$10*CH770</f>
        <v>0.4791440128</v>
      </c>
      <c r="R783" s="72">
        <f t="shared" si="4972"/>
        <v>-0.8772113251</v>
      </c>
      <c r="S783" s="72">
        <f t="shared" si="4972"/>
        <v>1.269242282</v>
      </c>
      <c r="U783" s="27">
        <v>-3.4126027107423003</v>
      </c>
      <c r="V783" s="27">
        <v>5.150263360891202</v>
      </c>
      <c r="W783" s="27">
        <v>-3.043454034187323</v>
      </c>
      <c r="Z783" s="17">
        <f t="shared" ref="Z783:AB783" si="4973">1/(1+EXP(-U783))</f>
        <v>0.03190391202</v>
      </c>
      <c r="AA783" s="17">
        <f t="shared" si="4973"/>
        <v>0.994235544</v>
      </c>
      <c r="AB783" s="17">
        <f t="shared" si="4973"/>
        <v>0.04550092433</v>
      </c>
      <c r="AE783" s="29">
        <v>1.0</v>
      </c>
      <c r="AF783" s="17">
        <f t="shared" ref="AF783:AH783" si="4974">Z783</f>
        <v>0.03190391202</v>
      </c>
      <c r="AG783" s="17">
        <f t="shared" si="4974"/>
        <v>0.994235544</v>
      </c>
      <c r="AH783" s="17">
        <f t="shared" si="4974"/>
        <v>0.04550092433</v>
      </c>
      <c r="AI783" s="38">
        <f t="shared" ref="AI783:AK783" si="4975">AI770-$C$10*BO770</f>
        <v>-0.05328438533</v>
      </c>
      <c r="AJ783" s="38">
        <f t="shared" si="4975"/>
        <v>1.410352012</v>
      </c>
      <c r="AK783" s="38">
        <f t="shared" si="4975"/>
        <v>0.4429323734</v>
      </c>
      <c r="AM783" s="27">
        <v>2.103876811186851</v>
      </c>
      <c r="AN783" s="27">
        <v>-1.3868910099870733</v>
      </c>
      <c r="AO783" s="27">
        <v>0.09451160855851468</v>
      </c>
      <c r="AQ783" s="17">
        <f t="shared" ref="AQ783:AS783" si="4976">EXP(AM783)/(EXP($AM783)+EXP($AN783)+EXP($AO783))</f>
        <v>0.8586998867</v>
      </c>
      <c r="AR783" s="17">
        <f t="shared" si="4976"/>
        <v>0.02617099312</v>
      </c>
      <c r="AS783" s="17">
        <f t="shared" si="4976"/>
        <v>0.1151291202</v>
      </c>
      <c r="AU783" s="40" t="str">
        <f t="shared" ref="AU783:AU790" si="4987">IF(MAX(AQ783:AS783)=AQ783,"setosa",IF(MAX(AQ783:AS783)=AR783,"versicolor","virginica"))</f>
        <v>setosa</v>
      </c>
      <c r="AW783" s="41">
        <v>1.0</v>
      </c>
      <c r="AX783" s="41">
        <v>0.0</v>
      </c>
      <c r="AY783" s="41">
        <v>0.0</v>
      </c>
      <c r="BB783" s="74">
        <f t="shared" ref="BB783:BD783" si="4977">AQ783-AW783</f>
        <v>-0.1413001133</v>
      </c>
      <c r="BC783" s="74">
        <f t="shared" si="4977"/>
        <v>0.02617099312</v>
      </c>
      <c r="BD783" s="74">
        <f t="shared" si="4977"/>
        <v>0.1151291202</v>
      </c>
      <c r="BF783" s="5">
        <v>1.0</v>
      </c>
      <c r="BG783" s="5">
        <v>1.0</v>
      </c>
      <c r="BH783" s="5">
        <v>1.0</v>
      </c>
      <c r="BJ783" s="34">
        <f t="shared" ref="BJ783:BL783" si="4978">BB783*BF783</f>
        <v>-0.1413001133</v>
      </c>
      <c r="BK783" s="34">
        <f t="shared" si="4978"/>
        <v>0.02617099312</v>
      </c>
      <c r="BL783" s="34">
        <f t="shared" si="4978"/>
        <v>0.1151291202</v>
      </c>
      <c r="BN783" s="61" t="s">
        <v>2658</v>
      </c>
      <c r="BO783" s="34">
        <v>0.15926360906821957</v>
      </c>
      <c r="BP783" s="34">
        <v>-0.35435189020852564</v>
      </c>
      <c r="BQ783" s="34">
        <v>0.195088281140306</v>
      </c>
      <c r="BT783" s="5">
        <f t="shared" ref="BT783:BV783" si="4979">Z783*(1-Z783)</f>
        <v>0.03088605242</v>
      </c>
      <c r="BU783" s="5">
        <f t="shared" si="4979"/>
        <v>0.005731227029</v>
      </c>
      <c r="BV783" s="5">
        <f t="shared" si="4979"/>
        <v>0.04343059021</v>
      </c>
      <c r="BY783" s="17">
        <v>0.09543381695071321</v>
      </c>
      <c r="BZ783" s="17">
        <v>-0.2856367144550566</v>
      </c>
      <c r="CA783" s="17">
        <v>0.42611192123294145</v>
      </c>
      <c r="CC783" s="34">
        <f t="shared" ref="CC783:CE783" si="4980">BY783*BT783</f>
        <v>0.002947573873</v>
      </c>
      <c r="CD783" s="34">
        <f t="shared" si="4980"/>
        <v>-0.001637048858</v>
      </c>
      <c r="CE783" s="34">
        <f t="shared" si="4980"/>
        <v>0.01850629224</v>
      </c>
      <c r="CG783" s="61" t="s">
        <v>2659</v>
      </c>
      <c r="CH783" s="66">
        <v>-0.1359821479880362</v>
      </c>
      <c r="CI783" s="66">
        <v>0.08541707348443184</v>
      </c>
      <c r="CJ783" s="66">
        <v>-0.16935790188532224</v>
      </c>
    </row>
    <row r="784" ht="18.0" customHeight="1">
      <c r="B784" s="6">
        <v>1.0</v>
      </c>
      <c r="C784" s="6">
        <v>0.0</v>
      </c>
      <c r="D784" s="6">
        <v>0.0</v>
      </c>
      <c r="E784" s="22" t="str">
        <f t="shared" si="4967"/>
        <v>setosa</v>
      </c>
      <c r="F784" s="22">
        <f t="shared" ref="F784:H784" si="4981">AQ784</f>
        <v>0.851056458</v>
      </c>
      <c r="G784" s="22">
        <f t="shared" si="4981"/>
        <v>0.02813199797</v>
      </c>
      <c r="H784" s="22">
        <f t="shared" si="4981"/>
        <v>0.1208115441</v>
      </c>
      <c r="I784" s="64" t="str">
        <f t="shared" si="4969"/>
        <v>setosa</v>
      </c>
      <c r="K784" s="24" t="str">
        <f t="shared" si="4970"/>
        <v>OK</v>
      </c>
      <c r="L784" s="76">
        <f t="shared" si="4971"/>
        <v>0.01148779401</v>
      </c>
      <c r="N784" s="29">
        <v>1.0</v>
      </c>
      <c r="O784" s="27">
        <v>4.6</v>
      </c>
      <c r="P784" s="27">
        <v>6.8</v>
      </c>
      <c r="Q784" s="72">
        <f t="shared" ref="Q784:S784" si="4982">Q771-$C$10*CH771</f>
        <v>-0.7879753989</v>
      </c>
      <c r="R784" s="72">
        <f t="shared" si="4982"/>
        <v>1.295856409</v>
      </c>
      <c r="S784" s="72">
        <f t="shared" si="4982"/>
        <v>-1.297009473</v>
      </c>
      <c r="U784" s="27">
        <v>-3.007942522163571</v>
      </c>
      <c r="V784" s="27">
        <v>4.556176012045382</v>
      </c>
      <c r="W784" s="27">
        <v>-2.7618383868413394</v>
      </c>
      <c r="Z784" s="17">
        <f t="shared" ref="Z784:AB784" si="4983">1/(1+EXP(-U784))</f>
        <v>0.0470683436</v>
      </c>
      <c r="AA784" s="17">
        <f t="shared" si="4983"/>
        <v>0.9896070064</v>
      </c>
      <c r="AB784" s="17">
        <f t="shared" si="4983"/>
        <v>0.05942153414</v>
      </c>
      <c r="AE784" s="29">
        <v>1.0</v>
      </c>
      <c r="AF784" s="17">
        <f t="shared" ref="AF784:AH784" si="4984">Z784</f>
        <v>0.0470683436</v>
      </c>
      <c r="AG784" s="17">
        <f t="shared" si="4984"/>
        <v>0.9896070064</v>
      </c>
      <c r="AH784" s="17">
        <f t="shared" si="4984"/>
        <v>0.05942153414</v>
      </c>
      <c r="AI784" s="38">
        <f t="shared" ref="AI784:AK784" si="4985">AI771-$C$10*BO771</f>
        <v>1.895598185</v>
      </c>
      <c r="AJ784" s="38">
        <f t="shared" si="4985"/>
        <v>-1.321488126</v>
      </c>
      <c r="AK784" s="38">
        <f t="shared" si="4985"/>
        <v>0.145889941</v>
      </c>
      <c r="AM784" s="27">
        <v>2.069657199990581</v>
      </c>
      <c r="AN784" s="27">
        <v>-1.3399136232441928</v>
      </c>
      <c r="AO784" s="27">
        <v>0.11741057501466202</v>
      </c>
      <c r="AQ784" s="17">
        <f t="shared" ref="AQ784:AS784" si="4986">EXP(AM784)/(EXP($AM784)+EXP($AN784)+EXP($AO784))</f>
        <v>0.851056458</v>
      </c>
      <c r="AR784" s="17">
        <f t="shared" si="4986"/>
        <v>0.02813199797</v>
      </c>
      <c r="AS784" s="17">
        <f t="shared" si="4986"/>
        <v>0.1208115441</v>
      </c>
      <c r="AU784" s="40" t="str">
        <f t="shared" si="4987"/>
        <v>setosa</v>
      </c>
      <c r="AW784" s="41">
        <v>1.0</v>
      </c>
      <c r="AX784" s="41">
        <v>0.0</v>
      </c>
      <c r="AY784" s="41">
        <v>0.0</v>
      </c>
      <c r="BB784" s="74">
        <f t="shared" ref="BB784:BD784" si="4988">AQ784-AW784</f>
        <v>-0.148943542</v>
      </c>
      <c r="BC784" s="74">
        <f t="shared" si="4988"/>
        <v>0.02813199797</v>
      </c>
      <c r="BD784" s="74">
        <f t="shared" si="4988"/>
        <v>0.1208115441</v>
      </c>
      <c r="BF784" s="5">
        <v>1.0</v>
      </c>
      <c r="BG784" s="5">
        <v>1.0</v>
      </c>
      <c r="BH784" s="5">
        <v>1.0</v>
      </c>
      <c r="BJ784" s="34">
        <f t="shared" ref="BJ784:BL784" si="4989">BB784*BF784</f>
        <v>-0.148943542</v>
      </c>
      <c r="BK784" s="34">
        <f t="shared" si="4989"/>
        <v>0.02813199797</v>
      </c>
      <c r="BL784" s="34">
        <f t="shared" si="4989"/>
        <v>0.1208115441</v>
      </c>
      <c r="BO784" s="34">
        <v>-0.20814151924245475</v>
      </c>
      <c r="BP784" s="34">
        <v>0.4024917320789422</v>
      </c>
      <c r="BQ784" s="34">
        <v>-0.19435021283648757</v>
      </c>
      <c r="BT784" s="5">
        <f t="shared" ref="BT784:BV784" si="4990">Z784*(1-Z784)</f>
        <v>0.04485291463</v>
      </c>
      <c r="BU784" s="5">
        <f t="shared" si="4990"/>
        <v>0.01028497931</v>
      </c>
      <c r="BV784" s="5">
        <f t="shared" si="4990"/>
        <v>0.05589061542</v>
      </c>
      <c r="BY784" s="17">
        <v>0.10112372897105988</v>
      </c>
      <c r="BZ784" s="17">
        <v>-0.30188802017470034</v>
      </c>
      <c r="CA784" s="17">
        <v>0.4492643274313166</v>
      </c>
      <c r="CC784" s="34">
        <f t="shared" ref="CC784:CE784" si="4991">BY784*BT784</f>
        <v>0.004535693983</v>
      </c>
      <c r="CD784" s="34">
        <f t="shared" si="4991"/>
        <v>-0.00310491204</v>
      </c>
      <c r="CE784" s="34">
        <f t="shared" si="4991"/>
        <v>0.02510965975</v>
      </c>
      <c r="CH784" s="66">
        <v>0.24785997078302097</v>
      </c>
      <c r="CI784" s="66">
        <v>-0.2695626961629145</v>
      </c>
      <c r="CJ784" s="66">
        <v>0.14698294614163168</v>
      </c>
    </row>
    <row r="785" ht="18.0" customHeight="1">
      <c r="B785" s="6">
        <v>0.0</v>
      </c>
      <c r="C785" s="6">
        <v>1.0</v>
      </c>
      <c r="D785" s="6">
        <v>0.0</v>
      </c>
      <c r="E785" s="22" t="str">
        <f t="shared" si="4967"/>
        <v>versicolor</v>
      </c>
      <c r="F785" s="22">
        <f t="shared" ref="F785:H785" si="4992">AQ785</f>
        <v>0.03742532635</v>
      </c>
      <c r="G785" s="22">
        <f t="shared" si="4992"/>
        <v>0.5640350485</v>
      </c>
      <c r="H785" s="22">
        <f t="shared" si="4992"/>
        <v>0.3985396251</v>
      </c>
      <c r="I785" s="64" t="str">
        <f t="shared" si="4969"/>
        <v>versicolor</v>
      </c>
      <c r="K785" s="24" t="str">
        <f t="shared" si="4970"/>
        <v>OK</v>
      </c>
      <c r="L785" s="76">
        <f t="shared" si="4971"/>
        <v>0.09573304698</v>
      </c>
      <c r="N785" s="29">
        <v>1.0</v>
      </c>
      <c r="O785" s="27">
        <v>6.4</v>
      </c>
      <c r="P785" s="27">
        <v>3.6</v>
      </c>
      <c r="U785" s="27">
        <v>0.3760379773122673</v>
      </c>
      <c r="V785" s="27">
        <v>-1.1695448815205394</v>
      </c>
      <c r="W785" s="27">
        <v>3.6732280357755593</v>
      </c>
      <c r="Z785" s="17">
        <f t="shared" ref="Z785:AB785" si="4993">1/(1+EXP(-U785))</f>
        <v>0.5929171569</v>
      </c>
      <c r="AA785" s="17">
        <f t="shared" si="4993"/>
        <v>0.2369372589</v>
      </c>
      <c r="AB785" s="17">
        <f t="shared" si="4993"/>
        <v>0.9752345395</v>
      </c>
      <c r="AE785" s="29">
        <v>1.0</v>
      </c>
      <c r="AF785" s="17">
        <f t="shared" ref="AF785:AH785" si="4994">Z785</f>
        <v>0.5929171569</v>
      </c>
      <c r="AG785" s="17">
        <f t="shared" si="4994"/>
        <v>0.2369372589</v>
      </c>
      <c r="AH785" s="17">
        <f t="shared" si="4994"/>
        <v>0.9752345395</v>
      </c>
      <c r="AI785" s="38">
        <f t="shared" ref="AI785:AK785" si="4995">AI772-$C$10*BO772</f>
        <v>-1.769874779</v>
      </c>
      <c r="AJ785" s="38">
        <f t="shared" si="4995"/>
        <v>1.398907294</v>
      </c>
      <c r="AK785" s="38">
        <f t="shared" si="4995"/>
        <v>1.210967485</v>
      </c>
      <c r="AM785" s="27">
        <v>-1.0070617661227972</v>
      </c>
      <c r="AN785" s="27">
        <v>1.705706975805799</v>
      </c>
      <c r="AO785" s="27">
        <v>1.358397512449941</v>
      </c>
      <c r="AQ785" s="17">
        <f t="shared" ref="AQ785:AS785" si="4996">EXP(AM785)/(EXP($AM785)+EXP($AN785)+EXP($AO785))</f>
        <v>0.03742532635</v>
      </c>
      <c r="AR785" s="17">
        <f t="shared" si="4996"/>
        <v>0.5640350485</v>
      </c>
      <c r="AS785" s="17">
        <f t="shared" si="4996"/>
        <v>0.3985396251</v>
      </c>
      <c r="AU785" s="40" t="str">
        <f t="shared" si="4987"/>
        <v>versicolor</v>
      </c>
      <c r="AW785" s="41">
        <v>0.0</v>
      </c>
      <c r="AX785" s="41">
        <v>1.0</v>
      </c>
      <c r="AY785" s="41">
        <v>0.0</v>
      </c>
      <c r="BB785" s="74">
        <f t="shared" ref="BB785:BD785" si="4997">AQ785-AW785</f>
        <v>0.03742532635</v>
      </c>
      <c r="BC785" s="74">
        <f t="shared" si="4997"/>
        <v>-0.4359649515</v>
      </c>
      <c r="BD785" s="74">
        <f t="shared" si="4997"/>
        <v>0.3985396251</v>
      </c>
      <c r="BF785" s="5">
        <v>1.0</v>
      </c>
      <c r="BG785" s="5">
        <v>1.0</v>
      </c>
      <c r="BH785" s="5">
        <v>1.0</v>
      </c>
      <c r="BJ785" s="34">
        <f t="shared" ref="BJ785:BL785" si="4998">BB785*BF785</f>
        <v>0.03742532635</v>
      </c>
      <c r="BK785" s="34">
        <f t="shared" si="4998"/>
        <v>-0.4359649515</v>
      </c>
      <c r="BL785" s="34">
        <f t="shared" si="4998"/>
        <v>0.3985396251</v>
      </c>
      <c r="BO785" s="34">
        <v>0.3944035877146236</v>
      </c>
      <c r="BP785" s="34">
        <v>-0.17726328389692436</v>
      </c>
      <c r="BQ785" s="34">
        <v>-0.21714030381769955</v>
      </c>
      <c r="BT785" s="5">
        <f t="shared" ref="BT785:BV785" si="4999">Z785*(1-Z785)</f>
        <v>0.2413664019</v>
      </c>
      <c r="BU785" s="5">
        <f t="shared" si="4999"/>
        <v>0.1807979943</v>
      </c>
      <c r="BV785" s="5">
        <f t="shared" si="4999"/>
        <v>0.02415213244</v>
      </c>
      <c r="BY785" s="17">
        <v>-0.4403321299105204</v>
      </c>
      <c r="BZ785" s="17">
        <v>0.7052088097216068</v>
      </c>
      <c r="CA785" s="17">
        <v>-0.19349416410180736</v>
      </c>
      <c r="CC785" s="34">
        <f t="shared" ref="CC785:CE785" si="5000">BY785*BT785</f>
        <v>-0.1062813819</v>
      </c>
      <c r="CD785" s="34">
        <f t="shared" si="5000"/>
        <v>0.1275003383</v>
      </c>
      <c r="CE785" s="34">
        <f t="shared" si="5000"/>
        <v>-0.004673296678</v>
      </c>
    </row>
    <row r="786" ht="18.0" customHeight="1">
      <c r="B786" s="6">
        <v>0.0</v>
      </c>
      <c r="C786" s="6">
        <v>1.0</v>
      </c>
      <c r="D786" s="6">
        <v>0.0</v>
      </c>
      <c r="E786" s="22" t="str">
        <f t="shared" si="4967"/>
        <v>versicolor</v>
      </c>
      <c r="F786" s="22">
        <f t="shared" ref="F786:H786" si="5001">AQ786</f>
        <v>0.0429227214</v>
      </c>
      <c r="G786" s="22">
        <f t="shared" si="5001"/>
        <v>0.5441999094</v>
      </c>
      <c r="H786" s="22">
        <f t="shared" si="5001"/>
        <v>0.4128773692</v>
      </c>
      <c r="I786" s="64" t="str">
        <f t="shared" si="4969"/>
        <v>versicolor</v>
      </c>
      <c r="K786" s="24" t="str">
        <f t="shared" si="4970"/>
        <v>OK</v>
      </c>
      <c r="L786" s="76">
        <f t="shared" si="4971"/>
        <v>0.1047980413</v>
      </c>
      <c r="N786" s="29">
        <v>1.0</v>
      </c>
      <c r="O786" s="27">
        <v>5.9</v>
      </c>
      <c r="P786" s="27">
        <v>3.4</v>
      </c>
      <c r="U786" s="27">
        <v>0.29406105065917654</v>
      </c>
      <c r="V786" s="27">
        <v>-0.9901105007694833</v>
      </c>
      <c r="W786" s="27">
        <v>3.298008789240785</v>
      </c>
      <c r="Z786" s="17">
        <f t="shared" ref="Z786:AB786" si="5002">1/(1+EXP(-U786))</f>
        <v>0.5729900534</v>
      </c>
      <c r="AA786" s="17">
        <f t="shared" si="5002"/>
        <v>0.2708902522</v>
      </c>
      <c r="AB786" s="17">
        <f t="shared" si="5002"/>
        <v>0.9643604373</v>
      </c>
      <c r="AE786" s="29">
        <v>1.0</v>
      </c>
      <c r="AF786" s="17">
        <f t="shared" ref="AF786:AH786" si="5003">Z786</f>
        <v>0.5729900534</v>
      </c>
      <c r="AG786" s="17">
        <f t="shared" si="5003"/>
        <v>0.2708902522</v>
      </c>
      <c r="AH786" s="17">
        <f t="shared" si="5003"/>
        <v>0.9643604373</v>
      </c>
      <c r="AI786" s="2"/>
      <c r="AM786" s="27">
        <v>-0.922392930882131</v>
      </c>
      <c r="AN786" s="27">
        <v>1.6175224068063927</v>
      </c>
      <c r="AO786" s="27">
        <v>1.3413563691254353</v>
      </c>
      <c r="AQ786" s="17">
        <f t="shared" ref="AQ786:AS786" si="5004">EXP(AM786)/(EXP($AM786)+EXP($AN786)+EXP($AO786))</f>
        <v>0.0429227214</v>
      </c>
      <c r="AR786" s="17">
        <f t="shared" si="5004"/>
        <v>0.5441999094</v>
      </c>
      <c r="AS786" s="17">
        <f t="shared" si="5004"/>
        <v>0.4128773692</v>
      </c>
      <c r="AU786" s="40" t="str">
        <f t="shared" si="4987"/>
        <v>versicolor</v>
      </c>
      <c r="AW786" s="41">
        <v>0.0</v>
      </c>
      <c r="AX786" s="41">
        <v>1.0</v>
      </c>
      <c r="AY786" s="41">
        <v>0.0</v>
      </c>
      <c r="BB786" s="74">
        <f t="shared" ref="BB786:BD786" si="5005">AQ786-AW786</f>
        <v>0.0429227214</v>
      </c>
      <c r="BC786" s="74">
        <f t="shared" si="5005"/>
        <v>-0.4558000906</v>
      </c>
      <c r="BD786" s="74">
        <f t="shared" si="5005"/>
        <v>0.4128773692</v>
      </c>
      <c r="BF786" s="5">
        <v>1.0</v>
      </c>
      <c r="BG786" s="5">
        <v>1.0</v>
      </c>
      <c r="BH786" s="5">
        <v>1.0</v>
      </c>
      <c r="BJ786" s="34">
        <f t="shared" ref="BJ786:BL786" si="5006">BB786*BF786</f>
        <v>0.0429227214</v>
      </c>
      <c r="BK786" s="34">
        <f t="shared" si="5006"/>
        <v>-0.4558000906</v>
      </c>
      <c r="BL786" s="34">
        <f t="shared" si="5006"/>
        <v>0.4128773692</v>
      </c>
      <c r="BT786" s="5">
        <f t="shared" ref="BT786:BV786" si="5007">Z786*(1-Z786)</f>
        <v>0.2446724521</v>
      </c>
      <c r="BU786" s="5">
        <f t="shared" si="5007"/>
        <v>0.1975087235</v>
      </c>
      <c r="BV786" s="5">
        <f t="shared" si="5007"/>
        <v>0.03436938429</v>
      </c>
      <c r="BY786" s="17">
        <v>-0.4622489326281415</v>
      </c>
      <c r="BZ786" s="17">
        <v>0.7439332953258021</v>
      </c>
      <c r="CA786" s="17">
        <v>-0.21360884386686035</v>
      </c>
      <c r="CC786" s="34">
        <f t="shared" ref="CC786:CE786" si="5008">BY786*BT786</f>
        <v>-0.1130995798</v>
      </c>
      <c r="CD786" s="34">
        <f t="shared" si="5008"/>
        <v>0.1469333155</v>
      </c>
      <c r="CE786" s="34">
        <f t="shared" si="5008"/>
        <v>-0.007341604442</v>
      </c>
    </row>
    <row r="787" ht="18.0" customHeight="1">
      <c r="B787" s="6">
        <v>0.0</v>
      </c>
      <c r="C787" s="6">
        <v>1.0</v>
      </c>
      <c r="D787" s="6">
        <v>0.0</v>
      </c>
      <c r="E787" s="22" t="str">
        <f t="shared" si="4967"/>
        <v>versicolor</v>
      </c>
      <c r="F787" s="22">
        <f t="shared" ref="F787:H787" si="5009">AQ787</f>
        <v>0.02399844391</v>
      </c>
      <c r="G787" s="22">
        <f t="shared" si="5009"/>
        <v>0.6337711915</v>
      </c>
      <c r="H787" s="22">
        <f t="shared" si="5009"/>
        <v>0.3422303646</v>
      </c>
      <c r="I787" s="64" t="str">
        <f t="shared" si="4969"/>
        <v>versicolor</v>
      </c>
      <c r="K787" s="24" t="str">
        <f t="shared" si="4970"/>
        <v>OK</v>
      </c>
      <c r="L787" s="76">
        <f t="shared" si="4971"/>
        <v>0.06734973273</v>
      </c>
      <c r="N787" s="29">
        <v>1.0</v>
      </c>
      <c r="O787" s="27">
        <v>6.7</v>
      </c>
      <c r="P787" s="27">
        <v>3.2</v>
      </c>
      <c r="U787" s="27">
        <v>0.8349713407104606</v>
      </c>
      <c r="V787" s="27">
        <v>-1.9510508425957402</v>
      </c>
      <c r="W787" s="27">
        <v>4.572804509780019</v>
      </c>
      <c r="Z787" s="17">
        <f t="shared" ref="Z787:AB787" si="5010">1/(1+EXP(-U787))</f>
        <v>0.6974050664</v>
      </c>
      <c r="AA787" s="17">
        <f t="shared" si="5010"/>
        <v>0.1244388197</v>
      </c>
      <c r="AB787" s="17">
        <f t="shared" si="5010"/>
        <v>0.9897766451</v>
      </c>
      <c r="AE787" s="29">
        <v>1.0</v>
      </c>
      <c r="AF787" s="17">
        <f t="shared" ref="AF787:AH787" si="5011">Z787</f>
        <v>0.6974050664</v>
      </c>
      <c r="AG787" s="17">
        <f t="shared" si="5011"/>
        <v>0.1244388197</v>
      </c>
      <c r="AH787" s="17">
        <f t="shared" si="5011"/>
        <v>0.9897766451</v>
      </c>
      <c r="AJ787" s="2"/>
      <c r="AK787" s="2"/>
      <c r="AM787" s="27">
        <v>-1.251618883281836</v>
      </c>
      <c r="AN787" s="27">
        <v>2.022080118360892</v>
      </c>
      <c r="AO787" s="27">
        <v>1.4058762165720609</v>
      </c>
      <c r="AQ787" s="17">
        <f t="shared" ref="AQ787:AS787" si="5012">EXP(AM787)/(EXP($AM787)+EXP($AN787)+EXP($AO787))</f>
        <v>0.02399844391</v>
      </c>
      <c r="AR787" s="17">
        <f t="shared" si="5012"/>
        <v>0.6337711915</v>
      </c>
      <c r="AS787" s="17">
        <f t="shared" si="5012"/>
        <v>0.3422303646</v>
      </c>
      <c r="AU787" s="40" t="str">
        <f t="shared" si="4987"/>
        <v>versicolor</v>
      </c>
      <c r="AW787" s="41">
        <v>0.0</v>
      </c>
      <c r="AX787" s="41">
        <v>1.0</v>
      </c>
      <c r="AY787" s="41">
        <v>0.0</v>
      </c>
      <c r="BB787" s="74">
        <f t="shared" ref="BB787:BD787" si="5013">AQ787-AW787</f>
        <v>0.02399844391</v>
      </c>
      <c r="BC787" s="74">
        <f t="shared" si="5013"/>
        <v>-0.3662288085</v>
      </c>
      <c r="BD787" s="74">
        <f t="shared" si="5013"/>
        <v>0.3422303646</v>
      </c>
      <c r="BF787" s="5">
        <v>1.0</v>
      </c>
      <c r="BG787" s="5">
        <v>1.0</v>
      </c>
      <c r="BH787" s="5">
        <v>1.0</v>
      </c>
      <c r="BJ787" s="34">
        <f t="shared" ref="BJ787:BL787" si="5014">BB787*BF787</f>
        <v>0.02399844391</v>
      </c>
      <c r="BK787" s="34">
        <f t="shared" si="5014"/>
        <v>-0.3662288085</v>
      </c>
      <c r="BL787" s="34">
        <f t="shared" si="5014"/>
        <v>0.3422303646</v>
      </c>
      <c r="BT787" s="5">
        <f t="shared" ref="BT787:BV787" si="5015">Z787*(1-Z787)</f>
        <v>0.2110312397</v>
      </c>
      <c r="BU787" s="5">
        <f t="shared" si="5015"/>
        <v>0.1089537999</v>
      </c>
      <c r="BV787" s="5">
        <f t="shared" si="5015"/>
        <v>0.01011883789</v>
      </c>
      <c r="BY787" s="17">
        <v>-0.36620537155610866</v>
      </c>
      <c r="BZ787" s="17">
        <v>0.5793863960992052</v>
      </c>
      <c r="CA787" s="17">
        <v>-0.14036454805913529</v>
      </c>
      <c r="CC787" s="34">
        <f t="shared" ref="CC787:CE787" si="5016">BY787*BT787</f>
        <v>-0.07728077356</v>
      </c>
      <c r="CD787" s="34">
        <f t="shared" si="5016"/>
        <v>0.06312634944</v>
      </c>
      <c r="CE787" s="34">
        <f t="shared" si="5016"/>
        <v>-0.001420326108</v>
      </c>
    </row>
    <row r="788" ht="18.0" customHeight="1">
      <c r="B788" s="6">
        <v>0.0</v>
      </c>
      <c r="C788" s="6">
        <v>0.0</v>
      </c>
      <c r="D788" s="6">
        <v>1.0</v>
      </c>
      <c r="E788" s="22" t="str">
        <f t="shared" si="4967"/>
        <v>virginica</v>
      </c>
      <c r="F788" s="22">
        <f t="shared" ref="F788:H788" si="5017">AQ788</f>
        <v>0.1867754844</v>
      </c>
      <c r="G788" s="22">
        <f t="shared" si="5017"/>
        <v>0.2666852588</v>
      </c>
      <c r="H788" s="22">
        <f t="shared" si="5017"/>
        <v>0.5465392568</v>
      </c>
      <c r="I788" s="64" t="str">
        <f t="shared" si="4969"/>
        <v>virginica</v>
      </c>
      <c r="K788" s="24" t="str">
        <f t="shared" si="4970"/>
        <v>OK</v>
      </c>
      <c r="L788" s="76">
        <f t="shared" si="4971"/>
        <v>0.05300305441</v>
      </c>
      <c r="N788" s="29">
        <v>1.0</v>
      </c>
      <c r="O788" s="27">
        <v>7.9</v>
      </c>
      <c r="P788" s="27">
        <v>6.3</v>
      </c>
      <c r="U788" s="27">
        <v>-1.0327795803309856</v>
      </c>
      <c r="V788" s="27">
        <v>1.013450434902425</v>
      </c>
      <c r="W788" s="27">
        <v>2.0751658815807517</v>
      </c>
      <c r="Z788" s="17">
        <f t="shared" ref="Z788:AB788" si="5018">1/(1+EXP(-U788))</f>
        <v>0.2625455795</v>
      </c>
      <c r="AA788" s="17">
        <f t="shared" si="5018"/>
        <v>0.7336948618</v>
      </c>
      <c r="AB788" s="17">
        <f t="shared" si="5018"/>
        <v>0.8884658988</v>
      </c>
      <c r="AE788" s="29">
        <v>1.0</v>
      </c>
      <c r="AF788" s="17">
        <f t="shared" ref="AF788:AH788" si="5019">Z788</f>
        <v>0.2625455795</v>
      </c>
      <c r="AG788" s="17">
        <f t="shared" si="5019"/>
        <v>0.7336948618</v>
      </c>
      <c r="AH788" s="17">
        <f t="shared" si="5019"/>
        <v>0.8884658988</v>
      </c>
      <c r="AM788" s="27">
        <v>0.10576431937803954</v>
      </c>
      <c r="AN788" s="27">
        <v>0.4619261989621013</v>
      </c>
      <c r="AO788" s="27">
        <v>1.17946318024122</v>
      </c>
      <c r="AQ788" s="17">
        <f t="shared" ref="AQ788:AS788" si="5020">EXP(AM788)/(EXP($AM788)+EXP($AN788)+EXP($AO788))</f>
        <v>0.1867754844</v>
      </c>
      <c r="AR788" s="17">
        <f t="shared" si="5020"/>
        <v>0.2666852588</v>
      </c>
      <c r="AS788" s="17">
        <f t="shared" si="5020"/>
        <v>0.5465392568</v>
      </c>
      <c r="AU788" s="40" t="str">
        <f t="shared" si="4987"/>
        <v>virginica</v>
      </c>
      <c r="AW788" s="41">
        <v>0.0</v>
      </c>
      <c r="AX788" s="41">
        <v>0.0</v>
      </c>
      <c r="AY788" s="41">
        <v>1.0</v>
      </c>
      <c r="BB788" s="74">
        <f t="shared" ref="BB788:BD788" si="5021">AQ788-AW788</f>
        <v>0.1867754844</v>
      </c>
      <c r="BC788" s="74">
        <f t="shared" si="5021"/>
        <v>0.2666852588</v>
      </c>
      <c r="BD788" s="74">
        <f t="shared" si="5021"/>
        <v>-0.4534607432</v>
      </c>
      <c r="BF788" s="5">
        <v>1.0</v>
      </c>
      <c r="BG788" s="5">
        <v>1.0</v>
      </c>
      <c r="BH788" s="5">
        <v>1.0</v>
      </c>
      <c r="BJ788" s="34">
        <f t="shared" ref="BJ788:BL788" si="5022">BB788*BF788</f>
        <v>0.1867754844</v>
      </c>
      <c r="BK788" s="34">
        <f t="shared" si="5022"/>
        <v>0.2666852588</v>
      </c>
      <c r="BL788" s="34">
        <f t="shared" si="5022"/>
        <v>-0.4534607432</v>
      </c>
      <c r="BT788" s="5">
        <f t="shared" ref="BT788:BV788" si="5023">Z788*(1-Z788)</f>
        <v>0.1936153982</v>
      </c>
      <c r="BU788" s="5">
        <f t="shared" si="5023"/>
        <v>0.1953867116</v>
      </c>
      <c r="BV788" s="5">
        <f t="shared" si="5023"/>
        <v>0.09909424548</v>
      </c>
      <c r="BY788" s="17">
        <v>0.1653154311611182</v>
      </c>
      <c r="BZ788" s="17">
        <v>-0.06452549463661462</v>
      </c>
      <c r="CA788" s="17">
        <v>-0.5066274813329603</v>
      </c>
      <c r="CC788" s="34">
        <f t="shared" ref="CC788:CE788" si="5024">BY788*BT788</f>
        <v>0.03200761303</v>
      </c>
      <c r="CD788" s="34">
        <f t="shared" si="5024"/>
        <v>-0.01260742421</v>
      </c>
      <c r="CE788" s="34">
        <f t="shared" si="5024"/>
        <v>-0.050203868</v>
      </c>
    </row>
    <row r="789" ht="18.0" customHeight="1">
      <c r="B789" s="6">
        <v>0.0</v>
      </c>
      <c r="C789" s="6">
        <v>0.0</v>
      </c>
      <c r="D789" s="6">
        <v>1.0</v>
      </c>
      <c r="E789" s="22" t="str">
        <f t="shared" si="4967"/>
        <v>virginica</v>
      </c>
      <c r="F789" s="22">
        <f t="shared" ref="F789:H789" si="5025">AQ789</f>
        <v>0.08804570992</v>
      </c>
      <c r="G789" s="22">
        <f t="shared" si="5025"/>
        <v>0.4008861401</v>
      </c>
      <c r="H789" s="22">
        <f t="shared" si="5025"/>
        <v>0.51106815</v>
      </c>
      <c r="I789" s="64" t="str">
        <f t="shared" si="4969"/>
        <v>virginica</v>
      </c>
      <c r="K789" s="24" t="str">
        <f t="shared" si="4970"/>
        <v>OK</v>
      </c>
      <c r="L789" s="76">
        <f t="shared" si="4971"/>
        <v>0.08423087218</v>
      </c>
      <c r="N789" s="29">
        <v>1.0</v>
      </c>
      <c r="O789" s="27">
        <v>8.3</v>
      </c>
      <c r="P789" s="27">
        <v>5.8</v>
      </c>
      <c r="U789" s="27">
        <v>-0.4471342757620054</v>
      </c>
      <c r="V789" s="27">
        <v>0.014637700431937795</v>
      </c>
      <c r="W789" s="27">
        <v>3.231367531145441</v>
      </c>
      <c r="Z789" s="17">
        <f t="shared" ref="Z789:AB789" si="5026">1/(1+EXP(-U789))</f>
        <v>0.3900423333</v>
      </c>
      <c r="AA789" s="17">
        <f t="shared" si="5026"/>
        <v>0.5036593598</v>
      </c>
      <c r="AB789" s="17">
        <f t="shared" si="5026"/>
        <v>0.9619977788</v>
      </c>
      <c r="AE789" s="29">
        <v>1.0</v>
      </c>
      <c r="AF789" s="17">
        <f t="shared" ref="AF789:AH789" si="5027">Z789</f>
        <v>0.3900423333</v>
      </c>
      <c r="AG789" s="17">
        <f t="shared" si="5027"/>
        <v>0.5036593598</v>
      </c>
      <c r="AH789" s="17">
        <f t="shared" si="5027"/>
        <v>0.9619977788</v>
      </c>
      <c r="AM789" s="27">
        <v>-0.46722636668132744</v>
      </c>
      <c r="AN789" s="27">
        <v>1.0485949698327415</v>
      </c>
      <c r="AO789" s="27">
        <v>1.2914204700121041</v>
      </c>
      <c r="AQ789" s="17">
        <f t="shared" ref="AQ789:AS789" si="5028">EXP(AM789)/(EXP($AM789)+EXP($AN789)+EXP($AO789))</f>
        <v>0.08804570992</v>
      </c>
      <c r="AR789" s="17">
        <f t="shared" si="5028"/>
        <v>0.4008861401</v>
      </c>
      <c r="AS789" s="17">
        <f t="shared" si="5028"/>
        <v>0.51106815</v>
      </c>
      <c r="AU789" s="40" t="str">
        <f t="shared" si="4987"/>
        <v>virginica</v>
      </c>
      <c r="AW789" s="41">
        <v>0.0</v>
      </c>
      <c r="AX789" s="41">
        <v>0.0</v>
      </c>
      <c r="AY789" s="41">
        <v>1.0</v>
      </c>
      <c r="BB789" s="74">
        <f t="shared" ref="BB789:BD789" si="5029">AQ789-AW789</f>
        <v>0.08804570992</v>
      </c>
      <c r="BC789" s="74">
        <f t="shared" si="5029"/>
        <v>0.4008861401</v>
      </c>
      <c r="BD789" s="74">
        <f t="shared" si="5029"/>
        <v>-0.48893185</v>
      </c>
      <c r="BF789" s="5">
        <v>1.0</v>
      </c>
      <c r="BG789" s="5">
        <v>1.0</v>
      </c>
      <c r="BH789" s="5">
        <v>1.0</v>
      </c>
      <c r="BJ789" s="34">
        <f t="shared" ref="BJ789:BL789" si="5030">BB789*BF789</f>
        <v>0.08804570992</v>
      </c>
      <c r="BK789" s="34">
        <f t="shared" si="5030"/>
        <v>0.4008861401</v>
      </c>
      <c r="BL789" s="34">
        <f t="shared" si="5030"/>
        <v>-0.48893185</v>
      </c>
      <c r="BT789" s="5">
        <f t="shared" ref="BT789:BV789" si="5031">Z789*(1-Z789)</f>
        <v>0.2379093115</v>
      </c>
      <c r="BU789" s="5">
        <f t="shared" si="5031"/>
        <v>0.2499866091</v>
      </c>
      <c r="BV789" s="5">
        <f t="shared" si="5031"/>
        <v>0.03655805238</v>
      </c>
      <c r="BY789" s="17">
        <v>0.3441353679446472</v>
      </c>
      <c r="BZ789" s="17">
        <v>-0.4341972247516386</v>
      </c>
      <c r="CA789" s="17">
        <v>-0.1871079088649894</v>
      </c>
      <c r="CC789" s="34">
        <f t="shared" ref="CC789:CE789" si="5032">BY789*BT789</f>
        <v>0.08187300846</v>
      </c>
      <c r="CD789" s="34">
        <f t="shared" si="5032"/>
        <v>-0.1085434919</v>
      </c>
      <c r="CE789" s="34">
        <f t="shared" si="5032"/>
        <v>-0.006840300733</v>
      </c>
    </row>
    <row r="790" ht="18.0" customHeight="1">
      <c r="B790" s="6">
        <v>0.0</v>
      </c>
      <c r="C790" s="6">
        <v>0.0</v>
      </c>
      <c r="D790" s="6">
        <v>1.0</v>
      </c>
      <c r="E790" s="22" t="str">
        <f t="shared" si="4967"/>
        <v>virginica</v>
      </c>
      <c r="F790" s="22">
        <f t="shared" ref="F790:H790" si="5033">AQ790</f>
        <v>0.07358215666</v>
      </c>
      <c r="G790" s="22">
        <f t="shared" si="5033"/>
        <v>0.4383216617</v>
      </c>
      <c r="H790" s="22">
        <f t="shared" si="5033"/>
        <v>0.4880961816</v>
      </c>
      <c r="I790" s="64" t="str">
        <f t="shared" si="4969"/>
        <v>virginica</v>
      </c>
      <c r="J790" s="30"/>
      <c r="K790" s="77" t="str">
        <f t="shared" si="4970"/>
        <v>OK</v>
      </c>
      <c r="L790" s="78">
        <f t="shared" si="4971"/>
        <v>0.09877010647</v>
      </c>
      <c r="N790" s="31">
        <v>1.0</v>
      </c>
      <c r="O790" s="27">
        <v>7.7</v>
      </c>
      <c r="P790" s="27">
        <v>5.2</v>
      </c>
      <c r="U790" s="27">
        <v>-0.2618354441567101</v>
      </c>
      <c r="V790" s="27">
        <v>-0.23654934986841702</v>
      </c>
      <c r="W790" s="27">
        <v>3.2480278456692764</v>
      </c>
      <c r="Z790" s="17">
        <f t="shared" ref="Z790:AB790" si="5034">1/(1+EXP(-U790))</f>
        <v>0.434912569</v>
      </c>
      <c r="AA790" s="17">
        <f t="shared" si="5034"/>
        <v>0.4411368836</v>
      </c>
      <c r="AB790" s="17">
        <f t="shared" si="5034"/>
        <v>0.9626021814</v>
      </c>
      <c r="AE790" s="31">
        <v>1.0</v>
      </c>
      <c r="AF790" s="17">
        <f t="shared" ref="AF790:AH790" si="5035">Z790</f>
        <v>0.434912569</v>
      </c>
      <c r="AG790" s="17">
        <f t="shared" si="5035"/>
        <v>0.4411368836</v>
      </c>
      <c r="AH790" s="17">
        <f t="shared" si="5035"/>
        <v>0.9626021814</v>
      </c>
      <c r="AM790" s="27">
        <v>-0.5892044587660488</v>
      </c>
      <c r="AN790" s="27">
        <v>1.1953460100387037</v>
      </c>
      <c r="AO790" s="27">
        <v>1.3029054615166893</v>
      </c>
      <c r="AQ790" s="17">
        <f t="shared" ref="AQ790:AS790" si="5036">EXP(AM790)/(EXP($AM790)+EXP($AN790)+EXP($AO790))</f>
        <v>0.07358215666</v>
      </c>
      <c r="AR790" s="17">
        <f t="shared" si="5036"/>
        <v>0.4383216617</v>
      </c>
      <c r="AS790" s="17">
        <f t="shared" si="5036"/>
        <v>0.4880961816</v>
      </c>
      <c r="AU790" s="40" t="str">
        <f t="shared" si="4987"/>
        <v>virginica</v>
      </c>
      <c r="AW790" s="41">
        <v>0.0</v>
      </c>
      <c r="AX790" s="41">
        <v>0.0</v>
      </c>
      <c r="AY790" s="41">
        <v>1.0</v>
      </c>
      <c r="BB790" s="74">
        <f t="shared" ref="BB790:BD790" si="5037">AQ790-AW790</f>
        <v>0.07358215666</v>
      </c>
      <c r="BC790" s="74">
        <f t="shared" si="5037"/>
        <v>0.4383216617</v>
      </c>
      <c r="BD790" s="74">
        <f t="shared" si="5037"/>
        <v>-0.5119038184</v>
      </c>
      <c r="BF790" s="5">
        <v>1.0</v>
      </c>
      <c r="BG790" s="5">
        <v>1.0</v>
      </c>
      <c r="BH790" s="5">
        <v>1.0</v>
      </c>
      <c r="BJ790" s="34">
        <f t="shared" ref="BJ790:BL790" si="5038">BB790*BF790</f>
        <v>0.07358215666</v>
      </c>
      <c r="BK790" s="34">
        <f t="shared" si="5038"/>
        <v>0.4383216617</v>
      </c>
      <c r="BL790" s="34">
        <f t="shared" si="5038"/>
        <v>-0.5119038184</v>
      </c>
      <c r="BT790" s="5">
        <f t="shared" ref="BT790:BV790" si="5039">Z790*(1-Z790)</f>
        <v>0.2457636263</v>
      </c>
      <c r="BU790" s="5">
        <f t="shared" si="5039"/>
        <v>0.2465351335</v>
      </c>
      <c r="BV790" s="5">
        <f t="shared" si="5039"/>
        <v>0.03599922179</v>
      </c>
      <c r="BY790" s="17">
        <v>0.38752828429647257</v>
      </c>
      <c r="BZ790" s="17">
        <v>-0.5144362865352824</v>
      </c>
      <c r="CA790" s="17">
        <v>-0.13695871321950331</v>
      </c>
      <c r="CC790" s="34">
        <f t="shared" ref="CC790:CE790" si="5040">BY790*BT790</f>
        <v>0.09524035645</v>
      </c>
      <c r="CD790" s="34">
        <f t="shared" si="5040"/>
        <v>-0.1268266186</v>
      </c>
      <c r="CE790" s="34">
        <f t="shared" si="5040"/>
        <v>-0.004930407094</v>
      </c>
    </row>
    <row r="791" ht="18.0" customHeight="1">
      <c r="K791" s="2"/>
      <c r="R791" s="9"/>
      <c r="AM791" s="7"/>
    </row>
    <row r="792" ht="18.0" customHeight="1">
      <c r="K792" s="2"/>
      <c r="R792" s="9"/>
      <c r="AM792" s="43" t="s">
        <v>388</v>
      </c>
      <c r="AN792" s="27"/>
      <c r="AO792" s="27"/>
    </row>
    <row r="793" ht="18.0" customHeight="1">
      <c r="B793" s="11" t="s">
        <v>11</v>
      </c>
      <c r="C793" s="12"/>
      <c r="D793" s="12"/>
      <c r="E793" s="13"/>
      <c r="G793" s="2"/>
      <c r="H793" s="2"/>
      <c r="I793" s="2"/>
      <c r="J793" s="9"/>
      <c r="K793" s="2"/>
      <c r="L793" s="9"/>
      <c r="Q793" s="7"/>
      <c r="U793" s="43" t="s">
        <v>12</v>
      </c>
      <c r="V793" s="27"/>
      <c r="W793" s="27"/>
      <c r="Z793" s="16" t="s">
        <v>389</v>
      </c>
      <c r="AA793" s="17"/>
      <c r="AF793" s="16" t="s">
        <v>390</v>
      </c>
      <c r="AI793" s="7"/>
      <c r="AM793" s="43" t="s">
        <v>391</v>
      </c>
      <c r="AQ793" s="10" t="s">
        <v>392</v>
      </c>
      <c r="AR793" s="17"/>
      <c r="AW793" s="1" t="s">
        <v>41</v>
      </c>
      <c r="BB793" s="36" t="s">
        <v>93</v>
      </c>
      <c r="BF793" s="4" t="s">
        <v>393</v>
      </c>
      <c r="BH793" s="9" t="s">
        <v>2660</v>
      </c>
      <c r="BJ793" s="33" t="s">
        <v>395</v>
      </c>
      <c r="BN793" s="33" t="s">
        <v>396</v>
      </c>
      <c r="BO793" s="34"/>
      <c r="BP793" s="34"/>
      <c r="BQ793" s="34"/>
      <c r="BT793" s="4" t="s">
        <v>397</v>
      </c>
      <c r="BX793" s="16" t="s">
        <v>398</v>
      </c>
      <c r="BY793" s="17"/>
      <c r="BZ793" s="17"/>
      <c r="CA793" s="17"/>
      <c r="CB793" s="17"/>
      <c r="CC793" s="33" t="s">
        <v>399</v>
      </c>
      <c r="CG793" s="4" t="s">
        <v>138</v>
      </c>
      <c r="CH793" s="5"/>
      <c r="CI793" s="5"/>
      <c r="CJ793" s="5"/>
    </row>
    <row r="794" ht="18.0" customHeight="1">
      <c r="B794" s="18" t="s">
        <v>14</v>
      </c>
      <c r="C794" s="18" t="s">
        <v>15</v>
      </c>
      <c r="D794" s="18" t="s">
        <v>16</v>
      </c>
      <c r="E794" s="19"/>
      <c r="F794" s="6" t="s">
        <v>14</v>
      </c>
      <c r="G794" s="6" t="s">
        <v>15</v>
      </c>
      <c r="H794" s="6" t="s">
        <v>16</v>
      </c>
      <c r="I794" s="19"/>
      <c r="J794" s="20" t="s">
        <v>18</v>
      </c>
      <c r="K794" s="18" t="s">
        <v>19</v>
      </c>
      <c r="L794" s="18" t="s">
        <v>1142</v>
      </c>
      <c r="N794" s="1" t="s">
        <v>21</v>
      </c>
      <c r="O794" s="1" t="s">
        <v>22</v>
      </c>
      <c r="P794" s="1" t="s">
        <v>514</v>
      </c>
      <c r="Q794" s="1" t="s">
        <v>2661</v>
      </c>
      <c r="U794" s="1" t="s">
        <v>2662</v>
      </c>
      <c r="AE794" s="1" t="s">
        <v>21</v>
      </c>
      <c r="AF794" s="2" t="s">
        <v>2663</v>
      </c>
      <c r="AI794" s="2" t="s">
        <v>2664</v>
      </c>
      <c r="AK794" s="2"/>
      <c r="AM794" s="2" t="s">
        <v>2665</v>
      </c>
      <c r="AO794" s="2"/>
      <c r="AQ794" s="2" t="s">
        <v>47</v>
      </c>
      <c r="AW794" s="6" t="s">
        <v>14</v>
      </c>
      <c r="AX794" s="6" t="s">
        <v>15</v>
      </c>
      <c r="AY794" s="6" t="s">
        <v>16</v>
      </c>
      <c r="BB794" s="2" t="s">
        <v>101</v>
      </c>
      <c r="BF794" s="1" t="s">
        <v>251</v>
      </c>
      <c r="BJ794" s="57" t="s">
        <v>2666</v>
      </c>
      <c r="BK794" s="58"/>
      <c r="BO794" s="2" t="s">
        <v>104</v>
      </c>
      <c r="BP794" s="2"/>
      <c r="BT794" s="1" t="s">
        <v>145</v>
      </c>
      <c r="BY794" s="2" t="s">
        <v>146</v>
      </c>
      <c r="CC794" s="2" t="s">
        <v>2667</v>
      </c>
      <c r="CH794" s="2" t="s">
        <v>148</v>
      </c>
    </row>
    <row r="795" ht="18.0" customHeight="1">
      <c r="A795" s="1">
        <f>A782+1</f>
        <v>61</v>
      </c>
      <c r="B795" s="6">
        <v>1.0</v>
      </c>
      <c r="C795" s="6">
        <v>0.0</v>
      </c>
      <c r="D795" s="6">
        <v>0.0</v>
      </c>
      <c r="E795" s="22" t="str">
        <f t="shared" ref="E795:E803" si="5051">IF(MAX(B795:D795)=B795,"setosa",IF(MAX(B795:D795)=C795,"versicolor","virginica"))</f>
        <v>setosa</v>
      </c>
      <c r="F795" s="22">
        <f t="shared" ref="F795:H795" si="5041">AQ795</f>
        <v>0.8421260782</v>
      </c>
      <c r="G795" s="22">
        <f t="shared" si="5041"/>
        <v>0.02936181917</v>
      </c>
      <c r="H795" s="22">
        <f t="shared" si="5041"/>
        <v>0.1285121027</v>
      </c>
      <c r="I795" s="64" t="str">
        <f t="shared" ref="I795:I803" si="5053">IF(MAX(F795:H795)=F795,"setosa",IF(MAX(F795:H795)=G795,"versicolor","virginica"))</f>
        <v>setosa</v>
      </c>
      <c r="J795" s="22">
        <f>COUNTIF(K795:K803,"OK")/9</f>
        <v>1</v>
      </c>
      <c r="K795" s="24" t="str">
        <f t="shared" ref="K795:K803" si="5054">IF(E795=I795,"OK","NG")</f>
        <v>OK</v>
      </c>
      <c r="L795" s="76">
        <f t="shared" ref="L795:L803" si="5055">((AQ795-B795)^2+(AR795-C795)^2)/2</f>
        <v>0.01289314581</v>
      </c>
      <c r="M795" s="9" t="s">
        <v>26</v>
      </c>
      <c r="N795" s="25">
        <v>1.0</v>
      </c>
      <c r="O795" s="27">
        <v>5.1</v>
      </c>
      <c r="P795" s="27">
        <v>7.0</v>
      </c>
      <c r="Q795" s="72">
        <f t="shared" ref="Q795:S795" si="5042">Q782-$C$10*CH782</f>
        <v>0.1507164809</v>
      </c>
      <c r="R795" s="72">
        <f t="shared" si="5042"/>
        <v>-0.2253277749</v>
      </c>
      <c r="S795" s="72">
        <f t="shared" si="5042"/>
        <v>0.2189921796</v>
      </c>
      <c r="T795" s="28" t="s">
        <v>27</v>
      </c>
      <c r="U795" s="27">
        <f t="array" ref="U795:W803">MMULT(N795:P803,Q795:S797)</f>
        <v>-2.983967496</v>
      </c>
      <c r="V795" s="27">
        <v>4.458968037420488</v>
      </c>
      <c r="W795" s="27">
        <v>-2.3968478124446886</v>
      </c>
      <c r="Y795" s="9" t="s">
        <v>2668</v>
      </c>
      <c r="Z795" s="17">
        <f t="shared" ref="Z795:AB795" si="5043">1/(1+EXP(-U795))</f>
        <v>0.04815544623</v>
      </c>
      <c r="AA795" s="17">
        <f t="shared" si="5043"/>
        <v>0.9885581303</v>
      </c>
      <c r="AB795" s="17">
        <f t="shared" si="5043"/>
        <v>0.0834133826</v>
      </c>
      <c r="AD795" s="9" t="s">
        <v>2669</v>
      </c>
      <c r="AE795" s="25">
        <v>1.0</v>
      </c>
      <c r="AF795" s="17">
        <f t="shared" ref="AF795:AH795" si="5044">Z795</f>
        <v>0.04815544623</v>
      </c>
      <c r="AG795" s="17">
        <f t="shared" si="5044"/>
        <v>0.9885581303</v>
      </c>
      <c r="AH795" s="17">
        <f t="shared" si="5044"/>
        <v>0.0834133826</v>
      </c>
      <c r="AI795" s="38">
        <f t="shared" ref="AI795:AK795" si="5045">AI782-$C$10*BO782</f>
        <v>0.3012600325</v>
      </c>
      <c r="AJ795" s="38">
        <f t="shared" si="5045"/>
        <v>-0.1776249068</v>
      </c>
      <c r="AK795" s="38">
        <f t="shared" si="5045"/>
        <v>-0.1236351258</v>
      </c>
      <c r="AL795" s="28" t="s">
        <v>27</v>
      </c>
      <c r="AM795" s="27">
        <f t="array" ref="AM795:AO803">MMULT(AE795:AH803,AI795:AK798)</f>
        <v>2.034883377</v>
      </c>
      <c r="AN795" s="27">
        <v>-1.3213512000073233</v>
      </c>
      <c r="AO795" s="27">
        <v>0.1549767213831072</v>
      </c>
      <c r="AP795" s="9" t="s">
        <v>2670</v>
      </c>
      <c r="AQ795" s="17">
        <f t="shared" ref="AQ795:AS795" si="5046">EXP(AM795)/(EXP($AM795)+EXP($AN795)+EXP($AO795))</f>
        <v>0.8421260782</v>
      </c>
      <c r="AR795" s="17">
        <f t="shared" si="5046"/>
        <v>0.02936181917</v>
      </c>
      <c r="AS795" s="17">
        <f t="shared" si="5046"/>
        <v>0.1285121027</v>
      </c>
      <c r="AT795" s="39" t="s">
        <v>51</v>
      </c>
      <c r="AU795" s="40" t="str">
        <f>IF(MAX(B795:D795)=MAX(AQ795:AS795)=AQ795,"setosa",IF(MAX(AQ795:AS795)=AR795,"versicolor","virginica"))</f>
        <v>virginica</v>
      </c>
      <c r="AW795" s="41">
        <v>1.0</v>
      </c>
      <c r="AX795" s="41">
        <v>0.0</v>
      </c>
      <c r="AY795" s="41">
        <v>0.0</v>
      </c>
      <c r="BA795" s="59" t="s">
        <v>108</v>
      </c>
      <c r="BB795" s="74">
        <f t="shared" ref="BB795:BD795" si="5047">AQ795-AW795</f>
        <v>-0.1578739218</v>
      </c>
      <c r="BC795" s="74">
        <f t="shared" si="5047"/>
        <v>0.02936181917</v>
      </c>
      <c r="BD795" s="74">
        <f t="shared" si="5047"/>
        <v>0.1285121027</v>
      </c>
      <c r="BE795" s="9" t="s">
        <v>2671</v>
      </c>
      <c r="BF795" s="5">
        <v>1.0</v>
      </c>
      <c r="BG795" s="5">
        <v>1.0</v>
      </c>
      <c r="BH795" s="5">
        <v>1.0</v>
      </c>
      <c r="BI795" s="9" t="s">
        <v>2672</v>
      </c>
      <c r="BJ795" s="34">
        <f t="shared" ref="BJ795:BL795" si="5048">BB795*BF795</f>
        <v>-0.1578739218</v>
      </c>
      <c r="BK795" s="34">
        <f t="shared" si="5048"/>
        <v>0.02936181917</v>
      </c>
      <c r="BL795" s="34">
        <f t="shared" si="5048"/>
        <v>0.1285121027</v>
      </c>
      <c r="BN795" s="61" t="s">
        <v>2673</v>
      </c>
      <c r="BO795" s="62">
        <f t="array" ref="BO795:BQ798">MMULT(TRANSPOSE(AE795:AH803),BJ795:BL803)</f>
        <v>0.002824497039</v>
      </c>
      <c r="BP795" s="62">
        <v>-0.0704446848205515</v>
      </c>
      <c r="BQ795" s="62">
        <v>0.06762018778179968</v>
      </c>
      <c r="BS795" s="75" t="s">
        <v>2674</v>
      </c>
      <c r="BT795" s="5">
        <f t="shared" ref="BT795:BV795" si="5049">Z795*(1-Z795)</f>
        <v>0.04583649923</v>
      </c>
      <c r="BU795" s="5">
        <f t="shared" si="5049"/>
        <v>0.01131095334</v>
      </c>
      <c r="BV795" s="5">
        <f t="shared" si="5049"/>
        <v>0.0764555902</v>
      </c>
      <c r="BX795" s="9" t="s">
        <v>2675</v>
      </c>
      <c r="BY795" s="17">
        <f t="array" ref="BY795:CA803">MMULT(BJ795:BL803,TRANSPOSE(AI796:AK798))</f>
        <v>0.1073734931</v>
      </c>
      <c r="BZ795" s="17">
        <v>-0.3205002911135412</v>
      </c>
      <c r="CA795" s="17">
        <v>0.4818380714999777</v>
      </c>
      <c r="CB795" s="9"/>
      <c r="CC795" s="34">
        <f t="shared" ref="CC795:CE795" si="5050">BY795*BT795</f>
        <v>0.004921625036</v>
      </c>
      <c r="CD795" s="34">
        <f t="shared" si="5050"/>
        <v>-0.003625163839</v>
      </c>
      <c r="CE795" s="34">
        <f t="shared" si="5050"/>
        <v>0.03683921414</v>
      </c>
      <c r="CG795" s="61" t="s">
        <v>2676</v>
      </c>
      <c r="CH795" s="65">
        <f t="array" ref="CH795:CJ797">MMULT(TRANSPOSE(N795:P803),CC795:CE803)</f>
        <v>-0.0764111951</v>
      </c>
      <c r="CI795" s="65">
        <v>0.08300232740872032</v>
      </c>
      <c r="CJ795" s="65">
        <v>0.0055775179460655746</v>
      </c>
    </row>
    <row r="796" ht="18.0" customHeight="1">
      <c r="B796" s="6">
        <v>1.0</v>
      </c>
      <c r="C796" s="6">
        <v>0.0</v>
      </c>
      <c r="D796" s="6">
        <v>0.0</v>
      </c>
      <c r="E796" s="22" t="str">
        <f t="shared" si="5051"/>
        <v>setosa</v>
      </c>
      <c r="F796" s="22">
        <f t="shared" ref="F796:H796" si="5052">AQ796</f>
        <v>0.8601600387</v>
      </c>
      <c r="G796" s="22">
        <f t="shared" si="5052"/>
        <v>0.02528054532</v>
      </c>
      <c r="H796" s="22">
        <f t="shared" si="5052"/>
        <v>0.1145594159</v>
      </c>
      <c r="I796" s="64" t="str">
        <f t="shared" si="5053"/>
        <v>setosa</v>
      </c>
      <c r="K796" s="24" t="str">
        <f t="shared" si="5054"/>
        <v>OK</v>
      </c>
      <c r="L796" s="76">
        <f t="shared" si="5055"/>
        <v>0.01009716037</v>
      </c>
      <c r="N796" s="29">
        <v>1.0</v>
      </c>
      <c r="O796" s="27">
        <v>5.4</v>
      </c>
      <c r="P796" s="27">
        <v>7.8</v>
      </c>
      <c r="Q796" s="72">
        <f t="shared" ref="Q796:S796" si="5056">Q783-$C$10*CH783</f>
        <v>0.4873029417</v>
      </c>
      <c r="R796" s="72">
        <f t="shared" si="5056"/>
        <v>-0.8823363495</v>
      </c>
      <c r="S796" s="72">
        <f t="shared" si="5056"/>
        <v>1.279403756</v>
      </c>
      <c r="U796" s="27">
        <v>-3.480054211173246</v>
      </c>
      <c r="V796" s="27">
        <v>5.243891269110463</v>
      </c>
      <c r="W796" s="27">
        <v>-3.057689445506309</v>
      </c>
      <c r="Z796" s="17">
        <f t="shared" ref="Z796:AB796" si="5057">1/(1+EXP(-U796))</f>
        <v>0.02988510807</v>
      </c>
      <c r="AA796" s="17">
        <f t="shared" si="5057"/>
        <v>0.9947480564</v>
      </c>
      <c r="AB796" s="17">
        <f t="shared" si="5057"/>
        <v>0.04488665668</v>
      </c>
      <c r="AE796" s="29">
        <v>1.0</v>
      </c>
      <c r="AF796" s="17">
        <f t="shared" ref="AF796:AH796" si="5058">Z796</f>
        <v>0.02988510807</v>
      </c>
      <c r="AG796" s="17">
        <f t="shared" si="5058"/>
        <v>0.9947480564</v>
      </c>
      <c r="AH796" s="17">
        <f t="shared" si="5058"/>
        <v>0.04488665668</v>
      </c>
      <c r="AI796" s="38">
        <f t="shared" ref="AI796:AK796" si="5059">AI783-$C$10*BO783</f>
        <v>-0.06284020187</v>
      </c>
      <c r="AJ796" s="38">
        <f t="shared" si="5059"/>
        <v>1.431613125</v>
      </c>
      <c r="AK796" s="38">
        <f t="shared" si="5059"/>
        <v>0.4312270765</v>
      </c>
      <c r="AM796" s="27">
        <v>2.116941589486562</v>
      </c>
      <c r="AN796" s="27">
        <v>-1.4101417337031505</v>
      </c>
      <c r="AO796" s="27">
        <v>0.10091673093862592</v>
      </c>
      <c r="AQ796" s="17">
        <f t="shared" ref="AQ796:AS796" si="5060">EXP(AM796)/(EXP($AM796)+EXP($AN796)+EXP($AO796))</f>
        <v>0.8601600387</v>
      </c>
      <c r="AR796" s="17">
        <f t="shared" si="5060"/>
        <v>0.02528054532</v>
      </c>
      <c r="AS796" s="17">
        <f t="shared" si="5060"/>
        <v>0.1145594159</v>
      </c>
      <c r="AU796" s="40" t="str">
        <f t="shared" ref="AU796:AU803" si="5071">IF(MAX(AQ796:AS796)=AQ796,"setosa",IF(MAX(AQ796:AS796)=AR796,"versicolor","virginica"))</f>
        <v>setosa</v>
      </c>
      <c r="AW796" s="41">
        <v>1.0</v>
      </c>
      <c r="AX796" s="41">
        <v>0.0</v>
      </c>
      <c r="AY796" s="41">
        <v>0.0</v>
      </c>
      <c r="BB796" s="74">
        <f t="shared" ref="BB796:BD796" si="5061">AQ796-AW796</f>
        <v>-0.1398399613</v>
      </c>
      <c r="BC796" s="74">
        <f t="shared" si="5061"/>
        <v>0.02528054532</v>
      </c>
      <c r="BD796" s="74">
        <f t="shared" si="5061"/>
        <v>0.1145594159</v>
      </c>
      <c r="BF796" s="5">
        <v>1.0</v>
      </c>
      <c r="BG796" s="5">
        <v>1.0</v>
      </c>
      <c r="BH796" s="5">
        <v>1.0</v>
      </c>
      <c r="BJ796" s="34">
        <f t="shared" ref="BJ796:BL796" si="5062">BB796*BF796</f>
        <v>-0.1398399613</v>
      </c>
      <c r="BK796" s="34">
        <f t="shared" si="5062"/>
        <v>0.02528054532</v>
      </c>
      <c r="BL796" s="34">
        <f t="shared" si="5062"/>
        <v>0.1145594159</v>
      </c>
      <c r="BN796" s="61" t="s">
        <v>2677</v>
      </c>
      <c r="BO796" s="34">
        <v>0.15661474919932267</v>
      </c>
      <c r="BP796" s="34">
        <v>-0.3560699230320363</v>
      </c>
      <c r="BQ796" s="34">
        <v>0.19945517383271372</v>
      </c>
      <c r="BT796" s="5">
        <f t="shared" ref="BT796:BV796" si="5063">Z796*(1-Z796)</f>
        <v>0.02899198839</v>
      </c>
      <c r="BU796" s="5">
        <f t="shared" si="5063"/>
        <v>0.005224360734</v>
      </c>
      <c r="BV796" s="5">
        <f t="shared" si="5063"/>
        <v>0.04287184473</v>
      </c>
      <c r="BY796" s="17">
        <v>0.09438065391942113</v>
      </c>
      <c r="BZ796" s="17">
        <v>-0.28279627470104735</v>
      </c>
      <c r="CA796" s="17">
        <v>0.42666269730284245</v>
      </c>
      <c r="CC796" s="34">
        <f t="shared" ref="CC796:CE796" si="5064">BY796*BT796</f>
        <v>0.002736282823</v>
      </c>
      <c r="CD796" s="34">
        <f t="shared" si="5064"/>
        <v>-0.001477429753</v>
      </c>
      <c r="CE796" s="34">
        <f t="shared" si="5064"/>
        <v>0.01829181691</v>
      </c>
      <c r="CG796" s="61" t="s">
        <v>2678</v>
      </c>
      <c r="CH796" s="66">
        <v>-0.13605255159840424</v>
      </c>
      <c r="CI796" s="66">
        <v>0.08814228196696883</v>
      </c>
      <c r="CJ796" s="66">
        <v>-0.1662230309257315</v>
      </c>
    </row>
    <row r="797" ht="18.0" customHeight="1">
      <c r="B797" s="6">
        <v>1.0</v>
      </c>
      <c r="C797" s="6">
        <v>0.0</v>
      </c>
      <c r="D797" s="6">
        <v>0.0</v>
      </c>
      <c r="E797" s="22" t="str">
        <f t="shared" si="5051"/>
        <v>setosa</v>
      </c>
      <c r="F797" s="22">
        <f t="shared" ref="F797:H797" si="5065">AQ797</f>
        <v>0.8526961279</v>
      </c>
      <c r="G797" s="22">
        <f t="shared" si="5065"/>
        <v>0.02715041475</v>
      </c>
      <c r="H797" s="22">
        <f t="shared" si="5065"/>
        <v>0.1201534574</v>
      </c>
      <c r="I797" s="64" t="str">
        <f t="shared" si="5053"/>
        <v>setosa</v>
      </c>
      <c r="K797" s="24" t="str">
        <f t="shared" si="5054"/>
        <v>OK</v>
      </c>
      <c r="L797" s="76">
        <f t="shared" si="5055"/>
        <v>0.01121778788</v>
      </c>
      <c r="N797" s="29">
        <v>1.0</v>
      </c>
      <c r="O797" s="27">
        <v>4.6</v>
      </c>
      <c r="P797" s="27">
        <v>6.8</v>
      </c>
      <c r="Q797" s="72">
        <f t="shared" ref="Q797:S797" si="5066">Q784-$C$10*CH784</f>
        <v>-0.8028469971</v>
      </c>
      <c r="R797" s="72">
        <f t="shared" si="5066"/>
        <v>1.312030171</v>
      </c>
      <c r="S797" s="72">
        <f t="shared" si="5066"/>
        <v>-1.30582845</v>
      </c>
      <c r="U797" s="27">
        <v>-3.067049567450961</v>
      </c>
      <c r="V797" s="27">
        <v>4.637730178022121</v>
      </c>
      <c r="W797" s="27">
        <v>-2.7753840006823243</v>
      </c>
      <c r="Z797" s="17">
        <f t="shared" ref="Z797:AB797" si="5067">1/(1+EXP(-U797))</f>
        <v>0.04448707609</v>
      </c>
      <c r="AA797" s="17">
        <f t="shared" si="5067"/>
        <v>0.9904131535</v>
      </c>
      <c r="AB797" s="17">
        <f t="shared" si="5067"/>
        <v>0.05866896422</v>
      </c>
      <c r="AE797" s="29">
        <v>1.0</v>
      </c>
      <c r="AF797" s="17">
        <f t="shared" ref="AF797:AH797" si="5068">Z797</f>
        <v>0.04448707609</v>
      </c>
      <c r="AG797" s="17">
        <f t="shared" si="5068"/>
        <v>0.9904131535</v>
      </c>
      <c r="AH797" s="17">
        <f t="shared" si="5068"/>
        <v>0.05866896422</v>
      </c>
      <c r="AI797" s="38">
        <f t="shared" ref="AI797:AK797" si="5069">AI784-$C$10*BO784</f>
        <v>1.908086676</v>
      </c>
      <c r="AJ797" s="38">
        <f t="shared" si="5069"/>
        <v>-1.34563763</v>
      </c>
      <c r="AK797" s="38">
        <f t="shared" si="5069"/>
        <v>0.1575509537</v>
      </c>
      <c r="AM797" s="27">
        <v>2.0830335224459113</v>
      </c>
      <c r="AN797" s="27">
        <v>-1.3639773998415226</v>
      </c>
      <c r="AO797" s="27">
        <v>0.1234000148035915</v>
      </c>
      <c r="AQ797" s="17">
        <f t="shared" ref="AQ797:AS797" si="5070">EXP(AM797)/(EXP($AM797)+EXP($AN797)+EXP($AO797))</f>
        <v>0.8526961279</v>
      </c>
      <c r="AR797" s="17">
        <f t="shared" si="5070"/>
        <v>0.02715041475</v>
      </c>
      <c r="AS797" s="17">
        <f t="shared" si="5070"/>
        <v>0.1201534574</v>
      </c>
      <c r="AU797" s="40" t="str">
        <f t="shared" si="5071"/>
        <v>setosa</v>
      </c>
      <c r="AW797" s="41">
        <v>1.0</v>
      </c>
      <c r="AX797" s="41">
        <v>0.0</v>
      </c>
      <c r="AY797" s="41">
        <v>0.0</v>
      </c>
      <c r="BB797" s="74">
        <f t="shared" ref="BB797:BD797" si="5072">AQ797-AW797</f>
        <v>-0.1473038721</v>
      </c>
      <c r="BC797" s="74">
        <f t="shared" si="5072"/>
        <v>0.02715041475</v>
      </c>
      <c r="BD797" s="74">
        <f t="shared" si="5072"/>
        <v>0.1201534574</v>
      </c>
      <c r="BF797" s="5">
        <v>1.0</v>
      </c>
      <c r="BG797" s="5">
        <v>1.0</v>
      </c>
      <c r="BH797" s="5">
        <v>1.0</v>
      </c>
      <c r="BJ797" s="34">
        <f t="shared" ref="BJ797:BL797" si="5073">BB797*BF797</f>
        <v>-0.1473038721</v>
      </c>
      <c r="BK797" s="34">
        <f t="shared" si="5073"/>
        <v>0.02715041475</v>
      </c>
      <c r="BL797" s="34">
        <f t="shared" si="5073"/>
        <v>0.1201534574</v>
      </c>
      <c r="BO797" s="34">
        <v>-0.2011500291598293</v>
      </c>
      <c r="BP797" s="34">
        <v>0.4023329147601214</v>
      </c>
      <c r="BQ797" s="34">
        <v>-0.20118288560029268</v>
      </c>
      <c r="BT797" s="5">
        <f t="shared" ref="BT797:BV797" si="5074">Z797*(1-Z797)</f>
        <v>0.04250797615</v>
      </c>
      <c r="BU797" s="5">
        <f t="shared" si="5074"/>
        <v>0.009494938894</v>
      </c>
      <c r="BV797" s="5">
        <f t="shared" si="5074"/>
        <v>0.05522691686</v>
      </c>
      <c r="BY797" s="17">
        <v>0.09993891932285105</v>
      </c>
      <c r="BZ797" s="17">
        <v>-0.29867288363062544</v>
      </c>
      <c r="CA797" s="17">
        <v>0.44953225775085826</v>
      </c>
      <c r="CC797" s="34">
        <f t="shared" ref="CC797:CE797" si="5075">BY797*BT797</f>
        <v>0.004248201199</v>
      </c>
      <c r="CD797" s="34">
        <f t="shared" si="5075"/>
        <v>-0.002835880779</v>
      </c>
      <c r="CE797" s="34">
        <f t="shared" si="5075"/>
        <v>0.02482628063</v>
      </c>
      <c r="CH797" s="66">
        <v>0.24977464628078994</v>
      </c>
      <c r="CI797" s="66">
        <v>-0.27027988625290467</v>
      </c>
      <c r="CJ797" s="66">
        <v>0.14593299443728439</v>
      </c>
    </row>
    <row r="798" ht="18.0" customHeight="1">
      <c r="B798" s="6">
        <v>0.0</v>
      </c>
      <c r="C798" s="6">
        <v>1.0</v>
      </c>
      <c r="D798" s="6">
        <v>0.0</v>
      </c>
      <c r="E798" s="22" t="str">
        <f t="shared" si="5051"/>
        <v>versicolor</v>
      </c>
      <c r="F798" s="22">
        <f t="shared" ref="F798:H798" si="5076">AQ798</f>
        <v>0.03622565048</v>
      </c>
      <c r="G798" s="22">
        <f t="shared" si="5076"/>
        <v>0.5675237271</v>
      </c>
      <c r="H798" s="22">
        <f t="shared" si="5076"/>
        <v>0.3962506224</v>
      </c>
      <c r="I798" s="64" t="str">
        <f t="shared" si="5053"/>
        <v>versicolor</v>
      </c>
      <c r="K798" s="24" t="str">
        <f t="shared" si="5054"/>
        <v>OK</v>
      </c>
      <c r="L798" s="76">
        <f t="shared" si="5055"/>
        <v>0.09417401218</v>
      </c>
      <c r="N798" s="29">
        <v>1.0</v>
      </c>
      <c r="O798" s="27">
        <v>6.4</v>
      </c>
      <c r="P798" s="27">
        <v>3.6</v>
      </c>
      <c r="U798" s="27">
        <v>0.37920611839792473</v>
      </c>
      <c r="V798" s="27">
        <v>-1.148971797143398</v>
      </c>
      <c r="W798" s="27">
        <v>3.706193800997382</v>
      </c>
      <c r="Z798" s="17">
        <f t="shared" ref="Z798:AB798" si="5077">1/(1+EXP(-U798))</f>
        <v>0.5936816141</v>
      </c>
      <c r="AA798" s="17">
        <f t="shared" si="5077"/>
        <v>0.2406769386</v>
      </c>
      <c r="AB798" s="17">
        <f t="shared" si="5077"/>
        <v>0.976018382</v>
      </c>
      <c r="AE798" s="29">
        <v>1.0</v>
      </c>
      <c r="AF798" s="17">
        <f t="shared" ref="AF798:AH798" si="5078">Z798</f>
        <v>0.5936816141</v>
      </c>
      <c r="AG798" s="17">
        <f t="shared" si="5078"/>
        <v>0.2406769386</v>
      </c>
      <c r="AH798" s="17">
        <f t="shared" si="5078"/>
        <v>0.976018382</v>
      </c>
      <c r="AI798" s="38">
        <f t="shared" ref="AI798:AK798" si="5079">AI785-$C$10*BO785</f>
        <v>-1.793538994</v>
      </c>
      <c r="AJ798" s="38">
        <f t="shared" si="5079"/>
        <v>1.409543091</v>
      </c>
      <c r="AK798" s="38">
        <f t="shared" si="5079"/>
        <v>1.223995903</v>
      </c>
      <c r="AM798" s="27">
        <v>-1.027341607541904</v>
      </c>
      <c r="AN798" s="27">
        <v>1.7241735060178955</v>
      </c>
      <c r="AO798" s="27">
        <v>1.3649378435745934</v>
      </c>
      <c r="AQ798" s="17">
        <f t="shared" ref="AQ798:AS798" si="5080">EXP(AM798)/(EXP($AM798)+EXP($AN798)+EXP($AO798))</f>
        <v>0.03622565048</v>
      </c>
      <c r="AR798" s="17">
        <f t="shared" si="5080"/>
        <v>0.5675237271</v>
      </c>
      <c r="AS798" s="17">
        <f t="shared" si="5080"/>
        <v>0.3962506224</v>
      </c>
      <c r="AU798" s="40" t="str">
        <f t="shared" si="5071"/>
        <v>versicolor</v>
      </c>
      <c r="AW798" s="41">
        <v>0.0</v>
      </c>
      <c r="AX798" s="41">
        <v>1.0</v>
      </c>
      <c r="AY798" s="41">
        <v>0.0</v>
      </c>
      <c r="BB798" s="74">
        <f t="shared" ref="BB798:BD798" si="5081">AQ798-AW798</f>
        <v>0.03622565048</v>
      </c>
      <c r="BC798" s="74">
        <f t="shared" si="5081"/>
        <v>-0.4324762729</v>
      </c>
      <c r="BD798" s="74">
        <f t="shared" si="5081"/>
        <v>0.3962506224</v>
      </c>
      <c r="BF798" s="5">
        <v>1.0</v>
      </c>
      <c r="BG798" s="5">
        <v>1.0</v>
      </c>
      <c r="BH798" s="5">
        <v>1.0</v>
      </c>
      <c r="BJ798" s="34">
        <f t="shared" ref="BJ798:BL798" si="5082">BB798*BF798</f>
        <v>0.03622565048</v>
      </c>
      <c r="BK798" s="34">
        <f t="shared" si="5082"/>
        <v>-0.4324762729</v>
      </c>
      <c r="BL798" s="34">
        <f t="shared" si="5082"/>
        <v>0.3962506224</v>
      </c>
      <c r="BO798" s="34">
        <v>0.39100553516291525</v>
      </c>
      <c r="BP798" s="34">
        <v>-0.17634906459892496</v>
      </c>
      <c r="BQ798" s="34">
        <v>-0.21465647056399068</v>
      </c>
      <c r="BT798" s="5">
        <f t="shared" ref="BT798:BV798" si="5083">Z798*(1-Z798)</f>
        <v>0.2412237552</v>
      </c>
      <c r="BU798" s="5">
        <f t="shared" si="5083"/>
        <v>0.1827515498</v>
      </c>
      <c r="BV798" s="5">
        <f t="shared" si="5083"/>
        <v>0.02340649998</v>
      </c>
      <c r="BY798" s="17">
        <v>-0.4505411383869704</v>
      </c>
      <c r="BZ798" s="17">
        <v>0.7135076912568802</v>
      </c>
      <c r="CA798" s="17">
        <v>-0.18955692060528467</v>
      </c>
      <c r="CC798" s="34">
        <f t="shared" ref="CC798:CE798" si="5084">BY798*BT798</f>
        <v>-0.1086812253</v>
      </c>
      <c r="CD798" s="34">
        <f t="shared" si="5084"/>
        <v>0.1303946364</v>
      </c>
      <c r="CE798" s="34">
        <f t="shared" si="5084"/>
        <v>-0.004436864058</v>
      </c>
    </row>
    <row r="799" ht="18.0" customHeight="1">
      <c r="B799" s="6">
        <v>0.0</v>
      </c>
      <c r="C799" s="6">
        <v>1.0</v>
      </c>
      <c r="D799" s="6">
        <v>0.0</v>
      </c>
      <c r="E799" s="22" t="str">
        <f t="shared" si="5051"/>
        <v>versicolor</v>
      </c>
      <c r="F799" s="22">
        <f t="shared" ref="F799:H799" si="5085">AQ799</f>
        <v>0.04162524439</v>
      </c>
      <c r="G799" s="22">
        <f t="shared" si="5085"/>
        <v>0.5471804548</v>
      </c>
      <c r="H799" s="22">
        <f t="shared" si="5085"/>
        <v>0.4111943008</v>
      </c>
      <c r="I799" s="64" t="str">
        <f t="shared" si="5053"/>
        <v>versicolor</v>
      </c>
      <c r="K799" s="24" t="str">
        <f t="shared" si="5054"/>
        <v>OK</v>
      </c>
      <c r="L799" s="76">
        <f t="shared" si="5055"/>
        <v>0.1033891007</v>
      </c>
      <c r="N799" s="29">
        <v>1.0</v>
      </c>
      <c r="O799" s="27">
        <v>5.9</v>
      </c>
      <c r="P799" s="27">
        <v>3.4</v>
      </c>
      <c r="U799" s="27">
        <v>0.2961240469545894</v>
      </c>
      <c r="V799" s="27">
        <v>-0.9702096565417637</v>
      </c>
      <c r="W799" s="27">
        <v>3.327657612759748</v>
      </c>
      <c r="Z799" s="17">
        <f t="shared" ref="Z799:AB799" si="5086">1/(1+EXP(-U799))</f>
        <v>0.5734947356</v>
      </c>
      <c r="AA799" s="17">
        <f t="shared" si="5086"/>
        <v>0.2748387152</v>
      </c>
      <c r="AB799" s="17">
        <f t="shared" si="5086"/>
        <v>0.9653655375</v>
      </c>
      <c r="AE799" s="29">
        <v>1.0</v>
      </c>
      <c r="AF799" s="17">
        <f t="shared" ref="AF799:AH799" si="5087">Z799</f>
        <v>0.5734947356</v>
      </c>
      <c r="AG799" s="17">
        <f t="shared" si="5087"/>
        <v>0.2748387152</v>
      </c>
      <c r="AH799" s="17">
        <f t="shared" si="5087"/>
        <v>0.9653655375</v>
      </c>
      <c r="AI799" s="2"/>
      <c r="AM799" s="27">
        <v>-0.9417831372688309</v>
      </c>
      <c r="AN799" s="27">
        <v>1.634288690362719</v>
      </c>
      <c r="AO799" s="27">
        <v>1.348575897410785</v>
      </c>
      <c r="AQ799" s="17">
        <f t="shared" ref="AQ799:AS799" si="5088">EXP(AM799)/(EXP($AM799)+EXP($AN799)+EXP($AO799))</f>
        <v>0.04162524439</v>
      </c>
      <c r="AR799" s="17">
        <f t="shared" si="5088"/>
        <v>0.5471804548</v>
      </c>
      <c r="AS799" s="17">
        <f t="shared" si="5088"/>
        <v>0.4111943008</v>
      </c>
      <c r="AU799" s="40" t="str">
        <f t="shared" si="5071"/>
        <v>versicolor</v>
      </c>
      <c r="AW799" s="41">
        <v>0.0</v>
      </c>
      <c r="AX799" s="41">
        <v>1.0</v>
      </c>
      <c r="AY799" s="41">
        <v>0.0</v>
      </c>
      <c r="BB799" s="74">
        <f t="shared" ref="BB799:BD799" si="5089">AQ799-AW799</f>
        <v>0.04162524439</v>
      </c>
      <c r="BC799" s="74">
        <f t="shared" si="5089"/>
        <v>-0.4528195452</v>
      </c>
      <c r="BD799" s="74">
        <f t="shared" si="5089"/>
        <v>0.4111943008</v>
      </c>
      <c r="BF799" s="5">
        <v>1.0</v>
      </c>
      <c r="BG799" s="5">
        <v>1.0</v>
      </c>
      <c r="BH799" s="5">
        <v>1.0</v>
      </c>
      <c r="BJ799" s="34">
        <f t="shared" ref="BJ799:BL799" si="5090">BB799*BF799</f>
        <v>0.04162524439</v>
      </c>
      <c r="BK799" s="34">
        <f t="shared" si="5090"/>
        <v>-0.4528195452</v>
      </c>
      <c r="BL799" s="34">
        <f t="shared" si="5090"/>
        <v>0.4111943008</v>
      </c>
      <c r="BT799" s="5">
        <f t="shared" ref="BT799:BV799" si="5091">Z799*(1-Z799)</f>
        <v>0.2445985238</v>
      </c>
      <c r="BU799" s="5">
        <f t="shared" si="5091"/>
        <v>0.1993023958</v>
      </c>
      <c r="BV799" s="5">
        <f t="shared" si="5091"/>
        <v>0.0334349165</v>
      </c>
      <c r="BY799" s="17">
        <v>-0.47356002685987264</v>
      </c>
      <c r="BZ799" s="17">
        <v>0.7535396479614349</v>
      </c>
      <c r="CA799" s="17">
        <v>-0.20962502060678634</v>
      </c>
      <c r="CC799" s="34">
        <f t="shared" ref="CC799:CE799" si="5092">BY799*BT799</f>
        <v>-0.1158320835</v>
      </c>
      <c r="CD799" s="34">
        <f t="shared" si="5092"/>
        <v>0.1501822572</v>
      </c>
      <c r="CE799" s="34">
        <f t="shared" si="5092"/>
        <v>-0.007008795061</v>
      </c>
    </row>
    <row r="800" ht="18.0" customHeight="1">
      <c r="B800" s="6">
        <v>0.0</v>
      </c>
      <c r="C800" s="6">
        <v>1.0</v>
      </c>
      <c r="D800" s="6">
        <v>0.0</v>
      </c>
      <c r="E800" s="22" t="str">
        <f t="shared" si="5051"/>
        <v>versicolor</v>
      </c>
      <c r="F800" s="22">
        <f t="shared" ref="F800:H800" si="5093">AQ800</f>
        <v>0.02292201913</v>
      </c>
      <c r="G800" s="22">
        <f t="shared" si="5093"/>
        <v>0.6399043382</v>
      </c>
      <c r="H800" s="22">
        <f t="shared" si="5093"/>
        <v>0.3371736427</v>
      </c>
      <c r="I800" s="64" t="str">
        <f t="shared" si="5053"/>
        <v>versicolor</v>
      </c>
      <c r="K800" s="24" t="str">
        <f t="shared" si="5054"/>
        <v>OK</v>
      </c>
      <c r="L800" s="76">
        <f t="shared" si="5055"/>
        <v>0.06509715231</v>
      </c>
      <c r="N800" s="29">
        <v>1.0</v>
      </c>
      <c r="O800" s="27">
        <v>6.7</v>
      </c>
      <c r="P800" s="27">
        <v>3.2</v>
      </c>
      <c r="U800" s="27">
        <v>0.8465357997586951</v>
      </c>
      <c r="V800" s="27">
        <v>-1.9384847702492278</v>
      </c>
      <c r="W800" s="27">
        <v>4.612346307943176</v>
      </c>
      <c r="Z800" s="17">
        <f t="shared" ref="Z800:AB800" si="5094">1/(1+EXP(-U800))</f>
        <v>0.6998399429</v>
      </c>
      <c r="AA800" s="17">
        <f t="shared" si="5094"/>
        <v>0.1258144148</v>
      </c>
      <c r="AB800" s="17">
        <f t="shared" si="5094"/>
        <v>0.9901691103</v>
      </c>
      <c r="AE800" s="29">
        <v>1.0</v>
      </c>
      <c r="AF800" s="17">
        <f t="shared" ref="AF800:AH800" si="5095">Z800</f>
        <v>0.6998399429</v>
      </c>
      <c r="AG800" s="17">
        <f t="shared" si="5095"/>
        <v>0.1258144148</v>
      </c>
      <c r="AH800" s="17">
        <f t="shared" si="5095"/>
        <v>0.9901691103</v>
      </c>
      <c r="AJ800" s="2"/>
      <c r="AK800" s="2"/>
      <c r="AM800" s="27">
        <v>-1.2785601525321697</v>
      </c>
      <c r="AN800" s="27">
        <v>2.050660558419653</v>
      </c>
      <c r="AO800" s="27">
        <v>1.4099399226156333</v>
      </c>
      <c r="AQ800" s="17">
        <f t="shared" ref="AQ800:AS800" si="5096">EXP(AM800)/(EXP($AM800)+EXP($AN800)+EXP($AO800))</f>
        <v>0.02292201913</v>
      </c>
      <c r="AR800" s="17">
        <f t="shared" si="5096"/>
        <v>0.6399043382</v>
      </c>
      <c r="AS800" s="17">
        <f t="shared" si="5096"/>
        <v>0.3371736427</v>
      </c>
      <c r="AU800" s="40" t="str">
        <f t="shared" si="5071"/>
        <v>versicolor</v>
      </c>
      <c r="AW800" s="41">
        <v>0.0</v>
      </c>
      <c r="AX800" s="41">
        <v>1.0</v>
      </c>
      <c r="AY800" s="41">
        <v>0.0</v>
      </c>
      <c r="BB800" s="74">
        <f t="shared" ref="BB800:BD800" si="5097">AQ800-AW800</f>
        <v>0.02292201913</v>
      </c>
      <c r="BC800" s="74">
        <f t="shared" si="5097"/>
        <v>-0.3600956618</v>
      </c>
      <c r="BD800" s="74">
        <f t="shared" si="5097"/>
        <v>0.3371736427</v>
      </c>
      <c r="BF800" s="5">
        <v>1.0</v>
      </c>
      <c r="BG800" s="5">
        <v>1.0</v>
      </c>
      <c r="BH800" s="5">
        <v>1.0</v>
      </c>
      <c r="BJ800" s="34">
        <f t="shared" ref="BJ800:BL800" si="5098">BB800*BF800</f>
        <v>0.02292201913</v>
      </c>
      <c r="BK800" s="34">
        <f t="shared" si="5098"/>
        <v>-0.3600956618</v>
      </c>
      <c r="BL800" s="34">
        <f t="shared" si="5098"/>
        <v>0.3371736427</v>
      </c>
      <c r="BT800" s="5">
        <f t="shared" ref="BT800:BV800" si="5099">Z800*(1-Z800)</f>
        <v>0.2100639972</v>
      </c>
      <c r="BU800" s="5">
        <f t="shared" si="5099"/>
        <v>0.1099851478</v>
      </c>
      <c r="BV800" s="5">
        <f t="shared" si="5099"/>
        <v>0.009734243311</v>
      </c>
      <c r="BY800" s="17">
        <v>-0.37155969591715676</v>
      </c>
      <c r="BZ800" s="17">
        <v>0.581417501091014</v>
      </c>
      <c r="CA800" s="17">
        <v>-0.1359827299161307</v>
      </c>
      <c r="CC800" s="34">
        <f t="shared" ref="CC800:CE800" si="5100">BY800*BT800</f>
        <v>-0.07805131493</v>
      </c>
      <c r="CD800" s="34">
        <f t="shared" si="5100"/>
        <v>0.06394728981</v>
      </c>
      <c r="CE800" s="34">
        <f t="shared" si="5100"/>
        <v>-0.001323688979</v>
      </c>
    </row>
    <row r="801" ht="18.0" customHeight="1">
      <c r="B801" s="6">
        <v>0.0</v>
      </c>
      <c r="C801" s="6">
        <v>0.0</v>
      </c>
      <c r="D801" s="6">
        <v>1.0</v>
      </c>
      <c r="E801" s="22" t="str">
        <f t="shared" si="5051"/>
        <v>virginica</v>
      </c>
      <c r="F801" s="22">
        <f t="shared" ref="F801:H801" si="5101">AQ801</f>
        <v>0.1863248908</v>
      </c>
      <c r="G801" s="22">
        <f t="shared" si="5101"/>
        <v>0.2610297383</v>
      </c>
      <c r="H801" s="22">
        <f t="shared" si="5101"/>
        <v>0.5526453709</v>
      </c>
      <c r="I801" s="64" t="str">
        <f t="shared" si="5053"/>
        <v>virginica</v>
      </c>
      <c r="K801" s="24" t="str">
        <f t="shared" si="5054"/>
        <v>OK</v>
      </c>
      <c r="L801" s="76">
        <f t="shared" si="5055"/>
        <v>0.05142674461</v>
      </c>
      <c r="N801" s="29">
        <v>1.0</v>
      </c>
      <c r="O801" s="27">
        <v>7.9</v>
      </c>
      <c r="P801" s="27">
        <v>6.3</v>
      </c>
      <c r="U801" s="27">
        <v>-1.057526361193255</v>
      </c>
      <c r="V801" s="27">
        <v>1.070005139444361</v>
      </c>
      <c r="W801" s="27">
        <v>2.099562620697311</v>
      </c>
      <c r="Z801" s="17">
        <f t="shared" ref="Z801:AB801" si="5102">1/(1+EXP(-U801))</f>
        <v>0.257782454</v>
      </c>
      <c r="AA801" s="17">
        <f t="shared" si="5102"/>
        <v>0.7445978932</v>
      </c>
      <c r="AB801" s="17">
        <f t="shared" si="5102"/>
        <v>0.8908606606</v>
      </c>
      <c r="AE801" s="29">
        <v>1.0</v>
      </c>
      <c r="AF801" s="17">
        <f t="shared" ref="AF801:AH801" si="5103">Z801</f>
        <v>0.257782454</v>
      </c>
      <c r="AG801" s="17">
        <f t="shared" si="5103"/>
        <v>0.7445978932</v>
      </c>
      <c r="AH801" s="17">
        <f t="shared" si="5103"/>
        <v>0.8908606606</v>
      </c>
      <c r="AM801" s="27">
        <v>0.10802491676920067</v>
      </c>
      <c r="AN801" s="27">
        <v>0.4451673828486896</v>
      </c>
      <c r="AO801" s="27">
        <v>1.1952495555825668</v>
      </c>
      <c r="AQ801" s="17">
        <f t="shared" ref="AQ801:AS801" si="5104">EXP(AM801)/(EXP($AM801)+EXP($AN801)+EXP($AO801))</f>
        <v>0.1863248908</v>
      </c>
      <c r="AR801" s="17">
        <f t="shared" si="5104"/>
        <v>0.2610297383</v>
      </c>
      <c r="AS801" s="17">
        <f t="shared" si="5104"/>
        <v>0.5526453709</v>
      </c>
      <c r="AU801" s="40" t="str">
        <f t="shared" si="5071"/>
        <v>virginica</v>
      </c>
      <c r="AW801" s="41">
        <v>0.0</v>
      </c>
      <c r="AX801" s="41">
        <v>0.0</v>
      </c>
      <c r="AY801" s="41">
        <v>1.0</v>
      </c>
      <c r="BB801" s="74">
        <f t="shared" ref="BB801:BD801" si="5105">AQ801-AW801</f>
        <v>0.1863248908</v>
      </c>
      <c r="BC801" s="74">
        <f t="shared" si="5105"/>
        <v>0.2610297383</v>
      </c>
      <c r="BD801" s="74">
        <f t="shared" si="5105"/>
        <v>-0.4473546291</v>
      </c>
      <c r="BF801" s="5">
        <v>1.0</v>
      </c>
      <c r="BG801" s="5">
        <v>1.0</v>
      </c>
      <c r="BH801" s="5">
        <v>1.0</v>
      </c>
      <c r="BJ801" s="34">
        <f t="shared" ref="BJ801:BL801" si="5106">BB801*BF801</f>
        <v>0.1863248908</v>
      </c>
      <c r="BK801" s="34">
        <f t="shared" si="5106"/>
        <v>0.2610297383</v>
      </c>
      <c r="BL801" s="34">
        <f t="shared" si="5106"/>
        <v>-0.4473546291</v>
      </c>
      <c r="BT801" s="5">
        <f t="shared" ref="BT801:BV801" si="5107">Z801*(1-Z801)</f>
        <v>0.1913306604</v>
      </c>
      <c r="BU801" s="5">
        <f t="shared" si="5107"/>
        <v>0.1901718706</v>
      </c>
      <c r="BV801" s="5">
        <f t="shared" si="5107"/>
        <v>0.09722794401</v>
      </c>
      <c r="BY801" s="17">
        <v>0.16907347685081242</v>
      </c>
      <c r="BZ801" s="17">
        <v>-0.06620854530529427</v>
      </c>
      <c r="CA801" s="17">
        <v>-0.5138085265217767</v>
      </c>
      <c r="CC801" s="34">
        <f t="shared" ref="CC801:CE801" si="5108">BY801*BT801</f>
        <v>0.03234893998</v>
      </c>
      <c r="CD801" s="34">
        <f t="shared" si="5108"/>
        <v>-0.01259100291</v>
      </c>
      <c r="CE801" s="34">
        <f t="shared" si="5108"/>
        <v>-0.04995654665</v>
      </c>
    </row>
    <row r="802" ht="18.0" customHeight="1">
      <c r="B802" s="6">
        <v>0.0</v>
      </c>
      <c r="C802" s="6">
        <v>0.0</v>
      </c>
      <c r="D802" s="6">
        <v>1.0</v>
      </c>
      <c r="E802" s="22" t="str">
        <f t="shared" si="5051"/>
        <v>virginica</v>
      </c>
      <c r="F802" s="22">
        <f t="shared" ref="F802:H802" si="5109">AQ802</f>
        <v>0.08779124247</v>
      </c>
      <c r="G802" s="22">
        <f t="shared" si="5109"/>
        <v>0.3964809745</v>
      </c>
      <c r="H802" s="22">
        <f t="shared" si="5109"/>
        <v>0.5157277831</v>
      </c>
      <c r="I802" s="64" t="str">
        <f t="shared" si="5053"/>
        <v>virginica</v>
      </c>
      <c r="K802" s="24" t="str">
        <f t="shared" si="5054"/>
        <v>OK</v>
      </c>
      <c r="L802" s="76">
        <f t="shared" si="5055"/>
        <v>0.08245223268</v>
      </c>
      <c r="N802" s="29">
        <v>1.0</v>
      </c>
      <c r="O802" s="27">
        <v>8.3</v>
      </c>
      <c r="P802" s="27">
        <v>5.8</v>
      </c>
      <c r="U802" s="27">
        <v>-0.4611816859490707</v>
      </c>
      <c r="V802" s="27">
        <v>0.06105551432535972</v>
      </c>
      <c r="W802" s="27">
        <v>3.264238348291496</v>
      </c>
      <c r="Z802" s="17">
        <f t="shared" ref="Z802:AB802" si="5110">1/(1+EXP(-U802))</f>
        <v>0.3867055326</v>
      </c>
      <c r="AA802" s="17">
        <f t="shared" si="5110"/>
        <v>0.5152591387</v>
      </c>
      <c r="AB802" s="17">
        <f t="shared" si="5110"/>
        <v>0.9631813907</v>
      </c>
      <c r="AE802" s="29">
        <v>1.0</v>
      </c>
      <c r="AF802" s="17">
        <f t="shared" ref="AF802:AH802" si="5111">Z802</f>
        <v>0.3867055326</v>
      </c>
      <c r="AG802" s="17">
        <f t="shared" si="5111"/>
        <v>0.5152591387</v>
      </c>
      <c r="AH802" s="17">
        <f t="shared" si="5111"/>
        <v>0.9631813907</v>
      </c>
      <c r="AM802" s="27">
        <v>-0.4673849068641007</v>
      </c>
      <c r="AN802" s="27">
        <v>1.040281397787236</v>
      </c>
      <c r="AO802" s="27">
        <v>1.3032324156986959</v>
      </c>
      <c r="AQ802" s="17">
        <f t="shared" ref="AQ802:AS802" si="5112">EXP(AM802)/(EXP($AM802)+EXP($AN802)+EXP($AO802))</f>
        <v>0.08779124247</v>
      </c>
      <c r="AR802" s="17">
        <f t="shared" si="5112"/>
        <v>0.3964809745</v>
      </c>
      <c r="AS802" s="17">
        <f t="shared" si="5112"/>
        <v>0.5157277831</v>
      </c>
      <c r="AU802" s="40" t="str">
        <f t="shared" si="5071"/>
        <v>virginica</v>
      </c>
      <c r="AW802" s="41">
        <v>0.0</v>
      </c>
      <c r="AX802" s="41">
        <v>0.0</v>
      </c>
      <c r="AY802" s="41">
        <v>1.0</v>
      </c>
      <c r="BB802" s="74">
        <f t="shared" ref="BB802:BD802" si="5113">AQ802-AW802</f>
        <v>0.08779124247</v>
      </c>
      <c r="BC802" s="74">
        <f t="shared" si="5113"/>
        <v>0.3964809745</v>
      </c>
      <c r="BD802" s="74">
        <f t="shared" si="5113"/>
        <v>-0.4842722169</v>
      </c>
      <c r="BF802" s="5">
        <v>1.0</v>
      </c>
      <c r="BG802" s="5">
        <v>1.0</v>
      </c>
      <c r="BH802" s="5">
        <v>1.0</v>
      </c>
      <c r="BJ802" s="34">
        <f t="shared" ref="BJ802:BL802" si="5114">BB802*BF802</f>
        <v>0.08779124247</v>
      </c>
      <c r="BK802" s="34">
        <f t="shared" si="5114"/>
        <v>0.3964809745</v>
      </c>
      <c r="BL802" s="34">
        <f t="shared" si="5114"/>
        <v>-0.4842722169</v>
      </c>
      <c r="BT802" s="5">
        <f t="shared" ref="BT802:BV802" si="5115">Z802*(1-Z802)</f>
        <v>0.2371643637</v>
      </c>
      <c r="BU802" s="5">
        <f t="shared" si="5115"/>
        <v>0.2497671587</v>
      </c>
      <c r="BV802" s="5">
        <f t="shared" si="5115"/>
        <v>0.03546299934</v>
      </c>
      <c r="BY802" s="17">
        <v>0.3532592552333871</v>
      </c>
      <c r="BZ802" s="17">
        <v>-0.44230396831969776</v>
      </c>
      <c r="CA802" s="17">
        <v>-0.1913472081729753</v>
      </c>
      <c r="CC802" s="34">
        <f t="shared" ref="CC802:CE802" si="5116">BY802*BT802</f>
        <v>0.08378050647</v>
      </c>
      <c r="CD802" s="34">
        <f t="shared" si="5116"/>
        <v>-0.1104730054</v>
      </c>
      <c r="CE802" s="34">
        <f t="shared" si="5116"/>
        <v>-0.006785745917</v>
      </c>
    </row>
    <row r="803" ht="18.0" customHeight="1">
      <c r="B803" s="6">
        <v>0.0</v>
      </c>
      <c r="C803" s="6">
        <v>0.0</v>
      </c>
      <c r="D803" s="6">
        <v>1.0</v>
      </c>
      <c r="E803" s="22" t="str">
        <f t="shared" si="5051"/>
        <v>virginica</v>
      </c>
      <c r="F803" s="22">
        <f t="shared" ref="F803:H803" si="5117">AQ803</f>
        <v>0.07295320496</v>
      </c>
      <c r="G803" s="22">
        <f t="shared" si="5117"/>
        <v>0.4356433031</v>
      </c>
      <c r="H803" s="22">
        <f t="shared" si="5117"/>
        <v>0.491403492</v>
      </c>
      <c r="I803" s="64" t="str">
        <f t="shared" si="5053"/>
        <v>virginica</v>
      </c>
      <c r="J803" s="30"/>
      <c r="K803" s="77" t="str">
        <f t="shared" si="5054"/>
        <v>OK</v>
      </c>
      <c r="L803" s="78">
        <f t="shared" si="5055"/>
        <v>0.09755362881</v>
      </c>
      <c r="N803" s="31">
        <v>1.0</v>
      </c>
      <c r="O803" s="27">
        <v>7.7</v>
      </c>
      <c r="P803" s="27">
        <v>5.2</v>
      </c>
      <c r="U803" s="27">
        <v>-0.27185525272315614</v>
      </c>
      <c r="V803" s="27">
        <v>-0.19676077839142003</v>
      </c>
      <c r="W803" s="27">
        <v>3.280093164408557</v>
      </c>
      <c r="Z803" s="17">
        <f t="shared" ref="Z803:AB803" si="5118">1/(1+EXP(-U803))</f>
        <v>0.43245169</v>
      </c>
      <c r="AA803" s="17">
        <f t="shared" si="5118"/>
        <v>0.4509678925</v>
      </c>
      <c r="AB803" s="17">
        <f t="shared" si="5118"/>
        <v>0.9637395395</v>
      </c>
      <c r="AE803" s="31">
        <v>1.0</v>
      </c>
      <c r="AF803" s="17">
        <f t="shared" ref="AF803:AH803" si="5119">Z803</f>
        <v>0.43245169</v>
      </c>
      <c r="AG803" s="17">
        <f t="shared" si="5119"/>
        <v>0.4509678925</v>
      </c>
      <c r="AH803" s="17">
        <f t="shared" si="5119"/>
        <v>0.9637395395</v>
      </c>
      <c r="AM803" s="27">
        <v>-0.5939339364955418</v>
      </c>
      <c r="AN803" s="27">
        <v>1.1930716521229416</v>
      </c>
      <c r="AO803" s="27">
        <v>1.3135134221100948</v>
      </c>
      <c r="AQ803" s="17">
        <f t="shared" ref="AQ803:AS803" si="5120">EXP(AM803)/(EXP($AM803)+EXP($AN803)+EXP($AO803))</f>
        <v>0.07295320496</v>
      </c>
      <c r="AR803" s="17">
        <f t="shared" si="5120"/>
        <v>0.4356433031</v>
      </c>
      <c r="AS803" s="17">
        <f t="shared" si="5120"/>
        <v>0.491403492</v>
      </c>
      <c r="AU803" s="40" t="str">
        <f t="shared" si="5071"/>
        <v>virginica</v>
      </c>
      <c r="AW803" s="41">
        <v>0.0</v>
      </c>
      <c r="AX803" s="41">
        <v>0.0</v>
      </c>
      <c r="AY803" s="41">
        <v>1.0</v>
      </c>
      <c r="BB803" s="74">
        <f t="shared" ref="BB803:BD803" si="5121">AQ803-AW803</f>
        <v>0.07295320496</v>
      </c>
      <c r="BC803" s="74">
        <f t="shared" si="5121"/>
        <v>0.4356433031</v>
      </c>
      <c r="BD803" s="74">
        <f t="shared" si="5121"/>
        <v>-0.508596508</v>
      </c>
      <c r="BF803" s="5">
        <v>1.0</v>
      </c>
      <c r="BG803" s="5">
        <v>1.0</v>
      </c>
      <c r="BH803" s="5">
        <v>1.0</v>
      </c>
      <c r="BJ803" s="34">
        <f t="shared" ref="BJ803:BL803" si="5122">BB803*BF803</f>
        <v>0.07295320496</v>
      </c>
      <c r="BK803" s="34">
        <f t="shared" si="5122"/>
        <v>0.4356433031</v>
      </c>
      <c r="BL803" s="34">
        <f t="shared" si="5122"/>
        <v>-0.508596508</v>
      </c>
      <c r="BT803" s="5">
        <f t="shared" ref="BT803:BV803" si="5123">Z803*(1-Z803)</f>
        <v>0.2454372258</v>
      </c>
      <c r="BU803" s="5">
        <f t="shared" si="5123"/>
        <v>0.2475958524</v>
      </c>
      <c r="BV803" s="5">
        <f t="shared" si="5123"/>
        <v>0.03494563955</v>
      </c>
      <c r="BY803" s="17">
        <v>0.39976769121915084</v>
      </c>
      <c r="BZ803" s="17">
        <v>-0.5271468482876216</v>
      </c>
      <c r="CA803" s="17">
        <v>-0.13930645225344895</v>
      </c>
      <c r="CC803" s="34">
        <f t="shared" ref="CC803:CE803" si="5124">BY803*BT803</f>
        <v>0.0981178731</v>
      </c>
      <c r="CD803" s="34">
        <f t="shared" si="5124"/>
        <v>-0.1305193733</v>
      </c>
      <c r="CE803" s="34">
        <f t="shared" si="5124"/>
        <v>-0.004868153067</v>
      </c>
    </row>
  </sheetData>
  <mergeCells count="611">
    <mergeCell ref="AF248:AH248"/>
    <mergeCell ref="AF261:AH261"/>
    <mergeCell ref="AI261:AJ261"/>
    <mergeCell ref="AM261:AN261"/>
    <mergeCell ref="AQ261:AR261"/>
    <mergeCell ref="B247:E247"/>
    <mergeCell ref="AI248:AJ248"/>
    <mergeCell ref="AM248:AN248"/>
    <mergeCell ref="AQ248:AR248"/>
    <mergeCell ref="BB248:BC248"/>
    <mergeCell ref="BJ248:BK248"/>
    <mergeCell ref="B260:E260"/>
    <mergeCell ref="BY222:CA222"/>
    <mergeCell ref="CC222:CE222"/>
    <mergeCell ref="CH222:CJ222"/>
    <mergeCell ref="AF222:AH222"/>
    <mergeCell ref="AF235:AH235"/>
    <mergeCell ref="AI235:AJ235"/>
    <mergeCell ref="AM235:AN235"/>
    <mergeCell ref="AQ235:AR235"/>
    <mergeCell ref="BB235:BC235"/>
    <mergeCell ref="BJ235:BK235"/>
    <mergeCell ref="BY235:CA235"/>
    <mergeCell ref="CC235:CE235"/>
    <mergeCell ref="CH235:CJ235"/>
    <mergeCell ref="B221:E221"/>
    <mergeCell ref="AI222:AJ222"/>
    <mergeCell ref="AM222:AN222"/>
    <mergeCell ref="AQ222:AR222"/>
    <mergeCell ref="BB222:BC222"/>
    <mergeCell ref="BJ222:BK222"/>
    <mergeCell ref="B234:E234"/>
    <mergeCell ref="BY248:CA248"/>
    <mergeCell ref="CC248:CE248"/>
    <mergeCell ref="CH248:CJ248"/>
    <mergeCell ref="BB261:BC261"/>
    <mergeCell ref="BJ261:BK261"/>
    <mergeCell ref="BY261:CA261"/>
    <mergeCell ref="CC261:CE261"/>
    <mergeCell ref="CH261:CJ261"/>
    <mergeCell ref="BY274:CA274"/>
    <mergeCell ref="CC274:CE274"/>
    <mergeCell ref="CH274:CJ274"/>
    <mergeCell ref="AF40:AH40"/>
    <mergeCell ref="AF53:AH53"/>
    <mergeCell ref="AI53:AJ53"/>
    <mergeCell ref="AM53:AN53"/>
    <mergeCell ref="AQ53:AR53"/>
    <mergeCell ref="B39:E39"/>
    <mergeCell ref="AI40:AJ40"/>
    <mergeCell ref="AM40:AN40"/>
    <mergeCell ref="AQ40:AR40"/>
    <mergeCell ref="BB40:BC40"/>
    <mergeCell ref="BJ40:BK40"/>
    <mergeCell ref="B52:E52"/>
    <mergeCell ref="BJ14:BK14"/>
    <mergeCell ref="BY14:CA14"/>
    <mergeCell ref="CC14:CE14"/>
    <mergeCell ref="CH14:CJ14"/>
    <mergeCell ref="AF14:AH14"/>
    <mergeCell ref="AF27:AH27"/>
    <mergeCell ref="AI27:AJ27"/>
    <mergeCell ref="AM27:AN27"/>
    <mergeCell ref="AQ27:AR27"/>
    <mergeCell ref="BB27:BC27"/>
    <mergeCell ref="BJ27:BK27"/>
    <mergeCell ref="BY27:CA27"/>
    <mergeCell ref="CC27:CE27"/>
    <mergeCell ref="CH27:CJ27"/>
    <mergeCell ref="E1:F1"/>
    <mergeCell ref="B13:E13"/>
    <mergeCell ref="AI14:AJ14"/>
    <mergeCell ref="AM14:AN14"/>
    <mergeCell ref="AQ14:AR14"/>
    <mergeCell ref="BB14:BC14"/>
    <mergeCell ref="B26:E26"/>
    <mergeCell ref="BY40:CA40"/>
    <mergeCell ref="CC40:CE40"/>
    <mergeCell ref="CH40:CJ40"/>
    <mergeCell ref="BB53:BC53"/>
    <mergeCell ref="BJ53:BK53"/>
    <mergeCell ref="BY53:CA53"/>
    <mergeCell ref="CC53:CE53"/>
    <mergeCell ref="CH53:CJ53"/>
    <mergeCell ref="BY66:CA66"/>
    <mergeCell ref="CC66:CE66"/>
    <mergeCell ref="CH66:CJ66"/>
    <mergeCell ref="AF66:AH66"/>
    <mergeCell ref="AF79:AH79"/>
    <mergeCell ref="AI79:AJ79"/>
    <mergeCell ref="AM79:AN79"/>
    <mergeCell ref="AQ79:AR79"/>
    <mergeCell ref="BB79:BC79"/>
    <mergeCell ref="BJ79:BK79"/>
    <mergeCell ref="BY79:CA79"/>
    <mergeCell ref="CC79:CE79"/>
    <mergeCell ref="CH79:CJ79"/>
    <mergeCell ref="B65:E65"/>
    <mergeCell ref="AI66:AJ66"/>
    <mergeCell ref="AM66:AN66"/>
    <mergeCell ref="AQ66:AR66"/>
    <mergeCell ref="BB66:BC66"/>
    <mergeCell ref="BJ66:BK66"/>
    <mergeCell ref="B78:E78"/>
    <mergeCell ref="BY92:CA92"/>
    <mergeCell ref="CC92:CE92"/>
    <mergeCell ref="CH92:CJ92"/>
    <mergeCell ref="AF92:AH92"/>
    <mergeCell ref="AF105:AH105"/>
    <mergeCell ref="AI105:AJ105"/>
    <mergeCell ref="AM105:AN105"/>
    <mergeCell ref="AQ105:AR105"/>
    <mergeCell ref="BB105:BC105"/>
    <mergeCell ref="BJ105:BK105"/>
    <mergeCell ref="BY105:CA105"/>
    <mergeCell ref="CC105:CE105"/>
    <mergeCell ref="CH105:CJ105"/>
    <mergeCell ref="B91:E91"/>
    <mergeCell ref="AI92:AJ92"/>
    <mergeCell ref="AM92:AN92"/>
    <mergeCell ref="AQ92:AR92"/>
    <mergeCell ref="BB92:BC92"/>
    <mergeCell ref="BJ92:BK92"/>
    <mergeCell ref="B104:E104"/>
    <mergeCell ref="AF144:AH144"/>
    <mergeCell ref="AF157:AH157"/>
    <mergeCell ref="AI157:AJ157"/>
    <mergeCell ref="AM157:AN157"/>
    <mergeCell ref="AQ157:AR157"/>
    <mergeCell ref="B143:E143"/>
    <mergeCell ref="AI144:AJ144"/>
    <mergeCell ref="AM144:AN144"/>
    <mergeCell ref="AQ144:AR144"/>
    <mergeCell ref="BB144:BC144"/>
    <mergeCell ref="BJ144:BK144"/>
    <mergeCell ref="B156:E156"/>
    <mergeCell ref="BY118:CA118"/>
    <mergeCell ref="CC118:CE118"/>
    <mergeCell ref="CH118:CJ118"/>
    <mergeCell ref="AF118:AH118"/>
    <mergeCell ref="AF131:AH131"/>
    <mergeCell ref="AI131:AJ131"/>
    <mergeCell ref="AM131:AN131"/>
    <mergeCell ref="AQ131:AR131"/>
    <mergeCell ref="BB131:BC131"/>
    <mergeCell ref="BJ131:BK131"/>
    <mergeCell ref="BY131:CA131"/>
    <mergeCell ref="CC131:CE131"/>
    <mergeCell ref="CH131:CJ131"/>
    <mergeCell ref="B117:E117"/>
    <mergeCell ref="AI118:AJ118"/>
    <mergeCell ref="AM118:AN118"/>
    <mergeCell ref="AQ118:AR118"/>
    <mergeCell ref="BB118:BC118"/>
    <mergeCell ref="BJ118:BK118"/>
    <mergeCell ref="B130:E130"/>
    <mergeCell ref="BY144:CA144"/>
    <mergeCell ref="CC144:CE144"/>
    <mergeCell ref="CH144:CJ144"/>
    <mergeCell ref="BB157:BC157"/>
    <mergeCell ref="BJ157:BK157"/>
    <mergeCell ref="BY157:CA157"/>
    <mergeCell ref="CC157:CE157"/>
    <mergeCell ref="CH157:CJ157"/>
    <mergeCell ref="BY170:CA170"/>
    <mergeCell ref="CC170:CE170"/>
    <mergeCell ref="CH170:CJ170"/>
    <mergeCell ref="AF170:AH170"/>
    <mergeCell ref="AF183:AH183"/>
    <mergeCell ref="AI183:AJ183"/>
    <mergeCell ref="AM183:AN183"/>
    <mergeCell ref="AQ183:AR183"/>
    <mergeCell ref="BB183:BC183"/>
    <mergeCell ref="BJ183:BK183"/>
    <mergeCell ref="BY183:CA183"/>
    <mergeCell ref="CC183:CE183"/>
    <mergeCell ref="CH183:CJ183"/>
    <mergeCell ref="B169:E169"/>
    <mergeCell ref="AI170:AJ170"/>
    <mergeCell ref="AM170:AN170"/>
    <mergeCell ref="AQ170:AR170"/>
    <mergeCell ref="BB170:BC170"/>
    <mergeCell ref="BJ170:BK170"/>
    <mergeCell ref="B182:E182"/>
    <mergeCell ref="BY196:CA196"/>
    <mergeCell ref="CC196:CE196"/>
    <mergeCell ref="CH196:CJ196"/>
    <mergeCell ref="AF196:AH196"/>
    <mergeCell ref="AF209:AH209"/>
    <mergeCell ref="AI209:AJ209"/>
    <mergeCell ref="AM209:AN209"/>
    <mergeCell ref="AQ209:AR209"/>
    <mergeCell ref="BB209:BC209"/>
    <mergeCell ref="BJ209:BK209"/>
    <mergeCell ref="BY209:CA209"/>
    <mergeCell ref="CC209:CE209"/>
    <mergeCell ref="CH209:CJ209"/>
    <mergeCell ref="B195:E195"/>
    <mergeCell ref="AI196:AJ196"/>
    <mergeCell ref="AM196:AN196"/>
    <mergeCell ref="AQ196:AR196"/>
    <mergeCell ref="BB196:BC196"/>
    <mergeCell ref="BJ196:BK196"/>
    <mergeCell ref="B208:E208"/>
    <mergeCell ref="AF274:AH274"/>
    <mergeCell ref="AF287:AH287"/>
    <mergeCell ref="AI287:AJ287"/>
    <mergeCell ref="AM287:AN287"/>
    <mergeCell ref="AQ287:AR287"/>
    <mergeCell ref="BB287:BC287"/>
    <mergeCell ref="BJ287:BK287"/>
    <mergeCell ref="BY287:CA287"/>
    <mergeCell ref="CC287:CE287"/>
    <mergeCell ref="CH287:CJ287"/>
    <mergeCell ref="B273:E273"/>
    <mergeCell ref="AI274:AJ274"/>
    <mergeCell ref="AM274:AN274"/>
    <mergeCell ref="AQ274:AR274"/>
    <mergeCell ref="BB274:BC274"/>
    <mergeCell ref="BJ274:BK274"/>
    <mergeCell ref="B286:E286"/>
    <mergeCell ref="BY300:CA300"/>
    <mergeCell ref="CC300:CE300"/>
    <mergeCell ref="CH300:CJ300"/>
    <mergeCell ref="AF300:AH300"/>
    <mergeCell ref="AF313:AH313"/>
    <mergeCell ref="AI313:AJ313"/>
    <mergeCell ref="AM313:AN313"/>
    <mergeCell ref="AQ313:AR313"/>
    <mergeCell ref="BB313:BC313"/>
    <mergeCell ref="BJ313:BK313"/>
    <mergeCell ref="BY313:CA313"/>
    <mergeCell ref="CC313:CE313"/>
    <mergeCell ref="CH313:CJ313"/>
    <mergeCell ref="B299:E299"/>
    <mergeCell ref="AI300:AJ300"/>
    <mergeCell ref="AM300:AN300"/>
    <mergeCell ref="AQ300:AR300"/>
    <mergeCell ref="BB300:BC300"/>
    <mergeCell ref="BJ300:BK300"/>
    <mergeCell ref="B312:E312"/>
    <mergeCell ref="AF560:AH560"/>
    <mergeCell ref="AF573:AH573"/>
    <mergeCell ref="AI573:AJ573"/>
    <mergeCell ref="AM573:AN573"/>
    <mergeCell ref="AQ573:AR573"/>
    <mergeCell ref="B559:E559"/>
    <mergeCell ref="AI560:AJ560"/>
    <mergeCell ref="AM560:AN560"/>
    <mergeCell ref="AQ560:AR560"/>
    <mergeCell ref="BB560:BC560"/>
    <mergeCell ref="BJ560:BK560"/>
    <mergeCell ref="B572:E572"/>
    <mergeCell ref="BY534:CA534"/>
    <mergeCell ref="CC534:CE534"/>
    <mergeCell ref="CH534:CJ534"/>
    <mergeCell ref="AF534:AH534"/>
    <mergeCell ref="AF547:AH547"/>
    <mergeCell ref="AI547:AJ547"/>
    <mergeCell ref="AM547:AN547"/>
    <mergeCell ref="AQ547:AR547"/>
    <mergeCell ref="BB547:BC547"/>
    <mergeCell ref="BJ547:BK547"/>
    <mergeCell ref="BY547:CA547"/>
    <mergeCell ref="CC547:CE547"/>
    <mergeCell ref="CH547:CJ547"/>
    <mergeCell ref="B533:E533"/>
    <mergeCell ref="AI534:AJ534"/>
    <mergeCell ref="AM534:AN534"/>
    <mergeCell ref="AQ534:AR534"/>
    <mergeCell ref="BB534:BC534"/>
    <mergeCell ref="BJ534:BK534"/>
    <mergeCell ref="B546:E546"/>
    <mergeCell ref="BY560:CA560"/>
    <mergeCell ref="CC560:CE560"/>
    <mergeCell ref="CH560:CJ560"/>
    <mergeCell ref="BB573:BC573"/>
    <mergeCell ref="BJ573:BK573"/>
    <mergeCell ref="BY573:CA573"/>
    <mergeCell ref="CC573:CE573"/>
    <mergeCell ref="CH573:CJ573"/>
    <mergeCell ref="BY586:CA586"/>
    <mergeCell ref="CC586:CE586"/>
    <mergeCell ref="CH586:CJ586"/>
    <mergeCell ref="AF664:AH664"/>
    <mergeCell ref="AF677:AH677"/>
    <mergeCell ref="AI677:AJ677"/>
    <mergeCell ref="AM677:AN677"/>
    <mergeCell ref="AQ677:AR677"/>
    <mergeCell ref="B663:E663"/>
    <mergeCell ref="AI664:AJ664"/>
    <mergeCell ref="AM664:AN664"/>
    <mergeCell ref="AQ664:AR664"/>
    <mergeCell ref="BB664:BC664"/>
    <mergeCell ref="BJ664:BK664"/>
    <mergeCell ref="B676:E676"/>
    <mergeCell ref="BY638:CA638"/>
    <mergeCell ref="CC638:CE638"/>
    <mergeCell ref="CH638:CJ638"/>
    <mergeCell ref="AF638:AH638"/>
    <mergeCell ref="AF651:AH651"/>
    <mergeCell ref="AI651:AJ651"/>
    <mergeCell ref="AM651:AN651"/>
    <mergeCell ref="AQ651:AR651"/>
    <mergeCell ref="BB651:BC651"/>
    <mergeCell ref="BJ651:BK651"/>
    <mergeCell ref="BY651:CA651"/>
    <mergeCell ref="CC651:CE651"/>
    <mergeCell ref="CH651:CJ651"/>
    <mergeCell ref="B637:E637"/>
    <mergeCell ref="AI638:AJ638"/>
    <mergeCell ref="AM638:AN638"/>
    <mergeCell ref="AQ638:AR638"/>
    <mergeCell ref="BB638:BC638"/>
    <mergeCell ref="BJ638:BK638"/>
    <mergeCell ref="B650:E650"/>
    <mergeCell ref="BY664:CA664"/>
    <mergeCell ref="CC664:CE664"/>
    <mergeCell ref="CH664:CJ664"/>
    <mergeCell ref="BB677:BC677"/>
    <mergeCell ref="BJ677:BK677"/>
    <mergeCell ref="BY677:CA677"/>
    <mergeCell ref="CC677:CE677"/>
    <mergeCell ref="CH677:CJ677"/>
    <mergeCell ref="BY690:CA690"/>
    <mergeCell ref="CC690:CE690"/>
    <mergeCell ref="CH690:CJ690"/>
    <mergeCell ref="AF690:AH690"/>
    <mergeCell ref="AF703:AH703"/>
    <mergeCell ref="AI703:AJ703"/>
    <mergeCell ref="AM703:AN703"/>
    <mergeCell ref="AQ703:AR703"/>
    <mergeCell ref="BB703:BC703"/>
    <mergeCell ref="BJ703:BK703"/>
    <mergeCell ref="BY703:CA703"/>
    <mergeCell ref="CC703:CE703"/>
    <mergeCell ref="CH703:CJ703"/>
    <mergeCell ref="B689:E689"/>
    <mergeCell ref="AI690:AJ690"/>
    <mergeCell ref="AM690:AN690"/>
    <mergeCell ref="AQ690:AR690"/>
    <mergeCell ref="BB690:BC690"/>
    <mergeCell ref="BJ690:BK690"/>
    <mergeCell ref="B702:E702"/>
    <mergeCell ref="BY716:CA716"/>
    <mergeCell ref="CC716:CE716"/>
    <mergeCell ref="CH716:CJ716"/>
    <mergeCell ref="AF716:AH716"/>
    <mergeCell ref="AF729:AH729"/>
    <mergeCell ref="AI729:AJ729"/>
    <mergeCell ref="AM729:AN729"/>
    <mergeCell ref="AQ729:AR729"/>
    <mergeCell ref="BB729:BC729"/>
    <mergeCell ref="BJ729:BK729"/>
    <mergeCell ref="BY729:CA729"/>
    <mergeCell ref="CC729:CE729"/>
    <mergeCell ref="CH729:CJ729"/>
    <mergeCell ref="B715:E715"/>
    <mergeCell ref="AI716:AJ716"/>
    <mergeCell ref="AM716:AN716"/>
    <mergeCell ref="AQ716:AR716"/>
    <mergeCell ref="BB716:BC716"/>
    <mergeCell ref="BJ716:BK716"/>
    <mergeCell ref="B728:E728"/>
    <mergeCell ref="AF768:AH768"/>
    <mergeCell ref="AF781:AH781"/>
    <mergeCell ref="AI781:AJ781"/>
    <mergeCell ref="AM781:AN781"/>
    <mergeCell ref="AQ781:AR781"/>
    <mergeCell ref="B767:E767"/>
    <mergeCell ref="AI768:AJ768"/>
    <mergeCell ref="AM768:AN768"/>
    <mergeCell ref="AQ768:AR768"/>
    <mergeCell ref="BB768:BC768"/>
    <mergeCell ref="BJ768:BK768"/>
    <mergeCell ref="B780:E780"/>
    <mergeCell ref="BY742:CA742"/>
    <mergeCell ref="CC742:CE742"/>
    <mergeCell ref="CH742:CJ742"/>
    <mergeCell ref="AF742:AH742"/>
    <mergeCell ref="AF755:AH755"/>
    <mergeCell ref="AI755:AJ755"/>
    <mergeCell ref="AM755:AN755"/>
    <mergeCell ref="AQ755:AR755"/>
    <mergeCell ref="BB755:BC755"/>
    <mergeCell ref="BJ755:BK755"/>
    <mergeCell ref="BY755:CA755"/>
    <mergeCell ref="CC755:CE755"/>
    <mergeCell ref="CH755:CJ755"/>
    <mergeCell ref="B741:E741"/>
    <mergeCell ref="AI742:AJ742"/>
    <mergeCell ref="AM742:AN742"/>
    <mergeCell ref="AQ742:AR742"/>
    <mergeCell ref="BB742:BC742"/>
    <mergeCell ref="BJ742:BK742"/>
    <mergeCell ref="B754:E754"/>
    <mergeCell ref="BY768:CA768"/>
    <mergeCell ref="CC768:CE768"/>
    <mergeCell ref="CH768:CJ768"/>
    <mergeCell ref="BB781:BC781"/>
    <mergeCell ref="BJ781:BK781"/>
    <mergeCell ref="BY781:CA781"/>
    <mergeCell ref="CC781:CE781"/>
    <mergeCell ref="CH781:CJ781"/>
    <mergeCell ref="BY794:CA794"/>
    <mergeCell ref="CC794:CE794"/>
    <mergeCell ref="CH794:CJ794"/>
    <mergeCell ref="B793:E793"/>
    <mergeCell ref="AF794:AH794"/>
    <mergeCell ref="AI794:AJ794"/>
    <mergeCell ref="AM794:AN794"/>
    <mergeCell ref="AQ794:AR794"/>
    <mergeCell ref="BB794:BC794"/>
    <mergeCell ref="BJ794:BK794"/>
    <mergeCell ref="AF352:AH352"/>
    <mergeCell ref="AF365:AH365"/>
    <mergeCell ref="AI365:AJ365"/>
    <mergeCell ref="AM365:AN365"/>
    <mergeCell ref="AQ365:AR365"/>
    <mergeCell ref="B351:E351"/>
    <mergeCell ref="AI352:AJ352"/>
    <mergeCell ref="AM352:AN352"/>
    <mergeCell ref="AQ352:AR352"/>
    <mergeCell ref="BB352:BC352"/>
    <mergeCell ref="BJ352:BK352"/>
    <mergeCell ref="B364:E364"/>
    <mergeCell ref="BY326:CA326"/>
    <mergeCell ref="CC326:CE326"/>
    <mergeCell ref="CH326:CJ326"/>
    <mergeCell ref="AF326:AH326"/>
    <mergeCell ref="AF339:AH339"/>
    <mergeCell ref="AI339:AJ339"/>
    <mergeCell ref="AM339:AN339"/>
    <mergeCell ref="AQ339:AR339"/>
    <mergeCell ref="BB339:BC339"/>
    <mergeCell ref="BJ339:BK339"/>
    <mergeCell ref="BY339:CA339"/>
    <mergeCell ref="CC339:CE339"/>
    <mergeCell ref="CH339:CJ339"/>
    <mergeCell ref="B325:E325"/>
    <mergeCell ref="AI326:AJ326"/>
    <mergeCell ref="AM326:AN326"/>
    <mergeCell ref="AQ326:AR326"/>
    <mergeCell ref="BB326:BC326"/>
    <mergeCell ref="BJ326:BK326"/>
    <mergeCell ref="B338:E338"/>
    <mergeCell ref="BY352:CA352"/>
    <mergeCell ref="CC352:CE352"/>
    <mergeCell ref="CH352:CJ352"/>
    <mergeCell ref="BB365:BC365"/>
    <mergeCell ref="BJ365:BK365"/>
    <mergeCell ref="BY365:CA365"/>
    <mergeCell ref="CC365:CE365"/>
    <mergeCell ref="CH365:CJ365"/>
    <mergeCell ref="BY378:CA378"/>
    <mergeCell ref="CC378:CE378"/>
    <mergeCell ref="CH378:CJ378"/>
    <mergeCell ref="AF378:AH378"/>
    <mergeCell ref="AF391:AH391"/>
    <mergeCell ref="AI391:AJ391"/>
    <mergeCell ref="AM391:AN391"/>
    <mergeCell ref="AQ391:AR391"/>
    <mergeCell ref="BB391:BC391"/>
    <mergeCell ref="BJ391:BK391"/>
    <mergeCell ref="BY391:CA391"/>
    <mergeCell ref="CC391:CE391"/>
    <mergeCell ref="CH391:CJ391"/>
    <mergeCell ref="B377:E377"/>
    <mergeCell ref="AI378:AJ378"/>
    <mergeCell ref="AM378:AN378"/>
    <mergeCell ref="AQ378:AR378"/>
    <mergeCell ref="BB378:BC378"/>
    <mergeCell ref="BJ378:BK378"/>
    <mergeCell ref="B390:E390"/>
    <mergeCell ref="BY404:CA404"/>
    <mergeCell ref="CC404:CE404"/>
    <mergeCell ref="CH404:CJ404"/>
    <mergeCell ref="AF404:AH404"/>
    <mergeCell ref="AF417:AH417"/>
    <mergeCell ref="AI417:AJ417"/>
    <mergeCell ref="AM417:AN417"/>
    <mergeCell ref="AQ417:AR417"/>
    <mergeCell ref="BB417:BC417"/>
    <mergeCell ref="BJ417:BK417"/>
    <mergeCell ref="BY417:CA417"/>
    <mergeCell ref="CC417:CE417"/>
    <mergeCell ref="CH417:CJ417"/>
    <mergeCell ref="B403:E403"/>
    <mergeCell ref="AI404:AJ404"/>
    <mergeCell ref="AM404:AN404"/>
    <mergeCell ref="AQ404:AR404"/>
    <mergeCell ref="BB404:BC404"/>
    <mergeCell ref="BJ404:BK404"/>
    <mergeCell ref="B416:E416"/>
    <mergeCell ref="AF456:AH456"/>
    <mergeCell ref="AF469:AH469"/>
    <mergeCell ref="AI469:AJ469"/>
    <mergeCell ref="AM469:AN469"/>
    <mergeCell ref="AQ469:AR469"/>
    <mergeCell ref="B455:E455"/>
    <mergeCell ref="AI456:AJ456"/>
    <mergeCell ref="AM456:AN456"/>
    <mergeCell ref="AQ456:AR456"/>
    <mergeCell ref="BB456:BC456"/>
    <mergeCell ref="BJ456:BK456"/>
    <mergeCell ref="B468:E468"/>
    <mergeCell ref="BY430:CA430"/>
    <mergeCell ref="CC430:CE430"/>
    <mergeCell ref="CH430:CJ430"/>
    <mergeCell ref="AF430:AH430"/>
    <mergeCell ref="AF443:AH443"/>
    <mergeCell ref="AI443:AJ443"/>
    <mergeCell ref="AM443:AN443"/>
    <mergeCell ref="AQ443:AR443"/>
    <mergeCell ref="BB443:BC443"/>
    <mergeCell ref="BJ443:BK443"/>
    <mergeCell ref="BY443:CA443"/>
    <mergeCell ref="CC443:CE443"/>
    <mergeCell ref="CH443:CJ443"/>
    <mergeCell ref="B429:E429"/>
    <mergeCell ref="AI430:AJ430"/>
    <mergeCell ref="AM430:AN430"/>
    <mergeCell ref="AQ430:AR430"/>
    <mergeCell ref="BB430:BC430"/>
    <mergeCell ref="BJ430:BK430"/>
    <mergeCell ref="B442:E442"/>
    <mergeCell ref="BY456:CA456"/>
    <mergeCell ref="CC456:CE456"/>
    <mergeCell ref="CH456:CJ456"/>
    <mergeCell ref="BB469:BC469"/>
    <mergeCell ref="BJ469:BK469"/>
    <mergeCell ref="BY469:CA469"/>
    <mergeCell ref="CC469:CE469"/>
    <mergeCell ref="CH469:CJ469"/>
    <mergeCell ref="BY482:CA482"/>
    <mergeCell ref="CC482:CE482"/>
    <mergeCell ref="CH482:CJ482"/>
    <mergeCell ref="AF482:AH482"/>
    <mergeCell ref="AF495:AH495"/>
    <mergeCell ref="AI495:AJ495"/>
    <mergeCell ref="AM495:AN495"/>
    <mergeCell ref="AQ495:AR495"/>
    <mergeCell ref="BB495:BC495"/>
    <mergeCell ref="BJ495:BK495"/>
    <mergeCell ref="BY495:CA495"/>
    <mergeCell ref="CC495:CE495"/>
    <mergeCell ref="CH495:CJ495"/>
    <mergeCell ref="B481:E481"/>
    <mergeCell ref="AI482:AJ482"/>
    <mergeCell ref="AM482:AN482"/>
    <mergeCell ref="AQ482:AR482"/>
    <mergeCell ref="BB482:BC482"/>
    <mergeCell ref="BJ482:BK482"/>
    <mergeCell ref="B494:E494"/>
    <mergeCell ref="BY508:CA508"/>
    <mergeCell ref="CC508:CE508"/>
    <mergeCell ref="CH508:CJ508"/>
    <mergeCell ref="AF508:AH508"/>
    <mergeCell ref="AF521:AH521"/>
    <mergeCell ref="AI521:AJ521"/>
    <mergeCell ref="AM521:AN521"/>
    <mergeCell ref="AQ521:AR521"/>
    <mergeCell ref="BB521:BC521"/>
    <mergeCell ref="BJ521:BK521"/>
    <mergeCell ref="BY521:CA521"/>
    <mergeCell ref="CC521:CE521"/>
    <mergeCell ref="CH521:CJ521"/>
    <mergeCell ref="B507:E507"/>
    <mergeCell ref="AI508:AJ508"/>
    <mergeCell ref="AM508:AN508"/>
    <mergeCell ref="AQ508:AR508"/>
    <mergeCell ref="BB508:BC508"/>
    <mergeCell ref="BJ508:BK508"/>
    <mergeCell ref="B520:E520"/>
    <mergeCell ref="AF586:AH586"/>
    <mergeCell ref="AF599:AH599"/>
    <mergeCell ref="AI599:AJ599"/>
    <mergeCell ref="AM599:AN599"/>
    <mergeCell ref="AQ599:AR599"/>
    <mergeCell ref="BB599:BC599"/>
    <mergeCell ref="BJ599:BK599"/>
    <mergeCell ref="BY599:CA599"/>
    <mergeCell ref="CC599:CE599"/>
    <mergeCell ref="CH599:CJ599"/>
    <mergeCell ref="B585:E585"/>
    <mergeCell ref="AI586:AJ586"/>
    <mergeCell ref="AM586:AN586"/>
    <mergeCell ref="AQ586:AR586"/>
    <mergeCell ref="BB586:BC586"/>
    <mergeCell ref="BJ586:BK586"/>
    <mergeCell ref="B598:E598"/>
    <mergeCell ref="BY612:CA612"/>
    <mergeCell ref="CC612:CE612"/>
    <mergeCell ref="CH612:CJ612"/>
    <mergeCell ref="AF612:AH612"/>
    <mergeCell ref="AF625:AH625"/>
    <mergeCell ref="AI625:AJ625"/>
    <mergeCell ref="AM625:AN625"/>
    <mergeCell ref="AQ625:AR625"/>
    <mergeCell ref="BB625:BC625"/>
    <mergeCell ref="BJ625:BK625"/>
    <mergeCell ref="BY625:CA625"/>
    <mergeCell ref="CC625:CE625"/>
    <mergeCell ref="CH625:CJ625"/>
    <mergeCell ref="B611:E611"/>
    <mergeCell ref="AI612:AJ612"/>
    <mergeCell ref="AM612:AN612"/>
    <mergeCell ref="AQ612:AR612"/>
    <mergeCell ref="BB612:BC612"/>
    <mergeCell ref="BJ612:BK612"/>
    <mergeCell ref="B624:E62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4" width="8.71"/>
    <col customWidth="1" min="5" max="5" width="10.14"/>
    <col customWidth="1" min="6" max="8" width="8.71"/>
    <col customWidth="1" min="9" max="9" width="9.43"/>
    <col customWidth="1" min="10" max="13" width="8.71"/>
    <col customWidth="1" min="14" max="14" width="4.43"/>
    <col customWidth="1" min="15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1" width="4.14"/>
    <col customWidth="1" min="32" max="37" width="8.71"/>
    <col customWidth="1" min="38" max="38" width="4.43"/>
    <col customWidth="1" min="39" max="41" width="8.71"/>
    <col customWidth="1" min="42" max="42" width="5.43"/>
    <col customWidth="1" min="43" max="45" width="8.71"/>
    <col customWidth="1" min="46" max="46" width="5.43"/>
    <col customWidth="1" min="47" max="47" width="7.0"/>
    <col customWidth="1" min="48" max="48" width="3.43"/>
    <col customWidth="1" min="49" max="49" width="6.43"/>
    <col customWidth="1" min="50" max="50" width="8.71"/>
    <col customWidth="1" min="51" max="51" width="7.71"/>
    <col customWidth="1" min="52" max="52" width="4.43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2679</v>
      </c>
      <c r="E3" s="2"/>
      <c r="AI3" s="67">
        <f t="shared" ref="AI3:AK3" si="1">_xlfn.NORM.INV(RAND(),0,1/3)</f>
        <v>-0.2565478321</v>
      </c>
      <c r="AJ3" s="67">
        <f t="shared" si="1"/>
        <v>-0.1444291698</v>
      </c>
      <c r="AK3" s="67">
        <f t="shared" si="1"/>
        <v>-0.3120855187</v>
      </c>
    </row>
    <row r="4" ht="18.0" customHeight="1">
      <c r="B4" s="1" t="s">
        <v>2680</v>
      </c>
      <c r="E4" s="2"/>
      <c r="Q4" s="4" t="s">
        <v>5</v>
      </c>
      <c r="R4" s="5"/>
      <c r="S4" s="5"/>
      <c r="AI4" s="67">
        <f t="shared" ref="AI4:AK4" si="2">_xlfn.NORM.INV(RAND(),0,1/3)</f>
        <v>-0.1032145696</v>
      </c>
      <c r="AJ4" s="67">
        <f t="shared" si="2"/>
        <v>-0.08202452994</v>
      </c>
      <c r="AK4" s="67">
        <f t="shared" si="2"/>
        <v>-0.5744789619</v>
      </c>
    </row>
    <row r="5" ht="18.0" customHeight="1">
      <c r="B5" s="1" t="s">
        <v>2681</v>
      </c>
      <c r="E5" s="2"/>
      <c r="Q5" s="79">
        <f t="shared" ref="Q5:S5" si="3">_xlfn.NORM.INV(RAND(),0,1/3)</f>
        <v>0.06472587463</v>
      </c>
      <c r="R5" s="79">
        <f t="shared" si="3"/>
        <v>-0.2104191392</v>
      </c>
      <c r="S5" s="79">
        <f t="shared" si="3"/>
        <v>0.06402384861</v>
      </c>
      <c r="AI5" s="67">
        <f t="shared" ref="AI5:AK5" si="4">_xlfn.NORM.INV(RAND(),0,1/3)</f>
        <v>-0.2968782061</v>
      </c>
      <c r="AJ5" s="67">
        <f t="shared" si="4"/>
        <v>-0.0437057488</v>
      </c>
      <c r="AK5" s="67">
        <f t="shared" si="4"/>
        <v>0.292416957</v>
      </c>
    </row>
    <row r="6" ht="18.0" customHeight="1">
      <c r="B6" s="1" t="s">
        <v>2682</v>
      </c>
      <c r="E6" s="2"/>
      <c r="Q6" s="79">
        <f t="shared" ref="Q6:S6" si="5">_xlfn.NORM.INV(RAND(),0,1/3)</f>
        <v>0.1046499164</v>
      </c>
      <c r="R6" s="79">
        <f t="shared" si="5"/>
        <v>-0.4125323559</v>
      </c>
      <c r="S6" s="79">
        <f t="shared" si="5"/>
        <v>0.394748088</v>
      </c>
      <c r="AI6" s="67">
        <f t="shared" ref="AI6:AK6" si="6">_xlfn.NORM.INV(RAND(),0,1/3)</f>
        <v>0.6590198783</v>
      </c>
      <c r="AJ6" s="67">
        <f t="shared" si="6"/>
        <v>0.4375861377</v>
      </c>
      <c r="AK6" s="67">
        <f t="shared" si="6"/>
        <v>-0.31015566</v>
      </c>
    </row>
    <row r="7" ht="18.0" customHeight="1">
      <c r="B7" s="1" t="s">
        <v>2683</v>
      </c>
      <c r="E7" s="2"/>
      <c r="Q7" s="79">
        <f t="shared" ref="Q7:S7" si="7">_xlfn.NORM.INV(RAND(),0,1/3)</f>
        <v>0.1218037724</v>
      </c>
      <c r="R7" s="79">
        <f t="shared" si="7"/>
        <v>-0.1305241489</v>
      </c>
      <c r="S7" s="79">
        <f t="shared" si="7"/>
        <v>0.2475530935</v>
      </c>
    </row>
    <row r="8" ht="18.0" customHeight="1"/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80">
        <v>0.0</v>
      </c>
      <c r="AJ9" s="80">
        <v>0.0</v>
      </c>
      <c r="AK9" s="80">
        <v>0.0</v>
      </c>
    </row>
    <row r="10" ht="18.0" customHeight="1">
      <c r="B10" s="9"/>
      <c r="E10" s="9"/>
      <c r="J10" s="7"/>
      <c r="K10" s="7"/>
      <c r="L10" s="81" t="s">
        <v>2684</v>
      </c>
      <c r="Q10" s="8">
        <v>0.1363027607250976</v>
      </c>
      <c r="R10" s="8">
        <v>-0.07995738115775261</v>
      </c>
      <c r="S10" s="8">
        <v>-0.003271808609116621</v>
      </c>
      <c r="AI10" s="80">
        <v>0.52</v>
      </c>
      <c r="AJ10" s="80">
        <v>0.79</v>
      </c>
      <c r="AK10" s="80">
        <v>0.49</v>
      </c>
    </row>
    <row r="11" ht="18.0" customHeight="1">
      <c r="F11" s="7"/>
      <c r="G11" s="7"/>
      <c r="K11" s="2"/>
      <c r="L11" s="82">
        <f>SUM(L15:L164)</f>
        <v>0</v>
      </c>
      <c r="M11" s="10" t="s">
        <v>2685</v>
      </c>
      <c r="Q11" s="8">
        <v>0.09715701929433258</v>
      </c>
      <c r="R11" s="8">
        <v>0.25579434100087783</v>
      </c>
      <c r="S11" s="8">
        <v>-0.2140563620163726</v>
      </c>
      <c r="AI11" s="80">
        <v>0.15</v>
      </c>
      <c r="AJ11" s="80">
        <v>0.2</v>
      </c>
      <c r="AK11" s="80">
        <v>0.37</v>
      </c>
      <c r="AP11" s="27"/>
      <c r="AQ11" s="27"/>
      <c r="AR11" s="27"/>
      <c r="AT11" s="27"/>
      <c r="AU11" s="83" t="s">
        <v>2686</v>
      </c>
      <c r="AV11" s="27"/>
      <c r="AW11" s="27"/>
      <c r="AX11" s="27"/>
      <c r="AY11" s="27"/>
      <c r="AZ11" s="27"/>
    </row>
    <row r="12" ht="18.0" customHeight="1">
      <c r="F12" s="84" t="s">
        <v>67</v>
      </c>
      <c r="G12" s="85" t="s">
        <v>68</v>
      </c>
      <c r="H12" s="86" t="s">
        <v>69</v>
      </c>
      <c r="J12" s="7"/>
      <c r="K12" s="2"/>
      <c r="Z12" s="1" t="s">
        <v>2687</v>
      </c>
      <c r="AI12" s="80">
        <v>0.16</v>
      </c>
      <c r="AJ12" s="80">
        <v>0.34</v>
      </c>
      <c r="AK12" s="80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F13" s="11" t="s">
        <v>2688</v>
      </c>
      <c r="G13" s="12"/>
      <c r="H13" s="12"/>
      <c r="I13" s="13"/>
      <c r="J13" s="34"/>
      <c r="K13" s="34"/>
      <c r="L13" s="87" t="s">
        <v>2689</v>
      </c>
      <c r="M13" s="46"/>
      <c r="N13" s="48"/>
      <c r="Q13" s="7"/>
      <c r="U13" s="14" t="s">
        <v>2690</v>
      </c>
      <c r="V13" s="15"/>
      <c r="W13" s="15"/>
      <c r="Z13" s="70" t="s">
        <v>13</v>
      </c>
      <c r="AA13" s="71"/>
      <c r="AF13" s="16" t="s">
        <v>38</v>
      </c>
      <c r="AI13" s="7"/>
      <c r="AM13" s="14" t="s">
        <v>2691</v>
      </c>
      <c r="AN13" s="15"/>
      <c r="AO13" s="15"/>
      <c r="AQ13" s="88" t="s">
        <v>40</v>
      </c>
      <c r="AR13" s="37"/>
      <c r="AS13" s="37"/>
      <c r="AT13" s="37"/>
      <c r="AU13" s="37"/>
    </row>
    <row r="14" ht="18.0" customHeight="1">
      <c r="B14" s="21" t="s">
        <v>14</v>
      </c>
      <c r="C14" s="21" t="s">
        <v>15</v>
      </c>
      <c r="D14" s="21" t="s">
        <v>16</v>
      </c>
      <c r="E14" s="8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2692</v>
      </c>
      <c r="U14" s="1" t="s">
        <v>2693</v>
      </c>
      <c r="Z14" s="2" t="s">
        <v>2694</v>
      </c>
      <c r="AE14" s="1" t="s">
        <v>21</v>
      </c>
      <c r="AF14" s="2" t="s">
        <v>2695</v>
      </c>
      <c r="AI14" s="2" t="s">
        <v>2696</v>
      </c>
      <c r="AM14" s="2" t="s">
        <v>2697</v>
      </c>
      <c r="AQ14" s="2" t="s">
        <v>47</v>
      </c>
      <c r="AW14" s="18" t="s">
        <v>14</v>
      </c>
      <c r="AX14" s="18" t="s">
        <v>15</v>
      </c>
      <c r="AY14" s="18" t="s">
        <v>16</v>
      </c>
    </row>
    <row r="15" ht="18.0" customHeight="1">
      <c r="A15" s="1">
        <v>1.0</v>
      </c>
      <c r="B15" s="25">
        <v>1.0</v>
      </c>
      <c r="C15" s="25">
        <v>0.0</v>
      </c>
      <c r="D15" s="90">
        <v>0.0</v>
      </c>
      <c r="E15" s="21" t="str">
        <f t="shared" ref="E15:E164" si="10">IF(MAX(B15:D15)=B15,"setosa",IF(MAX(B15:D15)=C15,"versicolor","virginica"))</f>
        <v>setosa</v>
      </c>
      <c r="F15" s="91" t="str">
        <f t="shared" ref="F15:H15" si="8">AQ15</f>
        <v/>
      </c>
      <c r="G15" s="92" t="str">
        <f t="shared" si="8"/>
        <v/>
      </c>
      <c r="H15" s="93" t="str">
        <f t="shared" si="8"/>
        <v/>
      </c>
      <c r="I15" s="94" t="str">
        <f t="shared" ref="I15:I164" si="12">IF(MAX(F15:H15)=F15,"setosa",IF(MAX(F15:H15)=G15,"versicolor","virginica"))</f>
        <v>setosa</v>
      </c>
      <c r="J15" s="95">
        <f>COUNTIF(K15:K164,"OK")/150</f>
        <v>0.3333333333</v>
      </c>
      <c r="K15" s="24" t="str">
        <f t="shared" ref="K15:K164" si="13">IF(E15=I15,"OK","NG")</f>
        <v>OK</v>
      </c>
      <c r="L15" s="96"/>
      <c r="M15" s="9" t="s">
        <v>26</v>
      </c>
      <c r="N15" s="25">
        <v>1.0</v>
      </c>
      <c r="O15" s="27">
        <v>5.1</v>
      </c>
      <c r="P15" s="27">
        <v>1.4</v>
      </c>
      <c r="Q15" s="8">
        <v>0.21791770408215466</v>
      </c>
      <c r="R15" s="8">
        <v>4.967420272061397</v>
      </c>
      <c r="S15" s="8">
        <v>1.5920520563303093</v>
      </c>
      <c r="T15" s="28" t="s">
        <v>27</v>
      </c>
      <c r="U15" s="97"/>
      <c r="V15" s="97"/>
      <c r="W15" s="97"/>
      <c r="Y15" s="9" t="s">
        <v>2698</v>
      </c>
      <c r="Z15" s="98"/>
      <c r="AA15" s="98"/>
      <c r="AB15" s="98"/>
      <c r="AD15" s="9" t="s">
        <v>2699</v>
      </c>
      <c r="AE15" s="25">
        <v>1.0</v>
      </c>
      <c r="AF15" s="98" t="str">
        <f t="shared" ref="AF15:AH15" si="9">Z15</f>
        <v/>
      </c>
      <c r="AG15" s="98" t="str">
        <f t="shared" si="9"/>
        <v/>
      </c>
      <c r="AH15" s="98" t="str">
        <f t="shared" si="9"/>
        <v/>
      </c>
      <c r="AI15" s="80">
        <v>-66.81245673347807</v>
      </c>
      <c r="AJ15" s="80">
        <v>1.1166372448567727</v>
      </c>
      <c r="AK15" s="80">
        <v>6.31064072406526</v>
      </c>
      <c r="AL15" s="28" t="s">
        <v>27</v>
      </c>
      <c r="AM15" s="97"/>
      <c r="AN15" s="97"/>
      <c r="AO15" s="97"/>
      <c r="AP15" s="9" t="s">
        <v>2700</v>
      </c>
      <c r="AQ15" s="99"/>
      <c r="AR15" s="99"/>
      <c r="AS15" s="99"/>
      <c r="AT15" s="39" t="s">
        <v>51</v>
      </c>
      <c r="AU15" s="84" t="str">
        <f>IF(MAX(B15:D15)=MAX(AQ15:AS15)=AQ15,"setosa",IF(MAX(AQ15:AS15)=AR15,"versicolor","virginica"))</f>
        <v>setosa</v>
      </c>
      <c r="AW15" s="25">
        <v>1.0</v>
      </c>
      <c r="AX15" s="25">
        <v>0.0</v>
      </c>
      <c r="AY15" s="25">
        <v>0.0</v>
      </c>
    </row>
    <row r="16" ht="18.0" customHeight="1">
      <c r="A16" s="1">
        <v>2.0</v>
      </c>
      <c r="B16" s="29">
        <v>1.0</v>
      </c>
      <c r="C16" s="29">
        <v>0.0</v>
      </c>
      <c r="D16" s="100">
        <v>0.0</v>
      </c>
      <c r="E16" s="101" t="str">
        <f t="shared" si="10"/>
        <v>setosa</v>
      </c>
      <c r="F16" s="91" t="str">
        <f t="shared" ref="F16:H16" si="11">AQ16</f>
        <v/>
      </c>
      <c r="G16" s="92" t="str">
        <f t="shared" si="11"/>
        <v/>
      </c>
      <c r="H16" s="93" t="str">
        <f t="shared" si="11"/>
        <v/>
      </c>
      <c r="I16" s="94" t="str">
        <f t="shared" si="12"/>
        <v>setosa</v>
      </c>
      <c r="K16" s="24" t="str">
        <f t="shared" si="13"/>
        <v>OK</v>
      </c>
      <c r="L16" s="96"/>
      <c r="N16" s="29">
        <v>1.0</v>
      </c>
      <c r="O16" s="27">
        <v>4.9</v>
      </c>
      <c r="P16" s="27">
        <v>1.4</v>
      </c>
      <c r="Q16" s="8">
        <v>-0.5321196043925712</v>
      </c>
      <c r="R16" s="8">
        <v>0.8326523823134804</v>
      </c>
      <c r="S16" s="8">
        <v>24.561039573283008</v>
      </c>
      <c r="U16" s="97"/>
      <c r="V16" s="97"/>
      <c r="W16" s="97"/>
      <c r="Z16" s="98"/>
      <c r="AA16" s="98"/>
      <c r="AB16" s="98"/>
      <c r="AE16" s="29">
        <v>1.0</v>
      </c>
      <c r="AF16" s="98" t="str">
        <f t="shared" ref="AF16:AH16" si="14">Z16</f>
        <v/>
      </c>
      <c r="AG16" s="98" t="str">
        <f t="shared" si="14"/>
        <v/>
      </c>
      <c r="AH16" s="98" t="str">
        <f t="shared" si="14"/>
        <v/>
      </c>
      <c r="AI16" s="80">
        <v>-23.170277831993232</v>
      </c>
      <c r="AJ16" s="80">
        <v>11.642129144146685</v>
      </c>
      <c r="AK16" s="80">
        <v>4.16702811531918</v>
      </c>
      <c r="AM16" s="97"/>
      <c r="AN16" s="97"/>
      <c r="AO16" s="97"/>
      <c r="AQ16" s="99"/>
      <c r="AR16" s="99"/>
      <c r="AS16" s="99"/>
      <c r="AU16" s="84" t="str">
        <f t="shared" ref="AU16:AU164" si="17">IF(MAX(AQ16:AS16)=AQ16,"setosa",IF(MAX(AQ16:AS16)=AR16,"versicolor","virginica"))</f>
        <v>setosa</v>
      </c>
      <c r="AW16" s="29">
        <v>1.0</v>
      </c>
      <c r="AX16" s="29">
        <v>0.0</v>
      </c>
      <c r="AY16" s="29">
        <v>0.0</v>
      </c>
    </row>
    <row r="17" ht="18.0" customHeight="1">
      <c r="A17" s="1">
        <v>3.0</v>
      </c>
      <c r="B17" s="29">
        <v>1.0</v>
      </c>
      <c r="C17" s="29">
        <v>0.0</v>
      </c>
      <c r="D17" s="100">
        <v>0.0</v>
      </c>
      <c r="E17" s="101" t="str">
        <f t="shared" si="10"/>
        <v>setosa</v>
      </c>
      <c r="F17" s="91" t="str">
        <f t="shared" ref="F17:H17" si="15">AQ17</f>
        <v/>
      </c>
      <c r="G17" s="92" t="str">
        <f t="shared" si="15"/>
        <v/>
      </c>
      <c r="H17" s="93" t="str">
        <f t="shared" si="15"/>
        <v/>
      </c>
      <c r="I17" s="94" t="str">
        <f t="shared" si="12"/>
        <v>setosa</v>
      </c>
      <c r="K17" s="24" t="str">
        <f t="shared" si="13"/>
        <v>OK</v>
      </c>
      <c r="L17" s="96"/>
      <c r="N17" s="29">
        <v>1.0</v>
      </c>
      <c r="O17" s="27">
        <v>4.7</v>
      </c>
      <c r="P17" s="27">
        <v>1.3</v>
      </c>
      <c r="Q17" s="8">
        <v>-15.409379959564532</v>
      </c>
      <c r="R17" s="8">
        <v>-2.7258440879682184</v>
      </c>
      <c r="S17" s="8">
        <v>-2.1503596721545724</v>
      </c>
      <c r="U17" s="97"/>
      <c r="V17" s="97"/>
      <c r="W17" s="97"/>
      <c r="Z17" s="98"/>
      <c r="AA17" s="98"/>
      <c r="AB17" s="98"/>
      <c r="AE17" s="29">
        <v>1.0</v>
      </c>
      <c r="AF17" s="98" t="str">
        <f t="shared" ref="AF17:AH17" si="16">Z17</f>
        <v/>
      </c>
      <c r="AG17" s="98" t="str">
        <f t="shared" si="16"/>
        <v/>
      </c>
      <c r="AH17" s="98" t="str">
        <f t="shared" si="16"/>
        <v/>
      </c>
      <c r="AI17" s="80">
        <v>41.54357640485591</v>
      </c>
      <c r="AJ17" s="80">
        <v>-0.39491233012263444</v>
      </c>
      <c r="AK17" s="80">
        <v>-146.76147979366752</v>
      </c>
      <c r="AM17" s="97"/>
      <c r="AN17" s="97"/>
      <c r="AO17" s="97"/>
      <c r="AQ17" s="99"/>
      <c r="AR17" s="99"/>
      <c r="AS17" s="99"/>
      <c r="AU17" s="84" t="str">
        <f t="shared" si="17"/>
        <v>setosa</v>
      </c>
      <c r="AW17" s="29">
        <v>1.0</v>
      </c>
      <c r="AX17" s="29">
        <v>0.0</v>
      </c>
      <c r="AY17" s="29">
        <v>0.0</v>
      </c>
    </row>
    <row r="18" ht="18.0" customHeight="1">
      <c r="A18" s="1">
        <v>4.0</v>
      </c>
      <c r="B18" s="29">
        <v>1.0</v>
      </c>
      <c r="C18" s="29">
        <v>0.0</v>
      </c>
      <c r="D18" s="100">
        <v>0.0</v>
      </c>
      <c r="E18" s="101" t="str">
        <f t="shared" si="10"/>
        <v>setosa</v>
      </c>
      <c r="F18" s="91" t="str">
        <f t="shared" ref="F18:H18" si="18">AQ18</f>
        <v/>
      </c>
      <c r="G18" s="92" t="str">
        <f t="shared" si="18"/>
        <v/>
      </c>
      <c r="H18" s="93" t="str">
        <f t="shared" si="18"/>
        <v/>
      </c>
      <c r="I18" s="94" t="str">
        <f t="shared" si="12"/>
        <v>setosa</v>
      </c>
      <c r="K18" s="24" t="str">
        <f t="shared" si="13"/>
        <v>OK</v>
      </c>
      <c r="L18" s="96"/>
      <c r="N18" s="29">
        <v>1.0</v>
      </c>
      <c r="O18" s="27">
        <v>4.6</v>
      </c>
      <c r="P18" s="27">
        <v>1.5</v>
      </c>
      <c r="U18" s="97"/>
      <c r="V18" s="97"/>
      <c r="W18" s="97"/>
      <c r="Z18" s="98"/>
      <c r="AA18" s="98"/>
      <c r="AB18" s="98"/>
      <c r="AE18" s="29">
        <v>1.0</v>
      </c>
      <c r="AF18" s="98" t="str">
        <f t="shared" ref="AF18:AH18" si="19">Z18</f>
        <v/>
      </c>
      <c r="AG18" s="98" t="str">
        <f t="shared" si="19"/>
        <v/>
      </c>
      <c r="AH18" s="98" t="str">
        <f t="shared" si="19"/>
        <v/>
      </c>
      <c r="AI18" s="80">
        <v>31.960198286774332</v>
      </c>
      <c r="AJ18" s="80">
        <v>-1.3713734709167689</v>
      </c>
      <c r="AK18" s="80">
        <v>-0.11988988248571436</v>
      </c>
      <c r="AM18" s="97"/>
      <c r="AN18" s="97"/>
      <c r="AO18" s="97"/>
      <c r="AQ18" s="99"/>
      <c r="AR18" s="99"/>
      <c r="AS18" s="99"/>
      <c r="AU18" s="84" t="str">
        <f t="shared" si="17"/>
        <v>setosa</v>
      </c>
      <c r="AW18" s="29">
        <v>1.0</v>
      </c>
      <c r="AX18" s="29">
        <v>0.0</v>
      </c>
      <c r="AY18" s="29">
        <v>0.0</v>
      </c>
    </row>
    <row r="19" ht="18.0" customHeight="1">
      <c r="A19" s="1">
        <v>5.0</v>
      </c>
      <c r="B19" s="29">
        <v>1.0</v>
      </c>
      <c r="C19" s="29">
        <v>0.0</v>
      </c>
      <c r="D19" s="100">
        <v>0.0</v>
      </c>
      <c r="E19" s="101" t="str">
        <f t="shared" si="10"/>
        <v>setosa</v>
      </c>
      <c r="F19" s="91" t="str">
        <f t="shared" ref="F19:H19" si="20">AQ19</f>
        <v/>
      </c>
      <c r="G19" s="92" t="str">
        <f t="shared" si="20"/>
        <v/>
      </c>
      <c r="H19" s="93" t="str">
        <f t="shared" si="20"/>
        <v/>
      </c>
      <c r="I19" s="94" t="str">
        <f t="shared" si="12"/>
        <v>setosa</v>
      </c>
      <c r="K19" s="24" t="str">
        <f t="shared" si="13"/>
        <v>OK</v>
      </c>
      <c r="L19" s="96"/>
      <c r="N19" s="29">
        <v>1.0</v>
      </c>
      <c r="O19" s="27">
        <v>5.0</v>
      </c>
      <c r="P19" s="27">
        <v>1.4</v>
      </c>
      <c r="U19" s="97"/>
      <c r="V19" s="97"/>
      <c r="W19" s="97"/>
      <c r="Z19" s="98"/>
      <c r="AA19" s="98"/>
      <c r="AB19" s="98"/>
      <c r="AE19" s="29">
        <v>1.0</v>
      </c>
      <c r="AF19" s="98" t="str">
        <f t="shared" ref="AF19:AH19" si="21">Z19</f>
        <v/>
      </c>
      <c r="AG19" s="98" t="str">
        <f t="shared" si="21"/>
        <v/>
      </c>
      <c r="AH19" s="98" t="str">
        <f t="shared" si="21"/>
        <v/>
      </c>
      <c r="AI19" s="2"/>
      <c r="AM19" s="97"/>
      <c r="AN19" s="97"/>
      <c r="AO19" s="97"/>
      <c r="AQ19" s="99"/>
      <c r="AR19" s="99"/>
      <c r="AS19" s="99"/>
      <c r="AU19" s="84" t="str">
        <f t="shared" si="17"/>
        <v>setosa</v>
      </c>
      <c r="AW19" s="29">
        <v>1.0</v>
      </c>
      <c r="AX19" s="29">
        <v>0.0</v>
      </c>
      <c r="AY19" s="29">
        <v>0.0</v>
      </c>
    </row>
    <row r="20" ht="18.0" customHeight="1">
      <c r="A20" s="1">
        <v>6.0</v>
      </c>
      <c r="B20" s="29">
        <v>1.0</v>
      </c>
      <c r="C20" s="29">
        <v>0.0</v>
      </c>
      <c r="D20" s="100">
        <v>0.0</v>
      </c>
      <c r="E20" s="101" t="str">
        <f t="shared" si="10"/>
        <v>setosa</v>
      </c>
      <c r="F20" s="91" t="str">
        <f t="shared" ref="F20:H20" si="22">AQ20</f>
        <v/>
      </c>
      <c r="G20" s="92" t="str">
        <f t="shared" si="22"/>
        <v/>
      </c>
      <c r="H20" s="93" t="str">
        <f t="shared" si="22"/>
        <v/>
      </c>
      <c r="I20" s="94" t="str">
        <f t="shared" si="12"/>
        <v>setosa</v>
      </c>
      <c r="K20" s="24" t="str">
        <f t="shared" si="13"/>
        <v>OK</v>
      </c>
      <c r="L20" s="96"/>
      <c r="N20" s="29">
        <v>1.0</v>
      </c>
      <c r="O20" s="27">
        <v>5.4</v>
      </c>
      <c r="P20" s="27">
        <v>1.7</v>
      </c>
      <c r="U20" s="97"/>
      <c r="V20" s="97"/>
      <c r="W20" s="97"/>
      <c r="Z20" s="98"/>
      <c r="AA20" s="98"/>
      <c r="AB20" s="98"/>
      <c r="AE20" s="29">
        <v>1.0</v>
      </c>
      <c r="AF20" s="98" t="str">
        <f t="shared" ref="AF20:AH20" si="23">Z20</f>
        <v/>
      </c>
      <c r="AG20" s="98" t="str">
        <f t="shared" si="23"/>
        <v/>
      </c>
      <c r="AH20" s="98" t="str">
        <f t="shared" si="23"/>
        <v/>
      </c>
      <c r="AJ20" s="2"/>
      <c r="AK20" s="2"/>
      <c r="AM20" s="97"/>
      <c r="AN20" s="97"/>
      <c r="AO20" s="97"/>
      <c r="AQ20" s="99"/>
      <c r="AR20" s="99"/>
      <c r="AS20" s="99"/>
      <c r="AU20" s="84" t="str">
        <f t="shared" si="17"/>
        <v>setosa</v>
      </c>
      <c r="AW20" s="29">
        <v>1.0</v>
      </c>
      <c r="AX20" s="29">
        <v>0.0</v>
      </c>
      <c r="AY20" s="29">
        <v>0.0</v>
      </c>
    </row>
    <row r="21" ht="18.0" customHeight="1">
      <c r="A21" s="1">
        <v>7.0</v>
      </c>
      <c r="B21" s="29">
        <v>1.0</v>
      </c>
      <c r="C21" s="29">
        <v>0.0</v>
      </c>
      <c r="D21" s="100">
        <v>0.0</v>
      </c>
      <c r="E21" s="101" t="str">
        <f t="shared" si="10"/>
        <v>setosa</v>
      </c>
      <c r="F21" s="91" t="str">
        <f t="shared" ref="F21:H21" si="24">AQ21</f>
        <v/>
      </c>
      <c r="G21" s="92" t="str">
        <f t="shared" si="24"/>
        <v/>
      </c>
      <c r="H21" s="93" t="str">
        <f t="shared" si="24"/>
        <v/>
      </c>
      <c r="I21" s="94" t="str">
        <f t="shared" si="12"/>
        <v>setosa</v>
      </c>
      <c r="K21" s="24" t="str">
        <f t="shared" si="13"/>
        <v>OK</v>
      </c>
      <c r="L21" s="96"/>
      <c r="N21" s="29">
        <v>1.0</v>
      </c>
      <c r="O21" s="27">
        <v>4.6</v>
      </c>
      <c r="P21" s="27">
        <v>1.4</v>
      </c>
      <c r="U21" s="97"/>
      <c r="V21" s="97"/>
      <c r="W21" s="97"/>
      <c r="Z21" s="98"/>
      <c r="AA21" s="98"/>
      <c r="AB21" s="98"/>
      <c r="AE21" s="29">
        <v>1.0</v>
      </c>
      <c r="AF21" s="98" t="str">
        <f t="shared" ref="AF21:AH21" si="25">Z21</f>
        <v/>
      </c>
      <c r="AG21" s="98" t="str">
        <f t="shared" si="25"/>
        <v/>
      </c>
      <c r="AH21" s="98" t="str">
        <f t="shared" si="25"/>
        <v/>
      </c>
      <c r="AM21" s="97"/>
      <c r="AN21" s="97"/>
      <c r="AO21" s="97"/>
      <c r="AQ21" s="99"/>
      <c r="AR21" s="99"/>
      <c r="AS21" s="99"/>
      <c r="AU21" s="84" t="str">
        <f t="shared" si="17"/>
        <v>setosa</v>
      </c>
      <c r="AW21" s="29">
        <v>1.0</v>
      </c>
      <c r="AX21" s="29">
        <v>0.0</v>
      </c>
      <c r="AY21" s="29">
        <v>0.0</v>
      </c>
    </row>
    <row r="22" ht="18.0" customHeight="1">
      <c r="A22" s="1">
        <v>8.0</v>
      </c>
      <c r="B22" s="29">
        <v>1.0</v>
      </c>
      <c r="C22" s="29">
        <v>0.0</v>
      </c>
      <c r="D22" s="100">
        <v>0.0</v>
      </c>
      <c r="E22" s="101" t="str">
        <f t="shared" si="10"/>
        <v>setosa</v>
      </c>
      <c r="F22" s="91" t="str">
        <f t="shared" ref="F22:H22" si="26">AQ22</f>
        <v/>
      </c>
      <c r="G22" s="92" t="str">
        <f t="shared" si="26"/>
        <v/>
      </c>
      <c r="H22" s="93" t="str">
        <f t="shared" si="26"/>
        <v/>
      </c>
      <c r="I22" s="94" t="str">
        <f t="shared" si="12"/>
        <v>setosa</v>
      </c>
      <c r="K22" s="24" t="str">
        <f t="shared" si="13"/>
        <v>OK</v>
      </c>
      <c r="L22" s="96"/>
      <c r="N22" s="29">
        <v>1.0</v>
      </c>
      <c r="O22" s="27">
        <v>5.0</v>
      </c>
      <c r="P22" s="27">
        <v>1.5</v>
      </c>
      <c r="U22" s="97"/>
      <c r="V22" s="97"/>
      <c r="W22" s="97"/>
      <c r="Z22" s="98"/>
      <c r="AA22" s="98"/>
      <c r="AB22" s="98"/>
      <c r="AE22" s="29">
        <v>1.0</v>
      </c>
      <c r="AF22" s="98" t="str">
        <f t="shared" ref="AF22:AH22" si="27">Z22</f>
        <v/>
      </c>
      <c r="AG22" s="98" t="str">
        <f t="shared" si="27"/>
        <v/>
      </c>
      <c r="AH22" s="98" t="str">
        <f t="shared" si="27"/>
        <v/>
      </c>
      <c r="AM22" s="97"/>
      <c r="AN22" s="97"/>
      <c r="AO22" s="97"/>
      <c r="AQ22" s="99"/>
      <c r="AR22" s="99"/>
      <c r="AS22" s="99"/>
      <c r="AU22" s="84" t="str">
        <f t="shared" si="17"/>
        <v>setosa</v>
      </c>
      <c r="AW22" s="29">
        <v>1.0</v>
      </c>
      <c r="AX22" s="29">
        <v>0.0</v>
      </c>
      <c r="AY22" s="29">
        <v>0.0</v>
      </c>
    </row>
    <row r="23" ht="18.0" customHeight="1">
      <c r="A23" s="1">
        <v>9.0</v>
      </c>
      <c r="B23" s="29">
        <v>1.0</v>
      </c>
      <c r="C23" s="29">
        <v>0.0</v>
      </c>
      <c r="D23" s="100">
        <v>0.0</v>
      </c>
      <c r="E23" s="101" t="str">
        <f t="shared" si="10"/>
        <v>setosa</v>
      </c>
      <c r="F23" s="91" t="str">
        <f t="shared" ref="F23:H23" si="28">AQ23</f>
        <v/>
      </c>
      <c r="G23" s="92" t="str">
        <f t="shared" si="28"/>
        <v/>
      </c>
      <c r="H23" s="93" t="str">
        <f t="shared" si="28"/>
        <v/>
      </c>
      <c r="I23" s="102" t="str">
        <f t="shared" si="12"/>
        <v>setosa</v>
      </c>
      <c r="J23" s="29"/>
      <c r="K23" s="2" t="str">
        <f t="shared" si="13"/>
        <v>OK</v>
      </c>
      <c r="L23" s="96"/>
      <c r="N23" s="29">
        <v>1.0</v>
      </c>
      <c r="O23" s="27">
        <v>4.4</v>
      </c>
      <c r="P23" s="27">
        <v>1.4</v>
      </c>
      <c r="U23" s="97"/>
      <c r="V23" s="97"/>
      <c r="W23" s="97"/>
      <c r="Z23" s="98"/>
      <c r="AA23" s="98"/>
      <c r="AB23" s="98"/>
      <c r="AE23" s="29">
        <v>1.0</v>
      </c>
      <c r="AF23" s="98" t="str">
        <f t="shared" ref="AF23:AH23" si="29">Z23</f>
        <v/>
      </c>
      <c r="AG23" s="98" t="str">
        <f t="shared" si="29"/>
        <v/>
      </c>
      <c r="AH23" s="98" t="str">
        <f t="shared" si="29"/>
        <v/>
      </c>
      <c r="AM23" s="97"/>
      <c r="AN23" s="97"/>
      <c r="AO23" s="97"/>
      <c r="AQ23" s="99"/>
      <c r="AR23" s="99"/>
      <c r="AS23" s="99"/>
      <c r="AU23" s="84" t="str">
        <f t="shared" si="17"/>
        <v>setosa</v>
      </c>
      <c r="AW23" s="29">
        <v>1.0</v>
      </c>
      <c r="AX23" s="29">
        <v>0.0</v>
      </c>
      <c r="AY23" s="29">
        <v>0.0</v>
      </c>
    </row>
    <row r="24" ht="18.0" customHeight="1">
      <c r="A24" s="1">
        <v>10.0</v>
      </c>
      <c r="B24" s="29">
        <v>1.0</v>
      </c>
      <c r="C24" s="29">
        <v>0.0</v>
      </c>
      <c r="D24" s="100">
        <v>0.0</v>
      </c>
      <c r="E24" s="101" t="str">
        <f t="shared" si="10"/>
        <v>setosa</v>
      </c>
      <c r="F24" s="91" t="str">
        <f t="shared" ref="F24:H24" si="30">AQ24</f>
        <v/>
      </c>
      <c r="G24" s="92" t="str">
        <f t="shared" si="30"/>
        <v/>
      </c>
      <c r="H24" s="93" t="str">
        <f t="shared" si="30"/>
        <v/>
      </c>
      <c r="I24" s="94" t="str">
        <f t="shared" si="12"/>
        <v>setosa</v>
      </c>
      <c r="K24" s="24" t="str">
        <f t="shared" si="13"/>
        <v>OK</v>
      </c>
      <c r="L24" s="96"/>
      <c r="N24" s="29">
        <v>1.0</v>
      </c>
      <c r="O24" s="27">
        <v>4.9</v>
      </c>
      <c r="P24" s="27">
        <v>1.5</v>
      </c>
      <c r="U24" s="97"/>
      <c r="V24" s="97"/>
      <c r="W24" s="97"/>
      <c r="Z24" s="98"/>
      <c r="AA24" s="98"/>
      <c r="AB24" s="98"/>
      <c r="AE24" s="29">
        <v>1.0</v>
      </c>
      <c r="AF24" s="98" t="str">
        <f t="shared" ref="AF24:AH24" si="31">Z24</f>
        <v/>
      </c>
      <c r="AG24" s="98" t="str">
        <f t="shared" si="31"/>
        <v/>
      </c>
      <c r="AH24" s="98" t="str">
        <f t="shared" si="31"/>
        <v/>
      </c>
      <c r="AM24" s="97"/>
      <c r="AN24" s="97"/>
      <c r="AO24" s="97"/>
      <c r="AQ24" s="99"/>
      <c r="AR24" s="99"/>
      <c r="AS24" s="99"/>
      <c r="AU24" s="84" t="str">
        <f t="shared" si="17"/>
        <v>setosa</v>
      </c>
      <c r="AW24" s="29">
        <v>1.0</v>
      </c>
      <c r="AX24" s="29">
        <v>0.0</v>
      </c>
      <c r="AY24" s="29">
        <v>0.0</v>
      </c>
    </row>
    <row r="25" ht="18.75" customHeight="1">
      <c r="A25" s="1">
        <v>11.0</v>
      </c>
      <c r="B25" s="29">
        <v>1.0</v>
      </c>
      <c r="C25" s="29">
        <v>0.0</v>
      </c>
      <c r="D25" s="100">
        <v>0.0</v>
      </c>
      <c r="E25" s="101" t="str">
        <f t="shared" si="10"/>
        <v>setosa</v>
      </c>
      <c r="F25" s="91" t="str">
        <f t="shared" ref="F25:H25" si="32">AQ25</f>
        <v/>
      </c>
      <c r="G25" s="92" t="str">
        <f t="shared" si="32"/>
        <v/>
      </c>
      <c r="H25" s="93" t="str">
        <f t="shared" si="32"/>
        <v/>
      </c>
      <c r="I25" s="94" t="str">
        <f t="shared" si="12"/>
        <v>setosa</v>
      </c>
      <c r="K25" s="24" t="str">
        <f t="shared" si="13"/>
        <v>OK</v>
      </c>
      <c r="L25" s="96"/>
      <c r="N25" s="29">
        <v>1.0</v>
      </c>
      <c r="O25" s="27">
        <v>5.4</v>
      </c>
      <c r="P25" s="27">
        <v>1.5</v>
      </c>
      <c r="U25" s="97"/>
      <c r="V25" s="97"/>
      <c r="W25" s="97"/>
      <c r="Z25" s="98"/>
      <c r="AA25" s="98"/>
      <c r="AB25" s="98"/>
      <c r="AE25" s="29">
        <v>1.0</v>
      </c>
      <c r="AF25" s="98" t="str">
        <f t="shared" ref="AF25:AH25" si="33">Z25</f>
        <v/>
      </c>
      <c r="AG25" s="98" t="str">
        <f t="shared" si="33"/>
        <v/>
      </c>
      <c r="AH25" s="98" t="str">
        <f t="shared" si="33"/>
        <v/>
      </c>
      <c r="AI25" s="7"/>
      <c r="AM25" s="97"/>
      <c r="AN25" s="97"/>
      <c r="AO25" s="97"/>
      <c r="AQ25" s="99"/>
      <c r="AR25" s="99"/>
      <c r="AS25" s="99"/>
      <c r="AU25" s="84" t="str">
        <f t="shared" si="17"/>
        <v>setosa</v>
      </c>
      <c r="AW25" s="29">
        <v>1.0</v>
      </c>
      <c r="AX25" s="29">
        <v>0.0</v>
      </c>
      <c r="AY25" s="29">
        <v>0.0</v>
      </c>
    </row>
    <row r="26" ht="18.0" customHeight="1">
      <c r="A26" s="1">
        <v>12.0</v>
      </c>
      <c r="B26" s="29">
        <v>1.0</v>
      </c>
      <c r="C26" s="29">
        <v>0.0</v>
      </c>
      <c r="D26" s="100">
        <v>0.0</v>
      </c>
      <c r="E26" s="101" t="str">
        <f t="shared" si="10"/>
        <v>setosa</v>
      </c>
      <c r="F26" s="91" t="str">
        <f t="shared" ref="F26:H26" si="34">AQ26</f>
        <v/>
      </c>
      <c r="G26" s="92" t="str">
        <f t="shared" si="34"/>
        <v/>
      </c>
      <c r="H26" s="93" t="str">
        <f t="shared" si="34"/>
        <v/>
      </c>
      <c r="I26" s="94" t="str">
        <f t="shared" si="12"/>
        <v>setosa</v>
      </c>
      <c r="K26" s="24" t="str">
        <f t="shared" si="13"/>
        <v>OK</v>
      </c>
      <c r="L26" s="96"/>
      <c r="N26" s="29">
        <v>1.0</v>
      </c>
      <c r="O26" s="27">
        <v>4.8</v>
      </c>
      <c r="P26" s="27">
        <v>1.6</v>
      </c>
      <c r="U26" s="97"/>
      <c r="V26" s="97"/>
      <c r="W26" s="97"/>
      <c r="Z26" s="98"/>
      <c r="AA26" s="98"/>
      <c r="AB26" s="98"/>
      <c r="AE26" s="29">
        <v>1.0</v>
      </c>
      <c r="AF26" s="98" t="str">
        <f t="shared" ref="AF26:AH26" si="35">Z26</f>
        <v/>
      </c>
      <c r="AG26" s="98" t="str">
        <f t="shared" si="35"/>
        <v/>
      </c>
      <c r="AH26" s="98" t="str">
        <f t="shared" si="35"/>
        <v/>
      </c>
      <c r="AM26" s="97"/>
      <c r="AN26" s="97"/>
      <c r="AO26" s="97"/>
      <c r="AQ26" s="99"/>
      <c r="AR26" s="99"/>
      <c r="AS26" s="99"/>
      <c r="AU26" s="84" t="str">
        <f t="shared" si="17"/>
        <v>setosa</v>
      </c>
      <c r="AW26" s="29">
        <v>1.0</v>
      </c>
      <c r="AX26" s="29">
        <v>0.0</v>
      </c>
      <c r="AY26" s="29">
        <v>0.0</v>
      </c>
    </row>
    <row r="27" ht="18.0" customHeight="1">
      <c r="A27" s="1">
        <v>13.0</v>
      </c>
      <c r="B27" s="29">
        <v>1.0</v>
      </c>
      <c r="C27" s="29">
        <v>0.0</v>
      </c>
      <c r="D27" s="100">
        <v>0.0</v>
      </c>
      <c r="E27" s="101" t="str">
        <f t="shared" si="10"/>
        <v>setosa</v>
      </c>
      <c r="F27" s="91" t="str">
        <f t="shared" ref="F27:H27" si="36">AQ27</f>
        <v/>
      </c>
      <c r="G27" s="92" t="str">
        <f t="shared" si="36"/>
        <v/>
      </c>
      <c r="H27" s="93" t="str">
        <f t="shared" si="36"/>
        <v/>
      </c>
      <c r="I27" s="94" t="str">
        <f t="shared" si="12"/>
        <v>setosa</v>
      </c>
      <c r="K27" s="24" t="str">
        <f t="shared" si="13"/>
        <v>OK</v>
      </c>
      <c r="L27" s="96"/>
      <c r="N27" s="29">
        <v>1.0</v>
      </c>
      <c r="O27" s="27">
        <v>4.8</v>
      </c>
      <c r="P27" s="27">
        <v>1.4</v>
      </c>
      <c r="U27" s="97"/>
      <c r="V27" s="97"/>
      <c r="W27" s="97"/>
      <c r="Z27" s="98"/>
      <c r="AA27" s="98"/>
      <c r="AB27" s="98"/>
      <c r="AE27" s="29">
        <v>1.0</v>
      </c>
      <c r="AF27" s="98" t="str">
        <f t="shared" ref="AF27:AH27" si="37">Z27</f>
        <v/>
      </c>
      <c r="AG27" s="98" t="str">
        <f t="shared" si="37"/>
        <v/>
      </c>
      <c r="AH27" s="98" t="str">
        <f t="shared" si="37"/>
        <v/>
      </c>
      <c r="AM27" s="97"/>
      <c r="AN27" s="97"/>
      <c r="AO27" s="97"/>
      <c r="AQ27" s="99"/>
      <c r="AR27" s="99"/>
      <c r="AS27" s="99"/>
      <c r="AU27" s="84" t="str">
        <f t="shared" si="17"/>
        <v>setosa</v>
      </c>
      <c r="AW27" s="29">
        <v>1.0</v>
      </c>
      <c r="AX27" s="29">
        <v>0.0</v>
      </c>
      <c r="AY27" s="29">
        <v>0.0</v>
      </c>
    </row>
    <row r="28" ht="18.0" customHeight="1">
      <c r="A28" s="1">
        <v>14.0</v>
      </c>
      <c r="B28" s="29">
        <v>1.0</v>
      </c>
      <c r="C28" s="29">
        <v>0.0</v>
      </c>
      <c r="D28" s="100">
        <v>0.0</v>
      </c>
      <c r="E28" s="101" t="str">
        <f t="shared" si="10"/>
        <v>setosa</v>
      </c>
      <c r="F28" s="91" t="str">
        <f t="shared" ref="F28:H28" si="38">AQ28</f>
        <v/>
      </c>
      <c r="G28" s="92" t="str">
        <f t="shared" si="38"/>
        <v/>
      </c>
      <c r="H28" s="93" t="str">
        <f t="shared" si="38"/>
        <v/>
      </c>
      <c r="I28" s="94" t="str">
        <f t="shared" si="12"/>
        <v>setosa</v>
      </c>
      <c r="K28" s="24" t="str">
        <f t="shared" si="13"/>
        <v>OK</v>
      </c>
      <c r="L28" s="96"/>
      <c r="N28" s="29">
        <v>1.0</v>
      </c>
      <c r="O28" s="27">
        <v>4.3</v>
      </c>
      <c r="P28" s="27">
        <v>1.1</v>
      </c>
      <c r="U28" s="97"/>
      <c r="V28" s="97"/>
      <c r="W28" s="97"/>
      <c r="Z28" s="98"/>
      <c r="AA28" s="98"/>
      <c r="AB28" s="98"/>
      <c r="AE28" s="29">
        <v>1.0</v>
      </c>
      <c r="AF28" s="98" t="str">
        <f t="shared" ref="AF28:AH28" si="39">Z28</f>
        <v/>
      </c>
      <c r="AG28" s="98" t="str">
        <f t="shared" si="39"/>
        <v/>
      </c>
      <c r="AH28" s="98" t="str">
        <f t="shared" si="39"/>
        <v/>
      </c>
      <c r="AM28" s="97"/>
      <c r="AN28" s="97"/>
      <c r="AO28" s="97"/>
      <c r="AQ28" s="99"/>
      <c r="AR28" s="99"/>
      <c r="AS28" s="99"/>
      <c r="AU28" s="84" t="str">
        <f t="shared" si="17"/>
        <v>setosa</v>
      </c>
      <c r="AW28" s="29">
        <v>1.0</v>
      </c>
      <c r="AX28" s="29">
        <v>0.0</v>
      </c>
      <c r="AY28" s="29">
        <v>0.0</v>
      </c>
    </row>
    <row r="29" ht="18.0" customHeight="1">
      <c r="A29" s="1">
        <v>15.0</v>
      </c>
      <c r="B29" s="29">
        <v>1.0</v>
      </c>
      <c r="C29" s="29">
        <v>0.0</v>
      </c>
      <c r="D29" s="100">
        <v>0.0</v>
      </c>
      <c r="E29" s="101" t="str">
        <f t="shared" si="10"/>
        <v>setosa</v>
      </c>
      <c r="F29" s="91" t="str">
        <f t="shared" ref="F29:H29" si="40">AQ29</f>
        <v/>
      </c>
      <c r="G29" s="92" t="str">
        <f t="shared" si="40"/>
        <v/>
      </c>
      <c r="H29" s="93" t="str">
        <f t="shared" si="40"/>
        <v/>
      </c>
      <c r="I29" s="94" t="str">
        <f t="shared" si="12"/>
        <v>setosa</v>
      </c>
      <c r="K29" s="24" t="str">
        <f t="shared" si="13"/>
        <v>OK</v>
      </c>
      <c r="L29" s="96"/>
      <c r="N29" s="29">
        <v>1.0</v>
      </c>
      <c r="O29" s="27">
        <v>5.8</v>
      </c>
      <c r="P29" s="27">
        <v>1.2</v>
      </c>
      <c r="U29" s="97"/>
      <c r="V29" s="97"/>
      <c r="W29" s="97"/>
      <c r="Z29" s="98"/>
      <c r="AA29" s="98"/>
      <c r="AB29" s="98"/>
      <c r="AE29" s="29">
        <v>1.0</v>
      </c>
      <c r="AF29" s="98" t="str">
        <f t="shared" ref="AF29:AH29" si="41">Z29</f>
        <v/>
      </c>
      <c r="AG29" s="98" t="str">
        <f t="shared" si="41"/>
        <v/>
      </c>
      <c r="AH29" s="98" t="str">
        <f t="shared" si="41"/>
        <v/>
      </c>
      <c r="AM29" s="97"/>
      <c r="AN29" s="97"/>
      <c r="AO29" s="97"/>
      <c r="AQ29" s="99"/>
      <c r="AR29" s="99"/>
      <c r="AS29" s="99"/>
      <c r="AU29" s="84" t="str">
        <f t="shared" si="17"/>
        <v>setosa</v>
      </c>
      <c r="AW29" s="29">
        <v>1.0</v>
      </c>
      <c r="AX29" s="29">
        <v>0.0</v>
      </c>
      <c r="AY29" s="29">
        <v>0.0</v>
      </c>
    </row>
    <row r="30" ht="18.0" customHeight="1">
      <c r="A30" s="1">
        <v>16.0</v>
      </c>
      <c r="B30" s="29">
        <v>1.0</v>
      </c>
      <c r="C30" s="29">
        <v>0.0</v>
      </c>
      <c r="D30" s="100">
        <v>0.0</v>
      </c>
      <c r="E30" s="101" t="str">
        <f t="shared" si="10"/>
        <v>setosa</v>
      </c>
      <c r="F30" s="91" t="str">
        <f t="shared" ref="F30:H30" si="42">AQ30</f>
        <v/>
      </c>
      <c r="G30" s="92" t="str">
        <f t="shared" si="42"/>
        <v/>
      </c>
      <c r="H30" s="93" t="str">
        <f t="shared" si="42"/>
        <v/>
      </c>
      <c r="I30" s="94" t="str">
        <f t="shared" si="12"/>
        <v>setosa</v>
      </c>
      <c r="K30" s="24" t="str">
        <f t="shared" si="13"/>
        <v>OK</v>
      </c>
      <c r="L30" s="96"/>
      <c r="N30" s="29">
        <v>1.0</v>
      </c>
      <c r="O30" s="27">
        <v>5.7</v>
      </c>
      <c r="P30" s="27">
        <v>1.5</v>
      </c>
      <c r="U30" s="97"/>
      <c r="V30" s="97"/>
      <c r="W30" s="97"/>
      <c r="Z30" s="98"/>
      <c r="AA30" s="98"/>
      <c r="AB30" s="98"/>
      <c r="AE30" s="29">
        <v>1.0</v>
      </c>
      <c r="AF30" s="98" t="str">
        <f t="shared" ref="AF30:AH30" si="43">Z30</f>
        <v/>
      </c>
      <c r="AG30" s="98" t="str">
        <f t="shared" si="43"/>
        <v/>
      </c>
      <c r="AH30" s="98" t="str">
        <f t="shared" si="43"/>
        <v/>
      </c>
      <c r="AM30" s="97"/>
      <c r="AN30" s="97"/>
      <c r="AO30" s="97"/>
      <c r="AQ30" s="99"/>
      <c r="AR30" s="99"/>
      <c r="AS30" s="99"/>
      <c r="AU30" s="84" t="str">
        <f t="shared" si="17"/>
        <v>setosa</v>
      </c>
      <c r="AW30" s="29">
        <v>1.0</v>
      </c>
      <c r="AX30" s="29">
        <v>0.0</v>
      </c>
      <c r="AY30" s="29">
        <v>0.0</v>
      </c>
    </row>
    <row r="31" ht="18.0" customHeight="1">
      <c r="A31" s="1">
        <v>17.0</v>
      </c>
      <c r="B31" s="29">
        <v>1.0</v>
      </c>
      <c r="C31" s="29">
        <v>0.0</v>
      </c>
      <c r="D31" s="100">
        <v>0.0</v>
      </c>
      <c r="E31" s="101" t="str">
        <f t="shared" si="10"/>
        <v>setosa</v>
      </c>
      <c r="F31" s="91" t="str">
        <f t="shared" ref="F31:H31" si="44">AQ31</f>
        <v/>
      </c>
      <c r="G31" s="92" t="str">
        <f t="shared" si="44"/>
        <v/>
      </c>
      <c r="H31" s="93" t="str">
        <f t="shared" si="44"/>
        <v/>
      </c>
      <c r="I31" s="94" t="str">
        <f t="shared" si="12"/>
        <v>setosa</v>
      </c>
      <c r="K31" s="24" t="str">
        <f t="shared" si="13"/>
        <v>OK</v>
      </c>
      <c r="L31" s="96"/>
      <c r="N31" s="29">
        <v>1.0</v>
      </c>
      <c r="O31" s="27">
        <v>5.4</v>
      </c>
      <c r="P31" s="27">
        <v>1.3</v>
      </c>
      <c r="U31" s="97"/>
      <c r="V31" s="97"/>
      <c r="W31" s="97"/>
      <c r="Z31" s="98"/>
      <c r="AA31" s="98"/>
      <c r="AB31" s="98"/>
      <c r="AE31" s="29">
        <v>1.0</v>
      </c>
      <c r="AF31" s="98" t="str">
        <f t="shared" ref="AF31:AH31" si="45">Z31</f>
        <v/>
      </c>
      <c r="AG31" s="98" t="str">
        <f t="shared" si="45"/>
        <v/>
      </c>
      <c r="AH31" s="98" t="str">
        <f t="shared" si="45"/>
        <v/>
      </c>
      <c r="AM31" s="97"/>
      <c r="AN31" s="97"/>
      <c r="AO31" s="97"/>
      <c r="AQ31" s="99"/>
      <c r="AR31" s="99"/>
      <c r="AS31" s="99"/>
      <c r="AU31" s="84" t="str">
        <f t="shared" si="17"/>
        <v>setosa</v>
      </c>
      <c r="AW31" s="29">
        <v>1.0</v>
      </c>
      <c r="AX31" s="29">
        <v>0.0</v>
      </c>
      <c r="AY31" s="29">
        <v>0.0</v>
      </c>
    </row>
    <row r="32" ht="18.0" customHeight="1">
      <c r="A32" s="1">
        <v>18.0</v>
      </c>
      <c r="B32" s="29">
        <v>1.0</v>
      </c>
      <c r="C32" s="29">
        <v>0.0</v>
      </c>
      <c r="D32" s="100">
        <v>0.0</v>
      </c>
      <c r="E32" s="101" t="str">
        <f t="shared" si="10"/>
        <v>setosa</v>
      </c>
      <c r="F32" s="91" t="str">
        <f t="shared" ref="F32:H32" si="46">AQ32</f>
        <v/>
      </c>
      <c r="G32" s="92" t="str">
        <f t="shared" si="46"/>
        <v/>
      </c>
      <c r="H32" s="93" t="str">
        <f t="shared" si="46"/>
        <v/>
      </c>
      <c r="I32" s="94" t="str">
        <f t="shared" si="12"/>
        <v>setosa</v>
      </c>
      <c r="K32" s="24" t="str">
        <f t="shared" si="13"/>
        <v>OK</v>
      </c>
      <c r="L32" s="96"/>
      <c r="N32" s="29">
        <v>1.0</v>
      </c>
      <c r="O32" s="27">
        <v>5.1</v>
      </c>
      <c r="P32" s="27">
        <v>1.4</v>
      </c>
      <c r="U32" s="97"/>
      <c r="V32" s="97"/>
      <c r="W32" s="97"/>
      <c r="Z32" s="98"/>
      <c r="AA32" s="98"/>
      <c r="AB32" s="98"/>
      <c r="AE32" s="29">
        <v>1.0</v>
      </c>
      <c r="AF32" s="98" t="str">
        <f t="shared" ref="AF32:AH32" si="47">Z32</f>
        <v/>
      </c>
      <c r="AG32" s="98" t="str">
        <f t="shared" si="47"/>
        <v/>
      </c>
      <c r="AH32" s="98" t="str">
        <f t="shared" si="47"/>
        <v/>
      </c>
      <c r="AM32" s="97"/>
      <c r="AN32" s="97"/>
      <c r="AO32" s="97"/>
      <c r="AQ32" s="99"/>
      <c r="AR32" s="99"/>
      <c r="AS32" s="99"/>
      <c r="AU32" s="84" t="str">
        <f t="shared" si="17"/>
        <v>setosa</v>
      </c>
      <c r="AW32" s="29">
        <v>1.0</v>
      </c>
      <c r="AX32" s="29">
        <v>0.0</v>
      </c>
      <c r="AY32" s="29">
        <v>0.0</v>
      </c>
    </row>
    <row r="33" ht="18.0" customHeight="1">
      <c r="A33" s="1">
        <v>19.0</v>
      </c>
      <c r="B33" s="29">
        <v>1.0</v>
      </c>
      <c r="C33" s="29">
        <v>0.0</v>
      </c>
      <c r="D33" s="100">
        <v>0.0</v>
      </c>
      <c r="E33" s="101" t="str">
        <f t="shared" si="10"/>
        <v>setosa</v>
      </c>
      <c r="F33" s="91" t="str">
        <f t="shared" ref="F33:H33" si="48">AQ33</f>
        <v/>
      </c>
      <c r="G33" s="92" t="str">
        <f t="shared" si="48"/>
        <v/>
      </c>
      <c r="H33" s="93" t="str">
        <f t="shared" si="48"/>
        <v/>
      </c>
      <c r="I33" s="94" t="str">
        <f t="shared" si="12"/>
        <v>setosa</v>
      </c>
      <c r="K33" s="24" t="str">
        <f t="shared" si="13"/>
        <v>OK</v>
      </c>
      <c r="L33" s="96"/>
      <c r="N33" s="29">
        <v>1.0</v>
      </c>
      <c r="O33" s="27">
        <v>5.7</v>
      </c>
      <c r="P33" s="27">
        <v>1.7</v>
      </c>
      <c r="U33" s="97"/>
      <c r="V33" s="97"/>
      <c r="W33" s="97"/>
      <c r="Z33" s="98"/>
      <c r="AA33" s="98"/>
      <c r="AB33" s="98"/>
      <c r="AE33" s="29">
        <v>1.0</v>
      </c>
      <c r="AF33" s="98" t="str">
        <f t="shared" ref="AF33:AH33" si="49">Z33</f>
        <v/>
      </c>
      <c r="AG33" s="98" t="str">
        <f t="shared" si="49"/>
        <v/>
      </c>
      <c r="AH33" s="98" t="str">
        <f t="shared" si="49"/>
        <v/>
      </c>
      <c r="AM33" s="97"/>
      <c r="AN33" s="97"/>
      <c r="AO33" s="97"/>
      <c r="AQ33" s="99"/>
      <c r="AR33" s="99"/>
      <c r="AS33" s="99"/>
      <c r="AU33" s="84" t="str">
        <f t="shared" si="17"/>
        <v>setosa</v>
      </c>
      <c r="AW33" s="29">
        <v>1.0</v>
      </c>
      <c r="AX33" s="29">
        <v>0.0</v>
      </c>
      <c r="AY33" s="29">
        <v>0.0</v>
      </c>
    </row>
    <row r="34" ht="18.0" customHeight="1">
      <c r="A34" s="1">
        <v>20.0</v>
      </c>
      <c r="B34" s="29">
        <v>1.0</v>
      </c>
      <c r="C34" s="29">
        <v>0.0</v>
      </c>
      <c r="D34" s="100">
        <v>0.0</v>
      </c>
      <c r="E34" s="101" t="str">
        <f t="shared" si="10"/>
        <v>setosa</v>
      </c>
      <c r="F34" s="91" t="str">
        <f t="shared" ref="F34:H34" si="50">AQ34</f>
        <v/>
      </c>
      <c r="G34" s="92" t="str">
        <f t="shared" si="50"/>
        <v/>
      </c>
      <c r="H34" s="93" t="str">
        <f t="shared" si="50"/>
        <v/>
      </c>
      <c r="I34" s="94" t="str">
        <f t="shared" si="12"/>
        <v>setosa</v>
      </c>
      <c r="K34" s="24" t="str">
        <f t="shared" si="13"/>
        <v>OK</v>
      </c>
      <c r="L34" s="96"/>
      <c r="N34" s="29">
        <v>1.0</v>
      </c>
      <c r="O34" s="27">
        <v>5.1</v>
      </c>
      <c r="P34" s="27">
        <v>1.5</v>
      </c>
      <c r="U34" s="97"/>
      <c r="V34" s="97"/>
      <c r="W34" s="97"/>
      <c r="Z34" s="98"/>
      <c r="AA34" s="98"/>
      <c r="AB34" s="98"/>
      <c r="AE34" s="29">
        <v>1.0</v>
      </c>
      <c r="AF34" s="98" t="str">
        <f t="shared" ref="AF34:AH34" si="51">Z34</f>
        <v/>
      </c>
      <c r="AG34" s="98" t="str">
        <f t="shared" si="51"/>
        <v/>
      </c>
      <c r="AH34" s="98" t="str">
        <f t="shared" si="51"/>
        <v/>
      </c>
      <c r="AM34" s="97"/>
      <c r="AN34" s="97"/>
      <c r="AO34" s="97"/>
      <c r="AQ34" s="99"/>
      <c r="AR34" s="99"/>
      <c r="AS34" s="99"/>
      <c r="AU34" s="84" t="str">
        <f t="shared" si="17"/>
        <v>setosa</v>
      </c>
      <c r="AW34" s="29">
        <v>1.0</v>
      </c>
      <c r="AX34" s="29">
        <v>0.0</v>
      </c>
      <c r="AY34" s="29">
        <v>0.0</v>
      </c>
    </row>
    <row r="35" ht="18.0" customHeight="1">
      <c r="A35" s="1">
        <v>21.0</v>
      </c>
      <c r="B35" s="29">
        <v>1.0</v>
      </c>
      <c r="C35" s="29">
        <v>0.0</v>
      </c>
      <c r="D35" s="100">
        <v>0.0</v>
      </c>
      <c r="E35" s="101" t="str">
        <f t="shared" si="10"/>
        <v>setosa</v>
      </c>
      <c r="F35" s="91" t="str">
        <f t="shared" ref="F35:H35" si="52">AQ35</f>
        <v/>
      </c>
      <c r="G35" s="92" t="str">
        <f t="shared" si="52"/>
        <v/>
      </c>
      <c r="H35" s="93" t="str">
        <f t="shared" si="52"/>
        <v/>
      </c>
      <c r="I35" s="94" t="str">
        <f t="shared" si="12"/>
        <v>setosa</v>
      </c>
      <c r="K35" s="24" t="str">
        <f t="shared" si="13"/>
        <v>OK</v>
      </c>
      <c r="L35" s="96"/>
      <c r="N35" s="29">
        <v>1.0</v>
      </c>
      <c r="O35" s="27">
        <v>5.4</v>
      </c>
      <c r="P35" s="27">
        <v>1.7</v>
      </c>
      <c r="U35" s="97"/>
      <c r="V35" s="97"/>
      <c r="W35" s="97"/>
      <c r="Z35" s="98"/>
      <c r="AA35" s="98"/>
      <c r="AB35" s="98"/>
      <c r="AE35" s="29">
        <v>1.0</v>
      </c>
      <c r="AF35" s="98" t="str">
        <f t="shared" ref="AF35:AH35" si="53">Z35</f>
        <v/>
      </c>
      <c r="AG35" s="98" t="str">
        <f t="shared" si="53"/>
        <v/>
      </c>
      <c r="AH35" s="98" t="str">
        <f t="shared" si="53"/>
        <v/>
      </c>
      <c r="AM35" s="97"/>
      <c r="AN35" s="97"/>
      <c r="AO35" s="97"/>
      <c r="AQ35" s="99"/>
      <c r="AR35" s="99"/>
      <c r="AS35" s="99"/>
      <c r="AU35" s="84" t="str">
        <f t="shared" si="17"/>
        <v>setosa</v>
      </c>
      <c r="AW35" s="29">
        <v>1.0</v>
      </c>
      <c r="AX35" s="29">
        <v>0.0</v>
      </c>
      <c r="AY35" s="29">
        <v>0.0</v>
      </c>
    </row>
    <row r="36" ht="18.0" customHeight="1">
      <c r="A36" s="1">
        <v>22.0</v>
      </c>
      <c r="B36" s="29">
        <v>1.0</v>
      </c>
      <c r="C36" s="29">
        <v>0.0</v>
      </c>
      <c r="D36" s="100">
        <v>0.0</v>
      </c>
      <c r="E36" s="101" t="str">
        <f t="shared" si="10"/>
        <v>setosa</v>
      </c>
      <c r="F36" s="91" t="str">
        <f t="shared" ref="F36:H36" si="54">AQ36</f>
        <v/>
      </c>
      <c r="G36" s="92" t="str">
        <f t="shared" si="54"/>
        <v/>
      </c>
      <c r="H36" s="93" t="str">
        <f t="shared" si="54"/>
        <v/>
      </c>
      <c r="I36" s="94" t="str">
        <f t="shared" si="12"/>
        <v>setosa</v>
      </c>
      <c r="K36" s="24" t="str">
        <f t="shared" si="13"/>
        <v>OK</v>
      </c>
      <c r="L36" s="96"/>
      <c r="N36" s="29">
        <v>1.0</v>
      </c>
      <c r="O36" s="27">
        <v>5.1</v>
      </c>
      <c r="P36" s="27">
        <v>1.5</v>
      </c>
      <c r="U36" s="97"/>
      <c r="V36" s="97"/>
      <c r="W36" s="97"/>
      <c r="Z36" s="98"/>
      <c r="AA36" s="98"/>
      <c r="AB36" s="98"/>
      <c r="AE36" s="29">
        <v>1.0</v>
      </c>
      <c r="AF36" s="98" t="str">
        <f t="shared" ref="AF36:AH36" si="55">Z36</f>
        <v/>
      </c>
      <c r="AG36" s="98" t="str">
        <f t="shared" si="55"/>
        <v/>
      </c>
      <c r="AH36" s="98" t="str">
        <f t="shared" si="55"/>
        <v/>
      </c>
      <c r="AM36" s="97"/>
      <c r="AN36" s="97"/>
      <c r="AO36" s="97"/>
      <c r="AQ36" s="99"/>
      <c r="AR36" s="99"/>
      <c r="AS36" s="99"/>
      <c r="AU36" s="84" t="str">
        <f t="shared" si="17"/>
        <v>setosa</v>
      </c>
      <c r="AW36" s="29">
        <v>1.0</v>
      </c>
      <c r="AX36" s="29">
        <v>0.0</v>
      </c>
      <c r="AY36" s="29">
        <v>0.0</v>
      </c>
    </row>
    <row r="37" ht="18.0" customHeight="1">
      <c r="A37" s="1">
        <v>23.0</v>
      </c>
      <c r="B37" s="29">
        <v>1.0</v>
      </c>
      <c r="C37" s="29">
        <v>0.0</v>
      </c>
      <c r="D37" s="100">
        <v>0.0</v>
      </c>
      <c r="E37" s="101" t="str">
        <f t="shared" si="10"/>
        <v>setosa</v>
      </c>
      <c r="F37" s="91" t="str">
        <f t="shared" ref="F37:H37" si="56">AQ37</f>
        <v/>
      </c>
      <c r="G37" s="92" t="str">
        <f t="shared" si="56"/>
        <v/>
      </c>
      <c r="H37" s="93" t="str">
        <f t="shared" si="56"/>
        <v/>
      </c>
      <c r="I37" s="94" t="str">
        <f t="shared" si="12"/>
        <v>setosa</v>
      </c>
      <c r="K37" s="24" t="str">
        <f t="shared" si="13"/>
        <v>OK</v>
      </c>
      <c r="L37" s="96"/>
      <c r="N37" s="29">
        <v>1.0</v>
      </c>
      <c r="O37" s="27">
        <v>4.6</v>
      </c>
      <c r="P37" s="27">
        <v>1.0</v>
      </c>
      <c r="U37" s="97"/>
      <c r="V37" s="97"/>
      <c r="W37" s="97"/>
      <c r="Z37" s="98"/>
      <c r="AA37" s="98"/>
      <c r="AB37" s="98"/>
      <c r="AE37" s="29">
        <v>1.0</v>
      </c>
      <c r="AF37" s="98" t="str">
        <f t="shared" ref="AF37:AH37" si="57">Z37</f>
        <v/>
      </c>
      <c r="AG37" s="98" t="str">
        <f t="shared" si="57"/>
        <v/>
      </c>
      <c r="AH37" s="98" t="str">
        <f t="shared" si="57"/>
        <v/>
      </c>
      <c r="AM37" s="97"/>
      <c r="AN37" s="97"/>
      <c r="AO37" s="97"/>
      <c r="AQ37" s="99"/>
      <c r="AR37" s="99"/>
      <c r="AS37" s="99"/>
      <c r="AU37" s="84" t="str">
        <f t="shared" si="17"/>
        <v>setosa</v>
      </c>
      <c r="AW37" s="29">
        <v>1.0</v>
      </c>
      <c r="AX37" s="29">
        <v>0.0</v>
      </c>
      <c r="AY37" s="29">
        <v>0.0</v>
      </c>
    </row>
    <row r="38" ht="18.0" customHeight="1">
      <c r="A38" s="1">
        <v>24.0</v>
      </c>
      <c r="B38" s="29">
        <v>1.0</v>
      </c>
      <c r="C38" s="29">
        <v>0.0</v>
      </c>
      <c r="D38" s="100">
        <v>0.0</v>
      </c>
      <c r="E38" s="101" t="str">
        <f t="shared" si="10"/>
        <v>setosa</v>
      </c>
      <c r="F38" s="91" t="str">
        <f t="shared" ref="F38:H38" si="58">AQ38</f>
        <v/>
      </c>
      <c r="G38" s="92" t="str">
        <f t="shared" si="58"/>
        <v/>
      </c>
      <c r="H38" s="93" t="str">
        <f t="shared" si="58"/>
        <v/>
      </c>
      <c r="I38" s="94" t="str">
        <f t="shared" si="12"/>
        <v>setosa</v>
      </c>
      <c r="K38" s="24" t="str">
        <f t="shared" si="13"/>
        <v>OK</v>
      </c>
      <c r="L38" s="96"/>
      <c r="N38" s="29">
        <v>1.0</v>
      </c>
      <c r="O38" s="27">
        <v>5.1</v>
      </c>
      <c r="P38" s="27">
        <v>1.7</v>
      </c>
      <c r="U38" s="97"/>
      <c r="V38" s="97"/>
      <c r="W38" s="97"/>
      <c r="Z38" s="98"/>
      <c r="AA38" s="98"/>
      <c r="AB38" s="98"/>
      <c r="AE38" s="29">
        <v>1.0</v>
      </c>
      <c r="AF38" s="98" t="str">
        <f t="shared" ref="AF38:AH38" si="59">Z38</f>
        <v/>
      </c>
      <c r="AG38" s="98" t="str">
        <f t="shared" si="59"/>
        <v/>
      </c>
      <c r="AH38" s="98" t="str">
        <f t="shared" si="59"/>
        <v/>
      </c>
      <c r="AM38" s="97"/>
      <c r="AN38" s="97"/>
      <c r="AO38" s="97"/>
      <c r="AQ38" s="99"/>
      <c r="AR38" s="99"/>
      <c r="AS38" s="99"/>
      <c r="AU38" s="84" t="str">
        <f t="shared" si="17"/>
        <v>setosa</v>
      </c>
      <c r="AW38" s="29">
        <v>1.0</v>
      </c>
      <c r="AX38" s="29">
        <v>0.0</v>
      </c>
      <c r="AY38" s="29">
        <v>0.0</v>
      </c>
    </row>
    <row r="39" ht="18.0" customHeight="1">
      <c r="A39" s="1">
        <v>25.0</v>
      </c>
      <c r="B39" s="29">
        <v>1.0</v>
      </c>
      <c r="C39" s="29">
        <v>0.0</v>
      </c>
      <c r="D39" s="100">
        <v>0.0</v>
      </c>
      <c r="E39" s="101" t="str">
        <f t="shared" si="10"/>
        <v>setosa</v>
      </c>
      <c r="F39" s="91" t="str">
        <f t="shared" ref="F39:H39" si="60">AQ39</f>
        <v/>
      </c>
      <c r="G39" s="92" t="str">
        <f t="shared" si="60"/>
        <v/>
      </c>
      <c r="H39" s="93" t="str">
        <f t="shared" si="60"/>
        <v/>
      </c>
      <c r="I39" s="94" t="str">
        <f t="shared" si="12"/>
        <v>setosa</v>
      </c>
      <c r="K39" s="24" t="str">
        <f t="shared" si="13"/>
        <v>OK</v>
      </c>
      <c r="L39" s="96"/>
      <c r="N39" s="29">
        <v>1.0</v>
      </c>
      <c r="O39" s="27">
        <v>4.8</v>
      </c>
      <c r="P39" s="27">
        <v>1.9</v>
      </c>
      <c r="U39" s="97"/>
      <c r="V39" s="97"/>
      <c r="W39" s="97"/>
      <c r="Z39" s="98"/>
      <c r="AA39" s="98"/>
      <c r="AB39" s="98"/>
      <c r="AE39" s="29">
        <v>1.0</v>
      </c>
      <c r="AF39" s="98" t="str">
        <f t="shared" ref="AF39:AH39" si="61">Z39</f>
        <v/>
      </c>
      <c r="AG39" s="98" t="str">
        <f t="shared" si="61"/>
        <v/>
      </c>
      <c r="AH39" s="98" t="str">
        <f t="shared" si="61"/>
        <v/>
      </c>
      <c r="AM39" s="97"/>
      <c r="AN39" s="97"/>
      <c r="AO39" s="97"/>
      <c r="AQ39" s="99"/>
      <c r="AR39" s="99"/>
      <c r="AS39" s="99"/>
      <c r="AU39" s="84" t="str">
        <f t="shared" si="17"/>
        <v>setosa</v>
      </c>
      <c r="AW39" s="29">
        <v>1.0</v>
      </c>
      <c r="AX39" s="29">
        <v>0.0</v>
      </c>
      <c r="AY39" s="29">
        <v>0.0</v>
      </c>
    </row>
    <row r="40" ht="18.0" customHeight="1">
      <c r="A40" s="1">
        <v>26.0</v>
      </c>
      <c r="B40" s="29">
        <v>1.0</v>
      </c>
      <c r="C40" s="29">
        <v>0.0</v>
      </c>
      <c r="D40" s="100">
        <v>0.0</v>
      </c>
      <c r="E40" s="101" t="str">
        <f t="shared" si="10"/>
        <v>setosa</v>
      </c>
      <c r="F40" s="91" t="str">
        <f t="shared" ref="F40:H40" si="62">AQ40</f>
        <v/>
      </c>
      <c r="G40" s="92" t="str">
        <f t="shared" si="62"/>
        <v/>
      </c>
      <c r="H40" s="93" t="str">
        <f t="shared" si="62"/>
        <v/>
      </c>
      <c r="I40" s="94" t="str">
        <f t="shared" si="12"/>
        <v>setosa</v>
      </c>
      <c r="K40" s="24" t="str">
        <f t="shared" si="13"/>
        <v>OK</v>
      </c>
      <c r="L40" s="96"/>
      <c r="N40" s="29">
        <v>1.0</v>
      </c>
      <c r="O40" s="27">
        <v>5.0</v>
      </c>
      <c r="P40" s="27">
        <v>1.6</v>
      </c>
      <c r="U40" s="97"/>
      <c r="V40" s="97"/>
      <c r="W40" s="97"/>
      <c r="Z40" s="98"/>
      <c r="AA40" s="98"/>
      <c r="AB40" s="98"/>
      <c r="AE40" s="29">
        <v>1.0</v>
      </c>
      <c r="AF40" s="98" t="str">
        <f t="shared" ref="AF40:AH40" si="63">Z40</f>
        <v/>
      </c>
      <c r="AG40" s="98" t="str">
        <f t="shared" si="63"/>
        <v/>
      </c>
      <c r="AH40" s="98" t="str">
        <f t="shared" si="63"/>
        <v/>
      </c>
      <c r="AM40" s="97"/>
      <c r="AN40" s="97"/>
      <c r="AO40" s="97"/>
      <c r="AQ40" s="99"/>
      <c r="AR40" s="99"/>
      <c r="AS40" s="99"/>
      <c r="AU40" s="84" t="str">
        <f t="shared" si="17"/>
        <v>setosa</v>
      </c>
      <c r="AW40" s="29">
        <v>1.0</v>
      </c>
      <c r="AX40" s="29">
        <v>0.0</v>
      </c>
      <c r="AY40" s="29">
        <v>0.0</v>
      </c>
    </row>
    <row r="41" ht="18.0" customHeight="1">
      <c r="A41" s="1">
        <v>27.0</v>
      </c>
      <c r="B41" s="29">
        <v>1.0</v>
      </c>
      <c r="C41" s="29">
        <v>0.0</v>
      </c>
      <c r="D41" s="100">
        <v>0.0</v>
      </c>
      <c r="E41" s="101" t="str">
        <f t="shared" si="10"/>
        <v>setosa</v>
      </c>
      <c r="F41" s="91" t="str">
        <f t="shared" ref="F41:H41" si="64">AQ41</f>
        <v/>
      </c>
      <c r="G41" s="92" t="str">
        <f t="shared" si="64"/>
        <v/>
      </c>
      <c r="H41" s="93" t="str">
        <f t="shared" si="64"/>
        <v/>
      </c>
      <c r="I41" s="94" t="str">
        <f t="shared" si="12"/>
        <v>setosa</v>
      </c>
      <c r="K41" s="24" t="str">
        <f t="shared" si="13"/>
        <v>OK</v>
      </c>
      <c r="L41" s="96"/>
      <c r="N41" s="29">
        <v>1.0</v>
      </c>
      <c r="O41" s="27">
        <v>5.0</v>
      </c>
      <c r="P41" s="27">
        <v>1.6</v>
      </c>
      <c r="U41" s="97"/>
      <c r="V41" s="97"/>
      <c r="W41" s="97"/>
      <c r="Z41" s="98"/>
      <c r="AA41" s="98"/>
      <c r="AB41" s="98"/>
      <c r="AE41" s="29">
        <v>1.0</v>
      </c>
      <c r="AF41" s="98" t="str">
        <f t="shared" ref="AF41:AH41" si="65">Z41</f>
        <v/>
      </c>
      <c r="AG41" s="98" t="str">
        <f t="shared" si="65"/>
        <v/>
      </c>
      <c r="AH41" s="98" t="str">
        <f t="shared" si="65"/>
        <v/>
      </c>
      <c r="AM41" s="97"/>
      <c r="AN41" s="97"/>
      <c r="AO41" s="97"/>
      <c r="AQ41" s="99"/>
      <c r="AR41" s="99"/>
      <c r="AS41" s="99"/>
      <c r="AU41" s="84" t="str">
        <f t="shared" si="17"/>
        <v>setosa</v>
      </c>
      <c r="AW41" s="29">
        <v>1.0</v>
      </c>
      <c r="AX41" s="29">
        <v>0.0</v>
      </c>
      <c r="AY41" s="29">
        <v>0.0</v>
      </c>
    </row>
    <row r="42" ht="18.0" customHeight="1">
      <c r="A42" s="1">
        <v>28.0</v>
      </c>
      <c r="B42" s="29">
        <v>1.0</v>
      </c>
      <c r="C42" s="29">
        <v>0.0</v>
      </c>
      <c r="D42" s="100">
        <v>0.0</v>
      </c>
      <c r="E42" s="101" t="str">
        <f t="shared" si="10"/>
        <v>setosa</v>
      </c>
      <c r="F42" s="91" t="str">
        <f t="shared" ref="F42:H42" si="66">AQ42</f>
        <v/>
      </c>
      <c r="G42" s="92" t="str">
        <f t="shared" si="66"/>
        <v/>
      </c>
      <c r="H42" s="93" t="str">
        <f t="shared" si="66"/>
        <v/>
      </c>
      <c r="I42" s="94" t="str">
        <f t="shared" si="12"/>
        <v>setosa</v>
      </c>
      <c r="K42" s="24" t="str">
        <f t="shared" si="13"/>
        <v>OK</v>
      </c>
      <c r="L42" s="96"/>
      <c r="N42" s="29">
        <v>1.0</v>
      </c>
      <c r="O42" s="27">
        <v>5.2</v>
      </c>
      <c r="P42" s="27">
        <v>1.5</v>
      </c>
      <c r="U42" s="97"/>
      <c r="V42" s="97"/>
      <c r="W42" s="97"/>
      <c r="Z42" s="98"/>
      <c r="AA42" s="98"/>
      <c r="AB42" s="98"/>
      <c r="AE42" s="29">
        <v>1.0</v>
      </c>
      <c r="AF42" s="98" t="str">
        <f t="shared" ref="AF42:AH42" si="67">Z42</f>
        <v/>
      </c>
      <c r="AG42" s="98" t="str">
        <f t="shared" si="67"/>
        <v/>
      </c>
      <c r="AH42" s="98" t="str">
        <f t="shared" si="67"/>
        <v/>
      </c>
      <c r="AM42" s="97"/>
      <c r="AN42" s="97"/>
      <c r="AO42" s="97"/>
      <c r="AQ42" s="99"/>
      <c r="AR42" s="99"/>
      <c r="AS42" s="99"/>
      <c r="AU42" s="84" t="str">
        <f t="shared" si="17"/>
        <v>setosa</v>
      </c>
      <c r="AW42" s="29">
        <v>1.0</v>
      </c>
      <c r="AX42" s="29">
        <v>0.0</v>
      </c>
      <c r="AY42" s="29">
        <v>0.0</v>
      </c>
    </row>
    <row r="43" ht="18.0" customHeight="1">
      <c r="A43" s="1">
        <v>29.0</v>
      </c>
      <c r="B43" s="29">
        <v>1.0</v>
      </c>
      <c r="C43" s="29">
        <v>0.0</v>
      </c>
      <c r="D43" s="100">
        <v>0.0</v>
      </c>
      <c r="E43" s="101" t="str">
        <f t="shared" si="10"/>
        <v>setosa</v>
      </c>
      <c r="F43" s="91" t="str">
        <f t="shared" ref="F43:H43" si="68">AQ43</f>
        <v/>
      </c>
      <c r="G43" s="92" t="str">
        <f t="shared" si="68"/>
        <v/>
      </c>
      <c r="H43" s="93" t="str">
        <f t="shared" si="68"/>
        <v/>
      </c>
      <c r="I43" s="94" t="str">
        <f t="shared" si="12"/>
        <v>setosa</v>
      </c>
      <c r="K43" s="24" t="str">
        <f t="shared" si="13"/>
        <v>OK</v>
      </c>
      <c r="L43" s="96"/>
      <c r="N43" s="29">
        <v>1.0</v>
      </c>
      <c r="O43" s="27">
        <v>5.2</v>
      </c>
      <c r="P43" s="27">
        <v>1.4</v>
      </c>
      <c r="U43" s="97"/>
      <c r="V43" s="97"/>
      <c r="W43" s="97"/>
      <c r="Z43" s="98"/>
      <c r="AA43" s="98"/>
      <c r="AB43" s="98"/>
      <c r="AE43" s="29">
        <v>1.0</v>
      </c>
      <c r="AF43" s="98" t="str">
        <f t="shared" ref="AF43:AH43" si="69">Z43</f>
        <v/>
      </c>
      <c r="AG43" s="98" t="str">
        <f t="shared" si="69"/>
        <v/>
      </c>
      <c r="AH43" s="98" t="str">
        <f t="shared" si="69"/>
        <v/>
      </c>
      <c r="AM43" s="97"/>
      <c r="AN43" s="97"/>
      <c r="AO43" s="97"/>
      <c r="AQ43" s="99"/>
      <c r="AR43" s="99"/>
      <c r="AS43" s="99"/>
      <c r="AU43" s="84" t="str">
        <f t="shared" si="17"/>
        <v>setosa</v>
      </c>
      <c r="AW43" s="29">
        <v>1.0</v>
      </c>
      <c r="AX43" s="29">
        <v>0.0</v>
      </c>
      <c r="AY43" s="29">
        <v>0.0</v>
      </c>
    </row>
    <row r="44" ht="18.0" customHeight="1">
      <c r="A44" s="1">
        <v>30.0</v>
      </c>
      <c r="B44" s="29">
        <v>1.0</v>
      </c>
      <c r="C44" s="29">
        <v>0.0</v>
      </c>
      <c r="D44" s="100">
        <v>0.0</v>
      </c>
      <c r="E44" s="101" t="str">
        <f t="shared" si="10"/>
        <v>setosa</v>
      </c>
      <c r="F44" s="91" t="str">
        <f t="shared" ref="F44:H44" si="70">AQ44</f>
        <v/>
      </c>
      <c r="G44" s="92" t="str">
        <f t="shared" si="70"/>
        <v/>
      </c>
      <c r="H44" s="93" t="str">
        <f t="shared" si="70"/>
        <v/>
      </c>
      <c r="I44" s="94" t="str">
        <f t="shared" si="12"/>
        <v>setosa</v>
      </c>
      <c r="K44" s="24" t="str">
        <f t="shared" si="13"/>
        <v>OK</v>
      </c>
      <c r="L44" s="96"/>
      <c r="N44" s="29">
        <v>1.0</v>
      </c>
      <c r="O44" s="27">
        <v>4.7</v>
      </c>
      <c r="P44" s="27">
        <v>1.6</v>
      </c>
      <c r="U44" s="97"/>
      <c r="V44" s="97"/>
      <c r="W44" s="97"/>
      <c r="Z44" s="98"/>
      <c r="AA44" s="98"/>
      <c r="AB44" s="98"/>
      <c r="AE44" s="29">
        <v>1.0</v>
      </c>
      <c r="AF44" s="98" t="str">
        <f t="shared" ref="AF44:AH44" si="71">Z44</f>
        <v/>
      </c>
      <c r="AG44" s="98" t="str">
        <f t="shared" si="71"/>
        <v/>
      </c>
      <c r="AH44" s="98" t="str">
        <f t="shared" si="71"/>
        <v/>
      </c>
      <c r="AM44" s="97"/>
      <c r="AN44" s="97"/>
      <c r="AO44" s="97"/>
      <c r="AQ44" s="99"/>
      <c r="AR44" s="99"/>
      <c r="AS44" s="99"/>
      <c r="AU44" s="84" t="str">
        <f t="shared" si="17"/>
        <v>setosa</v>
      </c>
      <c r="AW44" s="29">
        <v>1.0</v>
      </c>
      <c r="AX44" s="29">
        <v>0.0</v>
      </c>
      <c r="AY44" s="29">
        <v>0.0</v>
      </c>
    </row>
    <row r="45" ht="18.0" customHeight="1">
      <c r="A45" s="1">
        <v>31.0</v>
      </c>
      <c r="B45" s="29">
        <v>1.0</v>
      </c>
      <c r="C45" s="29">
        <v>0.0</v>
      </c>
      <c r="D45" s="100">
        <v>0.0</v>
      </c>
      <c r="E45" s="101" t="str">
        <f t="shared" si="10"/>
        <v>setosa</v>
      </c>
      <c r="F45" s="91" t="str">
        <f t="shared" ref="F45:H45" si="72">AQ45</f>
        <v/>
      </c>
      <c r="G45" s="92" t="str">
        <f t="shared" si="72"/>
        <v/>
      </c>
      <c r="H45" s="93" t="str">
        <f t="shared" si="72"/>
        <v/>
      </c>
      <c r="I45" s="94" t="str">
        <f t="shared" si="12"/>
        <v>setosa</v>
      </c>
      <c r="K45" s="24" t="str">
        <f t="shared" si="13"/>
        <v>OK</v>
      </c>
      <c r="L45" s="96"/>
      <c r="N45" s="29">
        <v>1.0</v>
      </c>
      <c r="O45" s="27">
        <v>4.8</v>
      </c>
      <c r="P45" s="27">
        <v>1.6</v>
      </c>
      <c r="U45" s="97"/>
      <c r="V45" s="97"/>
      <c r="W45" s="97"/>
      <c r="Z45" s="98"/>
      <c r="AA45" s="98"/>
      <c r="AB45" s="98"/>
      <c r="AE45" s="29">
        <v>1.0</v>
      </c>
      <c r="AF45" s="98" t="str">
        <f t="shared" ref="AF45:AH45" si="73">Z45</f>
        <v/>
      </c>
      <c r="AG45" s="98" t="str">
        <f t="shared" si="73"/>
        <v/>
      </c>
      <c r="AH45" s="98" t="str">
        <f t="shared" si="73"/>
        <v/>
      </c>
      <c r="AM45" s="97"/>
      <c r="AN45" s="97"/>
      <c r="AO45" s="97"/>
      <c r="AQ45" s="99"/>
      <c r="AR45" s="99"/>
      <c r="AS45" s="99"/>
      <c r="AU45" s="84" t="str">
        <f t="shared" si="17"/>
        <v>setosa</v>
      </c>
      <c r="AW45" s="29">
        <v>1.0</v>
      </c>
      <c r="AX45" s="29">
        <v>0.0</v>
      </c>
      <c r="AY45" s="29">
        <v>0.0</v>
      </c>
    </row>
    <row r="46" ht="18.0" customHeight="1">
      <c r="A46" s="1">
        <v>32.0</v>
      </c>
      <c r="B46" s="29">
        <v>1.0</v>
      </c>
      <c r="C46" s="29">
        <v>0.0</v>
      </c>
      <c r="D46" s="100">
        <v>0.0</v>
      </c>
      <c r="E46" s="101" t="str">
        <f t="shared" si="10"/>
        <v>setosa</v>
      </c>
      <c r="F46" s="91" t="str">
        <f t="shared" ref="F46:H46" si="74">AQ46</f>
        <v/>
      </c>
      <c r="G46" s="92" t="str">
        <f t="shared" si="74"/>
        <v/>
      </c>
      <c r="H46" s="93" t="str">
        <f t="shared" si="74"/>
        <v/>
      </c>
      <c r="I46" s="94" t="str">
        <f t="shared" si="12"/>
        <v>setosa</v>
      </c>
      <c r="K46" s="24" t="str">
        <f t="shared" si="13"/>
        <v>OK</v>
      </c>
      <c r="L46" s="96"/>
      <c r="N46" s="29">
        <v>1.0</v>
      </c>
      <c r="O46" s="27">
        <v>5.4</v>
      </c>
      <c r="P46" s="27">
        <v>1.5</v>
      </c>
      <c r="U46" s="97"/>
      <c r="V46" s="97"/>
      <c r="W46" s="97"/>
      <c r="Z46" s="98"/>
      <c r="AA46" s="98"/>
      <c r="AB46" s="98"/>
      <c r="AE46" s="29">
        <v>1.0</v>
      </c>
      <c r="AF46" s="98" t="str">
        <f t="shared" ref="AF46:AH46" si="75">Z46</f>
        <v/>
      </c>
      <c r="AG46" s="98" t="str">
        <f t="shared" si="75"/>
        <v/>
      </c>
      <c r="AH46" s="98" t="str">
        <f t="shared" si="75"/>
        <v/>
      </c>
      <c r="AM46" s="97"/>
      <c r="AN46" s="97"/>
      <c r="AO46" s="97"/>
      <c r="AQ46" s="99"/>
      <c r="AR46" s="99"/>
      <c r="AS46" s="99"/>
      <c r="AU46" s="84" t="str">
        <f t="shared" si="17"/>
        <v>setosa</v>
      </c>
      <c r="AW46" s="29">
        <v>1.0</v>
      </c>
      <c r="AX46" s="29">
        <v>0.0</v>
      </c>
      <c r="AY46" s="29">
        <v>0.0</v>
      </c>
    </row>
    <row r="47" ht="18.0" customHeight="1">
      <c r="A47" s="1">
        <v>33.0</v>
      </c>
      <c r="B47" s="29">
        <v>1.0</v>
      </c>
      <c r="C47" s="29">
        <v>0.0</v>
      </c>
      <c r="D47" s="100">
        <v>0.0</v>
      </c>
      <c r="E47" s="101" t="str">
        <f t="shared" si="10"/>
        <v>setosa</v>
      </c>
      <c r="F47" s="91" t="str">
        <f t="shared" ref="F47:H47" si="76">AQ47</f>
        <v/>
      </c>
      <c r="G47" s="92" t="str">
        <f t="shared" si="76"/>
        <v/>
      </c>
      <c r="H47" s="93" t="str">
        <f t="shared" si="76"/>
        <v/>
      </c>
      <c r="I47" s="94" t="str">
        <f t="shared" si="12"/>
        <v>setosa</v>
      </c>
      <c r="K47" s="24" t="str">
        <f t="shared" si="13"/>
        <v>OK</v>
      </c>
      <c r="L47" s="96"/>
      <c r="N47" s="29">
        <v>1.0</v>
      </c>
      <c r="O47" s="27">
        <v>5.2</v>
      </c>
      <c r="P47" s="27">
        <v>1.5</v>
      </c>
      <c r="U47" s="97"/>
      <c r="V47" s="97"/>
      <c r="W47" s="97"/>
      <c r="Z47" s="98"/>
      <c r="AA47" s="98"/>
      <c r="AB47" s="98"/>
      <c r="AE47" s="29">
        <v>1.0</v>
      </c>
      <c r="AF47" s="98" t="str">
        <f t="shared" ref="AF47:AH47" si="77">Z47</f>
        <v/>
      </c>
      <c r="AG47" s="98" t="str">
        <f t="shared" si="77"/>
        <v/>
      </c>
      <c r="AH47" s="98" t="str">
        <f t="shared" si="77"/>
        <v/>
      </c>
      <c r="AM47" s="97"/>
      <c r="AN47" s="97"/>
      <c r="AO47" s="97"/>
      <c r="AQ47" s="99"/>
      <c r="AR47" s="99"/>
      <c r="AS47" s="99"/>
      <c r="AU47" s="84" t="str">
        <f t="shared" si="17"/>
        <v>setosa</v>
      </c>
      <c r="AW47" s="29">
        <v>1.0</v>
      </c>
      <c r="AX47" s="29">
        <v>0.0</v>
      </c>
      <c r="AY47" s="29">
        <v>0.0</v>
      </c>
    </row>
    <row r="48" ht="18.0" customHeight="1">
      <c r="A48" s="1">
        <v>34.0</v>
      </c>
      <c r="B48" s="29">
        <v>1.0</v>
      </c>
      <c r="C48" s="29">
        <v>0.0</v>
      </c>
      <c r="D48" s="100">
        <v>0.0</v>
      </c>
      <c r="E48" s="101" t="str">
        <f t="shared" si="10"/>
        <v>setosa</v>
      </c>
      <c r="F48" s="91" t="str">
        <f t="shared" ref="F48:H48" si="78">AQ48</f>
        <v/>
      </c>
      <c r="G48" s="92" t="str">
        <f t="shared" si="78"/>
        <v/>
      </c>
      <c r="H48" s="93" t="str">
        <f t="shared" si="78"/>
        <v/>
      </c>
      <c r="I48" s="94" t="str">
        <f t="shared" si="12"/>
        <v>setosa</v>
      </c>
      <c r="K48" s="24" t="str">
        <f t="shared" si="13"/>
        <v>OK</v>
      </c>
      <c r="L48" s="96"/>
      <c r="N48" s="29">
        <v>1.0</v>
      </c>
      <c r="O48" s="27">
        <v>5.5</v>
      </c>
      <c r="P48" s="27">
        <v>1.4</v>
      </c>
      <c r="U48" s="97"/>
      <c r="V48" s="97"/>
      <c r="W48" s="97"/>
      <c r="Z48" s="98"/>
      <c r="AA48" s="98"/>
      <c r="AB48" s="98"/>
      <c r="AE48" s="29">
        <v>1.0</v>
      </c>
      <c r="AF48" s="98" t="str">
        <f t="shared" ref="AF48:AH48" si="79">Z48</f>
        <v/>
      </c>
      <c r="AG48" s="98" t="str">
        <f t="shared" si="79"/>
        <v/>
      </c>
      <c r="AH48" s="98" t="str">
        <f t="shared" si="79"/>
        <v/>
      </c>
      <c r="AM48" s="97"/>
      <c r="AN48" s="97"/>
      <c r="AO48" s="97"/>
      <c r="AQ48" s="99"/>
      <c r="AR48" s="99"/>
      <c r="AS48" s="99"/>
      <c r="AU48" s="84" t="str">
        <f t="shared" si="17"/>
        <v>setosa</v>
      </c>
      <c r="AW48" s="29">
        <v>1.0</v>
      </c>
      <c r="AX48" s="29">
        <v>0.0</v>
      </c>
      <c r="AY48" s="29">
        <v>0.0</v>
      </c>
    </row>
    <row r="49" ht="18.0" customHeight="1">
      <c r="A49" s="1">
        <v>35.0</v>
      </c>
      <c r="B49" s="29">
        <v>1.0</v>
      </c>
      <c r="C49" s="29">
        <v>0.0</v>
      </c>
      <c r="D49" s="100">
        <v>0.0</v>
      </c>
      <c r="E49" s="101" t="str">
        <f t="shared" si="10"/>
        <v>setosa</v>
      </c>
      <c r="F49" s="91" t="str">
        <f t="shared" ref="F49:H49" si="80">AQ49</f>
        <v/>
      </c>
      <c r="G49" s="92" t="str">
        <f t="shared" si="80"/>
        <v/>
      </c>
      <c r="H49" s="93" t="str">
        <f t="shared" si="80"/>
        <v/>
      </c>
      <c r="I49" s="94" t="str">
        <f t="shared" si="12"/>
        <v>setosa</v>
      </c>
      <c r="K49" s="24" t="str">
        <f t="shared" si="13"/>
        <v>OK</v>
      </c>
      <c r="L49" s="96"/>
      <c r="N49" s="29">
        <v>1.0</v>
      </c>
      <c r="O49" s="27">
        <v>4.9</v>
      </c>
      <c r="P49" s="27">
        <v>1.5</v>
      </c>
      <c r="U49" s="97"/>
      <c r="V49" s="97"/>
      <c r="W49" s="97"/>
      <c r="Z49" s="98"/>
      <c r="AA49" s="98"/>
      <c r="AB49" s="98"/>
      <c r="AE49" s="29">
        <v>1.0</v>
      </c>
      <c r="AF49" s="98" t="str">
        <f t="shared" ref="AF49:AH49" si="81">Z49</f>
        <v/>
      </c>
      <c r="AG49" s="98" t="str">
        <f t="shared" si="81"/>
        <v/>
      </c>
      <c r="AH49" s="98" t="str">
        <f t="shared" si="81"/>
        <v/>
      </c>
      <c r="AM49" s="97"/>
      <c r="AN49" s="97"/>
      <c r="AO49" s="97"/>
      <c r="AQ49" s="99"/>
      <c r="AR49" s="99"/>
      <c r="AS49" s="99"/>
      <c r="AU49" s="84" t="str">
        <f t="shared" si="17"/>
        <v>setosa</v>
      </c>
      <c r="AW49" s="29">
        <v>1.0</v>
      </c>
      <c r="AX49" s="29">
        <v>0.0</v>
      </c>
      <c r="AY49" s="29">
        <v>0.0</v>
      </c>
    </row>
    <row r="50" ht="18.0" customHeight="1">
      <c r="A50" s="1">
        <v>36.0</v>
      </c>
      <c r="B50" s="29">
        <v>1.0</v>
      </c>
      <c r="C50" s="29">
        <v>0.0</v>
      </c>
      <c r="D50" s="100">
        <v>0.0</v>
      </c>
      <c r="E50" s="101" t="str">
        <f t="shared" si="10"/>
        <v>setosa</v>
      </c>
      <c r="F50" s="91" t="str">
        <f t="shared" ref="F50:H50" si="82">AQ50</f>
        <v/>
      </c>
      <c r="G50" s="92" t="str">
        <f t="shared" si="82"/>
        <v/>
      </c>
      <c r="H50" s="93" t="str">
        <f t="shared" si="82"/>
        <v/>
      </c>
      <c r="I50" s="94" t="str">
        <f t="shared" si="12"/>
        <v>setosa</v>
      </c>
      <c r="K50" s="24" t="str">
        <f t="shared" si="13"/>
        <v>OK</v>
      </c>
      <c r="L50" s="96"/>
      <c r="N50" s="29">
        <v>1.0</v>
      </c>
      <c r="O50" s="27">
        <v>5.0</v>
      </c>
      <c r="P50" s="27">
        <v>1.2</v>
      </c>
      <c r="U50" s="97"/>
      <c r="V50" s="97"/>
      <c r="W50" s="97"/>
      <c r="Z50" s="98"/>
      <c r="AA50" s="98"/>
      <c r="AB50" s="98"/>
      <c r="AE50" s="29">
        <v>1.0</v>
      </c>
      <c r="AF50" s="98" t="str">
        <f t="shared" ref="AF50:AH50" si="83">Z50</f>
        <v/>
      </c>
      <c r="AG50" s="98" t="str">
        <f t="shared" si="83"/>
        <v/>
      </c>
      <c r="AH50" s="98" t="str">
        <f t="shared" si="83"/>
        <v/>
      </c>
      <c r="AM50" s="97"/>
      <c r="AN50" s="97"/>
      <c r="AO50" s="97"/>
      <c r="AQ50" s="99"/>
      <c r="AR50" s="99"/>
      <c r="AS50" s="99"/>
      <c r="AU50" s="84" t="str">
        <f t="shared" si="17"/>
        <v>setosa</v>
      </c>
      <c r="AW50" s="29">
        <v>1.0</v>
      </c>
      <c r="AX50" s="29">
        <v>0.0</v>
      </c>
      <c r="AY50" s="29">
        <v>0.0</v>
      </c>
    </row>
    <row r="51" ht="18.0" customHeight="1">
      <c r="A51" s="1">
        <v>37.0</v>
      </c>
      <c r="B51" s="29">
        <v>1.0</v>
      </c>
      <c r="C51" s="29">
        <v>0.0</v>
      </c>
      <c r="D51" s="100">
        <v>0.0</v>
      </c>
      <c r="E51" s="101" t="str">
        <f t="shared" si="10"/>
        <v>setosa</v>
      </c>
      <c r="F51" s="91" t="str">
        <f t="shared" ref="F51:H51" si="84">AQ51</f>
        <v/>
      </c>
      <c r="G51" s="92" t="str">
        <f t="shared" si="84"/>
        <v/>
      </c>
      <c r="H51" s="93" t="str">
        <f t="shared" si="84"/>
        <v/>
      </c>
      <c r="I51" s="94" t="str">
        <f t="shared" si="12"/>
        <v>setosa</v>
      </c>
      <c r="K51" s="24" t="str">
        <f t="shared" si="13"/>
        <v>OK</v>
      </c>
      <c r="L51" s="96"/>
      <c r="N51" s="29">
        <v>1.0</v>
      </c>
      <c r="O51" s="27">
        <v>5.5</v>
      </c>
      <c r="P51" s="27">
        <v>1.3</v>
      </c>
      <c r="U51" s="97"/>
      <c r="V51" s="97"/>
      <c r="W51" s="97"/>
      <c r="Z51" s="98"/>
      <c r="AA51" s="98"/>
      <c r="AB51" s="98"/>
      <c r="AE51" s="29">
        <v>1.0</v>
      </c>
      <c r="AF51" s="98" t="str">
        <f t="shared" ref="AF51:AH51" si="85">Z51</f>
        <v/>
      </c>
      <c r="AG51" s="98" t="str">
        <f t="shared" si="85"/>
        <v/>
      </c>
      <c r="AH51" s="98" t="str">
        <f t="shared" si="85"/>
        <v/>
      </c>
      <c r="AM51" s="97"/>
      <c r="AN51" s="97"/>
      <c r="AO51" s="97"/>
      <c r="AQ51" s="99"/>
      <c r="AR51" s="99"/>
      <c r="AS51" s="99"/>
      <c r="AU51" s="84" t="str">
        <f t="shared" si="17"/>
        <v>setosa</v>
      </c>
      <c r="AW51" s="29">
        <v>1.0</v>
      </c>
      <c r="AX51" s="29">
        <v>0.0</v>
      </c>
      <c r="AY51" s="29">
        <v>0.0</v>
      </c>
    </row>
    <row r="52" ht="18.0" customHeight="1">
      <c r="A52" s="1">
        <v>38.0</v>
      </c>
      <c r="B52" s="29">
        <v>1.0</v>
      </c>
      <c r="C52" s="29">
        <v>0.0</v>
      </c>
      <c r="D52" s="100">
        <v>0.0</v>
      </c>
      <c r="E52" s="101" t="str">
        <f t="shared" si="10"/>
        <v>setosa</v>
      </c>
      <c r="F52" s="91" t="str">
        <f t="shared" ref="F52:H52" si="86">AQ52</f>
        <v/>
      </c>
      <c r="G52" s="92" t="str">
        <f t="shared" si="86"/>
        <v/>
      </c>
      <c r="H52" s="93" t="str">
        <f t="shared" si="86"/>
        <v/>
      </c>
      <c r="I52" s="94" t="str">
        <f t="shared" si="12"/>
        <v>setosa</v>
      </c>
      <c r="K52" s="24" t="str">
        <f t="shared" si="13"/>
        <v>OK</v>
      </c>
      <c r="L52" s="96"/>
      <c r="N52" s="29">
        <v>1.0</v>
      </c>
      <c r="O52" s="27">
        <v>4.9</v>
      </c>
      <c r="P52" s="27">
        <v>1.5</v>
      </c>
      <c r="U52" s="97"/>
      <c r="V52" s="97"/>
      <c r="W52" s="97"/>
      <c r="Z52" s="98"/>
      <c r="AA52" s="98"/>
      <c r="AB52" s="98"/>
      <c r="AE52" s="29">
        <v>1.0</v>
      </c>
      <c r="AF52" s="98" t="str">
        <f t="shared" ref="AF52:AH52" si="87">Z52</f>
        <v/>
      </c>
      <c r="AG52" s="98" t="str">
        <f t="shared" si="87"/>
        <v/>
      </c>
      <c r="AH52" s="98" t="str">
        <f t="shared" si="87"/>
        <v/>
      </c>
      <c r="AM52" s="97"/>
      <c r="AN52" s="97"/>
      <c r="AO52" s="97"/>
      <c r="AQ52" s="99"/>
      <c r="AR52" s="99"/>
      <c r="AS52" s="99"/>
      <c r="AU52" s="84" t="str">
        <f t="shared" si="17"/>
        <v>setosa</v>
      </c>
      <c r="AW52" s="29">
        <v>1.0</v>
      </c>
      <c r="AX52" s="29">
        <v>0.0</v>
      </c>
      <c r="AY52" s="29">
        <v>0.0</v>
      </c>
    </row>
    <row r="53" ht="18.0" customHeight="1">
      <c r="A53" s="1">
        <v>39.0</v>
      </c>
      <c r="B53" s="29">
        <v>1.0</v>
      </c>
      <c r="C53" s="29">
        <v>0.0</v>
      </c>
      <c r="D53" s="100">
        <v>0.0</v>
      </c>
      <c r="E53" s="101" t="str">
        <f t="shared" si="10"/>
        <v>setosa</v>
      </c>
      <c r="F53" s="91" t="str">
        <f t="shared" ref="F53:H53" si="88">AQ53</f>
        <v/>
      </c>
      <c r="G53" s="92" t="str">
        <f t="shared" si="88"/>
        <v/>
      </c>
      <c r="H53" s="93" t="str">
        <f t="shared" si="88"/>
        <v/>
      </c>
      <c r="I53" s="94" t="str">
        <f t="shared" si="12"/>
        <v>setosa</v>
      </c>
      <c r="K53" s="24" t="str">
        <f t="shared" si="13"/>
        <v>OK</v>
      </c>
      <c r="L53" s="96"/>
      <c r="N53" s="29">
        <v>1.0</v>
      </c>
      <c r="O53" s="27">
        <v>4.4</v>
      </c>
      <c r="P53" s="27">
        <v>1.3</v>
      </c>
      <c r="U53" s="97"/>
      <c r="V53" s="97"/>
      <c r="W53" s="97"/>
      <c r="Z53" s="98"/>
      <c r="AA53" s="98"/>
      <c r="AB53" s="98"/>
      <c r="AE53" s="29">
        <v>1.0</v>
      </c>
      <c r="AF53" s="98" t="str">
        <f t="shared" ref="AF53:AH53" si="89">Z53</f>
        <v/>
      </c>
      <c r="AG53" s="98" t="str">
        <f t="shared" si="89"/>
        <v/>
      </c>
      <c r="AH53" s="98" t="str">
        <f t="shared" si="89"/>
        <v/>
      </c>
      <c r="AM53" s="97"/>
      <c r="AN53" s="97"/>
      <c r="AO53" s="97"/>
      <c r="AQ53" s="99"/>
      <c r="AR53" s="99"/>
      <c r="AS53" s="99"/>
      <c r="AU53" s="84" t="str">
        <f t="shared" si="17"/>
        <v>setosa</v>
      </c>
      <c r="AW53" s="29">
        <v>1.0</v>
      </c>
      <c r="AX53" s="29">
        <v>0.0</v>
      </c>
      <c r="AY53" s="29">
        <v>0.0</v>
      </c>
    </row>
    <row r="54" ht="18.0" customHeight="1">
      <c r="A54" s="1">
        <v>40.0</v>
      </c>
      <c r="B54" s="29">
        <v>1.0</v>
      </c>
      <c r="C54" s="29">
        <v>0.0</v>
      </c>
      <c r="D54" s="100">
        <v>0.0</v>
      </c>
      <c r="E54" s="101" t="str">
        <f t="shared" si="10"/>
        <v>setosa</v>
      </c>
      <c r="F54" s="91" t="str">
        <f t="shared" ref="F54:H54" si="90">AQ54</f>
        <v/>
      </c>
      <c r="G54" s="92" t="str">
        <f t="shared" si="90"/>
        <v/>
      </c>
      <c r="H54" s="93" t="str">
        <f t="shared" si="90"/>
        <v/>
      </c>
      <c r="I54" s="94" t="str">
        <f t="shared" si="12"/>
        <v>setosa</v>
      </c>
      <c r="K54" s="24" t="str">
        <f t="shared" si="13"/>
        <v>OK</v>
      </c>
      <c r="L54" s="96"/>
      <c r="N54" s="29">
        <v>1.0</v>
      </c>
      <c r="O54" s="27">
        <v>5.1</v>
      </c>
      <c r="P54" s="27">
        <v>1.5</v>
      </c>
      <c r="U54" s="97"/>
      <c r="V54" s="97"/>
      <c r="W54" s="97"/>
      <c r="Z54" s="98"/>
      <c r="AA54" s="98"/>
      <c r="AB54" s="98"/>
      <c r="AE54" s="29">
        <v>1.0</v>
      </c>
      <c r="AF54" s="98" t="str">
        <f t="shared" ref="AF54:AH54" si="91">Z54</f>
        <v/>
      </c>
      <c r="AG54" s="98" t="str">
        <f t="shared" si="91"/>
        <v/>
      </c>
      <c r="AH54" s="98" t="str">
        <f t="shared" si="91"/>
        <v/>
      </c>
      <c r="AM54" s="97"/>
      <c r="AN54" s="97"/>
      <c r="AO54" s="97"/>
      <c r="AQ54" s="99"/>
      <c r="AR54" s="99"/>
      <c r="AS54" s="99"/>
      <c r="AU54" s="84" t="str">
        <f t="shared" si="17"/>
        <v>setosa</v>
      </c>
      <c r="AW54" s="29">
        <v>1.0</v>
      </c>
      <c r="AX54" s="29">
        <v>0.0</v>
      </c>
      <c r="AY54" s="29">
        <v>0.0</v>
      </c>
    </row>
    <row r="55" ht="18.0" customHeight="1">
      <c r="A55" s="1">
        <v>41.0</v>
      </c>
      <c r="B55" s="29">
        <v>1.0</v>
      </c>
      <c r="C55" s="29">
        <v>0.0</v>
      </c>
      <c r="D55" s="100">
        <v>0.0</v>
      </c>
      <c r="E55" s="101" t="str">
        <f t="shared" si="10"/>
        <v>setosa</v>
      </c>
      <c r="F55" s="91" t="str">
        <f t="shared" ref="F55:H55" si="92">AQ55</f>
        <v/>
      </c>
      <c r="G55" s="92" t="str">
        <f t="shared" si="92"/>
        <v/>
      </c>
      <c r="H55" s="93" t="str">
        <f t="shared" si="92"/>
        <v/>
      </c>
      <c r="I55" s="94" t="str">
        <f t="shared" si="12"/>
        <v>setosa</v>
      </c>
      <c r="K55" s="24" t="str">
        <f t="shared" si="13"/>
        <v>OK</v>
      </c>
      <c r="L55" s="96"/>
      <c r="N55" s="29">
        <v>1.0</v>
      </c>
      <c r="O55" s="27">
        <v>5.0</v>
      </c>
      <c r="P55" s="27">
        <v>1.3</v>
      </c>
      <c r="U55" s="97"/>
      <c r="V55" s="97"/>
      <c r="W55" s="97"/>
      <c r="Z55" s="98"/>
      <c r="AA55" s="98"/>
      <c r="AB55" s="98"/>
      <c r="AE55" s="29">
        <v>1.0</v>
      </c>
      <c r="AF55" s="98" t="str">
        <f t="shared" ref="AF55:AH55" si="93">Z55</f>
        <v/>
      </c>
      <c r="AG55" s="98" t="str">
        <f t="shared" si="93"/>
        <v/>
      </c>
      <c r="AH55" s="98" t="str">
        <f t="shared" si="93"/>
        <v/>
      </c>
      <c r="AM55" s="97"/>
      <c r="AN55" s="97"/>
      <c r="AO55" s="97"/>
      <c r="AQ55" s="99"/>
      <c r="AR55" s="99"/>
      <c r="AS55" s="99"/>
      <c r="AU55" s="84" t="str">
        <f t="shared" si="17"/>
        <v>setosa</v>
      </c>
      <c r="AW55" s="29">
        <v>1.0</v>
      </c>
      <c r="AX55" s="29">
        <v>0.0</v>
      </c>
      <c r="AY55" s="29">
        <v>0.0</v>
      </c>
    </row>
    <row r="56" ht="18.0" customHeight="1">
      <c r="A56" s="1">
        <v>42.0</v>
      </c>
      <c r="B56" s="29">
        <v>1.0</v>
      </c>
      <c r="C56" s="29">
        <v>0.0</v>
      </c>
      <c r="D56" s="100">
        <v>0.0</v>
      </c>
      <c r="E56" s="101" t="str">
        <f t="shared" si="10"/>
        <v>setosa</v>
      </c>
      <c r="F56" s="91" t="str">
        <f t="shared" ref="F56:H56" si="94">AQ56</f>
        <v/>
      </c>
      <c r="G56" s="92" t="str">
        <f t="shared" si="94"/>
        <v/>
      </c>
      <c r="H56" s="93" t="str">
        <f t="shared" si="94"/>
        <v/>
      </c>
      <c r="I56" s="94" t="str">
        <f t="shared" si="12"/>
        <v>setosa</v>
      </c>
      <c r="K56" s="24" t="str">
        <f t="shared" si="13"/>
        <v>OK</v>
      </c>
      <c r="L56" s="96"/>
      <c r="N56" s="29">
        <v>1.0</v>
      </c>
      <c r="O56" s="27">
        <v>4.5</v>
      </c>
      <c r="P56" s="27">
        <v>1.3</v>
      </c>
      <c r="U56" s="97"/>
      <c r="V56" s="97"/>
      <c r="W56" s="97"/>
      <c r="Z56" s="98"/>
      <c r="AA56" s="98"/>
      <c r="AB56" s="98"/>
      <c r="AE56" s="29">
        <v>1.0</v>
      </c>
      <c r="AF56" s="98" t="str">
        <f t="shared" ref="AF56:AH56" si="95">Z56</f>
        <v/>
      </c>
      <c r="AG56" s="98" t="str">
        <f t="shared" si="95"/>
        <v/>
      </c>
      <c r="AH56" s="98" t="str">
        <f t="shared" si="95"/>
        <v/>
      </c>
      <c r="AM56" s="97"/>
      <c r="AN56" s="97"/>
      <c r="AO56" s="97"/>
      <c r="AQ56" s="99"/>
      <c r="AR56" s="99"/>
      <c r="AS56" s="99"/>
      <c r="AU56" s="84" t="str">
        <f t="shared" si="17"/>
        <v>setosa</v>
      </c>
      <c r="AW56" s="29">
        <v>1.0</v>
      </c>
      <c r="AX56" s="29">
        <v>0.0</v>
      </c>
      <c r="AY56" s="29">
        <v>0.0</v>
      </c>
    </row>
    <row r="57" ht="18.0" customHeight="1">
      <c r="A57" s="1">
        <v>43.0</v>
      </c>
      <c r="B57" s="29">
        <v>1.0</v>
      </c>
      <c r="C57" s="29">
        <v>0.0</v>
      </c>
      <c r="D57" s="100">
        <v>0.0</v>
      </c>
      <c r="E57" s="101" t="str">
        <f t="shared" si="10"/>
        <v>setosa</v>
      </c>
      <c r="F57" s="91" t="str">
        <f t="shared" ref="F57:H57" si="96">AQ57</f>
        <v/>
      </c>
      <c r="G57" s="92" t="str">
        <f t="shared" si="96"/>
        <v/>
      </c>
      <c r="H57" s="93" t="str">
        <f t="shared" si="96"/>
        <v/>
      </c>
      <c r="I57" s="94" t="str">
        <f t="shared" si="12"/>
        <v>setosa</v>
      </c>
      <c r="K57" s="24" t="str">
        <f t="shared" si="13"/>
        <v>OK</v>
      </c>
      <c r="L57" s="96"/>
      <c r="N57" s="29">
        <v>1.0</v>
      </c>
      <c r="O57" s="27">
        <v>4.4</v>
      </c>
      <c r="P57" s="27">
        <v>1.3</v>
      </c>
      <c r="U57" s="97"/>
      <c r="V57" s="97"/>
      <c r="W57" s="97"/>
      <c r="Z57" s="98"/>
      <c r="AA57" s="98"/>
      <c r="AB57" s="98"/>
      <c r="AE57" s="29">
        <v>1.0</v>
      </c>
      <c r="AF57" s="98" t="str">
        <f t="shared" ref="AF57:AH57" si="97">Z57</f>
        <v/>
      </c>
      <c r="AG57" s="98" t="str">
        <f t="shared" si="97"/>
        <v/>
      </c>
      <c r="AH57" s="98" t="str">
        <f t="shared" si="97"/>
        <v/>
      </c>
      <c r="AM57" s="97"/>
      <c r="AN57" s="97"/>
      <c r="AO57" s="97"/>
      <c r="AQ57" s="99"/>
      <c r="AR57" s="99"/>
      <c r="AS57" s="99"/>
      <c r="AU57" s="84" t="str">
        <f t="shared" si="17"/>
        <v>setosa</v>
      </c>
      <c r="AW57" s="29">
        <v>1.0</v>
      </c>
      <c r="AX57" s="29">
        <v>0.0</v>
      </c>
      <c r="AY57" s="29">
        <v>0.0</v>
      </c>
    </row>
    <row r="58" ht="18.0" customHeight="1">
      <c r="A58" s="1">
        <v>44.0</v>
      </c>
      <c r="B58" s="29">
        <v>1.0</v>
      </c>
      <c r="C58" s="29">
        <v>0.0</v>
      </c>
      <c r="D58" s="100">
        <v>0.0</v>
      </c>
      <c r="E58" s="101" t="str">
        <f t="shared" si="10"/>
        <v>setosa</v>
      </c>
      <c r="F58" s="91" t="str">
        <f t="shared" ref="F58:H58" si="98">AQ58</f>
        <v/>
      </c>
      <c r="G58" s="92" t="str">
        <f t="shared" si="98"/>
        <v/>
      </c>
      <c r="H58" s="93" t="str">
        <f t="shared" si="98"/>
        <v/>
      </c>
      <c r="I58" s="94" t="str">
        <f t="shared" si="12"/>
        <v>setosa</v>
      </c>
      <c r="K58" s="24" t="str">
        <f t="shared" si="13"/>
        <v>OK</v>
      </c>
      <c r="L58" s="96"/>
      <c r="N58" s="29">
        <v>1.0</v>
      </c>
      <c r="O58" s="27">
        <v>5.0</v>
      </c>
      <c r="P58" s="27">
        <v>1.6</v>
      </c>
      <c r="U58" s="97"/>
      <c r="V58" s="97"/>
      <c r="W58" s="97"/>
      <c r="Z58" s="98"/>
      <c r="AA58" s="98"/>
      <c r="AB58" s="98"/>
      <c r="AE58" s="29">
        <v>1.0</v>
      </c>
      <c r="AF58" s="98" t="str">
        <f t="shared" ref="AF58:AH58" si="99">Z58</f>
        <v/>
      </c>
      <c r="AG58" s="98" t="str">
        <f t="shared" si="99"/>
        <v/>
      </c>
      <c r="AH58" s="98" t="str">
        <f t="shared" si="99"/>
        <v/>
      </c>
      <c r="AM58" s="97"/>
      <c r="AN58" s="97"/>
      <c r="AO58" s="97"/>
      <c r="AQ58" s="99"/>
      <c r="AR58" s="99"/>
      <c r="AS58" s="99"/>
      <c r="AU58" s="84" t="str">
        <f t="shared" si="17"/>
        <v>setosa</v>
      </c>
      <c r="AW58" s="29">
        <v>1.0</v>
      </c>
      <c r="AX58" s="29">
        <v>0.0</v>
      </c>
      <c r="AY58" s="29">
        <v>0.0</v>
      </c>
    </row>
    <row r="59" ht="18.0" customHeight="1">
      <c r="A59" s="1">
        <v>45.0</v>
      </c>
      <c r="B59" s="29">
        <v>1.0</v>
      </c>
      <c r="C59" s="29">
        <v>0.0</v>
      </c>
      <c r="D59" s="100">
        <v>0.0</v>
      </c>
      <c r="E59" s="101" t="str">
        <f t="shared" si="10"/>
        <v>setosa</v>
      </c>
      <c r="F59" s="91" t="str">
        <f t="shared" ref="F59:H59" si="100">AQ59</f>
        <v/>
      </c>
      <c r="G59" s="92" t="str">
        <f t="shared" si="100"/>
        <v/>
      </c>
      <c r="H59" s="93" t="str">
        <f t="shared" si="100"/>
        <v/>
      </c>
      <c r="I59" s="94" t="str">
        <f t="shared" si="12"/>
        <v>setosa</v>
      </c>
      <c r="K59" s="24" t="str">
        <f t="shared" si="13"/>
        <v>OK</v>
      </c>
      <c r="L59" s="96"/>
      <c r="N59" s="29">
        <v>1.0</v>
      </c>
      <c r="O59" s="27">
        <v>5.1</v>
      </c>
      <c r="P59" s="27">
        <v>1.9</v>
      </c>
      <c r="U59" s="97"/>
      <c r="V59" s="97"/>
      <c r="W59" s="97"/>
      <c r="Z59" s="98"/>
      <c r="AA59" s="98"/>
      <c r="AB59" s="98"/>
      <c r="AE59" s="29">
        <v>1.0</v>
      </c>
      <c r="AF59" s="98" t="str">
        <f t="shared" ref="AF59:AH59" si="101">Z59</f>
        <v/>
      </c>
      <c r="AG59" s="98" t="str">
        <f t="shared" si="101"/>
        <v/>
      </c>
      <c r="AH59" s="98" t="str">
        <f t="shared" si="101"/>
        <v/>
      </c>
      <c r="AM59" s="97"/>
      <c r="AN59" s="97"/>
      <c r="AO59" s="97"/>
      <c r="AQ59" s="99"/>
      <c r="AR59" s="99"/>
      <c r="AS59" s="99"/>
      <c r="AU59" s="84" t="str">
        <f t="shared" si="17"/>
        <v>setosa</v>
      </c>
      <c r="AW59" s="29">
        <v>1.0</v>
      </c>
      <c r="AX59" s="29">
        <v>0.0</v>
      </c>
      <c r="AY59" s="29">
        <v>0.0</v>
      </c>
    </row>
    <row r="60" ht="18.0" customHeight="1">
      <c r="A60" s="1">
        <v>46.0</v>
      </c>
      <c r="B60" s="29">
        <v>1.0</v>
      </c>
      <c r="C60" s="29">
        <v>0.0</v>
      </c>
      <c r="D60" s="100">
        <v>0.0</v>
      </c>
      <c r="E60" s="101" t="str">
        <f t="shared" si="10"/>
        <v>setosa</v>
      </c>
      <c r="F60" s="91" t="str">
        <f t="shared" ref="F60:H60" si="102">AQ60</f>
        <v/>
      </c>
      <c r="G60" s="92" t="str">
        <f t="shared" si="102"/>
        <v/>
      </c>
      <c r="H60" s="93" t="str">
        <f t="shared" si="102"/>
        <v/>
      </c>
      <c r="I60" s="94" t="str">
        <f t="shared" si="12"/>
        <v>setosa</v>
      </c>
      <c r="K60" s="24" t="str">
        <f t="shared" si="13"/>
        <v>OK</v>
      </c>
      <c r="L60" s="96"/>
      <c r="N60" s="29">
        <v>1.0</v>
      </c>
      <c r="O60" s="27">
        <v>4.8</v>
      </c>
      <c r="P60" s="27">
        <v>1.4</v>
      </c>
      <c r="U60" s="97"/>
      <c r="V60" s="97"/>
      <c r="W60" s="97"/>
      <c r="Z60" s="98"/>
      <c r="AA60" s="98"/>
      <c r="AB60" s="98"/>
      <c r="AE60" s="29">
        <v>1.0</v>
      </c>
      <c r="AF60" s="98" t="str">
        <f t="shared" ref="AF60:AH60" si="103">Z60</f>
        <v/>
      </c>
      <c r="AG60" s="98" t="str">
        <f t="shared" si="103"/>
        <v/>
      </c>
      <c r="AH60" s="98" t="str">
        <f t="shared" si="103"/>
        <v/>
      </c>
      <c r="AM60" s="97"/>
      <c r="AN60" s="97"/>
      <c r="AO60" s="97"/>
      <c r="AQ60" s="99"/>
      <c r="AR60" s="99"/>
      <c r="AS60" s="99"/>
      <c r="AU60" s="84" t="str">
        <f t="shared" si="17"/>
        <v>setosa</v>
      </c>
      <c r="AW60" s="29">
        <v>1.0</v>
      </c>
      <c r="AX60" s="29">
        <v>0.0</v>
      </c>
      <c r="AY60" s="29">
        <v>0.0</v>
      </c>
    </row>
    <row r="61" ht="18.0" customHeight="1">
      <c r="A61" s="1">
        <v>47.0</v>
      </c>
      <c r="B61" s="29">
        <v>1.0</v>
      </c>
      <c r="C61" s="29">
        <v>0.0</v>
      </c>
      <c r="D61" s="100">
        <v>0.0</v>
      </c>
      <c r="E61" s="101" t="str">
        <f t="shared" si="10"/>
        <v>setosa</v>
      </c>
      <c r="F61" s="91" t="str">
        <f t="shared" ref="F61:H61" si="104">AQ61</f>
        <v/>
      </c>
      <c r="G61" s="92" t="str">
        <f t="shared" si="104"/>
        <v/>
      </c>
      <c r="H61" s="93" t="str">
        <f t="shared" si="104"/>
        <v/>
      </c>
      <c r="I61" s="94" t="str">
        <f t="shared" si="12"/>
        <v>setosa</v>
      </c>
      <c r="K61" s="24" t="str">
        <f t="shared" si="13"/>
        <v>OK</v>
      </c>
      <c r="L61" s="96"/>
      <c r="N61" s="29">
        <v>1.0</v>
      </c>
      <c r="O61" s="27">
        <v>5.1</v>
      </c>
      <c r="P61" s="27">
        <v>1.6</v>
      </c>
      <c r="U61" s="97"/>
      <c r="V61" s="97"/>
      <c r="W61" s="97"/>
      <c r="Z61" s="98"/>
      <c r="AA61" s="98"/>
      <c r="AB61" s="98"/>
      <c r="AE61" s="29">
        <v>1.0</v>
      </c>
      <c r="AF61" s="98" t="str">
        <f t="shared" ref="AF61:AH61" si="105">Z61</f>
        <v/>
      </c>
      <c r="AG61" s="98" t="str">
        <f t="shared" si="105"/>
        <v/>
      </c>
      <c r="AH61" s="98" t="str">
        <f t="shared" si="105"/>
        <v/>
      </c>
      <c r="AM61" s="97"/>
      <c r="AN61" s="97"/>
      <c r="AO61" s="97"/>
      <c r="AQ61" s="99"/>
      <c r="AR61" s="99"/>
      <c r="AS61" s="99"/>
      <c r="AU61" s="84" t="str">
        <f t="shared" si="17"/>
        <v>setosa</v>
      </c>
      <c r="AW61" s="29">
        <v>1.0</v>
      </c>
      <c r="AX61" s="29">
        <v>0.0</v>
      </c>
      <c r="AY61" s="29">
        <v>0.0</v>
      </c>
    </row>
    <row r="62" ht="18.0" customHeight="1">
      <c r="A62" s="1">
        <v>48.0</v>
      </c>
      <c r="B62" s="29">
        <v>1.0</v>
      </c>
      <c r="C62" s="29">
        <v>0.0</v>
      </c>
      <c r="D62" s="100">
        <v>0.0</v>
      </c>
      <c r="E62" s="101" t="str">
        <f t="shared" si="10"/>
        <v>setosa</v>
      </c>
      <c r="F62" s="91" t="str">
        <f t="shared" ref="F62:H62" si="106">AQ62</f>
        <v/>
      </c>
      <c r="G62" s="92" t="str">
        <f t="shared" si="106"/>
        <v/>
      </c>
      <c r="H62" s="93" t="str">
        <f t="shared" si="106"/>
        <v/>
      </c>
      <c r="I62" s="94" t="str">
        <f t="shared" si="12"/>
        <v>setosa</v>
      </c>
      <c r="K62" s="24" t="str">
        <f t="shared" si="13"/>
        <v>OK</v>
      </c>
      <c r="L62" s="96"/>
      <c r="N62" s="29">
        <v>1.0</v>
      </c>
      <c r="O62" s="27">
        <v>4.6</v>
      </c>
      <c r="P62" s="27">
        <v>1.4</v>
      </c>
      <c r="U62" s="97"/>
      <c r="V62" s="97"/>
      <c r="W62" s="97"/>
      <c r="Z62" s="98"/>
      <c r="AA62" s="98"/>
      <c r="AB62" s="98"/>
      <c r="AE62" s="29">
        <v>1.0</v>
      </c>
      <c r="AF62" s="98" t="str">
        <f t="shared" ref="AF62:AH62" si="107">Z62</f>
        <v/>
      </c>
      <c r="AG62" s="98" t="str">
        <f t="shared" si="107"/>
        <v/>
      </c>
      <c r="AH62" s="98" t="str">
        <f t="shared" si="107"/>
        <v/>
      </c>
      <c r="AM62" s="97"/>
      <c r="AN62" s="97"/>
      <c r="AO62" s="97"/>
      <c r="AQ62" s="99"/>
      <c r="AR62" s="99"/>
      <c r="AS62" s="99"/>
      <c r="AU62" s="84" t="str">
        <f t="shared" si="17"/>
        <v>setosa</v>
      </c>
      <c r="AW62" s="29">
        <v>1.0</v>
      </c>
      <c r="AX62" s="29">
        <v>0.0</v>
      </c>
      <c r="AY62" s="29">
        <v>0.0</v>
      </c>
    </row>
    <row r="63" ht="18.0" customHeight="1">
      <c r="A63" s="1">
        <v>49.0</v>
      </c>
      <c r="B63" s="29">
        <v>1.0</v>
      </c>
      <c r="C63" s="29">
        <v>0.0</v>
      </c>
      <c r="D63" s="100">
        <v>0.0</v>
      </c>
      <c r="E63" s="101" t="str">
        <f t="shared" si="10"/>
        <v>setosa</v>
      </c>
      <c r="F63" s="91" t="str">
        <f t="shared" ref="F63:H63" si="108">AQ63</f>
        <v/>
      </c>
      <c r="G63" s="92" t="str">
        <f t="shared" si="108"/>
        <v/>
      </c>
      <c r="H63" s="93" t="str">
        <f t="shared" si="108"/>
        <v/>
      </c>
      <c r="I63" s="94" t="str">
        <f t="shared" si="12"/>
        <v>setosa</v>
      </c>
      <c r="K63" s="24" t="str">
        <f t="shared" si="13"/>
        <v>OK</v>
      </c>
      <c r="L63" s="96"/>
      <c r="N63" s="29">
        <v>1.0</v>
      </c>
      <c r="O63" s="27">
        <v>5.3</v>
      </c>
      <c r="P63" s="27">
        <v>1.5</v>
      </c>
      <c r="U63" s="97"/>
      <c r="V63" s="97"/>
      <c r="W63" s="97"/>
      <c r="Z63" s="98"/>
      <c r="AA63" s="98"/>
      <c r="AB63" s="98"/>
      <c r="AE63" s="29">
        <v>1.0</v>
      </c>
      <c r="AF63" s="98" t="str">
        <f t="shared" ref="AF63:AH63" si="109">Z63</f>
        <v/>
      </c>
      <c r="AG63" s="98" t="str">
        <f t="shared" si="109"/>
        <v/>
      </c>
      <c r="AH63" s="98" t="str">
        <f t="shared" si="109"/>
        <v/>
      </c>
      <c r="AM63" s="97"/>
      <c r="AN63" s="97"/>
      <c r="AO63" s="97"/>
      <c r="AQ63" s="99"/>
      <c r="AR63" s="99"/>
      <c r="AS63" s="99"/>
      <c r="AU63" s="84" t="str">
        <f t="shared" si="17"/>
        <v>setosa</v>
      </c>
      <c r="AW63" s="29">
        <v>1.0</v>
      </c>
      <c r="AX63" s="29">
        <v>0.0</v>
      </c>
      <c r="AY63" s="29">
        <v>0.0</v>
      </c>
    </row>
    <row r="64" ht="18.0" customHeight="1">
      <c r="A64" s="1">
        <v>50.0</v>
      </c>
      <c r="B64" s="29">
        <v>1.0</v>
      </c>
      <c r="C64" s="29">
        <v>0.0</v>
      </c>
      <c r="D64" s="100">
        <v>0.0</v>
      </c>
      <c r="E64" s="101" t="str">
        <f t="shared" si="10"/>
        <v>setosa</v>
      </c>
      <c r="F64" s="91" t="str">
        <f t="shared" ref="F64:H64" si="110">AQ64</f>
        <v/>
      </c>
      <c r="G64" s="92" t="str">
        <f t="shared" si="110"/>
        <v/>
      </c>
      <c r="H64" s="93" t="str">
        <f t="shared" si="110"/>
        <v/>
      </c>
      <c r="I64" s="94" t="str">
        <f t="shared" si="12"/>
        <v>setosa</v>
      </c>
      <c r="K64" s="24" t="str">
        <f t="shared" si="13"/>
        <v>OK</v>
      </c>
      <c r="L64" s="96"/>
      <c r="N64" s="29">
        <v>1.0</v>
      </c>
      <c r="O64" s="27">
        <v>5.0</v>
      </c>
      <c r="P64" s="27">
        <v>1.4</v>
      </c>
      <c r="U64" s="97"/>
      <c r="V64" s="97"/>
      <c r="W64" s="97"/>
      <c r="Z64" s="98"/>
      <c r="AA64" s="98"/>
      <c r="AB64" s="98"/>
      <c r="AE64" s="29">
        <v>1.0</v>
      </c>
      <c r="AF64" s="98" t="str">
        <f t="shared" ref="AF64:AH64" si="111">Z64</f>
        <v/>
      </c>
      <c r="AG64" s="98" t="str">
        <f t="shared" si="111"/>
        <v/>
      </c>
      <c r="AH64" s="98" t="str">
        <f t="shared" si="111"/>
        <v/>
      </c>
      <c r="AM64" s="97"/>
      <c r="AN64" s="97"/>
      <c r="AO64" s="97"/>
      <c r="AQ64" s="99"/>
      <c r="AR64" s="99"/>
      <c r="AS64" s="99"/>
      <c r="AU64" s="84" t="str">
        <f t="shared" si="17"/>
        <v>setosa</v>
      </c>
      <c r="AW64" s="29">
        <v>1.0</v>
      </c>
      <c r="AX64" s="29">
        <v>0.0</v>
      </c>
      <c r="AY64" s="29">
        <v>0.0</v>
      </c>
    </row>
    <row r="65" ht="18.0" customHeight="1">
      <c r="A65" s="1">
        <v>1.0</v>
      </c>
      <c r="B65" s="29">
        <v>0.0</v>
      </c>
      <c r="C65" s="29">
        <v>1.0</v>
      </c>
      <c r="D65" s="100">
        <v>0.0</v>
      </c>
      <c r="E65" s="101" t="str">
        <f t="shared" si="10"/>
        <v>versicolor</v>
      </c>
      <c r="F65" s="91" t="str">
        <f t="shared" ref="F65:H65" si="112">AQ65</f>
        <v/>
      </c>
      <c r="G65" s="92" t="str">
        <f t="shared" si="112"/>
        <v/>
      </c>
      <c r="H65" s="93" t="str">
        <f t="shared" si="112"/>
        <v/>
      </c>
      <c r="I65" s="94" t="str">
        <f t="shared" si="12"/>
        <v>setosa</v>
      </c>
      <c r="K65" s="24" t="str">
        <f t="shared" si="13"/>
        <v>NG</v>
      </c>
      <c r="L65" s="96"/>
      <c r="N65" s="29">
        <v>1.0</v>
      </c>
      <c r="O65" s="27">
        <v>7.0</v>
      </c>
      <c r="P65" s="27">
        <v>4.7</v>
      </c>
      <c r="U65" s="97"/>
      <c r="V65" s="97"/>
      <c r="W65" s="97"/>
      <c r="Z65" s="98"/>
      <c r="AA65" s="98"/>
      <c r="AB65" s="98"/>
      <c r="AE65" s="29">
        <v>1.0</v>
      </c>
      <c r="AF65" s="98" t="str">
        <f t="shared" ref="AF65:AH65" si="113">Z65</f>
        <v/>
      </c>
      <c r="AG65" s="98" t="str">
        <f t="shared" si="113"/>
        <v/>
      </c>
      <c r="AH65" s="98" t="str">
        <f t="shared" si="113"/>
        <v/>
      </c>
      <c r="AM65" s="97"/>
      <c r="AN65" s="97"/>
      <c r="AO65" s="97"/>
      <c r="AQ65" s="99"/>
      <c r="AR65" s="99"/>
      <c r="AS65" s="99"/>
      <c r="AU65" s="84" t="str">
        <f t="shared" si="17"/>
        <v>setosa</v>
      </c>
      <c r="AW65" s="29">
        <v>0.0</v>
      </c>
      <c r="AX65" s="29">
        <v>1.0</v>
      </c>
      <c r="AY65" s="29">
        <v>0.0</v>
      </c>
    </row>
    <row r="66" ht="18.0" customHeight="1">
      <c r="A66" s="1">
        <v>2.0</v>
      </c>
      <c r="B66" s="29">
        <v>0.0</v>
      </c>
      <c r="C66" s="29">
        <v>1.0</v>
      </c>
      <c r="D66" s="100">
        <v>0.0</v>
      </c>
      <c r="E66" s="101" t="str">
        <f t="shared" si="10"/>
        <v>versicolor</v>
      </c>
      <c r="F66" s="91" t="str">
        <f t="shared" ref="F66:H66" si="114">AQ66</f>
        <v/>
      </c>
      <c r="G66" s="92" t="str">
        <f t="shared" si="114"/>
        <v/>
      </c>
      <c r="H66" s="93" t="str">
        <f t="shared" si="114"/>
        <v/>
      </c>
      <c r="I66" s="94" t="str">
        <f t="shared" si="12"/>
        <v>setosa</v>
      </c>
      <c r="K66" s="24" t="str">
        <f t="shared" si="13"/>
        <v>NG</v>
      </c>
      <c r="L66" s="96"/>
      <c r="N66" s="29">
        <v>1.0</v>
      </c>
      <c r="O66" s="27">
        <v>6.4</v>
      </c>
      <c r="P66" s="27">
        <v>4.5</v>
      </c>
      <c r="U66" s="97"/>
      <c r="V66" s="97"/>
      <c r="W66" s="97"/>
      <c r="Z66" s="98"/>
      <c r="AA66" s="98"/>
      <c r="AB66" s="98"/>
      <c r="AE66" s="29">
        <v>1.0</v>
      </c>
      <c r="AF66" s="98" t="str">
        <f t="shared" ref="AF66:AH66" si="115">Z66</f>
        <v/>
      </c>
      <c r="AG66" s="98" t="str">
        <f t="shared" si="115"/>
        <v/>
      </c>
      <c r="AH66" s="98" t="str">
        <f t="shared" si="115"/>
        <v/>
      </c>
      <c r="AM66" s="97"/>
      <c r="AN66" s="97"/>
      <c r="AO66" s="97"/>
      <c r="AQ66" s="99"/>
      <c r="AR66" s="99"/>
      <c r="AS66" s="99"/>
      <c r="AU66" s="84" t="str">
        <f t="shared" si="17"/>
        <v>setosa</v>
      </c>
      <c r="AW66" s="29">
        <v>0.0</v>
      </c>
      <c r="AX66" s="29">
        <v>1.0</v>
      </c>
      <c r="AY66" s="29">
        <v>0.0</v>
      </c>
    </row>
    <row r="67" ht="18.0" customHeight="1">
      <c r="A67" s="1">
        <v>3.0</v>
      </c>
      <c r="B67" s="29">
        <v>0.0</v>
      </c>
      <c r="C67" s="29">
        <v>1.0</v>
      </c>
      <c r="D67" s="100">
        <v>0.0</v>
      </c>
      <c r="E67" s="101" t="str">
        <f t="shared" si="10"/>
        <v>versicolor</v>
      </c>
      <c r="F67" s="91" t="str">
        <f t="shared" ref="F67:H67" si="116">AQ67</f>
        <v/>
      </c>
      <c r="G67" s="92" t="str">
        <f t="shared" si="116"/>
        <v/>
      </c>
      <c r="H67" s="93" t="str">
        <f t="shared" si="116"/>
        <v/>
      </c>
      <c r="I67" s="94" t="str">
        <f t="shared" si="12"/>
        <v>setosa</v>
      </c>
      <c r="K67" s="24" t="str">
        <f t="shared" si="13"/>
        <v>NG</v>
      </c>
      <c r="L67" s="96"/>
      <c r="N67" s="29">
        <v>1.0</v>
      </c>
      <c r="O67" s="27">
        <v>6.9</v>
      </c>
      <c r="P67" s="27">
        <v>4.9</v>
      </c>
      <c r="U67" s="97"/>
      <c r="V67" s="97"/>
      <c r="W67" s="97"/>
      <c r="Z67" s="98"/>
      <c r="AA67" s="98"/>
      <c r="AB67" s="98"/>
      <c r="AE67" s="29">
        <v>1.0</v>
      </c>
      <c r="AF67" s="98" t="str">
        <f t="shared" ref="AF67:AH67" si="117">Z67</f>
        <v/>
      </c>
      <c r="AG67" s="98" t="str">
        <f t="shared" si="117"/>
        <v/>
      </c>
      <c r="AH67" s="98" t="str">
        <f t="shared" si="117"/>
        <v/>
      </c>
      <c r="AM67" s="97"/>
      <c r="AN67" s="97"/>
      <c r="AO67" s="97"/>
      <c r="AQ67" s="99"/>
      <c r="AR67" s="99"/>
      <c r="AS67" s="99"/>
      <c r="AU67" s="84" t="str">
        <f t="shared" si="17"/>
        <v>setosa</v>
      </c>
      <c r="AW67" s="29">
        <v>0.0</v>
      </c>
      <c r="AX67" s="29">
        <v>1.0</v>
      </c>
      <c r="AY67" s="29">
        <v>0.0</v>
      </c>
    </row>
    <row r="68" ht="18.0" customHeight="1">
      <c r="A68" s="1">
        <v>4.0</v>
      </c>
      <c r="B68" s="29">
        <v>0.0</v>
      </c>
      <c r="C68" s="29">
        <v>1.0</v>
      </c>
      <c r="D68" s="100">
        <v>0.0</v>
      </c>
      <c r="E68" s="101" t="str">
        <f t="shared" si="10"/>
        <v>versicolor</v>
      </c>
      <c r="F68" s="91" t="str">
        <f t="shared" ref="F68:H68" si="118">AQ68</f>
        <v/>
      </c>
      <c r="G68" s="92" t="str">
        <f t="shared" si="118"/>
        <v/>
      </c>
      <c r="H68" s="93" t="str">
        <f t="shared" si="118"/>
        <v/>
      </c>
      <c r="I68" s="94" t="str">
        <f t="shared" si="12"/>
        <v>setosa</v>
      </c>
      <c r="K68" s="24" t="str">
        <f t="shared" si="13"/>
        <v>NG</v>
      </c>
      <c r="L68" s="96"/>
      <c r="N68" s="29">
        <v>1.0</v>
      </c>
      <c r="O68" s="27">
        <v>5.5</v>
      </c>
      <c r="P68" s="27">
        <v>4.0</v>
      </c>
      <c r="U68" s="97"/>
      <c r="V68" s="97"/>
      <c r="W68" s="97"/>
      <c r="Z68" s="98"/>
      <c r="AA68" s="98"/>
      <c r="AB68" s="98"/>
      <c r="AE68" s="29">
        <v>1.0</v>
      </c>
      <c r="AF68" s="98" t="str">
        <f t="shared" ref="AF68:AH68" si="119">Z68</f>
        <v/>
      </c>
      <c r="AG68" s="98" t="str">
        <f t="shared" si="119"/>
        <v/>
      </c>
      <c r="AH68" s="98" t="str">
        <f t="shared" si="119"/>
        <v/>
      </c>
      <c r="AM68" s="97"/>
      <c r="AN68" s="97"/>
      <c r="AO68" s="97"/>
      <c r="AQ68" s="99"/>
      <c r="AR68" s="99"/>
      <c r="AS68" s="99"/>
      <c r="AU68" s="84" t="str">
        <f t="shared" si="17"/>
        <v>setosa</v>
      </c>
      <c r="AW68" s="29">
        <v>0.0</v>
      </c>
      <c r="AX68" s="29">
        <v>1.0</v>
      </c>
      <c r="AY68" s="29">
        <v>0.0</v>
      </c>
    </row>
    <row r="69" ht="18.0" customHeight="1">
      <c r="A69" s="1">
        <v>5.0</v>
      </c>
      <c r="B69" s="29">
        <v>0.0</v>
      </c>
      <c r="C69" s="29">
        <v>1.0</v>
      </c>
      <c r="D69" s="100">
        <v>0.0</v>
      </c>
      <c r="E69" s="101" t="str">
        <f t="shared" si="10"/>
        <v>versicolor</v>
      </c>
      <c r="F69" s="91" t="str">
        <f t="shared" ref="F69:H69" si="120">AQ69</f>
        <v/>
      </c>
      <c r="G69" s="92" t="str">
        <f t="shared" si="120"/>
        <v/>
      </c>
      <c r="H69" s="93" t="str">
        <f t="shared" si="120"/>
        <v/>
      </c>
      <c r="I69" s="94" t="str">
        <f t="shared" si="12"/>
        <v>setosa</v>
      </c>
      <c r="K69" s="24" t="str">
        <f t="shared" si="13"/>
        <v>NG</v>
      </c>
      <c r="L69" s="96"/>
      <c r="N69" s="29">
        <v>1.0</v>
      </c>
      <c r="O69" s="27">
        <v>6.5</v>
      </c>
      <c r="P69" s="27">
        <v>4.6</v>
      </c>
      <c r="U69" s="97"/>
      <c r="V69" s="97"/>
      <c r="W69" s="97"/>
      <c r="Z69" s="98"/>
      <c r="AA69" s="98"/>
      <c r="AB69" s="98"/>
      <c r="AE69" s="29">
        <v>1.0</v>
      </c>
      <c r="AF69" s="98" t="str">
        <f t="shared" ref="AF69:AH69" si="121">Z69</f>
        <v/>
      </c>
      <c r="AG69" s="98" t="str">
        <f t="shared" si="121"/>
        <v/>
      </c>
      <c r="AH69" s="98" t="str">
        <f t="shared" si="121"/>
        <v/>
      </c>
      <c r="AM69" s="97"/>
      <c r="AN69" s="97"/>
      <c r="AO69" s="97"/>
      <c r="AQ69" s="99"/>
      <c r="AR69" s="99"/>
      <c r="AS69" s="99"/>
      <c r="AU69" s="84" t="str">
        <f t="shared" si="17"/>
        <v>setosa</v>
      </c>
      <c r="AW69" s="29">
        <v>0.0</v>
      </c>
      <c r="AX69" s="29">
        <v>1.0</v>
      </c>
      <c r="AY69" s="29">
        <v>0.0</v>
      </c>
    </row>
    <row r="70" ht="18.0" customHeight="1">
      <c r="A70" s="1">
        <v>6.0</v>
      </c>
      <c r="B70" s="29">
        <v>0.0</v>
      </c>
      <c r="C70" s="29">
        <v>1.0</v>
      </c>
      <c r="D70" s="100">
        <v>0.0</v>
      </c>
      <c r="E70" s="101" t="str">
        <f t="shared" si="10"/>
        <v>versicolor</v>
      </c>
      <c r="F70" s="91" t="str">
        <f t="shared" ref="F70:H70" si="122">AQ70</f>
        <v/>
      </c>
      <c r="G70" s="92" t="str">
        <f t="shared" si="122"/>
        <v/>
      </c>
      <c r="H70" s="93" t="str">
        <f t="shared" si="122"/>
        <v/>
      </c>
      <c r="I70" s="94" t="str">
        <f t="shared" si="12"/>
        <v>setosa</v>
      </c>
      <c r="K70" s="24" t="str">
        <f t="shared" si="13"/>
        <v>NG</v>
      </c>
      <c r="L70" s="96"/>
      <c r="N70" s="29">
        <v>1.0</v>
      </c>
      <c r="O70" s="27">
        <v>5.7</v>
      </c>
      <c r="P70" s="27">
        <v>4.5</v>
      </c>
      <c r="U70" s="97"/>
      <c r="V70" s="97"/>
      <c r="W70" s="97"/>
      <c r="Z70" s="98"/>
      <c r="AA70" s="98"/>
      <c r="AB70" s="98"/>
      <c r="AE70" s="29">
        <v>1.0</v>
      </c>
      <c r="AF70" s="98" t="str">
        <f t="shared" ref="AF70:AH70" si="123">Z70</f>
        <v/>
      </c>
      <c r="AG70" s="98" t="str">
        <f t="shared" si="123"/>
        <v/>
      </c>
      <c r="AH70" s="98" t="str">
        <f t="shared" si="123"/>
        <v/>
      </c>
      <c r="AM70" s="97"/>
      <c r="AN70" s="97"/>
      <c r="AO70" s="97"/>
      <c r="AQ70" s="99"/>
      <c r="AR70" s="99"/>
      <c r="AS70" s="99"/>
      <c r="AU70" s="84" t="str">
        <f t="shared" si="17"/>
        <v>setosa</v>
      </c>
      <c r="AW70" s="29">
        <v>0.0</v>
      </c>
      <c r="AX70" s="29">
        <v>1.0</v>
      </c>
      <c r="AY70" s="29">
        <v>0.0</v>
      </c>
    </row>
    <row r="71" ht="18.0" customHeight="1">
      <c r="A71" s="1">
        <v>7.0</v>
      </c>
      <c r="B71" s="29">
        <v>0.0</v>
      </c>
      <c r="C71" s="29">
        <v>1.0</v>
      </c>
      <c r="D71" s="100">
        <v>0.0</v>
      </c>
      <c r="E71" s="101" t="str">
        <f t="shared" si="10"/>
        <v>versicolor</v>
      </c>
      <c r="F71" s="91" t="str">
        <f t="shared" ref="F71:H71" si="124">AQ71</f>
        <v/>
      </c>
      <c r="G71" s="92" t="str">
        <f t="shared" si="124"/>
        <v/>
      </c>
      <c r="H71" s="93" t="str">
        <f t="shared" si="124"/>
        <v/>
      </c>
      <c r="I71" s="94" t="str">
        <f t="shared" si="12"/>
        <v>setosa</v>
      </c>
      <c r="K71" s="24" t="str">
        <f t="shared" si="13"/>
        <v>NG</v>
      </c>
      <c r="L71" s="96"/>
      <c r="N71" s="29">
        <v>1.0</v>
      </c>
      <c r="O71" s="27">
        <v>6.3</v>
      </c>
      <c r="P71" s="27">
        <v>4.7</v>
      </c>
      <c r="U71" s="97"/>
      <c r="V71" s="97"/>
      <c r="W71" s="97"/>
      <c r="Z71" s="98"/>
      <c r="AA71" s="98"/>
      <c r="AB71" s="98"/>
      <c r="AE71" s="29">
        <v>1.0</v>
      </c>
      <c r="AF71" s="98" t="str">
        <f t="shared" ref="AF71:AH71" si="125">Z71</f>
        <v/>
      </c>
      <c r="AG71" s="98" t="str">
        <f t="shared" si="125"/>
        <v/>
      </c>
      <c r="AH71" s="98" t="str">
        <f t="shared" si="125"/>
        <v/>
      </c>
      <c r="AM71" s="97"/>
      <c r="AN71" s="97"/>
      <c r="AO71" s="97"/>
      <c r="AQ71" s="99"/>
      <c r="AR71" s="99"/>
      <c r="AS71" s="99"/>
      <c r="AU71" s="84" t="str">
        <f t="shared" si="17"/>
        <v>setosa</v>
      </c>
      <c r="AW71" s="29">
        <v>0.0</v>
      </c>
      <c r="AX71" s="29">
        <v>1.0</v>
      </c>
      <c r="AY71" s="29">
        <v>0.0</v>
      </c>
    </row>
    <row r="72" ht="18.0" customHeight="1">
      <c r="A72" s="1">
        <v>8.0</v>
      </c>
      <c r="B72" s="29">
        <v>0.0</v>
      </c>
      <c r="C72" s="29">
        <v>1.0</v>
      </c>
      <c r="D72" s="100">
        <v>0.0</v>
      </c>
      <c r="E72" s="101" t="str">
        <f t="shared" si="10"/>
        <v>versicolor</v>
      </c>
      <c r="F72" s="91" t="str">
        <f t="shared" ref="F72:H72" si="126">AQ72</f>
        <v/>
      </c>
      <c r="G72" s="92" t="str">
        <f t="shared" si="126"/>
        <v/>
      </c>
      <c r="H72" s="93" t="str">
        <f t="shared" si="126"/>
        <v/>
      </c>
      <c r="I72" s="94" t="str">
        <f t="shared" si="12"/>
        <v>setosa</v>
      </c>
      <c r="K72" s="24" t="str">
        <f t="shared" si="13"/>
        <v>NG</v>
      </c>
      <c r="L72" s="96"/>
      <c r="N72" s="29">
        <v>1.0</v>
      </c>
      <c r="O72" s="27">
        <v>4.9</v>
      </c>
      <c r="P72" s="27">
        <v>3.3</v>
      </c>
      <c r="U72" s="97"/>
      <c r="V72" s="97"/>
      <c r="W72" s="97"/>
      <c r="Z72" s="98"/>
      <c r="AA72" s="98"/>
      <c r="AB72" s="98"/>
      <c r="AE72" s="29">
        <v>1.0</v>
      </c>
      <c r="AF72" s="98" t="str">
        <f t="shared" ref="AF72:AH72" si="127">Z72</f>
        <v/>
      </c>
      <c r="AG72" s="98" t="str">
        <f t="shared" si="127"/>
        <v/>
      </c>
      <c r="AH72" s="98" t="str">
        <f t="shared" si="127"/>
        <v/>
      </c>
      <c r="AM72" s="97"/>
      <c r="AN72" s="97"/>
      <c r="AO72" s="97"/>
      <c r="AQ72" s="99"/>
      <c r="AR72" s="99"/>
      <c r="AS72" s="99"/>
      <c r="AU72" s="84" t="str">
        <f t="shared" si="17"/>
        <v>setosa</v>
      </c>
      <c r="AW72" s="29">
        <v>0.0</v>
      </c>
      <c r="AX72" s="29">
        <v>1.0</v>
      </c>
      <c r="AY72" s="29">
        <v>0.0</v>
      </c>
    </row>
    <row r="73" ht="18.0" customHeight="1">
      <c r="A73" s="1">
        <v>9.0</v>
      </c>
      <c r="B73" s="29">
        <v>0.0</v>
      </c>
      <c r="C73" s="29">
        <v>1.0</v>
      </c>
      <c r="D73" s="100">
        <v>0.0</v>
      </c>
      <c r="E73" s="101" t="str">
        <f t="shared" si="10"/>
        <v>versicolor</v>
      </c>
      <c r="F73" s="91" t="str">
        <f t="shared" ref="F73:H73" si="128">AQ73</f>
        <v/>
      </c>
      <c r="G73" s="92" t="str">
        <f t="shared" si="128"/>
        <v/>
      </c>
      <c r="H73" s="93" t="str">
        <f t="shared" si="128"/>
        <v/>
      </c>
      <c r="I73" s="94" t="str">
        <f t="shared" si="12"/>
        <v>setosa</v>
      </c>
      <c r="K73" s="24" t="str">
        <f t="shared" si="13"/>
        <v>NG</v>
      </c>
      <c r="L73" s="96"/>
      <c r="N73" s="29">
        <v>1.0</v>
      </c>
      <c r="O73" s="27">
        <v>6.6</v>
      </c>
      <c r="P73" s="27">
        <v>4.6</v>
      </c>
      <c r="U73" s="97"/>
      <c r="V73" s="97"/>
      <c r="W73" s="97"/>
      <c r="Z73" s="98"/>
      <c r="AA73" s="98"/>
      <c r="AB73" s="98"/>
      <c r="AE73" s="29">
        <v>1.0</v>
      </c>
      <c r="AF73" s="98" t="str">
        <f t="shared" ref="AF73:AH73" si="129">Z73</f>
        <v/>
      </c>
      <c r="AG73" s="98" t="str">
        <f t="shared" si="129"/>
        <v/>
      </c>
      <c r="AH73" s="98" t="str">
        <f t="shared" si="129"/>
        <v/>
      </c>
      <c r="AM73" s="97"/>
      <c r="AN73" s="97"/>
      <c r="AO73" s="97"/>
      <c r="AQ73" s="99"/>
      <c r="AR73" s="99"/>
      <c r="AS73" s="99"/>
      <c r="AU73" s="84" t="str">
        <f t="shared" si="17"/>
        <v>setosa</v>
      </c>
      <c r="AW73" s="29">
        <v>0.0</v>
      </c>
      <c r="AX73" s="29">
        <v>1.0</v>
      </c>
      <c r="AY73" s="29">
        <v>0.0</v>
      </c>
    </row>
    <row r="74" ht="18.0" customHeight="1">
      <c r="A74" s="1">
        <v>10.0</v>
      </c>
      <c r="B74" s="29">
        <v>0.0</v>
      </c>
      <c r="C74" s="29">
        <v>1.0</v>
      </c>
      <c r="D74" s="100">
        <v>0.0</v>
      </c>
      <c r="E74" s="101" t="str">
        <f t="shared" si="10"/>
        <v>versicolor</v>
      </c>
      <c r="F74" s="91" t="str">
        <f t="shared" ref="F74:H74" si="130">AQ74</f>
        <v/>
      </c>
      <c r="G74" s="92" t="str">
        <f t="shared" si="130"/>
        <v/>
      </c>
      <c r="H74" s="93" t="str">
        <f t="shared" si="130"/>
        <v/>
      </c>
      <c r="I74" s="94" t="str">
        <f t="shared" si="12"/>
        <v>setosa</v>
      </c>
      <c r="K74" s="24" t="str">
        <f t="shared" si="13"/>
        <v>NG</v>
      </c>
      <c r="L74" s="96"/>
      <c r="N74" s="29">
        <v>1.0</v>
      </c>
      <c r="O74" s="27">
        <v>5.2</v>
      </c>
      <c r="P74" s="27">
        <v>3.9</v>
      </c>
      <c r="U74" s="97"/>
      <c r="V74" s="97"/>
      <c r="W74" s="97"/>
      <c r="Z74" s="98"/>
      <c r="AA74" s="98"/>
      <c r="AB74" s="98"/>
      <c r="AE74" s="29">
        <v>1.0</v>
      </c>
      <c r="AF74" s="98" t="str">
        <f t="shared" ref="AF74:AH74" si="131">Z74</f>
        <v/>
      </c>
      <c r="AG74" s="98" t="str">
        <f t="shared" si="131"/>
        <v/>
      </c>
      <c r="AH74" s="98" t="str">
        <f t="shared" si="131"/>
        <v/>
      </c>
      <c r="AM74" s="97"/>
      <c r="AN74" s="97"/>
      <c r="AO74" s="97"/>
      <c r="AQ74" s="99"/>
      <c r="AR74" s="99"/>
      <c r="AS74" s="99"/>
      <c r="AU74" s="84" t="str">
        <f t="shared" si="17"/>
        <v>setosa</v>
      </c>
      <c r="AW74" s="29">
        <v>0.0</v>
      </c>
      <c r="AX74" s="29">
        <v>1.0</v>
      </c>
      <c r="AY74" s="29">
        <v>0.0</v>
      </c>
    </row>
    <row r="75" ht="18.0" customHeight="1">
      <c r="A75" s="1">
        <v>11.0</v>
      </c>
      <c r="B75" s="29">
        <v>0.0</v>
      </c>
      <c r="C75" s="29">
        <v>1.0</v>
      </c>
      <c r="D75" s="100">
        <v>0.0</v>
      </c>
      <c r="E75" s="101" t="str">
        <f t="shared" si="10"/>
        <v>versicolor</v>
      </c>
      <c r="F75" s="91" t="str">
        <f t="shared" ref="F75:H75" si="132">AQ75</f>
        <v/>
      </c>
      <c r="G75" s="92" t="str">
        <f t="shared" si="132"/>
        <v/>
      </c>
      <c r="H75" s="93" t="str">
        <f t="shared" si="132"/>
        <v/>
      </c>
      <c r="I75" s="94" t="str">
        <f t="shared" si="12"/>
        <v>setosa</v>
      </c>
      <c r="K75" s="24" t="str">
        <f t="shared" si="13"/>
        <v>NG</v>
      </c>
      <c r="L75" s="96"/>
      <c r="N75" s="29">
        <v>1.0</v>
      </c>
      <c r="O75" s="27">
        <v>5.0</v>
      </c>
      <c r="P75" s="27">
        <v>3.5</v>
      </c>
      <c r="U75" s="97"/>
      <c r="V75" s="97"/>
      <c r="W75" s="97"/>
      <c r="Z75" s="98"/>
      <c r="AA75" s="98"/>
      <c r="AB75" s="98"/>
      <c r="AE75" s="29">
        <v>1.0</v>
      </c>
      <c r="AF75" s="98" t="str">
        <f t="shared" ref="AF75:AH75" si="133">Z75</f>
        <v/>
      </c>
      <c r="AG75" s="98" t="str">
        <f t="shared" si="133"/>
        <v/>
      </c>
      <c r="AH75" s="98" t="str">
        <f t="shared" si="133"/>
        <v/>
      </c>
      <c r="AM75" s="97"/>
      <c r="AN75" s="97"/>
      <c r="AO75" s="97"/>
      <c r="AQ75" s="99"/>
      <c r="AR75" s="99"/>
      <c r="AS75" s="99"/>
      <c r="AU75" s="84" t="str">
        <f t="shared" si="17"/>
        <v>setosa</v>
      </c>
      <c r="AW75" s="29">
        <v>0.0</v>
      </c>
      <c r="AX75" s="29">
        <v>1.0</v>
      </c>
      <c r="AY75" s="29">
        <v>0.0</v>
      </c>
    </row>
    <row r="76" ht="18.0" customHeight="1">
      <c r="A76" s="1">
        <v>12.0</v>
      </c>
      <c r="B76" s="29">
        <v>0.0</v>
      </c>
      <c r="C76" s="29">
        <v>1.0</v>
      </c>
      <c r="D76" s="100">
        <v>0.0</v>
      </c>
      <c r="E76" s="101" t="str">
        <f t="shared" si="10"/>
        <v>versicolor</v>
      </c>
      <c r="F76" s="91" t="str">
        <f t="shared" ref="F76:H76" si="134">AQ76</f>
        <v/>
      </c>
      <c r="G76" s="92" t="str">
        <f t="shared" si="134"/>
        <v/>
      </c>
      <c r="H76" s="93" t="str">
        <f t="shared" si="134"/>
        <v/>
      </c>
      <c r="I76" s="94" t="str">
        <f t="shared" si="12"/>
        <v>setosa</v>
      </c>
      <c r="K76" s="24" t="str">
        <f t="shared" si="13"/>
        <v>NG</v>
      </c>
      <c r="L76" s="96"/>
      <c r="N76" s="29">
        <v>1.0</v>
      </c>
      <c r="O76" s="27">
        <v>5.9</v>
      </c>
      <c r="P76" s="27">
        <v>4.2</v>
      </c>
      <c r="U76" s="97"/>
      <c r="V76" s="97"/>
      <c r="W76" s="97"/>
      <c r="Z76" s="98"/>
      <c r="AA76" s="98"/>
      <c r="AB76" s="98"/>
      <c r="AE76" s="29">
        <v>1.0</v>
      </c>
      <c r="AF76" s="98" t="str">
        <f t="shared" ref="AF76:AH76" si="135">Z76</f>
        <v/>
      </c>
      <c r="AG76" s="98" t="str">
        <f t="shared" si="135"/>
        <v/>
      </c>
      <c r="AH76" s="98" t="str">
        <f t="shared" si="135"/>
        <v/>
      </c>
      <c r="AM76" s="97"/>
      <c r="AN76" s="97"/>
      <c r="AO76" s="97"/>
      <c r="AQ76" s="99"/>
      <c r="AR76" s="99"/>
      <c r="AS76" s="99"/>
      <c r="AU76" s="84" t="str">
        <f t="shared" si="17"/>
        <v>setosa</v>
      </c>
      <c r="AW76" s="29">
        <v>0.0</v>
      </c>
      <c r="AX76" s="29">
        <v>1.0</v>
      </c>
      <c r="AY76" s="29">
        <v>0.0</v>
      </c>
    </row>
    <row r="77" ht="18.0" customHeight="1">
      <c r="A77" s="1">
        <v>13.0</v>
      </c>
      <c r="B77" s="29">
        <v>0.0</v>
      </c>
      <c r="C77" s="29">
        <v>1.0</v>
      </c>
      <c r="D77" s="100">
        <v>0.0</v>
      </c>
      <c r="E77" s="101" t="str">
        <f t="shared" si="10"/>
        <v>versicolor</v>
      </c>
      <c r="F77" s="91" t="str">
        <f t="shared" ref="F77:H77" si="136">AQ77</f>
        <v/>
      </c>
      <c r="G77" s="92" t="str">
        <f t="shared" si="136"/>
        <v/>
      </c>
      <c r="H77" s="93" t="str">
        <f t="shared" si="136"/>
        <v/>
      </c>
      <c r="I77" s="94" t="str">
        <f t="shared" si="12"/>
        <v>setosa</v>
      </c>
      <c r="K77" s="24" t="str">
        <f t="shared" si="13"/>
        <v>NG</v>
      </c>
      <c r="L77" s="96"/>
      <c r="N77" s="29">
        <v>1.0</v>
      </c>
      <c r="O77" s="27">
        <v>6.0</v>
      </c>
      <c r="P77" s="27">
        <v>4.0</v>
      </c>
      <c r="U77" s="97"/>
      <c r="V77" s="97"/>
      <c r="W77" s="97"/>
      <c r="Z77" s="98"/>
      <c r="AA77" s="98"/>
      <c r="AB77" s="98"/>
      <c r="AE77" s="29">
        <v>1.0</v>
      </c>
      <c r="AF77" s="98" t="str">
        <f t="shared" ref="AF77:AH77" si="137">Z77</f>
        <v/>
      </c>
      <c r="AG77" s="98" t="str">
        <f t="shared" si="137"/>
        <v/>
      </c>
      <c r="AH77" s="98" t="str">
        <f t="shared" si="137"/>
        <v/>
      </c>
      <c r="AM77" s="97"/>
      <c r="AN77" s="97"/>
      <c r="AO77" s="97"/>
      <c r="AQ77" s="99"/>
      <c r="AR77" s="99"/>
      <c r="AS77" s="99"/>
      <c r="AU77" s="84" t="str">
        <f t="shared" si="17"/>
        <v>setosa</v>
      </c>
      <c r="AW77" s="29">
        <v>0.0</v>
      </c>
      <c r="AX77" s="29">
        <v>1.0</v>
      </c>
      <c r="AY77" s="29">
        <v>0.0</v>
      </c>
    </row>
    <row r="78" ht="18.0" customHeight="1">
      <c r="A78" s="1">
        <v>14.0</v>
      </c>
      <c r="B78" s="29">
        <v>0.0</v>
      </c>
      <c r="C78" s="29">
        <v>1.0</v>
      </c>
      <c r="D78" s="100">
        <v>0.0</v>
      </c>
      <c r="E78" s="101" t="str">
        <f t="shared" si="10"/>
        <v>versicolor</v>
      </c>
      <c r="F78" s="91" t="str">
        <f t="shared" ref="F78:H78" si="138">AQ78</f>
        <v/>
      </c>
      <c r="G78" s="92" t="str">
        <f t="shared" si="138"/>
        <v/>
      </c>
      <c r="H78" s="93" t="str">
        <f t="shared" si="138"/>
        <v/>
      </c>
      <c r="I78" s="94" t="str">
        <f t="shared" si="12"/>
        <v>setosa</v>
      </c>
      <c r="K78" s="24" t="str">
        <f t="shared" si="13"/>
        <v>NG</v>
      </c>
      <c r="L78" s="96"/>
      <c r="N78" s="29">
        <v>1.0</v>
      </c>
      <c r="O78" s="27">
        <v>6.1</v>
      </c>
      <c r="P78" s="27">
        <v>4.7</v>
      </c>
      <c r="U78" s="97"/>
      <c r="V78" s="97"/>
      <c r="W78" s="97"/>
      <c r="Z78" s="98"/>
      <c r="AA78" s="98"/>
      <c r="AB78" s="98"/>
      <c r="AE78" s="29">
        <v>1.0</v>
      </c>
      <c r="AF78" s="98" t="str">
        <f t="shared" ref="AF78:AH78" si="139">Z78</f>
        <v/>
      </c>
      <c r="AG78" s="98" t="str">
        <f t="shared" si="139"/>
        <v/>
      </c>
      <c r="AH78" s="98" t="str">
        <f t="shared" si="139"/>
        <v/>
      </c>
      <c r="AM78" s="97"/>
      <c r="AN78" s="97"/>
      <c r="AO78" s="97"/>
      <c r="AQ78" s="99"/>
      <c r="AR78" s="99"/>
      <c r="AS78" s="99"/>
      <c r="AU78" s="84" t="str">
        <f t="shared" si="17"/>
        <v>setosa</v>
      </c>
      <c r="AW78" s="29">
        <v>0.0</v>
      </c>
      <c r="AX78" s="29">
        <v>1.0</v>
      </c>
      <c r="AY78" s="29">
        <v>0.0</v>
      </c>
    </row>
    <row r="79" ht="18.0" customHeight="1">
      <c r="A79" s="1">
        <v>15.0</v>
      </c>
      <c r="B79" s="29">
        <v>0.0</v>
      </c>
      <c r="C79" s="29">
        <v>1.0</v>
      </c>
      <c r="D79" s="100">
        <v>0.0</v>
      </c>
      <c r="E79" s="101" t="str">
        <f t="shared" si="10"/>
        <v>versicolor</v>
      </c>
      <c r="F79" s="91" t="str">
        <f t="shared" ref="F79:H79" si="140">AQ79</f>
        <v/>
      </c>
      <c r="G79" s="92" t="str">
        <f t="shared" si="140"/>
        <v/>
      </c>
      <c r="H79" s="93" t="str">
        <f t="shared" si="140"/>
        <v/>
      </c>
      <c r="I79" s="94" t="str">
        <f t="shared" si="12"/>
        <v>setosa</v>
      </c>
      <c r="K79" s="24" t="str">
        <f t="shared" si="13"/>
        <v>NG</v>
      </c>
      <c r="L79" s="96"/>
      <c r="N79" s="29">
        <v>1.0</v>
      </c>
      <c r="O79" s="27">
        <v>5.6</v>
      </c>
      <c r="P79" s="27">
        <v>3.6</v>
      </c>
      <c r="U79" s="97"/>
      <c r="V79" s="97"/>
      <c r="W79" s="97"/>
      <c r="Z79" s="98"/>
      <c r="AA79" s="98"/>
      <c r="AB79" s="98"/>
      <c r="AE79" s="29">
        <v>1.0</v>
      </c>
      <c r="AF79" s="98" t="str">
        <f t="shared" ref="AF79:AH79" si="141">Z79</f>
        <v/>
      </c>
      <c r="AG79" s="98" t="str">
        <f t="shared" si="141"/>
        <v/>
      </c>
      <c r="AH79" s="98" t="str">
        <f t="shared" si="141"/>
        <v/>
      </c>
      <c r="AM79" s="97"/>
      <c r="AN79" s="97"/>
      <c r="AO79" s="97"/>
      <c r="AQ79" s="99"/>
      <c r="AR79" s="99"/>
      <c r="AS79" s="99"/>
      <c r="AU79" s="84" t="str">
        <f t="shared" si="17"/>
        <v>setosa</v>
      </c>
      <c r="AW79" s="29">
        <v>0.0</v>
      </c>
      <c r="AX79" s="29">
        <v>1.0</v>
      </c>
      <c r="AY79" s="29">
        <v>0.0</v>
      </c>
    </row>
    <row r="80" ht="18.0" customHeight="1">
      <c r="A80" s="1">
        <v>16.0</v>
      </c>
      <c r="B80" s="29">
        <v>0.0</v>
      </c>
      <c r="C80" s="29">
        <v>1.0</v>
      </c>
      <c r="D80" s="100">
        <v>0.0</v>
      </c>
      <c r="E80" s="101" t="str">
        <f t="shared" si="10"/>
        <v>versicolor</v>
      </c>
      <c r="F80" s="91" t="str">
        <f t="shared" ref="F80:H80" si="142">AQ80</f>
        <v/>
      </c>
      <c r="G80" s="92" t="str">
        <f t="shared" si="142"/>
        <v/>
      </c>
      <c r="H80" s="93" t="str">
        <f t="shared" si="142"/>
        <v/>
      </c>
      <c r="I80" s="94" t="str">
        <f t="shared" si="12"/>
        <v>setosa</v>
      </c>
      <c r="K80" s="24" t="str">
        <f t="shared" si="13"/>
        <v>NG</v>
      </c>
      <c r="L80" s="96"/>
      <c r="N80" s="29">
        <v>1.0</v>
      </c>
      <c r="O80" s="27">
        <v>6.7</v>
      </c>
      <c r="P80" s="27">
        <v>4.4</v>
      </c>
      <c r="U80" s="97"/>
      <c r="V80" s="97"/>
      <c r="W80" s="97"/>
      <c r="Z80" s="98"/>
      <c r="AA80" s="98"/>
      <c r="AB80" s="98"/>
      <c r="AE80" s="29">
        <v>1.0</v>
      </c>
      <c r="AF80" s="98" t="str">
        <f t="shared" ref="AF80:AH80" si="143">Z80</f>
        <v/>
      </c>
      <c r="AG80" s="98" t="str">
        <f t="shared" si="143"/>
        <v/>
      </c>
      <c r="AH80" s="98" t="str">
        <f t="shared" si="143"/>
        <v/>
      </c>
      <c r="AM80" s="97"/>
      <c r="AN80" s="97"/>
      <c r="AO80" s="97"/>
      <c r="AQ80" s="99"/>
      <c r="AR80" s="99"/>
      <c r="AS80" s="99"/>
      <c r="AU80" s="84" t="str">
        <f t="shared" si="17"/>
        <v>setosa</v>
      </c>
      <c r="AW80" s="29">
        <v>0.0</v>
      </c>
      <c r="AX80" s="29">
        <v>1.0</v>
      </c>
      <c r="AY80" s="29">
        <v>0.0</v>
      </c>
    </row>
    <row r="81" ht="18.0" customHeight="1">
      <c r="A81" s="1">
        <v>17.0</v>
      </c>
      <c r="B81" s="29">
        <v>0.0</v>
      </c>
      <c r="C81" s="29">
        <v>1.0</v>
      </c>
      <c r="D81" s="100">
        <v>0.0</v>
      </c>
      <c r="E81" s="101" t="str">
        <f t="shared" si="10"/>
        <v>versicolor</v>
      </c>
      <c r="F81" s="91" t="str">
        <f t="shared" ref="F81:H81" si="144">AQ81</f>
        <v/>
      </c>
      <c r="G81" s="92" t="str">
        <f t="shared" si="144"/>
        <v/>
      </c>
      <c r="H81" s="93" t="str">
        <f t="shared" si="144"/>
        <v/>
      </c>
      <c r="I81" s="94" t="str">
        <f t="shared" si="12"/>
        <v>setosa</v>
      </c>
      <c r="K81" s="24" t="str">
        <f t="shared" si="13"/>
        <v>NG</v>
      </c>
      <c r="L81" s="96"/>
      <c r="N81" s="29">
        <v>1.0</v>
      </c>
      <c r="O81" s="27">
        <v>5.6</v>
      </c>
      <c r="P81" s="27">
        <v>4.5</v>
      </c>
      <c r="U81" s="97"/>
      <c r="V81" s="97"/>
      <c r="W81" s="97"/>
      <c r="Z81" s="98"/>
      <c r="AA81" s="98"/>
      <c r="AB81" s="98"/>
      <c r="AE81" s="29">
        <v>1.0</v>
      </c>
      <c r="AF81" s="98" t="str">
        <f t="shared" ref="AF81:AH81" si="145">Z81</f>
        <v/>
      </c>
      <c r="AG81" s="98" t="str">
        <f t="shared" si="145"/>
        <v/>
      </c>
      <c r="AH81" s="98" t="str">
        <f t="shared" si="145"/>
        <v/>
      </c>
      <c r="AM81" s="97"/>
      <c r="AN81" s="97"/>
      <c r="AO81" s="97"/>
      <c r="AQ81" s="99"/>
      <c r="AR81" s="99"/>
      <c r="AS81" s="99"/>
      <c r="AU81" s="84" t="str">
        <f t="shared" si="17"/>
        <v>setosa</v>
      </c>
      <c r="AW81" s="29">
        <v>0.0</v>
      </c>
      <c r="AX81" s="29">
        <v>1.0</v>
      </c>
      <c r="AY81" s="29">
        <v>0.0</v>
      </c>
    </row>
    <row r="82" ht="18.0" customHeight="1">
      <c r="A82" s="1">
        <v>18.0</v>
      </c>
      <c r="B82" s="29">
        <v>0.0</v>
      </c>
      <c r="C82" s="29">
        <v>1.0</v>
      </c>
      <c r="D82" s="100">
        <v>0.0</v>
      </c>
      <c r="E82" s="101" t="str">
        <f t="shared" si="10"/>
        <v>versicolor</v>
      </c>
      <c r="F82" s="91" t="str">
        <f t="shared" ref="F82:H82" si="146">AQ82</f>
        <v/>
      </c>
      <c r="G82" s="92" t="str">
        <f t="shared" si="146"/>
        <v/>
      </c>
      <c r="H82" s="93" t="str">
        <f t="shared" si="146"/>
        <v/>
      </c>
      <c r="I82" s="94" t="str">
        <f t="shared" si="12"/>
        <v>setosa</v>
      </c>
      <c r="K82" s="24" t="str">
        <f t="shared" si="13"/>
        <v>NG</v>
      </c>
      <c r="L82" s="96"/>
      <c r="N82" s="29">
        <v>1.0</v>
      </c>
      <c r="O82" s="27">
        <v>5.8</v>
      </c>
      <c r="P82" s="27">
        <v>4.1</v>
      </c>
      <c r="U82" s="97"/>
      <c r="V82" s="97"/>
      <c r="W82" s="97"/>
      <c r="Z82" s="98"/>
      <c r="AA82" s="98"/>
      <c r="AB82" s="98"/>
      <c r="AE82" s="29">
        <v>1.0</v>
      </c>
      <c r="AF82" s="98" t="str">
        <f t="shared" ref="AF82:AH82" si="147">Z82</f>
        <v/>
      </c>
      <c r="AG82" s="98" t="str">
        <f t="shared" si="147"/>
        <v/>
      </c>
      <c r="AH82" s="98" t="str">
        <f t="shared" si="147"/>
        <v/>
      </c>
      <c r="AM82" s="97"/>
      <c r="AN82" s="97"/>
      <c r="AO82" s="97"/>
      <c r="AQ82" s="99"/>
      <c r="AR82" s="99"/>
      <c r="AS82" s="99"/>
      <c r="AU82" s="84" t="str">
        <f t="shared" si="17"/>
        <v>setosa</v>
      </c>
      <c r="AW82" s="29">
        <v>0.0</v>
      </c>
      <c r="AX82" s="29">
        <v>1.0</v>
      </c>
      <c r="AY82" s="29">
        <v>0.0</v>
      </c>
    </row>
    <row r="83" ht="18.0" customHeight="1">
      <c r="A83" s="1">
        <v>19.0</v>
      </c>
      <c r="B83" s="29">
        <v>0.0</v>
      </c>
      <c r="C83" s="29">
        <v>1.0</v>
      </c>
      <c r="D83" s="100">
        <v>0.0</v>
      </c>
      <c r="E83" s="101" t="str">
        <f t="shared" si="10"/>
        <v>versicolor</v>
      </c>
      <c r="F83" s="91" t="str">
        <f t="shared" ref="F83:H83" si="148">AQ83</f>
        <v/>
      </c>
      <c r="G83" s="92" t="str">
        <f t="shared" si="148"/>
        <v/>
      </c>
      <c r="H83" s="93" t="str">
        <f t="shared" si="148"/>
        <v/>
      </c>
      <c r="I83" s="94" t="str">
        <f t="shared" si="12"/>
        <v>setosa</v>
      </c>
      <c r="K83" s="24" t="str">
        <f t="shared" si="13"/>
        <v>NG</v>
      </c>
      <c r="L83" s="96"/>
      <c r="N83" s="29">
        <v>1.0</v>
      </c>
      <c r="O83" s="27">
        <v>6.2</v>
      </c>
      <c r="P83" s="27">
        <v>4.5</v>
      </c>
      <c r="U83" s="97"/>
      <c r="V83" s="97"/>
      <c r="W83" s="97"/>
      <c r="Z83" s="98"/>
      <c r="AA83" s="98"/>
      <c r="AB83" s="98"/>
      <c r="AE83" s="29">
        <v>1.0</v>
      </c>
      <c r="AF83" s="98" t="str">
        <f t="shared" ref="AF83:AH83" si="149">Z83</f>
        <v/>
      </c>
      <c r="AG83" s="98" t="str">
        <f t="shared" si="149"/>
        <v/>
      </c>
      <c r="AH83" s="98" t="str">
        <f t="shared" si="149"/>
        <v/>
      </c>
      <c r="AM83" s="97"/>
      <c r="AN83" s="97"/>
      <c r="AO83" s="97"/>
      <c r="AQ83" s="99"/>
      <c r="AR83" s="99"/>
      <c r="AS83" s="99"/>
      <c r="AU83" s="84" t="str">
        <f t="shared" si="17"/>
        <v>setosa</v>
      </c>
      <c r="AW83" s="29">
        <v>0.0</v>
      </c>
      <c r="AX83" s="29">
        <v>1.0</v>
      </c>
      <c r="AY83" s="29">
        <v>0.0</v>
      </c>
    </row>
    <row r="84" ht="18.0" customHeight="1">
      <c r="A84" s="1">
        <v>20.0</v>
      </c>
      <c r="B84" s="29">
        <v>0.0</v>
      </c>
      <c r="C84" s="29">
        <v>1.0</v>
      </c>
      <c r="D84" s="100">
        <v>0.0</v>
      </c>
      <c r="E84" s="101" t="str">
        <f t="shared" si="10"/>
        <v>versicolor</v>
      </c>
      <c r="F84" s="91" t="str">
        <f t="shared" ref="F84:H84" si="150">AQ84</f>
        <v/>
      </c>
      <c r="G84" s="92" t="str">
        <f t="shared" si="150"/>
        <v/>
      </c>
      <c r="H84" s="93" t="str">
        <f t="shared" si="150"/>
        <v/>
      </c>
      <c r="I84" s="94" t="str">
        <f t="shared" si="12"/>
        <v>setosa</v>
      </c>
      <c r="K84" s="24" t="str">
        <f t="shared" si="13"/>
        <v>NG</v>
      </c>
      <c r="L84" s="96"/>
      <c r="N84" s="29">
        <v>1.0</v>
      </c>
      <c r="O84" s="27">
        <v>5.6</v>
      </c>
      <c r="P84" s="27">
        <v>3.9</v>
      </c>
      <c r="U84" s="97"/>
      <c r="V84" s="97"/>
      <c r="W84" s="97"/>
      <c r="Z84" s="98"/>
      <c r="AA84" s="98"/>
      <c r="AB84" s="98"/>
      <c r="AE84" s="29">
        <v>1.0</v>
      </c>
      <c r="AF84" s="98" t="str">
        <f t="shared" ref="AF84:AH84" si="151">Z84</f>
        <v/>
      </c>
      <c r="AG84" s="98" t="str">
        <f t="shared" si="151"/>
        <v/>
      </c>
      <c r="AH84" s="98" t="str">
        <f t="shared" si="151"/>
        <v/>
      </c>
      <c r="AM84" s="97"/>
      <c r="AN84" s="97"/>
      <c r="AO84" s="97"/>
      <c r="AQ84" s="99"/>
      <c r="AR84" s="99"/>
      <c r="AS84" s="99"/>
      <c r="AU84" s="84" t="str">
        <f t="shared" si="17"/>
        <v>setosa</v>
      </c>
      <c r="AW84" s="29">
        <v>0.0</v>
      </c>
      <c r="AX84" s="29">
        <v>1.0</v>
      </c>
      <c r="AY84" s="29">
        <v>0.0</v>
      </c>
    </row>
    <row r="85" ht="18.0" customHeight="1">
      <c r="A85" s="1">
        <v>21.0</v>
      </c>
      <c r="B85" s="29">
        <v>0.0</v>
      </c>
      <c r="C85" s="29">
        <v>1.0</v>
      </c>
      <c r="D85" s="100">
        <v>0.0</v>
      </c>
      <c r="E85" s="101" t="str">
        <f t="shared" si="10"/>
        <v>versicolor</v>
      </c>
      <c r="F85" s="91" t="str">
        <f t="shared" ref="F85:H85" si="152">AQ85</f>
        <v/>
      </c>
      <c r="G85" s="92" t="str">
        <f t="shared" si="152"/>
        <v/>
      </c>
      <c r="H85" s="93" t="str">
        <f t="shared" si="152"/>
        <v/>
      </c>
      <c r="I85" s="94" t="str">
        <f t="shared" si="12"/>
        <v>setosa</v>
      </c>
      <c r="K85" s="24" t="str">
        <f t="shared" si="13"/>
        <v>NG</v>
      </c>
      <c r="L85" s="96"/>
      <c r="N85" s="29">
        <v>1.0</v>
      </c>
      <c r="O85" s="27">
        <v>5.9</v>
      </c>
      <c r="P85" s="27">
        <v>4.8</v>
      </c>
      <c r="U85" s="97"/>
      <c r="V85" s="97"/>
      <c r="W85" s="97"/>
      <c r="Z85" s="98"/>
      <c r="AA85" s="98"/>
      <c r="AB85" s="98"/>
      <c r="AE85" s="29">
        <v>1.0</v>
      </c>
      <c r="AF85" s="98" t="str">
        <f t="shared" ref="AF85:AH85" si="153">Z85</f>
        <v/>
      </c>
      <c r="AG85" s="98" t="str">
        <f t="shared" si="153"/>
        <v/>
      </c>
      <c r="AH85" s="98" t="str">
        <f t="shared" si="153"/>
        <v/>
      </c>
      <c r="AM85" s="97"/>
      <c r="AN85" s="97"/>
      <c r="AO85" s="97"/>
      <c r="AQ85" s="99"/>
      <c r="AR85" s="99"/>
      <c r="AS85" s="99"/>
      <c r="AU85" s="84" t="str">
        <f t="shared" si="17"/>
        <v>setosa</v>
      </c>
      <c r="AW85" s="29">
        <v>0.0</v>
      </c>
      <c r="AX85" s="29">
        <v>1.0</v>
      </c>
      <c r="AY85" s="29">
        <v>0.0</v>
      </c>
    </row>
    <row r="86" ht="18.0" customHeight="1">
      <c r="A86" s="1">
        <v>22.0</v>
      </c>
      <c r="B86" s="29">
        <v>0.0</v>
      </c>
      <c r="C86" s="29">
        <v>1.0</v>
      </c>
      <c r="D86" s="100">
        <v>0.0</v>
      </c>
      <c r="E86" s="101" t="str">
        <f t="shared" si="10"/>
        <v>versicolor</v>
      </c>
      <c r="F86" s="91" t="str">
        <f t="shared" ref="F86:H86" si="154">AQ86</f>
        <v/>
      </c>
      <c r="G86" s="92" t="str">
        <f t="shared" si="154"/>
        <v/>
      </c>
      <c r="H86" s="93" t="str">
        <f t="shared" si="154"/>
        <v/>
      </c>
      <c r="I86" s="94" t="str">
        <f t="shared" si="12"/>
        <v>setosa</v>
      </c>
      <c r="K86" s="24" t="str">
        <f t="shared" si="13"/>
        <v>NG</v>
      </c>
      <c r="L86" s="96"/>
      <c r="N86" s="29">
        <v>1.0</v>
      </c>
      <c r="O86" s="27">
        <v>6.1</v>
      </c>
      <c r="P86" s="27">
        <v>4.0</v>
      </c>
      <c r="U86" s="97"/>
      <c r="V86" s="97"/>
      <c r="W86" s="97"/>
      <c r="Z86" s="98"/>
      <c r="AA86" s="98"/>
      <c r="AB86" s="98"/>
      <c r="AE86" s="29">
        <v>1.0</v>
      </c>
      <c r="AF86" s="98" t="str">
        <f t="shared" ref="AF86:AH86" si="155">Z86</f>
        <v/>
      </c>
      <c r="AG86" s="98" t="str">
        <f t="shared" si="155"/>
        <v/>
      </c>
      <c r="AH86" s="98" t="str">
        <f t="shared" si="155"/>
        <v/>
      </c>
      <c r="AM86" s="97"/>
      <c r="AN86" s="97"/>
      <c r="AO86" s="97"/>
      <c r="AQ86" s="99"/>
      <c r="AR86" s="99"/>
      <c r="AS86" s="99"/>
      <c r="AU86" s="84" t="str">
        <f t="shared" si="17"/>
        <v>setosa</v>
      </c>
      <c r="AW86" s="29">
        <v>0.0</v>
      </c>
      <c r="AX86" s="29">
        <v>1.0</v>
      </c>
      <c r="AY86" s="29">
        <v>0.0</v>
      </c>
    </row>
    <row r="87" ht="18.0" customHeight="1">
      <c r="A87" s="1">
        <v>23.0</v>
      </c>
      <c r="B87" s="29">
        <v>0.0</v>
      </c>
      <c r="C87" s="29">
        <v>1.0</v>
      </c>
      <c r="D87" s="100">
        <v>0.0</v>
      </c>
      <c r="E87" s="101" t="str">
        <f t="shared" si="10"/>
        <v>versicolor</v>
      </c>
      <c r="F87" s="91" t="str">
        <f t="shared" ref="F87:H87" si="156">AQ87</f>
        <v/>
      </c>
      <c r="G87" s="92" t="str">
        <f t="shared" si="156"/>
        <v/>
      </c>
      <c r="H87" s="93" t="str">
        <f t="shared" si="156"/>
        <v/>
      </c>
      <c r="I87" s="94" t="str">
        <f t="shared" si="12"/>
        <v>setosa</v>
      </c>
      <c r="K87" s="24" t="str">
        <f t="shared" si="13"/>
        <v>NG</v>
      </c>
      <c r="L87" s="96"/>
      <c r="N87" s="29">
        <v>1.0</v>
      </c>
      <c r="O87" s="27">
        <v>6.3</v>
      </c>
      <c r="P87" s="27">
        <v>4.9</v>
      </c>
      <c r="U87" s="97"/>
      <c r="V87" s="97"/>
      <c r="W87" s="97"/>
      <c r="Z87" s="98"/>
      <c r="AA87" s="98"/>
      <c r="AB87" s="98"/>
      <c r="AE87" s="29">
        <v>1.0</v>
      </c>
      <c r="AF87" s="98" t="str">
        <f t="shared" ref="AF87:AH87" si="157">Z87</f>
        <v/>
      </c>
      <c r="AG87" s="98" t="str">
        <f t="shared" si="157"/>
        <v/>
      </c>
      <c r="AH87" s="98" t="str">
        <f t="shared" si="157"/>
        <v/>
      </c>
      <c r="AM87" s="97"/>
      <c r="AN87" s="97"/>
      <c r="AO87" s="97"/>
      <c r="AQ87" s="99"/>
      <c r="AR87" s="99"/>
      <c r="AS87" s="99"/>
      <c r="AU87" s="84" t="str">
        <f t="shared" si="17"/>
        <v>setosa</v>
      </c>
      <c r="AW87" s="29">
        <v>0.0</v>
      </c>
      <c r="AX87" s="29">
        <v>1.0</v>
      </c>
      <c r="AY87" s="29">
        <v>0.0</v>
      </c>
    </row>
    <row r="88" ht="18.0" customHeight="1">
      <c r="A88" s="1">
        <v>24.0</v>
      </c>
      <c r="B88" s="29">
        <v>0.0</v>
      </c>
      <c r="C88" s="29">
        <v>1.0</v>
      </c>
      <c r="D88" s="100">
        <v>0.0</v>
      </c>
      <c r="E88" s="101" t="str">
        <f t="shared" si="10"/>
        <v>versicolor</v>
      </c>
      <c r="F88" s="91" t="str">
        <f t="shared" ref="F88:H88" si="158">AQ88</f>
        <v/>
      </c>
      <c r="G88" s="92" t="str">
        <f t="shared" si="158"/>
        <v/>
      </c>
      <c r="H88" s="93" t="str">
        <f t="shared" si="158"/>
        <v/>
      </c>
      <c r="I88" s="94" t="str">
        <f t="shared" si="12"/>
        <v>setosa</v>
      </c>
      <c r="K88" s="24" t="str">
        <f t="shared" si="13"/>
        <v>NG</v>
      </c>
      <c r="L88" s="96"/>
      <c r="N88" s="29">
        <v>1.0</v>
      </c>
      <c r="O88" s="27">
        <v>6.1</v>
      </c>
      <c r="P88" s="27">
        <v>4.7</v>
      </c>
      <c r="U88" s="97"/>
      <c r="V88" s="97"/>
      <c r="W88" s="97"/>
      <c r="Z88" s="98"/>
      <c r="AA88" s="98"/>
      <c r="AB88" s="98"/>
      <c r="AE88" s="29">
        <v>1.0</v>
      </c>
      <c r="AF88" s="98" t="str">
        <f t="shared" ref="AF88:AH88" si="159">Z88</f>
        <v/>
      </c>
      <c r="AG88" s="98" t="str">
        <f t="shared" si="159"/>
        <v/>
      </c>
      <c r="AH88" s="98" t="str">
        <f t="shared" si="159"/>
        <v/>
      </c>
      <c r="AM88" s="97"/>
      <c r="AN88" s="97"/>
      <c r="AO88" s="97"/>
      <c r="AQ88" s="99"/>
      <c r="AR88" s="99"/>
      <c r="AS88" s="99"/>
      <c r="AU88" s="84" t="str">
        <f t="shared" si="17"/>
        <v>setosa</v>
      </c>
      <c r="AW88" s="29">
        <v>0.0</v>
      </c>
      <c r="AX88" s="29">
        <v>1.0</v>
      </c>
      <c r="AY88" s="29">
        <v>0.0</v>
      </c>
    </row>
    <row r="89" ht="18.0" customHeight="1">
      <c r="A89" s="1">
        <v>25.0</v>
      </c>
      <c r="B89" s="29">
        <v>0.0</v>
      </c>
      <c r="C89" s="29">
        <v>1.0</v>
      </c>
      <c r="D89" s="100">
        <v>0.0</v>
      </c>
      <c r="E89" s="101" t="str">
        <f t="shared" si="10"/>
        <v>versicolor</v>
      </c>
      <c r="F89" s="91" t="str">
        <f t="shared" ref="F89:H89" si="160">AQ89</f>
        <v/>
      </c>
      <c r="G89" s="92" t="str">
        <f t="shared" si="160"/>
        <v/>
      </c>
      <c r="H89" s="93" t="str">
        <f t="shared" si="160"/>
        <v/>
      </c>
      <c r="I89" s="94" t="str">
        <f t="shared" si="12"/>
        <v>setosa</v>
      </c>
      <c r="K89" s="24" t="str">
        <f t="shared" si="13"/>
        <v>NG</v>
      </c>
      <c r="L89" s="96"/>
      <c r="N89" s="29">
        <v>1.0</v>
      </c>
      <c r="O89" s="27">
        <v>6.4</v>
      </c>
      <c r="P89" s="27">
        <v>4.3</v>
      </c>
      <c r="U89" s="97"/>
      <c r="V89" s="97"/>
      <c r="W89" s="97"/>
      <c r="Z89" s="98"/>
      <c r="AA89" s="98"/>
      <c r="AB89" s="98"/>
      <c r="AE89" s="29">
        <v>1.0</v>
      </c>
      <c r="AF89" s="98" t="str">
        <f t="shared" ref="AF89:AH89" si="161">Z89</f>
        <v/>
      </c>
      <c r="AG89" s="98" t="str">
        <f t="shared" si="161"/>
        <v/>
      </c>
      <c r="AH89" s="98" t="str">
        <f t="shared" si="161"/>
        <v/>
      </c>
      <c r="AM89" s="97"/>
      <c r="AN89" s="97"/>
      <c r="AO89" s="97"/>
      <c r="AQ89" s="99"/>
      <c r="AR89" s="99"/>
      <c r="AS89" s="99"/>
      <c r="AU89" s="84" t="str">
        <f t="shared" si="17"/>
        <v>setosa</v>
      </c>
      <c r="AW89" s="29">
        <v>0.0</v>
      </c>
      <c r="AX89" s="29">
        <v>1.0</v>
      </c>
      <c r="AY89" s="29">
        <v>0.0</v>
      </c>
    </row>
    <row r="90" ht="18.0" customHeight="1">
      <c r="A90" s="1">
        <v>26.0</v>
      </c>
      <c r="B90" s="29">
        <v>0.0</v>
      </c>
      <c r="C90" s="29">
        <v>1.0</v>
      </c>
      <c r="D90" s="100">
        <v>0.0</v>
      </c>
      <c r="E90" s="101" t="str">
        <f t="shared" si="10"/>
        <v>versicolor</v>
      </c>
      <c r="F90" s="91" t="str">
        <f t="shared" ref="F90:H90" si="162">AQ90</f>
        <v/>
      </c>
      <c r="G90" s="92" t="str">
        <f t="shared" si="162"/>
        <v/>
      </c>
      <c r="H90" s="93" t="str">
        <f t="shared" si="162"/>
        <v/>
      </c>
      <c r="I90" s="94" t="str">
        <f t="shared" si="12"/>
        <v>setosa</v>
      </c>
      <c r="K90" s="24" t="str">
        <f t="shared" si="13"/>
        <v>NG</v>
      </c>
      <c r="L90" s="96"/>
      <c r="N90" s="29">
        <v>1.0</v>
      </c>
      <c r="O90" s="27">
        <v>6.6</v>
      </c>
      <c r="P90" s="27">
        <v>4.4</v>
      </c>
      <c r="U90" s="97"/>
      <c r="V90" s="97"/>
      <c r="W90" s="97"/>
      <c r="Z90" s="98"/>
      <c r="AA90" s="98"/>
      <c r="AB90" s="98"/>
      <c r="AE90" s="29">
        <v>1.0</v>
      </c>
      <c r="AF90" s="98" t="str">
        <f t="shared" ref="AF90:AH90" si="163">Z90</f>
        <v/>
      </c>
      <c r="AG90" s="98" t="str">
        <f t="shared" si="163"/>
        <v/>
      </c>
      <c r="AH90" s="98" t="str">
        <f t="shared" si="163"/>
        <v/>
      </c>
      <c r="AM90" s="97"/>
      <c r="AN90" s="97"/>
      <c r="AO90" s="97"/>
      <c r="AQ90" s="99"/>
      <c r="AR90" s="99"/>
      <c r="AS90" s="99"/>
      <c r="AU90" s="84" t="str">
        <f t="shared" si="17"/>
        <v>setosa</v>
      </c>
      <c r="AW90" s="29">
        <v>0.0</v>
      </c>
      <c r="AX90" s="29">
        <v>1.0</v>
      </c>
      <c r="AY90" s="29">
        <v>0.0</v>
      </c>
    </row>
    <row r="91" ht="18.0" customHeight="1">
      <c r="A91" s="1">
        <v>27.0</v>
      </c>
      <c r="B91" s="29">
        <v>0.0</v>
      </c>
      <c r="C91" s="29">
        <v>1.0</v>
      </c>
      <c r="D91" s="100">
        <v>0.0</v>
      </c>
      <c r="E91" s="101" t="str">
        <f t="shared" si="10"/>
        <v>versicolor</v>
      </c>
      <c r="F91" s="91" t="str">
        <f t="shared" ref="F91:H91" si="164">AQ91</f>
        <v/>
      </c>
      <c r="G91" s="92" t="str">
        <f t="shared" si="164"/>
        <v/>
      </c>
      <c r="H91" s="93" t="str">
        <f t="shared" si="164"/>
        <v/>
      </c>
      <c r="I91" s="94" t="str">
        <f t="shared" si="12"/>
        <v>setosa</v>
      </c>
      <c r="K91" s="24" t="str">
        <f t="shared" si="13"/>
        <v>NG</v>
      </c>
      <c r="L91" s="96"/>
      <c r="N91" s="29">
        <v>1.0</v>
      </c>
      <c r="O91" s="27">
        <v>6.8</v>
      </c>
      <c r="P91" s="27">
        <v>4.8</v>
      </c>
      <c r="U91" s="97"/>
      <c r="V91" s="97"/>
      <c r="W91" s="97"/>
      <c r="Z91" s="98"/>
      <c r="AA91" s="98"/>
      <c r="AB91" s="98"/>
      <c r="AE91" s="29">
        <v>1.0</v>
      </c>
      <c r="AF91" s="98" t="str">
        <f t="shared" ref="AF91:AH91" si="165">Z91</f>
        <v/>
      </c>
      <c r="AG91" s="98" t="str">
        <f t="shared" si="165"/>
        <v/>
      </c>
      <c r="AH91" s="98" t="str">
        <f t="shared" si="165"/>
        <v/>
      </c>
      <c r="AM91" s="97"/>
      <c r="AN91" s="97"/>
      <c r="AO91" s="97"/>
      <c r="AQ91" s="99"/>
      <c r="AR91" s="99"/>
      <c r="AS91" s="99"/>
      <c r="AU91" s="84" t="str">
        <f t="shared" si="17"/>
        <v>setosa</v>
      </c>
      <c r="AW91" s="29">
        <v>0.0</v>
      </c>
      <c r="AX91" s="29">
        <v>1.0</v>
      </c>
      <c r="AY91" s="29">
        <v>0.0</v>
      </c>
    </row>
    <row r="92" ht="18.0" customHeight="1">
      <c r="A92" s="1">
        <v>28.0</v>
      </c>
      <c r="B92" s="29">
        <v>0.0</v>
      </c>
      <c r="C92" s="29">
        <v>1.0</v>
      </c>
      <c r="D92" s="100">
        <v>0.0</v>
      </c>
      <c r="E92" s="101" t="str">
        <f t="shared" si="10"/>
        <v>versicolor</v>
      </c>
      <c r="F92" s="91" t="str">
        <f t="shared" ref="F92:H92" si="166">AQ92</f>
        <v/>
      </c>
      <c r="G92" s="92" t="str">
        <f t="shared" si="166"/>
        <v/>
      </c>
      <c r="H92" s="93" t="str">
        <f t="shared" si="166"/>
        <v/>
      </c>
      <c r="I92" s="94" t="str">
        <f t="shared" si="12"/>
        <v>setosa</v>
      </c>
      <c r="K92" s="24" t="str">
        <f t="shared" si="13"/>
        <v>NG</v>
      </c>
      <c r="L92" s="96"/>
      <c r="N92" s="29">
        <v>1.0</v>
      </c>
      <c r="O92" s="27">
        <v>6.7</v>
      </c>
      <c r="P92" s="27">
        <v>5.0</v>
      </c>
      <c r="U92" s="97"/>
      <c r="V92" s="97"/>
      <c r="W92" s="97"/>
      <c r="Z92" s="98"/>
      <c r="AA92" s="98"/>
      <c r="AB92" s="98"/>
      <c r="AE92" s="29">
        <v>1.0</v>
      </c>
      <c r="AF92" s="98" t="str">
        <f t="shared" ref="AF92:AH92" si="167">Z92</f>
        <v/>
      </c>
      <c r="AG92" s="98" t="str">
        <f t="shared" si="167"/>
        <v/>
      </c>
      <c r="AH92" s="98" t="str">
        <f t="shared" si="167"/>
        <v/>
      </c>
      <c r="AM92" s="97"/>
      <c r="AN92" s="97"/>
      <c r="AO92" s="97"/>
      <c r="AQ92" s="99"/>
      <c r="AR92" s="99"/>
      <c r="AS92" s="99"/>
      <c r="AU92" s="84" t="str">
        <f t="shared" si="17"/>
        <v>setosa</v>
      </c>
      <c r="AW92" s="29">
        <v>0.0</v>
      </c>
      <c r="AX92" s="29">
        <v>1.0</v>
      </c>
      <c r="AY92" s="29">
        <v>0.0</v>
      </c>
    </row>
    <row r="93" ht="18.0" customHeight="1">
      <c r="A93" s="1">
        <v>29.0</v>
      </c>
      <c r="B93" s="29">
        <v>0.0</v>
      </c>
      <c r="C93" s="29">
        <v>1.0</v>
      </c>
      <c r="D93" s="100">
        <v>0.0</v>
      </c>
      <c r="E93" s="101" t="str">
        <f t="shared" si="10"/>
        <v>versicolor</v>
      </c>
      <c r="F93" s="91" t="str">
        <f t="shared" ref="F93:H93" si="168">AQ93</f>
        <v/>
      </c>
      <c r="G93" s="92" t="str">
        <f t="shared" si="168"/>
        <v/>
      </c>
      <c r="H93" s="93" t="str">
        <f t="shared" si="168"/>
        <v/>
      </c>
      <c r="I93" s="94" t="str">
        <f t="shared" si="12"/>
        <v>setosa</v>
      </c>
      <c r="K93" s="24" t="str">
        <f t="shared" si="13"/>
        <v>NG</v>
      </c>
      <c r="L93" s="96"/>
      <c r="N93" s="29">
        <v>1.0</v>
      </c>
      <c r="O93" s="27">
        <v>6.0</v>
      </c>
      <c r="P93" s="27">
        <v>4.5</v>
      </c>
      <c r="U93" s="97"/>
      <c r="V93" s="97"/>
      <c r="W93" s="97"/>
      <c r="Z93" s="98"/>
      <c r="AA93" s="98"/>
      <c r="AB93" s="98"/>
      <c r="AE93" s="29">
        <v>1.0</v>
      </c>
      <c r="AF93" s="98" t="str">
        <f t="shared" ref="AF93:AH93" si="169">Z93</f>
        <v/>
      </c>
      <c r="AG93" s="98" t="str">
        <f t="shared" si="169"/>
        <v/>
      </c>
      <c r="AH93" s="98" t="str">
        <f t="shared" si="169"/>
        <v/>
      </c>
      <c r="AM93" s="97"/>
      <c r="AN93" s="97"/>
      <c r="AO93" s="97"/>
      <c r="AQ93" s="99"/>
      <c r="AR93" s="99"/>
      <c r="AS93" s="99"/>
      <c r="AU93" s="84" t="str">
        <f t="shared" si="17"/>
        <v>setosa</v>
      </c>
      <c r="AW93" s="29">
        <v>0.0</v>
      </c>
      <c r="AX93" s="29">
        <v>1.0</v>
      </c>
      <c r="AY93" s="29">
        <v>0.0</v>
      </c>
    </row>
    <row r="94" ht="18.0" customHeight="1">
      <c r="A94" s="1">
        <v>30.0</v>
      </c>
      <c r="B94" s="29">
        <v>0.0</v>
      </c>
      <c r="C94" s="29">
        <v>1.0</v>
      </c>
      <c r="D94" s="100">
        <v>0.0</v>
      </c>
      <c r="E94" s="101" t="str">
        <f t="shared" si="10"/>
        <v>versicolor</v>
      </c>
      <c r="F94" s="91" t="str">
        <f t="shared" ref="F94:H94" si="170">AQ94</f>
        <v/>
      </c>
      <c r="G94" s="92" t="str">
        <f t="shared" si="170"/>
        <v/>
      </c>
      <c r="H94" s="93" t="str">
        <f t="shared" si="170"/>
        <v/>
      </c>
      <c r="I94" s="94" t="str">
        <f t="shared" si="12"/>
        <v>setosa</v>
      </c>
      <c r="K94" s="24" t="str">
        <f t="shared" si="13"/>
        <v>NG</v>
      </c>
      <c r="L94" s="96"/>
      <c r="N94" s="29">
        <v>1.0</v>
      </c>
      <c r="O94" s="27">
        <v>5.7</v>
      </c>
      <c r="P94" s="27">
        <v>3.5</v>
      </c>
      <c r="U94" s="97"/>
      <c r="V94" s="97"/>
      <c r="W94" s="97"/>
      <c r="Z94" s="98"/>
      <c r="AA94" s="98"/>
      <c r="AB94" s="98"/>
      <c r="AE94" s="29">
        <v>1.0</v>
      </c>
      <c r="AF94" s="98" t="str">
        <f t="shared" ref="AF94:AH94" si="171">Z94</f>
        <v/>
      </c>
      <c r="AG94" s="98" t="str">
        <f t="shared" si="171"/>
        <v/>
      </c>
      <c r="AH94" s="98" t="str">
        <f t="shared" si="171"/>
        <v/>
      </c>
      <c r="AM94" s="97"/>
      <c r="AN94" s="97"/>
      <c r="AO94" s="97"/>
      <c r="AQ94" s="99"/>
      <c r="AR94" s="99"/>
      <c r="AS94" s="99"/>
      <c r="AU94" s="84" t="str">
        <f t="shared" si="17"/>
        <v>setosa</v>
      </c>
      <c r="AW94" s="29">
        <v>0.0</v>
      </c>
      <c r="AX94" s="29">
        <v>1.0</v>
      </c>
      <c r="AY94" s="29">
        <v>0.0</v>
      </c>
    </row>
    <row r="95" ht="18.0" customHeight="1">
      <c r="A95" s="1">
        <v>31.0</v>
      </c>
      <c r="B95" s="29">
        <v>0.0</v>
      </c>
      <c r="C95" s="29">
        <v>1.0</v>
      </c>
      <c r="D95" s="100">
        <v>0.0</v>
      </c>
      <c r="E95" s="101" t="str">
        <f t="shared" si="10"/>
        <v>versicolor</v>
      </c>
      <c r="F95" s="91" t="str">
        <f t="shared" ref="F95:H95" si="172">AQ95</f>
        <v/>
      </c>
      <c r="G95" s="92" t="str">
        <f t="shared" si="172"/>
        <v/>
      </c>
      <c r="H95" s="93" t="str">
        <f t="shared" si="172"/>
        <v/>
      </c>
      <c r="I95" s="94" t="str">
        <f t="shared" si="12"/>
        <v>setosa</v>
      </c>
      <c r="K95" s="24" t="str">
        <f t="shared" si="13"/>
        <v>NG</v>
      </c>
      <c r="L95" s="96"/>
      <c r="N95" s="29">
        <v>1.0</v>
      </c>
      <c r="O95" s="27">
        <v>5.5</v>
      </c>
      <c r="P95" s="27">
        <v>3.8</v>
      </c>
      <c r="U95" s="97"/>
      <c r="V95" s="97"/>
      <c r="W95" s="97"/>
      <c r="Z95" s="98"/>
      <c r="AA95" s="98"/>
      <c r="AB95" s="98"/>
      <c r="AE95" s="29">
        <v>1.0</v>
      </c>
      <c r="AF95" s="98" t="str">
        <f t="shared" ref="AF95:AH95" si="173">Z95</f>
        <v/>
      </c>
      <c r="AG95" s="98" t="str">
        <f t="shared" si="173"/>
        <v/>
      </c>
      <c r="AH95" s="98" t="str">
        <f t="shared" si="173"/>
        <v/>
      </c>
      <c r="AM95" s="97"/>
      <c r="AN95" s="97"/>
      <c r="AO95" s="97"/>
      <c r="AQ95" s="99"/>
      <c r="AR95" s="99"/>
      <c r="AS95" s="99"/>
      <c r="AU95" s="84" t="str">
        <f t="shared" si="17"/>
        <v>setosa</v>
      </c>
      <c r="AW95" s="29">
        <v>0.0</v>
      </c>
      <c r="AX95" s="29">
        <v>1.0</v>
      </c>
      <c r="AY95" s="29">
        <v>0.0</v>
      </c>
    </row>
    <row r="96" ht="18.0" customHeight="1">
      <c r="A96" s="1">
        <v>32.0</v>
      </c>
      <c r="B96" s="29">
        <v>0.0</v>
      </c>
      <c r="C96" s="29">
        <v>1.0</v>
      </c>
      <c r="D96" s="100">
        <v>0.0</v>
      </c>
      <c r="E96" s="101" t="str">
        <f t="shared" si="10"/>
        <v>versicolor</v>
      </c>
      <c r="F96" s="91" t="str">
        <f t="shared" ref="F96:H96" si="174">AQ96</f>
        <v/>
      </c>
      <c r="G96" s="92" t="str">
        <f t="shared" si="174"/>
        <v/>
      </c>
      <c r="H96" s="93" t="str">
        <f t="shared" si="174"/>
        <v/>
      </c>
      <c r="I96" s="94" t="str">
        <f t="shared" si="12"/>
        <v>setosa</v>
      </c>
      <c r="K96" s="24" t="str">
        <f t="shared" si="13"/>
        <v>NG</v>
      </c>
      <c r="L96" s="96"/>
      <c r="N96" s="29">
        <v>1.0</v>
      </c>
      <c r="O96" s="27">
        <v>5.5</v>
      </c>
      <c r="P96" s="27">
        <v>3.7</v>
      </c>
      <c r="U96" s="97"/>
      <c r="V96" s="97"/>
      <c r="W96" s="97"/>
      <c r="Z96" s="98"/>
      <c r="AA96" s="98"/>
      <c r="AB96" s="98"/>
      <c r="AE96" s="29">
        <v>1.0</v>
      </c>
      <c r="AF96" s="98" t="str">
        <f t="shared" ref="AF96:AH96" si="175">Z96</f>
        <v/>
      </c>
      <c r="AG96" s="98" t="str">
        <f t="shared" si="175"/>
        <v/>
      </c>
      <c r="AH96" s="98" t="str">
        <f t="shared" si="175"/>
        <v/>
      </c>
      <c r="AM96" s="97"/>
      <c r="AN96" s="97"/>
      <c r="AO96" s="97"/>
      <c r="AQ96" s="99"/>
      <c r="AR96" s="99"/>
      <c r="AS96" s="99"/>
      <c r="AU96" s="84" t="str">
        <f t="shared" si="17"/>
        <v>setosa</v>
      </c>
      <c r="AW96" s="29">
        <v>0.0</v>
      </c>
      <c r="AX96" s="29">
        <v>1.0</v>
      </c>
      <c r="AY96" s="29">
        <v>0.0</v>
      </c>
    </row>
    <row r="97" ht="18.0" customHeight="1">
      <c r="A97" s="1">
        <v>33.0</v>
      </c>
      <c r="B97" s="29">
        <v>0.0</v>
      </c>
      <c r="C97" s="29">
        <v>1.0</v>
      </c>
      <c r="D97" s="100">
        <v>0.0</v>
      </c>
      <c r="E97" s="101" t="str">
        <f t="shared" si="10"/>
        <v>versicolor</v>
      </c>
      <c r="F97" s="91" t="str">
        <f t="shared" ref="F97:H97" si="176">AQ97</f>
        <v/>
      </c>
      <c r="G97" s="92" t="str">
        <f t="shared" si="176"/>
        <v/>
      </c>
      <c r="H97" s="93" t="str">
        <f t="shared" si="176"/>
        <v/>
      </c>
      <c r="I97" s="94" t="str">
        <f t="shared" si="12"/>
        <v>setosa</v>
      </c>
      <c r="K97" s="24" t="str">
        <f t="shared" si="13"/>
        <v>NG</v>
      </c>
      <c r="L97" s="96"/>
      <c r="N97" s="29">
        <v>1.0</v>
      </c>
      <c r="O97" s="27">
        <v>5.8</v>
      </c>
      <c r="P97" s="27">
        <v>3.9</v>
      </c>
      <c r="U97" s="97"/>
      <c r="V97" s="97"/>
      <c r="W97" s="97"/>
      <c r="Z97" s="98"/>
      <c r="AA97" s="98"/>
      <c r="AB97" s="98"/>
      <c r="AE97" s="29">
        <v>1.0</v>
      </c>
      <c r="AF97" s="98" t="str">
        <f t="shared" ref="AF97:AH97" si="177">Z97</f>
        <v/>
      </c>
      <c r="AG97" s="98" t="str">
        <f t="shared" si="177"/>
        <v/>
      </c>
      <c r="AH97" s="98" t="str">
        <f t="shared" si="177"/>
        <v/>
      </c>
      <c r="AM97" s="97"/>
      <c r="AN97" s="97"/>
      <c r="AO97" s="97"/>
      <c r="AQ97" s="99"/>
      <c r="AR97" s="99"/>
      <c r="AS97" s="99"/>
      <c r="AU97" s="84" t="str">
        <f t="shared" si="17"/>
        <v>setosa</v>
      </c>
      <c r="AW97" s="29">
        <v>0.0</v>
      </c>
      <c r="AX97" s="29">
        <v>1.0</v>
      </c>
      <c r="AY97" s="29">
        <v>0.0</v>
      </c>
    </row>
    <row r="98" ht="18.0" customHeight="1">
      <c r="A98" s="1">
        <v>34.0</v>
      </c>
      <c r="B98" s="29">
        <v>0.0</v>
      </c>
      <c r="C98" s="29">
        <v>1.0</v>
      </c>
      <c r="D98" s="100">
        <v>0.0</v>
      </c>
      <c r="E98" s="101" t="str">
        <f t="shared" si="10"/>
        <v>versicolor</v>
      </c>
      <c r="F98" s="91" t="str">
        <f t="shared" ref="F98:H98" si="178">AQ98</f>
        <v/>
      </c>
      <c r="G98" s="92" t="str">
        <f t="shared" si="178"/>
        <v/>
      </c>
      <c r="H98" s="93" t="str">
        <f t="shared" si="178"/>
        <v/>
      </c>
      <c r="I98" s="94" t="str">
        <f t="shared" si="12"/>
        <v>setosa</v>
      </c>
      <c r="K98" s="24" t="str">
        <f t="shared" si="13"/>
        <v>NG</v>
      </c>
      <c r="L98" s="96"/>
      <c r="N98" s="29">
        <v>1.0</v>
      </c>
      <c r="O98" s="27">
        <v>6.0</v>
      </c>
      <c r="P98" s="27">
        <v>5.1</v>
      </c>
      <c r="U98" s="97"/>
      <c r="V98" s="97"/>
      <c r="W98" s="97"/>
      <c r="Z98" s="98"/>
      <c r="AA98" s="98"/>
      <c r="AB98" s="98"/>
      <c r="AE98" s="29">
        <v>1.0</v>
      </c>
      <c r="AF98" s="98" t="str">
        <f t="shared" ref="AF98:AH98" si="179">Z98</f>
        <v/>
      </c>
      <c r="AG98" s="98" t="str">
        <f t="shared" si="179"/>
        <v/>
      </c>
      <c r="AH98" s="98" t="str">
        <f t="shared" si="179"/>
        <v/>
      </c>
      <c r="AM98" s="97"/>
      <c r="AN98" s="97"/>
      <c r="AO98" s="97"/>
      <c r="AQ98" s="99"/>
      <c r="AR98" s="99"/>
      <c r="AS98" s="99"/>
      <c r="AU98" s="84" t="str">
        <f t="shared" si="17"/>
        <v>setosa</v>
      </c>
      <c r="AW98" s="29">
        <v>0.0</v>
      </c>
      <c r="AX98" s="29">
        <v>1.0</v>
      </c>
      <c r="AY98" s="29">
        <v>0.0</v>
      </c>
    </row>
    <row r="99" ht="18.0" customHeight="1">
      <c r="A99" s="1">
        <v>35.0</v>
      </c>
      <c r="B99" s="29">
        <v>0.0</v>
      </c>
      <c r="C99" s="29">
        <v>1.0</v>
      </c>
      <c r="D99" s="100">
        <v>0.0</v>
      </c>
      <c r="E99" s="101" t="str">
        <f t="shared" si="10"/>
        <v>versicolor</v>
      </c>
      <c r="F99" s="91" t="str">
        <f t="shared" ref="F99:H99" si="180">AQ99</f>
        <v/>
      </c>
      <c r="G99" s="92" t="str">
        <f t="shared" si="180"/>
        <v/>
      </c>
      <c r="H99" s="93" t="str">
        <f t="shared" si="180"/>
        <v/>
      </c>
      <c r="I99" s="94" t="str">
        <f t="shared" si="12"/>
        <v>setosa</v>
      </c>
      <c r="K99" s="24" t="str">
        <f t="shared" si="13"/>
        <v>NG</v>
      </c>
      <c r="L99" s="96"/>
      <c r="N99" s="29">
        <v>1.0</v>
      </c>
      <c r="O99" s="27">
        <v>5.4</v>
      </c>
      <c r="P99" s="27">
        <v>4.5</v>
      </c>
      <c r="U99" s="97"/>
      <c r="V99" s="97"/>
      <c r="W99" s="97"/>
      <c r="Z99" s="98"/>
      <c r="AA99" s="98"/>
      <c r="AB99" s="98"/>
      <c r="AE99" s="29">
        <v>1.0</v>
      </c>
      <c r="AF99" s="98" t="str">
        <f t="shared" ref="AF99:AH99" si="181">Z99</f>
        <v/>
      </c>
      <c r="AG99" s="98" t="str">
        <f t="shared" si="181"/>
        <v/>
      </c>
      <c r="AH99" s="98" t="str">
        <f t="shared" si="181"/>
        <v/>
      </c>
      <c r="AM99" s="97"/>
      <c r="AN99" s="97"/>
      <c r="AO99" s="97"/>
      <c r="AQ99" s="99"/>
      <c r="AR99" s="99"/>
      <c r="AS99" s="99"/>
      <c r="AU99" s="84" t="str">
        <f t="shared" si="17"/>
        <v>setosa</v>
      </c>
      <c r="AW99" s="29">
        <v>0.0</v>
      </c>
      <c r="AX99" s="29">
        <v>1.0</v>
      </c>
      <c r="AY99" s="29">
        <v>0.0</v>
      </c>
    </row>
    <row r="100" ht="18.0" customHeight="1">
      <c r="A100" s="1">
        <v>36.0</v>
      </c>
      <c r="B100" s="29">
        <v>0.0</v>
      </c>
      <c r="C100" s="29">
        <v>1.0</v>
      </c>
      <c r="D100" s="100">
        <v>0.0</v>
      </c>
      <c r="E100" s="101" t="str">
        <f t="shared" si="10"/>
        <v>versicolor</v>
      </c>
      <c r="F100" s="91" t="str">
        <f t="shared" ref="F100:H100" si="182">AQ100</f>
        <v/>
      </c>
      <c r="G100" s="92" t="str">
        <f t="shared" si="182"/>
        <v/>
      </c>
      <c r="H100" s="93" t="str">
        <f t="shared" si="182"/>
        <v/>
      </c>
      <c r="I100" s="94" t="str">
        <f t="shared" si="12"/>
        <v>setosa</v>
      </c>
      <c r="K100" s="24" t="str">
        <f t="shared" si="13"/>
        <v>NG</v>
      </c>
      <c r="L100" s="96"/>
      <c r="N100" s="29">
        <v>1.0</v>
      </c>
      <c r="O100" s="27">
        <v>6.0</v>
      </c>
      <c r="P100" s="27">
        <v>4.5</v>
      </c>
      <c r="U100" s="97"/>
      <c r="V100" s="97"/>
      <c r="W100" s="97"/>
      <c r="Z100" s="98"/>
      <c r="AA100" s="98"/>
      <c r="AB100" s="98"/>
      <c r="AE100" s="29">
        <v>1.0</v>
      </c>
      <c r="AF100" s="98" t="str">
        <f t="shared" ref="AF100:AH100" si="183">Z100</f>
        <v/>
      </c>
      <c r="AG100" s="98" t="str">
        <f t="shared" si="183"/>
        <v/>
      </c>
      <c r="AH100" s="98" t="str">
        <f t="shared" si="183"/>
        <v/>
      </c>
      <c r="AM100" s="97"/>
      <c r="AN100" s="97"/>
      <c r="AO100" s="97"/>
      <c r="AQ100" s="99"/>
      <c r="AR100" s="99"/>
      <c r="AS100" s="99"/>
      <c r="AU100" s="84" t="str">
        <f t="shared" si="17"/>
        <v>setosa</v>
      </c>
      <c r="AW100" s="29">
        <v>0.0</v>
      </c>
      <c r="AX100" s="29">
        <v>1.0</v>
      </c>
      <c r="AY100" s="29">
        <v>0.0</v>
      </c>
    </row>
    <row r="101" ht="18.0" customHeight="1">
      <c r="A101" s="1">
        <v>37.0</v>
      </c>
      <c r="B101" s="29">
        <v>0.0</v>
      </c>
      <c r="C101" s="29">
        <v>1.0</v>
      </c>
      <c r="D101" s="100">
        <v>0.0</v>
      </c>
      <c r="E101" s="101" t="str">
        <f t="shared" si="10"/>
        <v>versicolor</v>
      </c>
      <c r="F101" s="91" t="str">
        <f t="shared" ref="F101:H101" si="184">AQ101</f>
        <v/>
      </c>
      <c r="G101" s="92" t="str">
        <f t="shared" si="184"/>
        <v/>
      </c>
      <c r="H101" s="93" t="str">
        <f t="shared" si="184"/>
        <v/>
      </c>
      <c r="I101" s="94" t="str">
        <f t="shared" si="12"/>
        <v>setosa</v>
      </c>
      <c r="K101" s="24" t="str">
        <f t="shared" si="13"/>
        <v>NG</v>
      </c>
      <c r="L101" s="96"/>
      <c r="N101" s="29">
        <v>1.0</v>
      </c>
      <c r="O101" s="27">
        <v>6.7</v>
      </c>
      <c r="P101" s="27">
        <v>4.7</v>
      </c>
      <c r="U101" s="97"/>
      <c r="V101" s="97"/>
      <c r="W101" s="97"/>
      <c r="Z101" s="98"/>
      <c r="AA101" s="98"/>
      <c r="AB101" s="98"/>
      <c r="AE101" s="29">
        <v>1.0</v>
      </c>
      <c r="AF101" s="98" t="str">
        <f t="shared" ref="AF101:AH101" si="185">Z101</f>
        <v/>
      </c>
      <c r="AG101" s="98" t="str">
        <f t="shared" si="185"/>
        <v/>
      </c>
      <c r="AH101" s="98" t="str">
        <f t="shared" si="185"/>
        <v/>
      </c>
      <c r="AM101" s="97"/>
      <c r="AN101" s="97"/>
      <c r="AO101" s="97"/>
      <c r="AQ101" s="99"/>
      <c r="AR101" s="99"/>
      <c r="AS101" s="99"/>
      <c r="AU101" s="84" t="str">
        <f t="shared" si="17"/>
        <v>setosa</v>
      </c>
      <c r="AW101" s="29">
        <v>0.0</v>
      </c>
      <c r="AX101" s="29">
        <v>1.0</v>
      </c>
      <c r="AY101" s="29">
        <v>0.0</v>
      </c>
    </row>
    <row r="102" ht="18.0" customHeight="1">
      <c r="A102" s="1">
        <v>38.0</v>
      </c>
      <c r="B102" s="29">
        <v>0.0</v>
      </c>
      <c r="C102" s="29">
        <v>1.0</v>
      </c>
      <c r="D102" s="100">
        <v>0.0</v>
      </c>
      <c r="E102" s="101" t="str">
        <f t="shared" si="10"/>
        <v>versicolor</v>
      </c>
      <c r="F102" s="91" t="str">
        <f t="shared" ref="F102:H102" si="186">AQ102</f>
        <v/>
      </c>
      <c r="G102" s="92" t="str">
        <f t="shared" si="186"/>
        <v/>
      </c>
      <c r="H102" s="93" t="str">
        <f t="shared" si="186"/>
        <v/>
      </c>
      <c r="I102" s="94" t="str">
        <f t="shared" si="12"/>
        <v>setosa</v>
      </c>
      <c r="K102" s="24" t="str">
        <f t="shared" si="13"/>
        <v>NG</v>
      </c>
      <c r="L102" s="96"/>
      <c r="N102" s="29">
        <v>1.0</v>
      </c>
      <c r="O102" s="27">
        <v>6.3</v>
      </c>
      <c r="P102" s="27">
        <v>4.4</v>
      </c>
      <c r="U102" s="97"/>
      <c r="V102" s="97"/>
      <c r="W102" s="97"/>
      <c r="Z102" s="98"/>
      <c r="AA102" s="98"/>
      <c r="AB102" s="98"/>
      <c r="AE102" s="29">
        <v>1.0</v>
      </c>
      <c r="AF102" s="98" t="str">
        <f t="shared" ref="AF102:AH102" si="187">Z102</f>
        <v/>
      </c>
      <c r="AG102" s="98" t="str">
        <f t="shared" si="187"/>
        <v/>
      </c>
      <c r="AH102" s="98" t="str">
        <f t="shared" si="187"/>
        <v/>
      </c>
      <c r="AM102" s="97"/>
      <c r="AN102" s="97"/>
      <c r="AO102" s="97"/>
      <c r="AQ102" s="99"/>
      <c r="AR102" s="99"/>
      <c r="AS102" s="99"/>
      <c r="AU102" s="84" t="str">
        <f t="shared" si="17"/>
        <v>setosa</v>
      </c>
      <c r="AW102" s="29">
        <v>0.0</v>
      </c>
      <c r="AX102" s="29">
        <v>1.0</v>
      </c>
      <c r="AY102" s="29">
        <v>0.0</v>
      </c>
    </row>
    <row r="103" ht="18.0" customHeight="1">
      <c r="A103" s="1">
        <v>39.0</v>
      </c>
      <c r="B103" s="29">
        <v>0.0</v>
      </c>
      <c r="C103" s="29">
        <v>1.0</v>
      </c>
      <c r="D103" s="100">
        <v>0.0</v>
      </c>
      <c r="E103" s="101" t="str">
        <f t="shared" si="10"/>
        <v>versicolor</v>
      </c>
      <c r="F103" s="91" t="str">
        <f t="shared" ref="F103:H103" si="188">AQ103</f>
        <v/>
      </c>
      <c r="G103" s="92" t="str">
        <f t="shared" si="188"/>
        <v/>
      </c>
      <c r="H103" s="93" t="str">
        <f t="shared" si="188"/>
        <v/>
      </c>
      <c r="I103" s="94" t="str">
        <f t="shared" si="12"/>
        <v>setosa</v>
      </c>
      <c r="K103" s="24" t="str">
        <f t="shared" si="13"/>
        <v>NG</v>
      </c>
      <c r="L103" s="96"/>
      <c r="N103" s="29">
        <v>1.0</v>
      </c>
      <c r="O103" s="27">
        <v>5.6</v>
      </c>
      <c r="P103" s="27">
        <v>4.1</v>
      </c>
      <c r="U103" s="97"/>
      <c r="V103" s="97"/>
      <c r="W103" s="97"/>
      <c r="Z103" s="98"/>
      <c r="AA103" s="98"/>
      <c r="AB103" s="98"/>
      <c r="AE103" s="29">
        <v>1.0</v>
      </c>
      <c r="AF103" s="98" t="str">
        <f t="shared" ref="AF103:AH103" si="189">Z103</f>
        <v/>
      </c>
      <c r="AG103" s="98" t="str">
        <f t="shared" si="189"/>
        <v/>
      </c>
      <c r="AH103" s="98" t="str">
        <f t="shared" si="189"/>
        <v/>
      </c>
      <c r="AM103" s="97"/>
      <c r="AN103" s="97"/>
      <c r="AO103" s="97"/>
      <c r="AQ103" s="99"/>
      <c r="AR103" s="99"/>
      <c r="AS103" s="99"/>
      <c r="AU103" s="84" t="str">
        <f t="shared" si="17"/>
        <v>setosa</v>
      </c>
      <c r="AW103" s="29">
        <v>0.0</v>
      </c>
      <c r="AX103" s="29">
        <v>1.0</v>
      </c>
      <c r="AY103" s="29">
        <v>0.0</v>
      </c>
    </row>
    <row r="104" ht="18.0" customHeight="1">
      <c r="A104" s="1">
        <v>40.0</v>
      </c>
      <c r="B104" s="29">
        <v>0.0</v>
      </c>
      <c r="C104" s="29">
        <v>1.0</v>
      </c>
      <c r="D104" s="100">
        <v>0.0</v>
      </c>
      <c r="E104" s="101" t="str">
        <f t="shared" si="10"/>
        <v>versicolor</v>
      </c>
      <c r="F104" s="91" t="str">
        <f t="shared" ref="F104:H104" si="190">AQ104</f>
        <v/>
      </c>
      <c r="G104" s="92" t="str">
        <f t="shared" si="190"/>
        <v/>
      </c>
      <c r="H104" s="93" t="str">
        <f t="shared" si="190"/>
        <v/>
      </c>
      <c r="I104" s="94" t="str">
        <f t="shared" si="12"/>
        <v>setosa</v>
      </c>
      <c r="K104" s="24" t="str">
        <f t="shared" si="13"/>
        <v>NG</v>
      </c>
      <c r="L104" s="96"/>
      <c r="N104" s="29">
        <v>1.0</v>
      </c>
      <c r="O104" s="27">
        <v>5.5</v>
      </c>
      <c r="P104" s="27">
        <v>4.0</v>
      </c>
      <c r="U104" s="97"/>
      <c r="V104" s="97"/>
      <c r="W104" s="97"/>
      <c r="Z104" s="98"/>
      <c r="AA104" s="98"/>
      <c r="AB104" s="98"/>
      <c r="AE104" s="29">
        <v>1.0</v>
      </c>
      <c r="AF104" s="98" t="str">
        <f t="shared" ref="AF104:AH104" si="191">Z104</f>
        <v/>
      </c>
      <c r="AG104" s="98" t="str">
        <f t="shared" si="191"/>
        <v/>
      </c>
      <c r="AH104" s="98" t="str">
        <f t="shared" si="191"/>
        <v/>
      </c>
      <c r="AM104" s="97"/>
      <c r="AN104" s="97"/>
      <c r="AO104" s="97"/>
      <c r="AQ104" s="99"/>
      <c r="AR104" s="99"/>
      <c r="AS104" s="99"/>
      <c r="AU104" s="84" t="str">
        <f t="shared" si="17"/>
        <v>setosa</v>
      </c>
      <c r="AW104" s="29">
        <v>0.0</v>
      </c>
      <c r="AX104" s="29">
        <v>1.0</v>
      </c>
      <c r="AY104" s="29">
        <v>0.0</v>
      </c>
    </row>
    <row r="105" ht="18.0" customHeight="1">
      <c r="A105" s="1">
        <v>41.0</v>
      </c>
      <c r="B105" s="29">
        <v>0.0</v>
      </c>
      <c r="C105" s="29">
        <v>1.0</v>
      </c>
      <c r="D105" s="100">
        <v>0.0</v>
      </c>
      <c r="E105" s="101" t="str">
        <f t="shared" si="10"/>
        <v>versicolor</v>
      </c>
      <c r="F105" s="91" t="str">
        <f t="shared" ref="F105:H105" si="192">AQ105</f>
        <v/>
      </c>
      <c r="G105" s="92" t="str">
        <f t="shared" si="192"/>
        <v/>
      </c>
      <c r="H105" s="93" t="str">
        <f t="shared" si="192"/>
        <v/>
      </c>
      <c r="I105" s="94" t="str">
        <f t="shared" si="12"/>
        <v>setosa</v>
      </c>
      <c r="K105" s="24" t="str">
        <f t="shared" si="13"/>
        <v>NG</v>
      </c>
      <c r="L105" s="96"/>
      <c r="N105" s="29">
        <v>1.0</v>
      </c>
      <c r="O105" s="27">
        <v>5.5</v>
      </c>
      <c r="P105" s="27">
        <v>4.4</v>
      </c>
      <c r="U105" s="97"/>
      <c r="V105" s="97"/>
      <c r="W105" s="97"/>
      <c r="Z105" s="98"/>
      <c r="AA105" s="98"/>
      <c r="AB105" s="98"/>
      <c r="AE105" s="29">
        <v>1.0</v>
      </c>
      <c r="AF105" s="98" t="str">
        <f t="shared" ref="AF105:AH105" si="193">Z105</f>
        <v/>
      </c>
      <c r="AG105" s="98" t="str">
        <f t="shared" si="193"/>
        <v/>
      </c>
      <c r="AH105" s="98" t="str">
        <f t="shared" si="193"/>
        <v/>
      </c>
      <c r="AM105" s="97"/>
      <c r="AN105" s="97"/>
      <c r="AO105" s="97"/>
      <c r="AQ105" s="99"/>
      <c r="AR105" s="99"/>
      <c r="AS105" s="99"/>
      <c r="AU105" s="84" t="str">
        <f t="shared" si="17"/>
        <v>setosa</v>
      </c>
      <c r="AW105" s="29">
        <v>0.0</v>
      </c>
      <c r="AX105" s="29">
        <v>1.0</v>
      </c>
      <c r="AY105" s="29">
        <v>0.0</v>
      </c>
    </row>
    <row r="106" ht="18.0" customHeight="1">
      <c r="A106" s="1">
        <v>42.0</v>
      </c>
      <c r="B106" s="29">
        <v>0.0</v>
      </c>
      <c r="C106" s="29">
        <v>1.0</v>
      </c>
      <c r="D106" s="100">
        <v>0.0</v>
      </c>
      <c r="E106" s="101" t="str">
        <f t="shared" si="10"/>
        <v>versicolor</v>
      </c>
      <c r="F106" s="91" t="str">
        <f t="shared" ref="F106:H106" si="194">AQ106</f>
        <v/>
      </c>
      <c r="G106" s="92" t="str">
        <f t="shared" si="194"/>
        <v/>
      </c>
      <c r="H106" s="93" t="str">
        <f t="shared" si="194"/>
        <v/>
      </c>
      <c r="I106" s="94" t="str">
        <f t="shared" si="12"/>
        <v>setosa</v>
      </c>
      <c r="K106" s="24" t="str">
        <f t="shared" si="13"/>
        <v>NG</v>
      </c>
      <c r="L106" s="96"/>
      <c r="N106" s="29">
        <v>1.0</v>
      </c>
      <c r="O106" s="27">
        <v>6.1</v>
      </c>
      <c r="P106" s="27">
        <v>4.6</v>
      </c>
      <c r="U106" s="97"/>
      <c r="V106" s="97"/>
      <c r="W106" s="97"/>
      <c r="Z106" s="98"/>
      <c r="AA106" s="98"/>
      <c r="AB106" s="98"/>
      <c r="AE106" s="29">
        <v>1.0</v>
      </c>
      <c r="AF106" s="98" t="str">
        <f t="shared" ref="AF106:AH106" si="195">Z106</f>
        <v/>
      </c>
      <c r="AG106" s="98" t="str">
        <f t="shared" si="195"/>
        <v/>
      </c>
      <c r="AH106" s="98" t="str">
        <f t="shared" si="195"/>
        <v/>
      </c>
      <c r="AM106" s="97"/>
      <c r="AN106" s="97"/>
      <c r="AO106" s="97"/>
      <c r="AQ106" s="99"/>
      <c r="AR106" s="99"/>
      <c r="AS106" s="99"/>
      <c r="AU106" s="84" t="str">
        <f t="shared" si="17"/>
        <v>setosa</v>
      </c>
      <c r="AW106" s="29">
        <v>0.0</v>
      </c>
      <c r="AX106" s="29">
        <v>1.0</v>
      </c>
      <c r="AY106" s="29">
        <v>0.0</v>
      </c>
    </row>
    <row r="107" ht="18.0" customHeight="1">
      <c r="A107" s="1">
        <v>43.0</v>
      </c>
      <c r="B107" s="29">
        <v>0.0</v>
      </c>
      <c r="C107" s="29">
        <v>1.0</v>
      </c>
      <c r="D107" s="100">
        <v>0.0</v>
      </c>
      <c r="E107" s="101" t="str">
        <f t="shared" si="10"/>
        <v>versicolor</v>
      </c>
      <c r="F107" s="91" t="str">
        <f t="shared" ref="F107:H107" si="196">AQ107</f>
        <v/>
      </c>
      <c r="G107" s="92" t="str">
        <f t="shared" si="196"/>
        <v/>
      </c>
      <c r="H107" s="93" t="str">
        <f t="shared" si="196"/>
        <v/>
      </c>
      <c r="I107" s="94" t="str">
        <f t="shared" si="12"/>
        <v>setosa</v>
      </c>
      <c r="K107" s="24" t="str">
        <f t="shared" si="13"/>
        <v>NG</v>
      </c>
      <c r="L107" s="96"/>
      <c r="N107" s="29">
        <v>1.0</v>
      </c>
      <c r="O107" s="27">
        <v>5.8</v>
      </c>
      <c r="P107" s="27">
        <v>4.0</v>
      </c>
      <c r="U107" s="97"/>
      <c r="V107" s="97"/>
      <c r="W107" s="97"/>
      <c r="Z107" s="98"/>
      <c r="AA107" s="98"/>
      <c r="AB107" s="98"/>
      <c r="AE107" s="29">
        <v>1.0</v>
      </c>
      <c r="AF107" s="98" t="str">
        <f t="shared" ref="AF107:AH107" si="197">Z107</f>
        <v/>
      </c>
      <c r="AG107" s="98" t="str">
        <f t="shared" si="197"/>
        <v/>
      </c>
      <c r="AH107" s="98" t="str">
        <f t="shared" si="197"/>
        <v/>
      </c>
      <c r="AM107" s="97"/>
      <c r="AN107" s="97"/>
      <c r="AO107" s="97"/>
      <c r="AQ107" s="99"/>
      <c r="AR107" s="99"/>
      <c r="AS107" s="99"/>
      <c r="AU107" s="84" t="str">
        <f t="shared" si="17"/>
        <v>setosa</v>
      </c>
      <c r="AW107" s="29">
        <v>0.0</v>
      </c>
      <c r="AX107" s="29">
        <v>1.0</v>
      </c>
      <c r="AY107" s="29">
        <v>0.0</v>
      </c>
    </row>
    <row r="108" ht="18.0" customHeight="1">
      <c r="A108" s="1">
        <v>44.0</v>
      </c>
      <c r="B108" s="29">
        <v>0.0</v>
      </c>
      <c r="C108" s="29">
        <v>1.0</v>
      </c>
      <c r="D108" s="100">
        <v>0.0</v>
      </c>
      <c r="E108" s="101" t="str">
        <f t="shared" si="10"/>
        <v>versicolor</v>
      </c>
      <c r="F108" s="91" t="str">
        <f t="shared" ref="F108:H108" si="198">AQ108</f>
        <v/>
      </c>
      <c r="G108" s="92" t="str">
        <f t="shared" si="198"/>
        <v/>
      </c>
      <c r="H108" s="93" t="str">
        <f t="shared" si="198"/>
        <v/>
      </c>
      <c r="I108" s="94" t="str">
        <f t="shared" si="12"/>
        <v>setosa</v>
      </c>
      <c r="K108" s="24" t="str">
        <f t="shared" si="13"/>
        <v>NG</v>
      </c>
      <c r="L108" s="96"/>
      <c r="N108" s="29">
        <v>1.0</v>
      </c>
      <c r="O108" s="27">
        <v>5.0</v>
      </c>
      <c r="P108" s="27">
        <v>3.3</v>
      </c>
      <c r="U108" s="97"/>
      <c r="V108" s="97"/>
      <c r="W108" s="97"/>
      <c r="Z108" s="98"/>
      <c r="AA108" s="98"/>
      <c r="AB108" s="98"/>
      <c r="AE108" s="29">
        <v>1.0</v>
      </c>
      <c r="AF108" s="98" t="str">
        <f t="shared" ref="AF108:AH108" si="199">Z108</f>
        <v/>
      </c>
      <c r="AG108" s="98" t="str">
        <f t="shared" si="199"/>
        <v/>
      </c>
      <c r="AH108" s="98" t="str">
        <f t="shared" si="199"/>
        <v/>
      </c>
      <c r="AM108" s="97"/>
      <c r="AN108" s="97"/>
      <c r="AO108" s="97"/>
      <c r="AQ108" s="99"/>
      <c r="AR108" s="99"/>
      <c r="AS108" s="99"/>
      <c r="AU108" s="84" t="str">
        <f t="shared" si="17"/>
        <v>setosa</v>
      </c>
      <c r="AW108" s="29">
        <v>0.0</v>
      </c>
      <c r="AX108" s="29">
        <v>1.0</v>
      </c>
      <c r="AY108" s="29">
        <v>0.0</v>
      </c>
    </row>
    <row r="109" ht="18.0" customHeight="1">
      <c r="A109" s="1">
        <v>45.0</v>
      </c>
      <c r="B109" s="29">
        <v>0.0</v>
      </c>
      <c r="C109" s="29">
        <v>1.0</v>
      </c>
      <c r="D109" s="100">
        <v>0.0</v>
      </c>
      <c r="E109" s="101" t="str">
        <f t="shared" si="10"/>
        <v>versicolor</v>
      </c>
      <c r="F109" s="91" t="str">
        <f t="shared" ref="F109:H109" si="200">AQ109</f>
        <v/>
      </c>
      <c r="G109" s="92" t="str">
        <f t="shared" si="200"/>
        <v/>
      </c>
      <c r="H109" s="93" t="str">
        <f t="shared" si="200"/>
        <v/>
      </c>
      <c r="I109" s="94" t="str">
        <f t="shared" si="12"/>
        <v>setosa</v>
      </c>
      <c r="K109" s="24" t="str">
        <f t="shared" si="13"/>
        <v>NG</v>
      </c>
      <c r="L109" s="96"/>
      <c r="N109" s="29">
        <v>1.0</v>
      </c>
      <c r="O109" s="27">
        <v>5.6</v>
      </c>
      <c r="P109" s="27">
        <v>4.2</v>
      </c>
      <c r="U109" s="97"/>
      <c r="V109" s="97"/>
      <c r="W109" s="97"/>
      <c r="Z109" s="98"/>
      <c r="AA109" s="98"/>
      <c r="AB109" s="98"/>
      <c r="AE109" s="29">
        <v>1.0</v>
      </c>
      <c r="AF109" s="98" t="str">
        <f t="shared" ref="AF109:AH109" si="201">Z109</f>
        <v/>
      </c>
      <c r="AG109" s="98" t="str">
        <f t="shared" si="201"/>
        <v/>
      </c>
      <c r="AH109" s="98" t="str">
        <f t="shared" si="201"/>
        <v/>
      </c>
      <c r="AM109" s="97"/>
      <c r="AN109" s="97"/>
      <c r="AO109" s="97"/>
      <c r="AQ109" s="99"/>
      <c r="AR109" s="99"/>
      <c r="AS109" s="99"/>
      <c r="AU109" s="84" t="str">
        <f t="shared" si="17"/>
        <v>setosa</v>
      </c>
      <c r="AW109" s="29">
        <v>0.0</v>
      </c>
      <c r="AX109" s="29">
        <v>1.0</v>
      </c>
      <c r="AY109" s="29">
        <v>0.0</v>
      </c>
    </row>
    <row r="110" ht="18.0" customHeight="1">
      <c r="A110" s="1">
        <v>46.0</v>
      </c>
      <c r="B110" s="29">
        <v>0.0</v>
      </c>
      <c r="C110" s="29">
        <v>1.0</v>
      </c>
      <c r="D110" s="100">
        <v>0.0</v>
      </c>
      <c r="E110" s="101" t="str">
        <f t="shared" si="10"/>
        <v>versicolor</v>
      </c>
      <c r="F110" s="91" t="str">
        <f t="shared" ref="F110:H110" si="202">AQ110</f>
        <v/>
      </c>
      <c r="G110" s="92" t="str">
        <f t="shared" si="202"/>
        <v/>
      </c>
      <c r="H110" s="93" t="str">
        <f t="shared" si="202"/>
        <v/>
      </c>
      <c r="I110" s="94" t="str">
        <f t="shared" si="12"/>
        <v>setosa</v>
      </c>
      <c r="K110" s="24" t="str">
        <f t="shared" si="13"/>
        <v>NG</v>
      </c>
      <c r="L110" s="96"/>
      <c r="N110" s="29">
        <v>1.0</v>
      </c>
      <c r="O110" s="27">
        <v>5.7</v>
      </c>
      <c r="P110" s="27">
        <v>4.2</v>
      </c>
      <c r="U110" s="97"/>
      <c r="V110" s="97"/>
      <c r="W110" s="97"/>
      <c r="Z110" s="98"/>
      <c r="AA110" s="98"/>
      <c r="AB110" s="98"/>
      <c r="AE110" s="29">
        <v>1.0</v>
      </c>
      <c r="AF110" s="98" t="str">
        <f t="shared" ref="AF110:AH110" si="203">Z110</f>
        <v/>
      </c>
      <c r="AG110" s="98" t="str">
        <f t="shared" si="203"/>
        <v/>
      </c>
      <c r="AH110" s="98" t="str">
        <f t="shared" si="203"/>
        <v/>
      </c>
      <c r="AM110" s="97"/>
      <c r="AN110" s="97"/>
      <c r="AO110" s="97"/>
      <c r="AQ110" s="99"/>
      <c r="AR110" s="99"/>
      <c r="AS110" s="99"/>
      <c r="AU110" s="84" t="str">
        <f t="shared" si="17"/>
        <v>setosa</v>
      </c>
      <c r="AW110" s="29">
        <v>0.0</v>
      </c>
      <c r="AX110" s="29">
        <v>1.0</v>
      </c>
      <c r="AY110" s="29">
        <v>0.0</v>
      </c>
    </row>
    <row r="111" ht="18.0" customHeight="1">
      <c r="A111" s="1">
        <v>47.0</v>
      </c>
      <c r="B111" s="29">
        <v>0.0</v>
      </c>
      <c r="C111" s="29">
        <v>1.0</v>
      </c>
      <c r="D111" s="100">
        <v>0.0</v>
      </c>
      <c r="E111" s="101" t="str">
        <f t="shared" si="10"/>
        <v>versicolor</v>
      </c>
      <c r="F111" s="91" t="str">
        <f t="shared" ref="F111:H111" si="204">AQ111</f>
        <v/>
      </c>
      <c r="G111" s="92" t="str">
        <f t="shared" si="204"/>
        <v/>
      </c>
      <c r="H111" s="93" t="str">
        <f t="shared" si="204"/>
        <v/>
      </c>
      <c r="I111" s="94" t="str">
        <f t="shared" si="12"/>
        <v>setosa</v>
      </c>
      <c r="K111" s="24" t="str">
        <f t="shared" si="13"/>
        <v>NG</v>
      </c>
      <c r="L111" s="96"/>
      <c r="N111" s="29">
        <v>1.0</v>
      </c>
      <c r="O111" s="27">
        <v>5.7</v>
      </c>
      <c r="P111" s="27">
        <v>4.2</v>
      </c>
      <c r="U111" s="97"/>
      <c r="V111" s="97"/>
      <c r="W111" s="97"/>
      <c r="Z111" s="98"/>
      <c r="AA111" s="98"/>
      <c r="AB111" s="98"/>
      <c r="AE111" s="29">
        <v>1.0</v>
      </c>
      <c r="AF111" s="98" t="str">
        <f t="shared" ref="AF111:AH111" si="205">Z111</f>
        <v/>
      </c>
      <c r="AG111" s="98" t="str">
        <f t="shared" si="205"/>
        <v/>
      </c>
      <c r="AH111" s="98" t="str">
        <f t="shared" si="205"/>
        <v/>
      </c>
      <c r="AM111" s="97"/>
      <c r="AN111" s="97"/>
      <c r="AO111" s="97"/>
      <c r="AQ111" s="99"/>
      <c r="AR111" s="99"/>
      <c r="AS111" s="99"/>
      <c r="AU111" s="84" t="str">
        <f t="shared" si="17"/>
        <v>setosa</v>
      </c>
      <c r="AW111" s="29">
        <v>0.0</v>
      </c>
      <c r="AX111" s="29">
        <v>1.0</v>
      </c>
      <c r="AY111" s="29">
        <v>0.0</v>
      </c>
    </row>
    <row r="112" ht="18.0" customHeight="1">
      <c r="A112" s="1">
        <v>48.0</v>
      </c>
      <c r="B112" s="29">
        <v>0.0</v>
      </c>
      <c r="C112" s="29">
        <v>1.0</v>
      </c>
      <c r="D112" s="100">
        <v>0.0</v>
      </c>
      <c r="E112" s="101" t="str">
        <f t="shared" si="10"/>
        <v>versicolor</v>
      </c>
      <c r="F112" s="91" t="str">
        <f t="shared" ref="F112:H112" si="206">AQ112</f>
        <v/>
      </c>
      <c r="G112" s="92" t="str">
        <f t="shared" si="206"/>
        <v/>
      </c>
      <c r="H112" s="93" t="str">
        <f t="shared" si="206"/>
        <v/>
      </c>
      <c r="I112" s="94" t="str">
        <f t="shared" si="12"/>
        <v>setosa</v>
      </c>
      <c r="K112" s="24" t="str">
        <f t="shared" si="13"/>
        <v>NG</v>
      </c>
      <c r="L112" s="96"/>
      <c r="N112" s="29">
        <v>1.0</v>
      </c>
      <c r="O112" s="27">
        <v>6.2</v>
      </c>
      <c r="P112" s="27">
        <v>4.3</v>
      </c>
      <c r="U112" s="97"/>
      <c r="V112" s="97"/>
      <c r="W112" s="97"/>
      <c r="Z112" s="98"/>
      <c r="AA112" s="98"/>
      <c r="AB112" s="98"/>
      <c r="AE112" s="29">
        <v>1.0</v>
      </c>
      <c r="AF112" s="98" t="str">
        <f t="shared" ref="AF112:AH112" si="207">Z112</f>
        <v/>
      </c>
      <c r="AG112" s="98" t="str">
        <f t="shared" si="207"/>
        <v/>
      </c>
      <c r="AH112" s="98" t="str">
        <f t="shared" si="207"/>
        <v/>
      </c>
      <c r="AM112" s="97"/>
      <c r="AN112" s="97"/>
      <c r="AO112" s="97"/>
      <c r="AQ112" s="99"/>
      <c r="AR112" s="99"/>
      <c r="AS112" s="99"/>
      <c r="AU112" s="84" t="str">
        <f t="shared" si="17"/>
        <v>setosa</v>
      </c>
      <c r="AW112" s="29">
        <v>0.0</v>
      </c>
      <c r="AX112" s="29">
        <v>1.0</v>
      </c>
      <c r="AY112" s="29">
        <v>0.0</v>
      </c>
    </row>
    <row r="113" ht="18.0" customHeight="1">
      <c r="A113" s="1">
        <v>49.0</v>
      </c>
      <c r="B113" s="29">
        <v>0.0</v>
      </c>
      <c r="C113" s="29">
        <v>1.0</v>
      </c>
      <c r="D113" s="100">
        <v>0.0</v>
      </c>
      <c r="E113" s="101" t="str">
        <f t="shared" si="10"/>
        <v>versicolor</v>
      </c>
      <c r="F113" s="91" t="str">
        <f t="shared" ref="F113:H113" si="208">AQ113</f>
        <v/>
      </c>
      <c r="G113" s="92" t="str">
        <f t="shared" si="208"/>
        <v/>
      </c>
      <c r="H113" s="93" t="str">
        <f t="shared" si="208"/>
        <v/>
      </c>
      <c r="I113" s="94" t="str">
        <f t="shared" si="12"/>
        <v>setosa</v>
      </c>
      <c r="K113" s="24" t="str">
        <f t="shared" si="13"/>
        <v>NG</v>
      </c>
      <c r="L113" s="96"/>
      <c r="N113" s="29">
        <v>1.0</v>
      </c>
      <c r="O113" s="27">
        <v>5.1</v>
      </c>
      <c r="P113" s="27">
        <v>3.0</v>
      </c>
      <c r="U113" s="97"/>
      <c r="V113" s="97"/>
      <c r="W113" s="97"/>
      <c r="Z113" s="98"/>
      <c r="AA113" s="98"/>
      <c r="AB113" s="98"/>
      <c r="AE113" s="29">
        <v>1.0</v>
      </c>
      <c r="AF113" s="98" t="str">
        <f t="shared" ref="AF113:AH113" si="209">Z113</f>
        <v/>
      </c>
      <c r="AG113" s="98" t="str">
        <f t="shared" si="209"/>
        <v/>
      </c>
      <c r="AH113" s="98" t="str">
        <f t="shared" si="209"/>
        <v/>
      </c>
      <c r="AM113" s="97"/>
      <c r="AN113" s="97"/>
      <c r="AO113" s="97"/>
      <c r="AQ113" s="99"/>
      <c r="AR113" s="99"/>
      <c r="AS113" s="99"/>
      <c r="AU113" s="84" t="str">
        <f t="shared" si="17"/>
        <v>setosa</v>
      </c>
      <c r="AW113" s="29">
        <v>0.0</v>
      </c>
      <c r="AX113" s="29">
        <v>1.0</v>
      </c>
      <c r="AY113" s="29">
        <v>0.0</v>
      </c>
    </row>
    <row r="114" ht="18.0" customHeight="1">
      <c r="A114" s="1">
        <v>50.0</v>
      </c>
      <c r="B114" s="29">
        <v>0.0</v>
      </c>
      <c r="C114" s="29">
        <v>1.0</v>
      </c>
      <c r="D114" s="100">
        <v>0.0</v>
      </c>
      <c r="E114" s="101" t="str">
        <f t="shared" si="10"/>
        <v>versicolor</v>
      </c>
      <c r="F114" s="91" t="str">
        <f t="shared" ref="F114:H114" si="210">AQ114</f>
        <v/>
      </c>
      <c r="G114" s="92" t="str">
        <f t="shared" si="210"/>
        <v/>
      </c>
      <c r="H114" s="93" t="str">
        <f t="shared" si="210"/>
        <v/>
      </c>
      <c r="I114" s="94" t="str">
        <f t="shared" si="12"/>
        <v>setosa</v>
      </c>
      <c r="K114" s="24" t="str">
        <f t="shared" si="13"/>
        <v>NG</v>
      </c>
      <c r="L114" s="96"/>
      <c r="N114" s="29">
        <v>1.0</v>
      </c>
      <c r="O114" s="27">
        <v>5.7</v>
      </c>
      <c r="P114" s="27">
        <v>4.1</v>
      </c>
      <c r="U114" s="97"/>
      <c r="V114" s="97"/>
      <c r="W114" s="97"/>
      <c r="Z114" s="98"/>
      <c r="AA114" s="98"/>
      <c r="AB114" s="98"/>
      <c r="AE114" s="29">
        <v>1.0</v>
      </c>
      <c r="AF114" s="98" t="str">
        <f t="shared" ref="AF114:AH114" si="211">Z114</f>
        <v/>
      </c>
      <c r="AG114" s="98" t="str">
        <f t="shared" si="211"/>
        <v/>
      </c>
      <c r="AH114" s="98" t="str">
        <f t="shared" si="211"/>
        <v/>
      </c>
      <c r="AM114" s="97"/>
      <c r="AN114" s="97"/>
      <c r="AO114" s="97"/>
      <c r="AQ114" s="99"/>
      <c r="AR114" s="99"/>
      <c r="AS114" s="99"/>
      <c r="AU114" s="84" t="str">
        <f t="shared" si="17"/>
        <v>setosa</v>
      </c>
      <c r="AW114" s="29">
        <v>0.0</v>
      </c>
      <c r="AX114" s="29">
        <v>1.0</v>
      </c>
      <c r="AY114" s="29">
        <v>0.0</v>
      </c>
    </row>
    <row r="115" ht="18.0" customHeight="1">
      <c r="A115" s="1">
        <v>1.0</v>
      </c>
      <c r="B115" s="29">
        <v>0.0</v>
      </c>
      <c r="C115" s="29">
        <v>0.0</v>
      </c>
      <c r="D115" s="100">
        <v>1.0</v>
      </c>
      <c r="E115" s="101" t="str">
        <f t="shared" si="10"/>
        <v>virginica</v>
      </c>
      <c r="F115" s="91" t="str">
        <f t="shared" ref="F115:H115" si="212">AQ115</f>
        <v/>
      </c>
      <c r="G115" s="92" t="str">
        <f t="shared" si="212"/>
        <v/>
      </c>
      <c r="H115" s="93" t="str">
        <f t="shared" si="212"/>
        <v/>
      </c>
      <c r="I115" s="94" t="str">
        <f t="shared" si="12"/>
        <v>setosa</v>
      </c>
      <c r="K115" s="24" t="str">
        <f t="shared" si="13"/>
        <v>NG</v>
      </c>
      <c r="L115" s="96"/>
      <c r="N115" s="29">
        <v>1.0</v>
      </c>
      <c r="O115" s="27">
        <v>6.3</v>
      </c>
      <c r="P115" s="27">
        <v>6.0</v>
      </c>
      <c r="U115" s="97"/>
      <c r="V115" s="97"/>
      <c r="W115" s="97"/>
      <c r="Z115" s="98"/>
      <c r="AA115" s="98"/>
      <c r="AB115" s="98"/>
      <c r="AE115" s="29">
        <v>1.0</v>
      </c>
      <c r="AF115" s="98" t="str">
        <f t="shared" ref="AF115:AH115" si="213">Z115</f>
        <v/>
      </c>
      <c r="AG115" s="98" t="str">
        <f t="shared" si="213"/>
        <v/>
      </c>
      <c r="AH115" s="98" t="str">
        <f t="shared" si="213"/>
        <v/>
      </c>
      <c r="AM115" s="97"/>
      <c r="AN115" s="97"/>
      <c r="AO115" s="97"/>
      <c r="AQ115" s="99"/>
      <c r="AR115" s="99"/>
      <c r="AS115" s="99"/>
      <c r="AU115" s="84" t="str">
        <f t="shared" si="17"/>
        <v>setosa</v>
      </c>
      <c r="AW115" s="29">
        <v>0.0</v>
      </c>
      <c r="AX115" s="29">
        <v>0.0</v>
      </c>
      <c r="AY115" s="29">
        <v>1.0</v>
      </c>
    </row>
    <row r="116" ht="18.0" customHeight="1">
      <c r="A116" s="1">
        <v>2.0</v>
      </c>
      <c r="B116" s="29">
        <v>0.0</v>
      </c>
      <c r="C116" s="29">
        <v>0.0</v>
      </c>
      <c r="D116" s="100">
        <v>1.0</v>
      </c>
      <c r="E116" s="101" t="str">
        <f t="shared" si="10"/>
        <v>virginica</v>
      </c>
      <c r="F116" s="91" t="str">
        <f t="shared" ref="F116:H116" si="214">AQ116</f>
        <v/>
      </c>
      <c r="G116" s="92" t="str">
        <f t="shared" si="214"/>
        <v/>
      </c>
      <c r="H116" s="93" t="str">
        <f t="shared" si="214"/>
        <v/>
      </c>
      <c r="I116" s="94" t="str">
        <f t="shared" si="12"/>
        <v>setosa</v>
      </c>
      <c r="K116" s="24" t="str">
        <f t="shared" si="13"/>
        <v>NG</v>
      </c>
      <c r="L116" s="96"/>
      <c r="N116" s="29">
        <v>1.0</v>
      </c>
      <c r="O116" s="27">
        <v>5.8</v>
      </c>
      <c r="P116" s="27">
        <v>5.1</v>
      </c>
      <c r="U116" s="97"/>
      <c r="V116" s="97"/>
      <c r="W116" s="97"/>
      <c r="Z116" s="98"/>
      <c r="AA116" s="98"/>
      <c r="AB116" s="98"/>
      <c r="AE116" s="29">
        <v>1.0</v>
      </c>
      <c r="AF116" s="98" t="str">
        <f t="shared" ref="AF116:AH116" si="215">Z116</f>
        <v/>
      </c>
      <c r="AG116" s="98" t="str">
        <f t="shared" si="215"/>
        <v/>
      </c>
      <c r="AH116" s="98" t="str">
        <f t="shared" si="215"/>
        <v/>
      </c>
      <c r="AM116" s="97"/>
      <c r="AN116" s="97"/>
      <c r="AO116" s="97"/>
      <c r="AQ116" s="99"/>
      <c r="AR116" s="99"/>
      <c r="AS116" s="99"/>
      <c r="AU116" s="84" t="str">
        <f t="shared" si="17"/>
        <v>setosa</v>
      </c>
      <c r="AW116" s="29">
        <v>0.0</v>
      </c>
      <c r="AX116" s="29">
        <v>0.0</v>
      </c>
      <c r="AY116" s="29">
        <v>1.0</v>
      </c>
    </row>
    <row r="117" ht="18.0" customHeight="1">
      <c r="A117" s="1">
        <v>3.0</v>
      </c>
      <c r="B117" s="29">
        <v>0.0</v>
      </c>
      <c r="C117" s="29">
        <v>0.0</v>
      </c>
      <c r="D117" s="100">
        <v>1.0</v>
      </c>
      <c r="E117" s="101" t="str">
        <f t="shared" si="10"/>
        <v>virginica</v>
      </c>
      <c r="F117" s="91" t="str">
        <f t="shared" ref="F117:H117" si="216">AQ117</f>
        <v/>
      </c>
      <c r="G117" s="92" t="str">
        <f t="shared" si="216"/>
        <v/>
      </c>
      <c r="H117" s="93" t="str">
        <f t="shared" si="216"/>
        <v/>
      </c>
      <c r="I117" s="94" t="str">
        <f t="shared" si="12"/>
        <v>setosa</v>
      </c>
      <c r="K117" s="24" t="str">
        <f t="shared" si="13"/>
        <v>NG</v>
      </c>
      <c r="L117" s="96"/>
      <c r="N117" s="29">
        <v>1.0</v>
      </c>
      <c r="O117" s="27">
        <v>7.1</v>
      </c>
      <c r="P117" s="27">
        <v>5.9</v>
      </c>
      <c r="U117" s="97"/>
      <c r="V117" s="97"/>
      <c r="W117" s="97"/>
      <c r="Z117" s="98"/>
      <c r="AA117" s="98"/>
      <c r="AB117" s="98"/>
      <c r="AE117" s="29">
        <v>1.0</v>
      </c>
      <c r="AF117" s="98" t="str">
        <f t="shared" ref="AF117:AH117" si="217">Z117</f>
        <v/>
      </c>
      <c r="AG117" s="98" t="str">
        <f t="shared" si="217"/>
        <v/>
      </c>
      <c r="AH117" s="98" t="str">
        <f t="shared" si="217"/>
        <v/>
      </c>
      <c r="AM117" s="97"/>
      <c r="AN117" s="97"/>
      <c r="AO117" s="97"/>
      <c r="AQ117" s="99"/>
      <c r="AR117" s="99"/>
      <c r="AS117" s="99"/>
      <c r="AU117" s="84" t="str">
        <f t="shared" si="17"/>
        <v>setosa</v>
      </c>
      <c r="AW117" s="29">
        <v>0.0</v>
      </c>
      <c r="AX117" s="29">
        <v>0.0</v>
      </c>
      <c r="AY117" s="29">
        <v>1.0</v>
      </c>
    </row>
    <row r="118" ht="18.0" customHeight="1">
      <c r="A118" s="1">
        <v>4.0</v>
      </c>
      <c r="B118" s="29">
        <v>0.0</v>
      </c>
      <c r="C118" s="29">
        <v>0.0</v>
      </c>
      <c r="D118" s="100">
        <v>1.0</v>
      </c>
      <c r="E118" s="101" t="str">
        <f t="shared" si="10"/>
        <v>virginica</v>
      </c>
      <c r="F118" s="91" t="str">
        <f t="shared" ref="F118:H118" si="218">AQ118</f>
        <v/>
      </c>
      <c r="G118" s="92" t="str">
        <f t="shared" si="218"/>
        <v/>
      </c>
      <c r="H118" s="93" t="str">
        <f t="shared" si="218"/>
        <v/>
      </c>
      <c r="I118" s="94" t="str">
        <f t="shared" si="12"/>
        <v>setosa</v>
      </c>
      <c r="K118" s="24" t="str">
        <f t="shared" si="13"/>
        <v>NG</v>
      </c>
      <c r="L118" s="96"/>
      <c r="N118" s="29">
        <v>1.0</v>
      </c>
      <c r="O118" s="27">
        <v>6.3</v>
      </c>
      <c r="P118" s="27">
        <v>5.6</v>
      </c>
      <c r="U118" s="97"/>
      <c r="V118" s="97"/>
      <c r="W118" s="97"/>
      <c r="Z118" s="98"/>
      <c r="AA118" s="98"/>
      <c r="AB118" s="98"/>
      <c r="AE118" s="29">
        <v>1.0</v>
      </c>
      <c r="AF118" s="98" t="str">
        <f t="shared" ref="AF118:AH118" si="219">Z118</f>
        <v/>
      </c>
      <c r="AG118" s="98" t="str">
        <f t="shared" si="219"/>
        <v/>
      </c>
      <c r="AH118" s="98" t="str">
        <f t="shared" si="219"/>
        <v/>
      </c>
      <c r="AM118" s="97"/>
      <c r="AN118" s="97"/>
      <c r="AO118" s="97"/>
      <c r="AQ118" s="99"/>
      <c r="AR118" s="99"/>
      <c r="AS118" s="99"/>
      <c r="AU118" s="84" t="str">
        <f t="shared" si="17"/>
        <v>setosa</v>
      </c>
      <c r="AW118" s="29">
        <v>0.0</v>
      </c>
      <c r="AX118" s="29">
        <v>0.0</v>
      </c>
      <c r="AY118" s="29">
        <v>1.0</v>
      </c>
    </row>
    <row r="119" ht="18.0" customHeight="1">
      <c r="A119" s="1">
        <v>5.0</v>
      </c>
      <c r="B119" s="29">
        <v>0.0</v>
      </c>
      <c r="C119" s="29">
        <v>0.0</v>
      </c>
      <c r="D119" s="100">
        <v>1.0</v>
      </c>
      <c r="E119" s="101" t="str">
        <f t="shared" si="10"/>
        <v>virginica</v>
      </c>
      <c r="F119" s="91" t="str">
        <f t="shared" ref="F119:H119" si="220">AQ119</f>
        <v/>
      </c>
      <c r="G119" s="92" t="str">
        <f t="shared" si="220"/>
        <v/>
      </c>
      <c r="H119" s="93" t="str">
        <f t="shared" si="220"/>
        <v/>
      </c>
      <c r="I119" s="94" t="str">
        <f t="shared" si="12"/>
        <v>setosa</v>
      </c>
      <c r="K119" s="24" t="str">
        <f t="shared" si="13"/>
        <v>NG</v>
      </c>
      <c r="L119" s="96"/>
      <c r="N119" s="29">
        <v>1.0</v>
      </c>
      <c r="O119" s="27">
        <v>6.5</v>
      </c>
      <c r="P119" s="27">
        <v>5.8</v>
      </c>
      <c r="U119" s="97"/>
      <c r="V119" s="97"/>
      <c r="W119" s="97"/>
      <c r="Z119" s="98"/>
      <c r="AA119" s="98"/>
      <c r="AB119" s="98"/>
      <c r="AE119" s="29">
        <v>1.0</v>
      </c>
      <c r="AF119" s="98" t="str">
        <f t="shared" ref="AF119:AH119" si="221">Z119</f>
        <v/>
      </c>
      <c r="AG119" s="98" t="str">
        <f t="shared" si="221"/>
        <v/>
      </c>
      <c r="AH119" s="98" t="str">
        <f t="shared" si="221"/>
        <v/>
      </c>
      <c r="AM119" s="97"/>
      <c r="AN119" s="97"/>
      <c r="AO119" s="97"/>
      <c r="AQ119" s="99"/>
      <c r="AR119" s="99"/>
      <c r="AS119" s="99"/>
      <c r="AU119" s="84" t="str">
        <f t="shared" si="17"/>
        <v>setosa</v>
      </c>
      <c r="AW119" s="29">
        <v>0.0</v>
      </c>
      <c r="AX119" s="29">
        <v>0.0</v>
      </c>
      <c r="AY119" s="29">
        <v>1.0</v>
      </c>
    </row>
    <row r="120" ht="18.0" customHeight="1">
      <c r="A120" s="1">
        <v>6.0</v>
      </c>
      <c r="B120" s="29">
        <v>0.0</v>
      </c>
      <c r="C120" s="29">
        <v>0.0</v>
      </c>
      <c r="D120" s="100">
        <v>1.0</v>
      </c>
      <c r="E120" s="101" t="str">
        <f t="shared" si="10"/>
        <v>virginica</v>
      </c>
      <c r="F120" s="91" t="str">
        <f t="shared" ref="F120:H120" si="222">AQ120</f>
        <v/>
      </c>
      <c r="G120" s="92" t="str">
        <f t="shared" si="222"/>
        <v/>
      </c>
      <c r="H120" s="93" t="str">
        <f t="shared" si="222"/>
        <v/>
      </c>
      <c r="I120" s="94" t="str">
        <f t="shared" si="12"/>
        <v>setosa</v>
      </c>
      <c r="K120" s="24" t="str">
        <f t="shared" si="13"/>
        <v>NG</v>
      </c>
      <c r="L120" s="96"/>
      <c r="N120" s="29">
        <v>1.0</v>
      </c>
      <c r="O120" s="27">
        <v>7.6</v>
      </c>
      <c r="P120" s="27">
        <v>6.6</v>
      </c>
      <c r="U120" s="97"/>
      <c r="V120" s="97"/>
      <c r="W120" s="97"/>
      <c r="Z120" s="98"/>
      <c r="AA120" s="98"/>
      <c r="AB120" s="98"/>
      <c r="AE120" s="29">
        <v>1.0</v>
      </c>
      <c r="AF120" s="98" t="str">
        <f t="shared" ref="AF120:AH120" si="223">Z120</f>
        <v/>
      </c>
      <c r="AG120" s="98" t="str">
        <f t="shared" si="223"/>
        <v/>
      </c>
      <c r="AH120" s="98" t="str">
        <f t="shared" si="223"/>
        <v/>
      </c>
      <c r="AM120" s="97"/>
      <c r="AN120" s="97"/>
      <c r="AO120" s="97"/>
      <c r="AQ120" s="99"/>
      <c r="AR120" s="99"/>
      <c r="AS120" s="99"/>
      <c r="AU120" s="84" t="str">
        <f t="shared" si="17"/>
        <v>setosa</v>
      </c>
      <c r="AW120" s="29">
        <v>0.0</v>
      </c>
      <c r="AX120" s="29">
        <v>0.0</v>
      </c>
      <c r="AY120" s="29">
        <v>1.0</v>
      </c>
    </row>
    <row r="121" ht="18.0" customHeight="1">
      <c r="A121" s="1">
        <v>7.0</v>
      </c>
      <c r="B121" s="29">
        <v>0.0</v>
      </c>
      <c r="C121" s="29">
        <v>0.0</v>
      </c>
      <c r="D121" s="100">
        <v>1.0</v>
      </c>
      <c r="E121" s="101" t="str">
        <f t="shared" si="10"/>
        <v>virginica</v>
      </c>
      <c r="F121" s="91" t="str">
        <f t="shared" ref="F121:H121" si="224">AQ121</f>
        <v/>
      </c>
      <c r="G121" s="92" t="str">
        <f t="shared" si="224"/>
        <v/>
      </c>
      <c r="H121" s="93" t="str">
        <f t="shared" si="224"/>
        <v/>
      </c>
      <c r="I121" s="94" t="str">
        <f t="shared" si="12"/>
        <v>setosa</v>
      </c>
      <c r="K121" s="24" t="str">
        <f t="shared" si="13"/>
        <v>NG</v>
      </c>
      <c r="L121" s="96"/>
      <c r="N121" s="29">
        <v>1.0</v>
      </c>
      <c r="O121" s="27">
        <v>4.9</v>
      </c>
      <c r="P121" s="27">
        <v>4.5</v>
      </c>
      <c r="U121" s="97"/>
      <c r="V121" s="97"/>
      <c r="W121" s="97"/>
      <c r="Z121" s="98"/>
      <c r="AA121" s="98"/>
      <c r="AB121" s="98"/>
      <c r="AE121" s="29">
        <v>1.0</v>
      </c>
      <c r="AF121" s="98" t="str">
        <f t="shared" ref="AF121:AH121" si="225">Z121</f>
        <v/>
      </c>
      <c r="AG121" s="98" t="str">
        <f t="shared" si="225"/>
        <v/>
      </c>
      <c r="AH121" s="98" t="str">
        <f t="shared" si="225"/>
        <v/>
      </c>
      <c r="AM121" s="97"/>
      <c r="AN121" s="97"/>
      <c r="AO121" s="97"/>
      <c r="AQ121" s="99"/>
      <c r="AR121" s="99"/>
      <c r="AS121" s="99"/>
      <c r="AU121" s="84" t="str">
        <f t="shared" si="17"/>
        <v>setosa</v>
      </c>
      <c r="AW121" s="29">
        <v>0.0</v>
      </c>
      <c r="AX121" s="29">
        <v>0.0</v>
      </c>
      <c r="AY121" s="29">
        <v>1.0</v>
      </c>
    </row>
    <row r="122" ht="18.0" customHeight="1">
      <c r="A122" s="1">
        <v>8.0</v>
      </c>
      <c r="B122" s="29">
        <v>0.0</v>
      </c>
      <c r="C122" s="29">
        <v>0.0</v>
      </c>
      <c r="D122" s="100">
        <v>1.0</v>
      </c>
      <c r="E122" s="101" t="str">
        <f t="shared" si="10"/>
        <v>virginica</v>
      </c>
      <c r="F122" s="91" t="str">
        <f t="shared" ref="F122:H122" si="226">AQ122</f>
        <v/>
      </c>
      <c r="G122" s="92" t="str">
        <f t="shared" si="226"/>
        <v/>
      </c>
      <c r="H122" s="93" t="str">
        <f t="shared" si="226"/>
        <v/>
      </c>
      <c r="I122" s="94" t="str">
        <f t="shared" si="12"/>
        <v>setosa</v>
      </c>
      <c r="K122" s="24" t="str">
        <f t="shared" si="13"/>
        <v>NG</v>
      </c>
      <c r="L122" s="96"/>
      <c r="N122" s="29">
        <v>1.0</v>
      </c>
      <c r="O122" s="27">
        <v>7.3</v>
      </c>
      <c r="P122" s="27">
        <v>6.3</v>
      </c>
      <c r="U122" s="97"/>
      <c r="V122" s="97"/>
      <c r="W122" s="97"/>
      <c r="Z122" s="98"/>
      <c r="AA122" s="98"/>
      <c r="AB122" s="98"/>
      <c r="AE122" s="29">
        <v>1.0</v>
      </c>
      <c r="AF122" s="98" t="str">
        <f t="shared" ref="AF122:AH122" si="227">Z122</f>
        <v/>
      </c>
      <c r="AG122" s="98" t="str">
        <f t="shared" si="227"/>
        <v/>
      </c>
      <c r="AH122" s="98" t="str">
        <f t="shared" si="227"/>
        <v/>
      </c>
      <c r="AM122" s="97"/>
      <c r="AN122" s="97"/>
      <c r="AO122" s="97"/>
      <c r="AQ122" s="99"/>
      <c r="AR122" s="99"/>
      <c r="AS122" s="99"/>
      <c r="AU122" s="84" t="str">
        <f t="shared" si="17"/>
        <v>setosa</v>
      </c>
      <c r="AW122" s="29">
        <v>0.0</v>
      </c>
      <c r="AX122" s="29">
        <v>0.0</v>
      </c>
      <c r="AY122" s="29">
        <v>1.0</v>
      </c>
    </row>
    <row r="123" ht="18.0" customHeight="1">
      <c r="A123" s="1">
        <v>9.0</v>
      </c>
      <c r="B123" s="29">
        <v>0.0</v>
      </c>
      <c r="C123" s="29">
        <v>0.0</v>
      </c>
      <c r="D123" s="100">
        <v>1.0</v>
      </c>
      <c r="E123" s="101" t="str">
        <f t="shared" si="10"/>
        <v>virginica</v>
      </c>
      <c r="F123" s="91" t="str">
        <f t="shared" ref="F123:H123" si="228">AQ123</f>
        <v/>
      </c>
      <c r="G123" s="92" t="str">
        <f t="shared" si="228"/>
        <v/>
      </c>
      <c r="H123" s="93" t="str">
        <f t="shared" si="228"/>
        <v/>
      </c>
      <c r="I123" s="94" t="str">
        <f t="shared" si="12"/>
        <v>setosa</v>
      </c>
      <c r="K123" s="24" t="str">
        <f t="shared" si="13"/>
        <v>NG</v>
      </c>
      <c r="L123" s="96"/>
      <c r="N123" s="29">
        <v>1.0</v>
      </c>
      <c r="O123" s="27">
        <v>6.7</v>
      </c>
      <c r="P123" s="27">
        <v>5.8</v>
      </c>
      <c r="U123" s="97"/>
      <c r="V123" s="97"/>
      <c r="W123" s="97"/>
      <c r="Z123" s="98"/>
      <c r="AA123" s="98"/>
      <c r="AB123" s="98"/>
      <c r="AE123" s="29">
        <v>1.0</v>
      </c>
      <c r="AF123" s="98" t="str">
        <f t="shared" ref="AF123:AH123" si="229">Z123</f>
        <v/>
      </c>
      <c r="AG123" s="98" t="str">
        <f t="shared" si="229"/>
        <v/>
      </c>
      <c r="AH123" s="98" t="str">
        <f t="shared" si="229"/>
        <v/>
      </c>
      <c r="AM123" s="97"/>
      <c r="AN123" s="97"/>
      <c r="AO123" s="97"/>
      <c r="AQ123" s="99"/>
      <c r="AR123" s="99"/>
      <c r="AS123" s="99"/>
      <c r="AU123" s="84" t="str">
        <f t="shared" si="17"/>
        <v>setosa</v>
      </c>
      <c r="AW123" s="29">
        <v>0.0</v>
      </c>
      <c r="AX123" s="29">
        <v>0.0</v>
      </c>
      <c r="AY123" s="29">
        <v>1.0</v>
      </c>
    </row>
    <row r="124" ht="18.0" customHeight="1">
      <c r="A124" s="1">
        <v>10.0</v>
      </c>
      <c r="B124" s="29">
        <v>0.0</v>
      </c>
      <c r="C124" s="29">
        <v>0.0</v>
      </c>
      <c r="D124" s="100">
        <v>1.0</v>
      </c>
      <c r="E124" s="101" t="str">
        <f t="shared" si="10"/>
        <v>virginica</v>
      </c>
      <c r="F124" s="91" t="str">
        <f t="shared" ref="F124:H124" si="230">AQ124</f>
        <v/>
      </c>
      <c r="G124" s="92" t="str">
        <f t="shared" si="230"/>
        <v/>
      </c>
      <c r="H124" s="93" t="str">
        <f t="shared" si="230"/>
        <v/>
      </c>
      <c r="I124" s="94" t="str">
        <f t="shared" si="12"/>
        <v>setosa</v>
      </c>
      <c r="K124" s="24" t="str">
        <f t="shared" si="13"/>
        <v>NG</v>
      </c>
      <c r="L124" s="96"/>
      <c r="N124" s="29">
        <v>1.0</v>
      </c>
      <c r="O124" s="27">
        <v>7.2</v>
      </c>
      <c r="P124" s="27">
        <v>6.1</v>
      </c>
      <c r="U124" s="97"/>
      <c r="V124" s="97"/>
      <c r="W124" s="97"/>
      <c r="Z124" s="98"/>
      <c r="AA124" s="98"/>
      <c r="AB124" s="98"/>
      <c r="AE124" s="29">
        <v>1.0</v>
      </c>
      <c r="AF124" s="98" t="str">
        <f t="shared" ref="AF124:AH124" si="231">Z124</f>
        <v/>
      </c>
      <c r="AG124" s="98" t="str">
        <f t="shared" si="231"/>
        <v/>
      </c>
      <c r="AH124" s="98" t="str">
        <f t="shared" si="231"/>
        <v/>
      </c>
      <c r="AM124" s="97"/>
      <c r="AN124" s="97"/>
      <c r="AO124" s="97"/>
      <c r="AQ124" s="99"/>
      <c r="AR124" s="99"/>
      <c r="AS124" s="99"/>
      <c r="AU124" s="84" t="str">
        <f t="shared" si="17"/>
        <v>setosa</v>
      </c>
      <c r="AW124" s="29">
        <v>0.0</v>
      </c>
      <c r="AX124" s="29">
        <v>0.0</v>
      </c>
      <c r="AY124" s="29">
        <v>1.0</v>
      </c>
    </row>
    <row r="125" ht="18.0" customHeight="1">
      <c r="A125" s="1">
        <v>11.0</v>
      </c>
      <c r="B125" s="29">
        <v>0.0</v>
      </c>
      <c r="C125" s="29">
        <v>0.0</v>
      </c>
      <c r="D125" s="100">
        <v>1.0</v>
      </c>
      <c r="E125" s="101" t="str">
        <f t="shared" si="10"/>
        <v>virginica</v>
      </c>
      <c r="F125" s="91" t="str">
        <f t="shared" ref="F125:H125" si="232">AQ125</f>
        <v/>
      </c>
      <c r="G125" s="92" t="str">
        <f t="shared" si="232"/>
        <v/>
      </c>
      <c r="H125" s="93" t="str">
        <f t="shared" si="232"/>
        <v/>
      </c>
      <c r="I125" s="94" t="str">
        <f t="shared" si="12"/>
        <v>setosa</v>
      </c>
      <c r="K125" s="24" t="str">
        <f t="shared" si="13"/>
        <v>NG</v>
      </c>
      <c r="L125" s="96"/>
      <c r="N125" s="29">
        <v>1.0</v>
      </c>
      <c r="O125" s="27">
        <v>6.5</v>
      </c>
      <c r="P125" s="27">
        <v>5.1</v>
      </c>
      <c r="U125" s="97"/>
      <c r="V125" s="97"/>
      <c r="W125" s="97"/>
      <c r="Z125" s="98"/>
      <c r="AA125" s="98"/>
      <c r="AB125" s="98"/>
      <c r="AE125" s="29">
        <v>1.0</v>
      </c>
      <c r="AF125" s="98" t="str">
        <f t="shared" ref="AF125:AH125" si="233">Z125</f>
        <v/>
      </c>
      <c r="AG125" s="98" t="str">
        <f t="shared" si="233"/>
        <v/>
      </c>
      <c r="AH125" s="98" t="str">
        <f t="shared" si="233"/>
        <v/>
      </c>
      <c r="AM125" s="97"/>
      <c r="AN125" s="97"/>
      <c r="AO125" s="97"/>
      <c r="AQ125" s="99"/>
      <c r="AR125" s="99"/>
      <c r="AS125" s="99"/>
      <c r="AU125" s="84" t="str">
        <f t="shared" si="17"/>
        <v>setosa</v>
      </c>
      <c r="AW125" s="29">
        <v>0.0</v>
      </c>
      <c r="AX125" s="29">
        <v>0.0</v>
      </c>
      <c r="AY125" s="29">
        <v>1.0</v>
      </c>
    </row>
    <row r="126" ht="18.0" customHeight="1">
      <c r="A126" s="1">
        <v>12.0</v>
      </c>
      <c r="B126" s="29">
        <v>0.0</v>
      </c>
      <c r="C126" s="29">
        <v>0.0</v>
      </c>
      <c r="D126" s="100">
        <v>1.0</v>
      </c>
      <c r="E126" s="101" t="str">
        <f t="shared" si="10"/>
        <v>virginica</v>
      </c>
      <c r="F126" s="91" t="str">
        <f t="shared" ref="F126:H126" si="234">AQ126</f>
        <v/>
      </c>
      <c r="G126" s="92" t="str">
        <f t="shared" si="234"/>
        <v/>
      </c>
      <c r="H126" s="93" t="str">
        <f t="shared" si="234"/>
        <v/>
      </c>
      <c r="I126" s="94" t="str">
        <f t="shared" si="12"/>
        <v>setosa</v>
      </c>
      <c r="K126" s="24" t="str">
        <f t="shared" si="13"/>
        <v>NG</v>
      </c>
      <c r="L126" s="96"/>
      <c r="N126" s="29">
        <v>1.0</v>
      </c>
      <c r="O126" s="27">
        <v>6.4</v>
      </c>
      <c r="P126" s="27">
        <v>5.3</v>
      </c>
      <c r="U126" s="97"/>
      <c r="V126" s="97"/>
      <c r="W126" s="97"/>
      <c r="Z126" s="98"/>
      <c r="AA126" s="98"/>
      <c r="AB126" s="98"/>
      <c r="AE126" s="29">
        <v>1.0</v>
      </c>
      <c r="AF126" s="98" t="str">
        <f t="shared" ref="AF126:AH126" si="235">Z126</f>
        <v/>
      </c>
      <c r="AG126" s="98" t="str">
        <f t="shared" si="235"/>
        <v/>
      </c>
      <c r="AH126" s="98" t="str">
        <f t="shared" si="235"/>
        <v/>
      </c>
      <c r="AM126" s="97"/>
      <c r="AN126" s="97"/>
      <c r="AO126" s="97"/>
      <c r="AQ126" s="99"/>
      <c r="AR126" s="99"/>
      <c r="AS126" s="99"/>
      <c r="AU126" s="84" t="str">
        <f t="shared" si="17"/>
        <v>setosa</v>
      </c>
      <c r="AW126" s="29">
        <v>0.0</v>
      </c>
      <c r="AX126" s="29">
        <v>0.0</v>
      </c>
      <c r="AY126" s="29">
        <v>1.0</v>
      </c>
    </row>
    <row r="127" ht="18.0" customHeight="1">
      <c r="A127" s="1">
        <v>13.0</v>
      </c>
      <c r="B127" s="29">
        <v>0.0</v>
      </c>
      <c r="C127" s="29">
        <v>0.0</v>
      </c>
      <c r="D127" s="100">
        <v>1.0</v>
      </c>
      <c r="E127" s="101" t="str">
        <f t="shared" si="10"/>
        <v>virginica</v>
      </c>
      <c r="F127" s="91" t="str">
        <f t="shared" ref="F127:H127" si="236">AQ127</f>
        <v/>
      </c>
      <c r="G127" s="92" t="str">
        <f t="shared" si="236"/>
        <v/>
      </c>
      <c r="H127" s="93" t="str">
        <f t="shared" si="236"/>
        <v/>
      </c>
      <c r="I127" s="94" t="str">
        <f t="shared" si="12"/>
        <v>setosa</v>
      </c>
      <c r="K127" s="24" t="str">
        <f t="shared" si="13"/>
        <v>NG</v>
      </c>
      <c r="L127" s="96"/>
      <c r="N127" s="29">
        <v>1.0</v>
      </c>
      <c r="O127" s="27">
        <v>6.8</v>
      </c>
      <c r="P127" s="27">
        <v>5.5</v>
      </c>
      <c r="U127" s="97"/>
      <c r="V127" s="97"/>
      <c r="W127" s="97"/>
      <c r="Z127" s="98"/>
      <c r="AA127" s="98"/>
      <c r="AB127" s="98"/>
      <c r="AE127" s="29">
        <v>1.0</v>
      </c>
      <c r="AF127" s="98" t="str">
        <f t="shared" ref="AF127:AH127" si="237">Z127</f>
        <v/>
      </c>
      <c r="AG127" s="98" t="str">
        <f t="shared" si="237"/>
        <v/>
      </c>
      <c r="AH127" s="98" t="str">
        <f t="shared" si="237"/>
        <v/>
      </c>
      <c r="AM127" s="97"/>
      <c r="AN127" s="97"/>
      <c r="AO127" s="97"/>
      <c r="AQ127" s="99"/>
      <c r="AR127" s="99"/>
      <c r="AS127" s="99"/>
      <c r="AU127" s="84" t="str">
        <f t="shared" si="17"/>
        <v>setosa</v>
      </c>
      <c r="AW127" s="29">
        <v>0.0</v>
      </c>
      <c r="AX127" s="29">
        <v>0.0</v>
      </c>
      <c r="AY127" s="29">
        <v>1.0</v>
      </c>
    </row>
    <row r="128" ht="18.0" customHeight="1">
      <c r="A128" s="1">
        <v>14.0</v>
      </c>
      <c r="B128" s="29">
        <v>0.0</v>
      </c>
      <c r="C128" s="29">
        <v>0.0</v>
      </c>
      <c r="D128" s="100">
        <v>1.0</v>
      </c>
      <c r="E128" s="101" t="str">
        <f t="shared" si="10"/>
        <v>virginica</v>
      </c>
      <c r="F128" s="91" t="str">
        <f t="shared" ref="F128:H128" si="238">AQ128</f>
        <v/>
      </c>
      <c r="G128" s="92" t="str">
        <f t="shared" si="238"/>
        <v/>
      </c>
      <c r="H128" s="93" t="str">
        <f t="shared" si="238"/>
        <v/>
      </c>
      <c r="I128" s="94" t="str">
        <f t="shared" si="12"/>
        <v>setosa</v>
      </c>
      <c r="K128" s="24" t="str">
        <f t="shared" si="13"/>
        <v>NG</v>
      </c>
      <c r="L128" s="96"/>
      <c r="N128" s="29">
        <v>1.0</v>
      </c>
      <c r="O128" s="27">
        <v>5.7</v>
      </c>
      <c r="P128" s="27">
        <v>5.0</v>
      </c>
      <c r="U128" s="97"/>
      <c r="V128" s="97"/>
      <c r="W128" s="97"/>
      <c r="Z128" s="98"/>
      <c r="AA128" s="98"/>
      <c r="AB128" s="98"/>
      <c r="AE128" s="29">
        <v>1.0</v>
      </c>
      <c r="AF128" s="98" t="str">
        <f t="shared" ref="AF128:AH128" si="239">Z128</f>
        <v/>
      </c>
      <c r="AG128" s="98" t="str">
        <f t="shared" si="239"/>
        <v/>
      </c>
      <c r="AH128" s="98" t="str">
        <f t="shared" si="239"/>
        <v/>
      </c>
      <c r="AM128" s="97"/>
      <c r="AN128" s="97"/>
      <c r="AO128" s="97"/>
      <c r="AQ128" s="99"/>
      <c r="AR128" s="99"/>
      <c r="AS128" s="99"/>
      <c r="AU128" s="84" t="str">
        <f t="shared" si="17"/>
        <v>setosa</v>
      </c>
      <c r="AW128" s="29">
        <v>0.0</v>
      </c>
      <c r="AX128" s="29">
        <v>0.0</v>
      </c>
      <c r="AY128" s="29">
        <v>1.0</v>
      </c>
    </row>
    <row r="129" ht="18.0" customHeight="1">
      <c r="A129" s="1">
        <v>15.0</v>
      </c>
      <c r="B129" s="29">
        <v>0.0</v>
      </c>
      <c r="C129" s="29">
        <v>0.0</v>
      </c>
      <c r="D129" s="100">
        <v>1.0</v>
      </c>
      <c r="E129" s="101" t="str">
        <f t="shared" si="10"/>
        <v>virginica</v>
      </c>
      <c r="F129" s="91" t="str">
        <f t="shared" ref="F129:H129" si="240">AQ129</f>
        <v/>
      </c>
      <c r="G129" s="92" t="str">
        <f t="shared" si="240"/>
        <v/>
      </c>
      <c r="H129" s="93" t="str">
        <f t="shared" si="240"/>
        <v/>
      </c>
      <c r="I129" s="94" t="str">
        <f t="shared" si="12"/>
        <v>setosa</v>
      </c>
      <c r="K129" s="24" t="str">
        <f t="shared" si="13"/>
        <v>NG</v>
      </c>
      <c r="L129" s="96"/>
      <c r="N129" s="29">
        <v>1.0</v>
      </c>
      <c r="O129" s="27">
        <v>5.8</v>
      </c>
      <c r="P129" s="27">
        <v>5.1</v>
      </c>
      <c r="U129" s="97"/>
      <c r="V129" s="97"/>
      <c r="W129" s="97"/>
      <c r="Z129" s="98"/>
      <c r="AA129" s="98"/>
      <c r="AB129" s="98"/>
      <c r="AE129" s="29">
        <v>1.0</v>
      </c>
      <c r="AF129" s="98" t="str">
        <f t="shared" ref="AF129:AH129" si="241">Z129</f>
        <v/>
      </c>
      <c r="AG129" s="98" t="str">
        <f t="shared" si="241"/>
        <v/>
      </c>
      <c r="AH129" s="98" t="str">
        <f t="shared" si="241"/>
        <v/>
      </c>
      <c r="AM129" s="97"/>
      <c r="AN129" s="97"/>
      <c r="AO129" s="97"/>
      <c r="AQ129" s="99"/>
      <c r="AR129" s="99"/>
      <c r="AS129" s="99"/>
      <c r="AU129" s="84" t="str">
        <f t="shared" si="17"/>
        <v>setosa</v>
      </c>
      <c r="AW129" s="29">
        <v>0.0</v>
      </c>
      <c r="AX129" s="29">
        <v>0.0</v>
      </c>
      <c r="AY129" s="29">
        <v>1.0</v>
      </c>
    </row>
    <row r="130" ht="18.0" customHeight="1">
      <c r="A130" s="1">
        <v>16.0</v>
      </c>
      <c r="B130" s="29">
        <v>0.0</v>
      </c>
      <c r="C130" s="29">
        <v>0.0</v>
      </c>
      <c r="D130" s="100">
        <v>1.0</v>
      </c>
      <c r="E130" s="101" t="str">
        <f t="shared" si="10"/>
        <v>virginica</v>
      </c>
      <c r="F130" s="91" t="str">
        <f t="shared" ref="F130:H130" si="242">AQ130</f>
        <v/>
      </c>
      <c r="G130" s="92" t="str">
        <f t="shared" si="242"/>
        <v/>
      </c>
      <c r="H130" s="93" t="str">
        <f t="shared" si="242"/>
        <v/>
      </c>
      <c r="I130" s="94" t="str">
        <f t="shared" si="12"/>
        <v>setosa</v>
      </c>
      <c r="K130" s="24" t="str">
        <f t="shared" si="13"/>
        <v>NG</v>
      </c>
      <c r="L130" s="96"/>
      <c r="N130" s="29">
        <v>1.0</v>
      </c>
      <c r="O130" s="27">
        <v>6.4</v>
      </c>
      <c r="P130" s="27">
        <v>5.3</v>
      </c>
      <c r="U130" s="97"/>
      <c r="V130" s="97"/>
      <c r="W130" s="97"/>
      <c r="Z130" s="98"/>
      <c r="AA130" s="98"/>
      <c r="AB130" s="98"/>
      <c r="AE130" s="29">
        <v>1.0</v>
      </c>
      <c r="AF130" s="98" t="str">
        <f t="shared" ref="AF130:AH130" si="243">Z130</f>
        <v/>
      </c>
      <c r="AG130" s="98" t="str">
        <f t="shared" si="243"/>
        <v/>
      </c>
      <c r="AH130" s="98" t="str">
        <f t="shared" si="243"/>
        <v/>
      </c>
      <c r="AM130" s="97"/>
      <c r="AN130" s="97"/>
      <c r="AO130" s="97"/>
      <c r="AQ130" s="99"/>
      <c r="AR130" s="99"/>
      <c r="AS130" s="99"/>
      <c r="AU130" s="84" t="str">
        <f t="shared" si="17"/>
        <v>setosa</v>
      </c>
      <c r="AW130" s="29">
        <v>0.0</v>
      </c>
      <c r="AX130" s="29">
        <v>0.0</v>
      </c>
      <c r="AY130" s="29">
        <v>1.0</v>
      </c>
    </row>
    <row r="131" ht="18.0" customHeight="1">
      <c r="A131" s="1">
        <v>17.0</v>
      </c>
      <c r="B131" s="29">
        <v>0.0</v>
      </c>
      <c r="C131" s="29">
        <v>0.0</v>
      </c>
      <c r="D131" s="100">
        <v>1.0</v>
      </c>
      <c r="E131" s="101" t="str">
        <f t="shared" si="10"/>
        <v>virginica</v>
      </c>
      <c r="F131" s="91" t="str">
        <f t="shared" ref="F131:H131" si="244">AQ131</f>
        <v/>
      </c>
      <c r="G131" s="92" t="str">
        <f t="shared" si="244"/>
        <v/>
      </c>
      <c r="H131" s="93" t="str">
        <f t="shared" si="244"/>
        <v/>
      </c>
      <c r="I131" s="94" t="str">
        <f t="shared" si="12"/>
        <v>setosa</v>
      </c>
      <c r="K131" s="24" t="str">
        <f t="shared" si="13"/>
        <v>NG</v>
      </c>
      <c r="L131" s="96"/>
      <c r="N131" s="29">
        <v>1.0</v>
      </c>
      <c r="O131" s="27">
        <v>6.5</v>
      </c>
      <c r="P131" s="27">
        <v>5.5</v>
      </c>
      <c r="U131" s="97"/>
      <c r="V131" s="97"/>
      <c r="W131" s="97"/>
      <c r="Z131" s="98"/>
      <c r="AA131" s="98"/>
      <c r="AB131" s="98"/>
      <c r="AE131" s="29">
        <v>1.0</v>
      </c>
      <c r="AF131" s="98" t="str">
        <f t="shared" ref="AF131:AH131" si="245">Z131</f>
        <v/>
      </c>
      <c r="AG131" s="98" t="str">
        <f t="shared" si="245"/>
        <v/>
      </c>
      <c r="AH131" s="98" t="str">
        <f t="shared" si="245"/>
        <v/>
      </c>
      <c r="AM131" s="97"/>
      <c r="AN131" s="97"/>
      <c r="AO131" s="97"/>
      <c r="AQ131" s="99"/>
      <c r="AR131" s="99"/>
      <c r="AS131" s="99"/>
      <c r="AU131" s="84" t="str">
        <f t="shared" si="17"/>
        <v>setosa</v>
      </c>
      <c r="AW131" s="29">
        <v>0.0</v>
      </c>
      <c r="AX131" s="29">
        <v>0.0</v>
      </c>
      <c r="AY131" s="29">
        <v>1.0</v>
      </c>
    </row>
    <row r="132" ht="18.0" customHeight="1">
      <c r="A132" s="1">
        <v>18.0</v>
      </c>
      <c r="B132" s="29">
        <v>0.0</v>
      </c>
      <c r="C132" s="29">
        <v>0.0</v>
      </c>
      <c r="D132" s="100">
        <v>1.0</v>
      </c>
      <c r="E132" s="101" t="str">
        <f t="shared" si="10"/>
        <v>virginica</v>
      </c>
      <c r="F132" s="91" t="str">
        <f t="shared" ref="F132:H132" si="246">AQ132</f>
        <v/>
      </c>
      <c r="G132" s="92" t="str">
        <f t="shared" si="246"/>
        <v/>
      </c>
      <c r="H132" s="93" t="str">
        <f t="shared" si="246"/>
        <v/>
      </c>
      <c r="I132" s="94" t="str">
        <f t="shared" si="12"/>
        <v>setosa</v>
      </c>
      <c r="K132" s="24" t="str">
        <f t="shared" si="13"/>
        <v>NG</v>
      </c>
      <c r="L132" s="96"/>
      <c r="N132" s="29">
        <v>1.0</v>
      </c>
      <c r="O132" s="27">
        <v>7.7</v>
      </c>
      <c r="P132" s="27">
        <v>6.7</v>
      </c>
      <c r="U132" s="97"/>
      <c r="V132" s="97"/>
      <c r="W132" s="97"/>
      <c r="Z132" s="98"/>
      <c r="AA132" s="98"/>
      <c r="AB132" s="98"/>
      <c r="AE132" s="29">
        <v>1.0</v>
      </c>
      <c r="AF132" s="98" t="str">
        <f t="shared" ref="AF132:AH132" si="247">Z132</f>
        <v/>
      </c>
      <c r="AG132" s="98" t="str">
        <f t="shared" si="247"/>
        <v/>
      </c>
      <c r="AH132" s="98" t="str">
        <f t="shared" si="247"/>
        <v/>
      </c>
      <c r="AM132" s="97"/>
      <c r="AN132" s="97"/>
      <c r="AO132" s="97"/>
      <c r="AQ132" s="99"/>
      <c r="AR132" s="99"/>
      <c r="AS132" s="99"/>
      <c r="AU132" s="84" t="str">
        <f t="shared" si="17"/>
        <v>setosa</v>
      </c>
      <c r="AW132" s="29">
        <v>0.0</v>
      </c>
      <c r="AX132" s="29">
        <v>0.0</v>
      </c>
      <c r="AY132" s="29">
        <v>1.0</v>
      </c>
    </row>
    <row r="133" ht="18.0" customHeight="1">
      <c r="A133" s="1">
        <v>19.0</v>
      </c>
      <c r="B133" s="29">
        <v>0.0</v>
      </c>
      <c r="C133" s="29">
        <v>0.0</v>
      </c>
      <c r="D133" s="100">
        <v>1.0</v>
      </c>
      <c r="E133" s="101" t="str">
        <f t="shared" si="10"/>
        <v>virginica</v>
      </c>
      <c r="F133" s="91" t="str">
        <f t="shared" ref="F133:H133" si="248">AQ133</f>
        <v/>
      </c>
      <c r="G133" s="92" t="str">
        <f t="shared" si="248"/>
        <v/>
      </c>
      <c r="H133" s="93" t="str">
        <f t="shared" si="248"/>
        <v/>
      </c>
      <c r="I133" s="94" t="str">
        <f t="shared" si="12"/>
        <v>setosa</v>
      </c>
      <c r="K133" s="24" t="str">
        <f t="shared" si="13"/>
        <v>NG</v>
      </c>
      <c r="L133" s="96"/>
      <c r="N133" s="29">
        <v>1.0</v>
      </c>
      <c r="O133" s="27">
        <v>7.7</v>
      </c>
      <c r="P133" s="27">
        <v>6.9</v>
      </c>
      <c r="U133" s="97"/>
      <c r="V133" s="97"/>
      <c r="W133" s="97"/>
      <c r="Z133" s="98"/>
      <c r="AA133" s="98"/>
      <c r="AB133" s="98"/>
      <c r="AE133" s="29">
        <v>1.0</v>
      </c>
      <c r="AF133" s="98" t="str">
        <f t="shared" ref="AF133:AH133" si="249">Z133</f>
        <v/>
      </c>
      <c r="AG133" s="98" t="str">
        <f t="shared" si="249"/>
        <v/>
      </c>
      <c r="AH133" s="98" t="str">
        <f t="shared" si="249"/>
        <v/>
      </c>
      <c r="AM133" s="97"/>
      <c r="AN133" s="97"/>
      <c r="AO133" s="97"/>
      <c r="AQ133" s="99"/>
      <c r="AR133" s="99"/>
      <c r="AS133" s="99"/>
      <c r="AU133" s="84" t="str">
        <f t="shared" si="17"/>
        <v>setosa</v>
      </c>
      <c r="AW133" s="29">
        <v>0.0</v>
      </c>
      <c r="AX133" s="29">
        <v>0.0</v>
      </c>
      <c r="AY133" s="29">
        <v>1.0</v>
      </c>
    </row>
    <row r="134" ht="18.0" customHeight="1">
      <c r="A134" s="1">
        <v>20.0</v>
      </c>
      <c r="B134" s="29">
        <v>0.0</v>
      </c>
      <c r="C134" s="29">
        <v>0.0</v>
      </c>
      <c r="D134" s="100">
        <v>1.0</v>
      </c>
      <c r="E134" s="101" t="str">
        <f t="shared" si="10"/>
        <v>virginica</v>
      </c>
      <c r="F134" s="91" t="str">
        <f t="shared" ref="F134:H134" si="250">AQ134</f>
        <v/>
      </c>
      <c r="G134" s="92" t="str">
        <f t="shared" si="250"/>
        <v/>
      </c>
      <c r="H134" s="93" t="str">
        <f t="shared" si="250"/>
        <v/>
      </c>
      <c r="I134" s="94" t="str">
        <f t="shared" si="12"/>
        <v>setosa</v>
      </c>
      <c r="K134" s="24" t="str">
        <f t="shared" si="13"/>
        <v>NG</v>
      </c>
      <c r="L134" s="96"/>
      <c r="N134" s="29">
        <v>1.0</v>
      </c>
      <c r="O134" s="27">
        <v>6.0</v>
      </c>
      <c r="P134" s="27">
        <v>5.0</v>
      </c>
      <c r="U134" s="97"/>
      <c r="V134" s="97"/>
      <c r="W134" s="97"/>
      <c r="Z134" s="98"/>
      <c r="AA134" s="98"/>
      <c r="AB134" s="98"/>
      <c r="AE134" s="29">
        <v>1.0</v>
      </c>
      <c r="AF134" s="98" t="str">
        <f t="shared" ref="AF134:AH134" si="251">Z134</f>
        <v/>
      </c>
      <c r="AG134" s="98" t="str">
        <f t="shared" si="251"/>
        <v/>
      </c>
      <c r="AH134" s="98" t="str">
        <f t="shared" si="251"/>
        <v/>
      </c>
      <c r="AM134" s="97"/>
      <c r="AN134" s="97"/>
      <c r="AO134" s="97"/>
      <c r="AQ134" s="99"/>
      <c r="AR134" s="99"/>
      <c r="AS134" s="99"/>
      <c r="AU134" s="84" t="str">
        <f t="shared" si="17"/>
        <v>setosa</v>
      </c>
      <c r="AW134" s="29">
        <v>0.0</v>
      </c>
      <c r="AX134" s="29">
        <v>0.0</v>
      </c>
      <c r="AY134" s="29">
        <v>1.0</v>
      </c>
    </row>
    <row r="135" ht="18.0" customHeight="1">
      <c r="A135" s="1">
        <v>21.0</v>
      </c>
      <c r="B135" s="29">
        <v>0.0</v>
      </c>
      <c r="C135" s="29">
        <v>0.0</v>
      </c>
      <c r="D135" s="100">
        <v>1.0</v>
      </c>
      <c r="E135" s="101" t="str">
        <f t="shared" si="10"/>
        <v>virginica</v>
      </c>
      <c r="F135" s="91" t="str">
        <f t="shared" ref="F135:H135" si="252">AQ135</f>
        <v/>
      </c>
      <c r="G135" s="92" t="str">
        <f t="shared" si="252"/>
        <v/>
      </c>
      <c r="H135" s="93" t="str">
        <f t="shared" si="252"/>
        <v/>
      </c>
      <c r="I135" s="94" t="str">
        <f t="shared" si="12"/>
        <v>setosa</v>
      </c>
      <c r="K135" s="24" t="str">
        <f t="shared" si="13"/>
        <v>NG</v>
      </c>
      <c r="L135" s="96"/>
      <c r="N135" s="29">
        <v>1.0</v>
      </c>
      <c r="O135" s="27">
        <v>6.9</v>
      </c>
      <c r="P135" s="27">
        <v>5.7</v>
      </c>
      <c r="U135" s="97"/>
      <c r="V135" s="97"/>
      <c r="W135" s="97"/>
      <c r="Z135" s="98"/>
      <c r="AA135" s="98"/>
      <c r="AB135" s="98"/>
      <c r="AE135" s="29">
        <v>1.0</v>
      </c>
      <c r="AF135" s="98" t="str">
        <f t="shared" ref="AF135:AH135" si="253">Z135</f>
        <v/>
      </c>
      <c r="AG135" s="98" t="str">
        <f t="shared" si="253"/>
        <v/>
      </c>
      <c r="AH135" s="98" t="str">
        <f t="shared" si="253"/>
        <v/>
      </c>
      <c r="AM135" s="97"/>
      <c r="AN135" s="97"/>
      <c r="AO135" s="97"/>
      <c r="AQ135" s="99"/>
      <c r="AR135" s="99"/>
      <c r="AS135" s="99"/>
      <c r="AU135" s="84" t="str">
        <f t="shared" si="17"/>
        <v>setosa</v>
      </c>
      <c r="AW135" s="29">
        <v>0.0</v>
      </c>
      <c r="AX135" s="29">
        <v>0.0</v>
      </c>
      <c r="AY135" s="29">
        <v>1.0</v>
      </c>
    </row>
    <row r="136" ht="18.0" customHeight="1">
      <c r="A136" s="1">
        <v>22.0</v>
      </c>
      <c r="B136" s="29">
        <v>0.0</v>
      </c>
      <c r="C136" s="29">
        <v>0.0</v>
      </c>
      <c r="D136" s="100">
        <v>1.0</v>
      </c>
      <c r="E136" s="101" t="str">
        <f t="shared" si="10"/>
        <v>virginica</v>
      </c>
      <c r="F136" s="91" t="str">
        <f t="shared" ref="F136:H136" si="254">AQ136</f>
        <v/>
      </c>
      <c r="G136" s="92" t="str">
        <f t="shared" si="254"/>
        <v/>
      </c>
      <c r="H136" s="93" t="str">
        <f t="shared" si="254"/>
        <v/>
      </c>
      <c r="I136" s="94" t="str">
        <f t="shared" si="12"/>
        <v>setosa</v>
      </c>
      <c r="K136" s="24" t="str">
        <f t="shared" si="13"/>
        <v>NG</v>
      </c>
      <c r="L136" s="96"/>
      <c r="N136" s="29">
        <v>1.0</v>
      </c>
      <c r="O136" s="27">
        <v>5.6</v>
      </c>
      <c r="P136" s="27">
        <v>4.9</v>
      </c>
      <c r="U136" s="97"/>
      <c r="V136" s="97"/>
      <c r="W136" s="97"/>
      <c r="Z136" s="98"/>
      <c r="AA136" s="98"/>
      <c r="AB136" s="98"/>
      <c r="AE136" s="29">
        <v>1.0</v>
      </c>
      <c r="AF136" s="98" t="str">
        <f t="shared" ref="AF136:AH136" si="255">Z136</f>
        <v/>
      </c>
      <c r="AG136" s="98" t="str">
        <f t="shared" si="255"/>
        <v/>
      </c>
      <c r="AH136" s="98" t="str">
        <f t="shared" si="255"/>
        <v/>
      </c>
      <c r="AM136" s="97"/>
      <c r="AN136" s="97"/>
      <c r="AO136" s="97"/>
      <c r="AQ136" s="99"/>
      <c r="AR136" s="99"/>
      <c r="AS136" s="99"/>
      <c r="AU136" s="84" t="str">
        <f t="shared" si="17"/>
        <v>setosa</v>
      </c>
      <c r="AW136" s="29">
        <v>0.0</v>
      </c>
      <c r="AX136" s="29">
        <v>0.0</v>
      </c>
      <c r="AY136" s="29">
        <v>1.0</v>
      </c>
    </row>
    <row r="137" ht="18.0" customHeight="1">
      <c r="A137" s="1">
        <v>23.0</v>
      </c>
      <c r="B137" s="29">
        <v>0.0</v>
      </c>
      <c r="C137" s="29">
        <v>0.0</v>
      </c>
      <c r="D137" s="100">
        <v>1.0</v>
      </c>
      <c r="E137" s="101" t="str">
        <f t="shared" si="10"/>
        <v>virginica</v>
      </c>
      <c r="F137" s="91" t="str">
        <f t="shared" ref="F137:H137" si="256">AQ137</f>
        <v/>
      </c>
      <c r="G137" s="92" t="str">
        <f t="shared" si="256"/>
        <v/>
      </c>
      <c r="H137" s="93" t="str">
        <f t="shared" si="256"/>
        <v/>
      </c>
      <c r="I137" s="94" t="str">
        <f t="shared" si="12"/>
        <v>setosa</v>
      </c>
      <c r="K137" s="24" t="str">
        <f t="shared" si="13"/>
        <v>NG</v>
      </c>
      <c r="L137" s="96"/>
      <c r="N137" s="29">
        <v>1.0</v>
      </c>
      <c r="O137" s="27">
        <v>7.7</v>
      </c>
      <c r="P137" s="27">
        <v>6.7</v>
      </c>
      <c r="U137" s="97"/>
      <c r="V137" s="97"/>
      <c r="W137" s="97"/>
      <c r="Z137" s="98"/>
      <c r="AA137" s="98"/>
      <c r="AB137" s="98"/>
      <c r="AE137" s="29">
        <v>1.0</v>
      </c>
      <c r="AF137" s="98" t="str">
        <f t="shared" ref="AF137:AH137" si="257">Z137</f>
        <v/>
      </c>
      <c r="AG137" s="98" t="str">
        <f t="shared" si="257"/>
        <v/>
      </c>
      <c r="AH137" s="98" t="str">
        <f t="shared" si="257"/>
        <v/>
      </c>
      <c r="AM137" s="97"/>
      <c r="AN137" s="97"/>
      <c r="AO137" s="97"/>
      <c r="AQ137" s="99"/>
      <c r="AR137" s="99"/>
      <c r="AS137" s="99"/>
      <c r="AU137" s="84" t="str">
        <f t="shared" si="17"/>
        <v>setosa</v>
      </c>
      <c r="AW137" s="29">
        <v>0.0</v>
      </c>
      <c r="AX137" s="29">
        <v>0.0</v>
      </c>
      <c r="AY137" s="29">
        <v>1.0</v>
      </c>
    </row>
    <row r="138" ht="18.0" customHeight="1">
      <c r="A138" s="1">
        <v>24.0</v>
      </c>
      <c r="B138" s="29">
        <v>0.0</v>
      </c>
      <c r="C138" s="29">
        <v>0.0</v>
      </c>
      <c r="D138" s="100">
        <v>1.0</v>
      </c>
      <c r="E138" s="101" t="str">
        <f t="shared" si="10"/>
        <v>virginica</v>
      </c>
      <c r="F138" s="91" t="str">
        <f t="shared" ref="F138:H138" si="258">AQ138</f>
        <v/>
      </c>
      <c r="G138" s="92" t="str">
        <f t="shared" si="258"/>
        <v/>
      </c>
      <c r="H138" s="93" t="str">
        <f t="shared" si="258"/>
        <v/>
      </c>
      <c r="I138" s="94" t="str">
        <f t="shared" si="12"/>
        <v>setosa</v>
      </c>
      <c r="K138" s="24" t="str">
        <f t="shared" si="13"/>
        <v>NG</v>
      </c>
      <c r="L138" s="96"/>
      <c r="N138" s="29">
        <v>1.0</v>
      </c>
      <c r="O138" s="27">
        <v>6.3</v>
      </c>
      <c r="P138" s="27">
        <v>4.9</v>
      </c>
      <c r="U138" s="97"/>
      <c r="V138" s="97"/>
      <c r="W138" s="97"/>
      <c r="Z138" s="98"/>
      <c r="AA138" s="98"/>
      <c r="AB138" s="98"/>
      <c r="AE138" s="29">
        <v>1.0</v>
      </c>
      <c r="AF138" s="98" t="str">
        <f t="shared" ref="AF138:AH138" si="259">Z138</f>
        <v/>
      </c>
      <c r="AG138" s="98" t="str">
        <f t="shared" si="259"/>
        <v/>
      </c>
      <c r="AH138" s="98" t="str">
        <f t="shared" si="259"/>
        <v/>
      </c>
      <c r="AM138" s="97"/>
      <c r="AN138" s="97"/>
      <c r="AO138" s="97"/>
      <c r="AQ138" s="99"/>
      <c r="AR138" s="99"/>
      <c r="AS138" s="99"/>
      <c r="AU138" s="84" t="str">
        <f t="shared" si="17"/>
        <v>setosa</v>
      </c>
      <c r="AW138" s="29">
        <v>0.0</v>
      </c>
      <c r="AX138" s="29">
        <v>0.0</v>
      </c>
      <c r="AY138" s="29">
        <v>1.0</v>
      </c>
    </row>
    <row r="139" ht="18.0" customHeight="1">
      <c r="A139" s="1">
        <v>25.0</v>
      </c>
      <c r="B139" s="29">
        <v>0.0</v>
      </c>
      <c r="C139" s="29">
        <v>0.0</v>
      </c>
      <c r="D139" s="100">
        <v>1.0</v>
      </c>
      <c r="E139" s="101" t="str">
        <f t="shared" si="10"/>
        <v>virginica</v>
      </c>
      <c r="F139" s="91" t="str">
        <f t="shared" ref="F139:H139" si="260">AQ139</f>
        <v/>
      </c>
      <c r="G139" s="92" t="str">
        <f t="shared" si="260"/>
        <v/>
      </c>
      <c r="H139" s="93" t="str">
        <f t="shared" si="260"/>
        <v/>
      </c>
      <c r="I139" s="94" t="str">
        <f t="shared" si="12"/>
        <v>setosa</v>
      </c>
      <c r="K139" s="24" t="str">
        <f t="shared" si="13"/>
        <v>NG</v>
      </c>
      <c r="L139" s="96"/>
      <c r="N139" s="29">
        <v>1.0</v>
      </c>
      <c r="O139" s="27">
        <v>6.7</v>
      </c>
      <c r="P139" s="27">
        <v>5.7</v>
      </c>
      <c r="U139" s="97"/>
      <c r="V139" s="97"/>
      <c r="W139" s="97"/>
      <c r="Z139" s="98"/>
      <c r="AA139" s="98"/>
      <c r="AB139" s="98"/>
      <c r="AE139" s="29">
        <v>1.0</v>
      </c>
      <c r="AF139" s="98" t="str">
        <f t="shared" ref="AF139:AH139" si="261">Z139</f>
        <v/>
      </c>
      <c r="AG139" s="98" t="str">
        <f t="shared" si="261"/>
        <v/>
      </c>
      <c r="AH139" s="98" t="str">
        <f t="shared" si="261"/>
        <v/>
      </c>
      <c r="AM139" s="97"/>
      <c r="AN139" s="97"/>
      <c r="AO139" s="97"/>
      <c r="AQ139" s="99"/>
      <c r="AR139" s="99"/>
      <c r="AS139" s="99"/>
      <c r="AU139" s="84" t="str">
        <f t="shared" si="17"/>
        <v>setosa</v>
      </c>
      <c r="AW139" s="29">
        <v>0.0</v>
      </c>
      <c r="AX139" s="29">
        <v>0.0</v>
      </c>
      <c r="AY139" s="29">
        <v>1.0</v>
      </c>
    </row>
    <row r="140" ht="18.0" customHeight="1">
      <c r="A140" s="1">
        <v>26.0</v>
      </c>
      <c r="B140" s="29">
        <v>0.0</v>
      </c>
      <c r="C140" s="29">
        <v>0.0</v>
      </c>
      <c r="D140" s="100">
        <v>1.0</v>
      </c>
      <c r="E140" s="101" t="str">
        <f t="shared" si="10"/>
        <v>virginica</v>
      </c>
      <c r="F140" s="91" t="str">
        <f t="shared" ref="F140:H140" si="262">AQ140</f>
        <v/>
      </c>
      <c r="G140" s="92" t="str">
        <f t="shared" si="262"/>
        <v/>
      </c>
      <c r="H140" s="93" t="str">
        <f t="shared" si="262"/>
        <v/>
      </c>
      <c r="I140" s="94" t="str">
        <f t="shared" si="12"/>
        <v>setosa</v>
      </c>
      <c r="K140" s="24" t="str">
        <f t="shared" si="13"/>
        <v>NG</v>
      </c>
      <c r="L140" s="96"/>
      <c r="N140" s="29">
        <v>1.0</v>
      </c>
      <c r="O140" s="27">
        <v>7.2</v>
      </c>
      <c r="P140" s="27">
        <v>6.0</v>
      </c>
      <c r="U140" s="97"/>
      <c r="V140" s="97"/>
      <c r="W140" s="97"/>
      <c r="Z140" s="98"/>
      <c r="AA140" s="98"/>
      <c r="AB140" s="98"/>
      <c r="AE140" s="29">
        <v>1.0</v>
      </c>
      <c r="AF140" s="98" t="str">
        <f t="shared" ref="AF140:AH140" si="263">Z140</f>
        <v/>
      </c>
      <c r="AG140" s="98" t="str">
        <f t="shared" si="263"/>
        <v/>
      </c>
      <c r="AH140" s="98" t="str">
        <f t="shared" si="263"/>
        <v/>
      </c>
      <c r="AM140" s="97"/>
      <c r="AN140" s="97"/>
      <c r="AO140" s="97"/>
      <c r="AQ140" s="99"/>
      <c r="AR140" s="99"/>
      <c r="AS140" s="99"/>
      <c r="AU140" s="84" t="str">
        <f t="shared" si="17"/>
        <v>setosa</v>
      </c>
      <c r="AW140" s="29">
        <v>0.0</v>
      </c>
      <c r="AX140" s="29">
        <v>0.0</v>
      </c>
      <c r="AY140" s="29">
        <v>1.0</v>
      </c>
    </row>
    <row r="141" ht="18.0" customHeight="1">
      <c r="A141" s="1">
        <v>27.0</v>
      </c>
      <c r="B141" s="29">
        <v>0.0</v>
      </c>
      <c r="C141" s="29">
        <v>0.0</v>
      </c>
      <c r="D141" s="100">
        <v>1.0</v>
      </c>
      <c r="E141" s="101" t="str">
        <f t="shared" si="10"/>
        <v>virginica</v>
      </c>
      <c r="F141" s="91" t="str">
        <f t="shared" ref="F141:H141" si="264">AQ141</f>
        <v/>
      </c>
      <c r="G141" s="92" t="str">
        <f t="shared" si="264"/>
        <v/>
      </c>
      <c r="H141" s="93" t="str">
        <f t="shared" si="264"/>
        <v/>
      </c>
      <c r="I141" s="94" t="str">
        <f t="shared" si="12"/>
        <v>setosa</v>
      </c>
      <c r="K141" s="24" t="str">
        <f t="shared" si="13"/>
        <v>NG</v>
      </c>
      <c r="L141" s="96"/>
      <c r="N141" s="29">
        <v>1.0</v>
      </c>
      <c r="O141" s="27">
        <v>6.2</v>
      </c>
      <c r="P141" s="27">
        <v>4.8</v>
      </c>
      <c r="U141" s="97"/>
      <c r="V141" s="97"/>
      <c r="W141" s="97"/>
      <c r="Z141" s="98"/>
      <c r="AA141" s="98"/>
      <c r="AB141" s="98"/>
      <c r="AE141" s="29">
        <v>1.0</v>
      </c>
      <c r="AF141" s="98" t="str">
        <f t="shared" ref="AF141:AH141" si="265">Z141</f>
        <v/>
      </c>
      <c r="AG141" s="98" t="str">
        <f t="shared" si="265"/>
        <v/>
      </c>
      <c r="AH141" s="98" t="str">
        <f t="shared" si="265"/>
        <v/>
      </c>
      <c r="AM141" s="97"/>
      <c r="AN141" s="97"/>
      <c r="AO141" s="97"/>
      <c r="AQ141" s="99"/>
      <c r="AR141" s="99"/>
      <c r="AS141" s="99"/>
      <c r="AU141" s="84" t="str">
        <f t="shared" si="17"/>
        <v>setosa</v>
      </c>
      <c r="AW141" s="29">
        <v>0.0</v>
      </c>
      <c r="AX141" s="29">
        <v>0.0</v>
      </c>
      <c r="AY141" s="29">
        <v>1.0</v>
      </c>
    </row>
    <row r="142" ht="18.0" customHeight="1">
      <c r="A142" s="1">
        <v>28.0</v>
      </c>
      <c r="B142" s="29">
        <v>0.0</v>
      </c>
      <c r="C142" s="29">
        <v>0.0</v>
      </c>
      <c r="D142" s="100">
        <v>1.0</v>
      </c>
      <c r="E142" s="101" t="str">
        <f t="shared" si="10"/>
        <v>virginica</v>
      </c>
      <c r="F142" s="91" t="str">
        <f t="shared" ref="F142:H142" si="266">AQ142</f>
        <v/>
      </c>
      <c r="G142" s="92" t="str">
        <f t="shared" si="266"/>
        <v/>
      </c>
      <c r="H142" s="93" t="str">
        <f t="shared" si="266"/>
        <v/>
      </c>
      <c r="I142" s="94" t="str">
        <f t="shared" si="12"/>
        <v>setosa</v>
      </c>
      <c r="K142" s="24" t="str">
        <f t="shared" si="13"/>
        <v>NG</v>
      </c>
      <c r="L142" s="96"/>
      <c r="N142" s="29">
        <v>1.0</v>
      </c>
      <c r="O142" s="27">
        <v>6.1</v>
      </c>
      <c r="P142" s="27">
        <v>4.9</v>
      </c>
      <c r="U142" s="97"/>
      <c r="V142" s="97"/>
      <c r="W142" s="97"/>
      <c r="Z142" s="98"/>
      <c r="AA142" s="98"/>
      <c r="AB142" s="98"/>
      <c r="AE142" s="29">
        <v>1.0</v>
      </c>
      <c r="AF142" s="98" t="str">
        <f t="shared" ref="AF142:AH142" si="267">Z142</f>
        <v/>
      </c>
      <c r="AG142" s="98" t="str">
        <f t="shared" si="267"/>
        <v/>
      </c>
      <c r="AH142" s="98" t="str">
        <f t="shared" si="267"/>
        <v/>
      </c>
      <c r="AM142" s="97"/>
      <c r="AN142" s="97"/>
      <c r="AO142" s="97"/>
      <c r="AQ142" s="99"/>
      <c r="AR142" s="99"/>
      <c r="AS142" s="99"/>
      <c r="AU142" s="84" t="str">
        <f t="shared" si="17"/>
        <v>setosa</v>
      </c>
      <c r="AW142" s="29">
        <v>0.0</v>
      </c>
      <c r="AX142" s="29">
        <v>0.0</v>
      </c>
      <c r="AY142" s="29">
        <v>1.0</v>
      </c>
    </row>
    <row r="143" ht="18.0" customHeight="1">
      <c r="A143" s="1">
        <v>29.0</v>
      </c>
      <c r="B143" s="29">
        <v>0.0</v>
      </c>
      <c r="C143" s="29">
        <v>0.0</v>
      </c>
      <c r="D143" s="100">
        <v>1.0</v>
      </c>
      <c r="E143" s="101" t="str">
        <f t="shared" si="10"/>
        <v>virginica</v>
      </c>
      <c r="F143" s="91" t="str">
        <f t="shared" ref="F143:H143" si="268">AQ143</f>
        <v/>
      </c>
      <c r="G143" s="92" t="str">
        <f t="shared" si="268"/>
        <v/>
      </c>
      <c r="H143" s="93" t="str">
        <f t="shared" si="268"/>
        <v/>
      </c>
      <c r="I143" s="94" t="str">
        <f t="shared" si="12"/>
        <v>setosa</v>
      </c>
      <c r="K143" s="24" t="str">
        <f t="shared" si="13"/>
        <v>NG</v>
      </c>
      <c r="L143" s="96"/>
      <c r="N143" s="29">
        <v>1.0</v>
      </c>
      <c r="O143" s="27">
        <v>6.4</v>
      </c>
      <c r="P143" s="27">
        <v>5.6</v>
      </c>
      <c r="U143" s="97"/>
      <c r="V143" s="97"/>
      <c r="W143" s="97"/>
      <c r="Z143" s="98"/>
      <c r="AA143" s="98"/>
      <c r="AB143" s="98"/>
      <c r="AE143" s="29">
        <v>1.0</v>
      </c>
      <c r="AF143" s="98" t="str">
        <f t="shared" ref="AF143:AH143" si="269">Z143</f>
        <v/>
      </c>
      <c r="AG143" s="98" t="str">
        <f t="shared" si="269"/>
        <v/>
      </c>
      <c r="AH143" s="98" t="str">
        <f t="shared" si="269"/>
        <v/>
      </c>
      <c r="AM143" s="97"/>
      <c r="AN143" s="97"/>
      <c r="AO143" s="97"/>
      <c r="AQ143" s="99"/>
      <c r="AR143" s="99"/>
      <c r="AS143" s="99"/>
      <c r="AU143" s="84" t="str">
        <f t="shared" si="17"/>
        <v>setosa</v>
      </c>
      <c r="AW143" s="29">
        <v>0.0</v>
      </c>
      <c r="AX143" s="29">
        <v>0.0</v>
      </c>
      <c r="AY143" s="29">
        <v>1.0</v>
      </c>
    </row>
    <row r="144" ht="18.0" customHeight="1">
      <c r="A144" s="1">
        <v>30.0</v>
      </c>
      <c r="B144" s="29">
        <v>0.0</v>
      </c>
      <c r="C144" s="29">
        <v>0.0</v>
      </c>
      <c r="D144" s="100">
        <v>1.0</v>
      </c>
      <c r="E144" s="101" t="str">
        <f t="shared" si="10"/>
        <v>virginica</v>
      </c>
      <c r="F144" s="91" t="str">
        <f t="shared" ref="F144:H144" si="270">AQ144</f>
        <v/>
      </c>
      <c r="G144" s="92" t="str">
        <f t="shared" si="270"/>
        <v/>
      </c>
      <c r="H144" s="93" t="str">
        <f t="shared" si="270"/>
        <v/>
      </c>
      <c r="I144" s="94" t="str">
        <f t="shared" si="12"/>
        <v>setosa</v>
      </c>
      <c r="K144" s="24" t="str">
        <f t="shared" si="13"/>
        <v>NG</v>
      </c>
      <c r="L144" s="96"/>
      <c r="N144" s="29">
        <v>1.0</v>
      </c>
      <c r="O144" s="27">
        <v>7.2</v>
      </c>
      <c r="P144" s="27">
        <v>5.8</v>
      </c>
      <c r="U144" s="97"/>
      <c r="V144" s="97"/>
      <c r="W144" s="97"/>
      <c r="Z144" s="98"/>
      <c r="AA144" s="98"/>
      <c r="AB144" s="98"/>
      <c r="AE144" s="29">
        <v>1.0</v>
      </c>
      <c r="AF144" s="98" t="str">
        <f t="shared" ref="AF144:AH144" si="271">Z144</f>
        <v/>
      </c>
      <c r="AG144" s="98" t="str">
        <f t="shared" si="271"/>
        <v/>
      </c>
      <c r="AH144" s="98" t="str">
        <f t="shared" si="271"/>
        <v/>
      </c>
      <c r="AM144" s="97"/>
      <c r="AN144" s="97"/>
      <c r="AO144" s="97"/>
      <c r="AQ144" s="99"/>
      <c r="AR144" s="99"/>
      <c r="AS144" s="99"/>
      <c r="AU144" s="84" t="str">
        <f t="shared" si="17"/>
        <v>setosa</v>
      </c>
      <c r="AW144" s="29">
        <v>0.0</v>
      </c>
      <c r="AX144" s="29">
        <v>0.0</v>
      </c>
      <c r="AY144" s="29">
        <v>1.0</v>
      </c>
    </row>
    <row r="145" ht="18.0" customHeight="1">
      <c r="A145" s="1">
        <v>31.0</v>
      </c>
      <c r="B145" s="29">
        <v>0.0</v>
      </c>
      <c r="C145" s="29">
        <v>0.0</v>
      </c>
      <c r="D145" s="100">
        <v>1.0</v>
      </c>
      <c r="E145" s="101" t="str">
        <f t="shared" si="10"/>
        <v>virginica</v>
      </c>
      <c r="F145" s="91" t="str">
        <f t="shared" ref="F145:H145" si="272">AQ145</f>
        <v/>
      </c>
      <c r="G145" s="92" t="str">
        <f t="shared" si="272"/>
        <v/>
      </c>
      <c r="H145" s="93" t="str">
        <f t="shared" si="272"/>
        <v/>
      </c>
      <c r="I145" s="94" t="str">
        <f t="shared" si="12"/>
        <v>setosa</v>
      </c>
      <c r="K145" s="24" t="str">
        <f t="shared" si="13"/>
        <v>NG</v>
      </c>
      <c r="L145" s="96"/>
      <c r="N145" s="29">
        <v>1.0</v>
      </c>
      <c r="O145" s="27">
        <v>7.4</v>
      </c>
      <c r="P145" s="27">
        <v>6.1</v>
      </c>
      <c r="U145" s="97"/>
      <c r="V145" s="97"/>
      <c r="W145" s="97"/>
      <c r="Z145" s="98"/>
      <c r="AA145" s="98"/>
      <c r="AB145" s="98"/>
      <c r="AE145" s="29">
        <v>1.0</v>
      </c>
      <c r="AF145" s="98" t="str">
        <f t="shared" ref="AF145:AH145" si="273">Z145</f>
        <v/>
      </c>
      <c r="AG145" s="98" t="str">
        <f t="shared" si="273"/>
        <v/>
      </c>
      <c r="AH145" s="98" t="str">
        <f t="shared" si="273"/>
        <v/>
      </c>
      <c r="AM145" s="97"/>
      <c r="AN145" s="97"/>
      <c r="AO145" s="97"/>
      <c r="AQ145" s="99"/>
      <c r="AR145" s="99"/>
      <c r="AS145" s="99"/>
      <c r="AU145" s="84" t="str">
        <f t="shared" si="17"/>
        <v>setosa</v>
      </c>
      <c r="AW145" s="29">
        <v>0.0</v>
      </c>
      <c r="AX145" s="29">
        <v>0.0</v>
      </c>
      <c r="AY145" s="29">
        <v>1.0</v>
      </c>
    </row>
    <row r="146" ht="18.0" customHeight="1">
      <c r="A146" s="1">
        <v>32.0</v>
      </c>
      <c r="B146" s="29">
        <v>0.0</v>
      </c>
      <c r="C146" s="29">
        <v>0.0</v>
      </c>
      <c r="D146" s="100">
        <v>1.0</v>
      </c>
      <c r="E146" s="101" t="str">
        <f t="shared" si="10"/>
        <v>virginica</v>
      </c>
      <c r="F146" s="91" t="str">
        <f t="shared" ref="F146:H146" si="274">AQ146</f>
        <v/>
      </c>
      <c r="G146" s="92" t="str">
        <f t="shared" si="274"/>
        <v/>
      </c>
      <c r="H146" s="93" t="str">
        <f t="shared" si="274"/>
        <v/>
      </c>
      <c r="I146" s="94" t="str">
        <f t="shared" si="12"/>
        <v>setosa</v>
      </c>
      <c r="K146" s="24" t="str">
        <f t="shared" si="13"/>
        <v>NG</v>
      </c>
      <c r="L146" s="96"/>
      <c r="N146" s="29">
        <v>1.0</v>
      </c>
      <c r="O146" s="27">
        <v>7.9</v>
      </c>
      <c r="P146" s="27">
        <v>6.4</v>
      </c>
      <c r="U146" s="97"/>
      <c r="V146" s="97"/>
      <c r="W146" s="97"/>
      <c r="Z146" s="98"/>
      <c r="AA146" s="98"/>
      <c r="AB146" s="98"/>
      <c r="AE146" s="29">
        <v>1.0</v>
      </c>
      <c r="AF146" s="98" t="str">
        <f t="shared" ref="AF146:AH146" si="275">Z146</f>
        <v/>
      </c>
      <c r="AG146" s="98" t="str">
        <f t="shared" si="275"/>
        <v/>
      </c>
      <c r="AH146" s="98" t="str">
        <f t="shared" si="275"/>
        <v/>
      </c>
      <c r="AM146" s="97"/>
      <c r="AN146" s="97"/>
      <c r="AO146" s="97"/>
      <c r="AQ146" s="99"/>
      <c r="AR146" s="99"/>
      <c r="AS146" s="99"/>
      <c r="AU146" s="84" t="str">
        <f t="shared" si="17"/>
        <v>setosa</v>
      </c>
      <c r="AW146" s="29">
        <v>0.0</v>
      </c>
      <c r="AX146" s="29">
        <v>0.0</v>
      </c>
      <c r="AY146" s="29">
        <v>1.0</v>
      </c>
    </row>
    <row r="147" ht="18.0" customHeight="1">
      <c r="A147" s="1">
        <v>33.0</v>
      </c>
      <c r="B147" s="29">
        <v>0.0</v>
      </c>
      <c r="C147" s="29">
        <v>0.0</v>
      </c>
      <c r="D147" s="100">
        <v>1.0</v>
      </c>
      <c r="E147" s="101" t="str">
        <f t="shared" si="10"/>
        <v>virginica</v>
      </c>
      <c r="F147" s="91" t="str">
        <f t="shared" ref="F147:H147" si="276">AQ147</f>
        <v/>
      </c>
      <c r="G147" s="92" t="str">
        <f t="shared" si="276"/>
        <v/>
      </c>
      <c r="H147" s="93" t="str">
        <f t="shared" si="276"/>
        <v/>
      </c>
      <c r="I147" s="94" t="str">
        <f t="shared" si="12"/>
        <v>setosa</v>
      </c>
      <c r="K147" s="24" t="str">
        <f t="shared" si="13"/>
        <v>NG</v>
      </c>
      <c r="L147" s="96"/>
      <c r="N147" s="29">
        <v>1.0</v>
      </c>
      <c r="O147" s="27">
        <v>6.4</v>
      </c>
      <c r="P147" s="27">
        <v>5.6</v>
      </c>
      <c r="U147" s="97"/>
      <c r="V147" s="97"/>
      <c r="W147" s="97"/>
      <c r="Z147" s="98"/>
      <c r="AA147" s="98"/>
      <c r="AB147" s="98"/>
      <c r="AE147" s="29">
        <v>1.0</v>
      </c>
      <c r="AF147" s="98" t="str">
        <f t="shared" ref="AF147:AH147" si="277">Z147</f>
        <v/>
      </c>
      <c r="AG147" s="98" t="str">
        <f t="shared" si="277"/>
        <v/>
      </c>
      <c r="AH147" s="98" t="str">
        <f t="shared" si="277"/>
        <v/>
      </c>
      <c r="AM147" s="97"/>
      <c r="AN147" s="97"/>
      <c r="AO147" s="97"/>
      <c r="AQ147" s="99"/>
      <c r="AR147" s="99"/>
      <c r="AS147" s="99"/>
      <c r="AU147" s="84" t="str">
        <f t="shared" si="17"/>
        <v>setosa</v>
      </c>
      <c r="AW147" s="29">
        <v>0.0</v>
      </c>
      <c r="AX147" s="29">
        <v>0.0</v>
      </c>
      <c r="AY147" s="29">
        <v>1.0</v>
      </c>
    </row>
    <row r="148" ht="18.0" customHeight="1">
      <c r="A148" s="1">
        <v>34.0</v>
      </c>
      <c r="B148" s="29">
        <v>0.0</v>
      </c>
      <c r="C148" s="29">
        <v>0.0</v>
      </c>
      <c r="D148" s="100">
        <v>1.0</v>
      </c>
      <c r="E148" s="101" t="str">
        <f t="shared" si="10"/>
        <v>virginica</v>
      </c>
      <c r="F148" s="91" t="str">
        <f t="shared" ref="F148:H148" si="278">AQ148</f>
        <v/>
      </c>
      <c r="G148" s="92" t="str">
        <f t="shared" si="278"/>
        <v/>
      </c>
      <c r="H148" s="93" t="str">
        <f t="shared" si="278"/>
        <v/>
      </c>
      <c r="I148" s="94" t="str">
        <f t="shared" si="12"/>
        <v>setosa</v>
      </c>
      <c r="K148" s="24" t="str">
        <f t="shared" si="13"/>
        <v>NG</v>
      </c>
      <c r="L148" s="96"/>
      <c r="N148" s="29">
        <v>1.0</v>
      </c>
      <c r="O148" s="27">
        <v>6.3</v>
      </c>
      <c r="P148" s="27">
        <v>5.1</v>
      </c>
      <c r="U148" s="97"/>
      <c r="V148" s="97"/>
      <c r="W148" s="97"/>
      <c r="Z148" s="98"/>
      <c r="AA148" s="98"/>
      <c r="AB148" s="98"/>
      <c r="AE148" s="29">
        <v>1.0</v>
      </c>
      <c r="AF148" s="98" t="str">
        <f t="shared" ref="AF148:AH148" si="279">Z148</f>
        <v/>
      </c>
      <c r="AG148" s="98" t="str">
        <f t="shared" si="279"/>
        <v/>
      </c>
      <c r="AH148" s="98" t="str">
        <f t="shared" si="279"/>
        <v/>
      </c>
      <c r="AM148" s="97"/>
      <c r="AN148" s="97"/>
      <c r="AO148" s="97"/>
      <c r="AQ148" s="99"/>
      <c r="AR148" s="99"/>
      <c r="AS148" s="99"/>
      <c r="AU148" s="84" t="str">
        <f t="shared" si="17"/>
        <v>setosa</v>
      </c>
      <c r="AW148" s="29">
        <v>0.0</v>
      </c>
      <c r="AX148" s="29">
        <v>0.0</v>
      </c>
      <c r="AY148" s="29">
        <v>1.0</v>
      </c>
    </row>
    <row r="149" ht="18.0" customHeight="1">
      <c r="A149" s="1">
        <v>35.0</v>
      </c>
      <c r="B149" s="29">
        <v>0.0</v>
      </c>
      <c r="C149" s="29">
        <v>0.0</v>
      </c>
      <c r="D149" s="100">
        <v>1.0</v>
      </c>
      <c r="E149" s="101" t="str">
        <f t="shared" si="10"/>
        <v>virginica</v>
      </c>
      <c r="F149" s="91" t="str">
        <f t="shared" ref="F149:H149" si="280">AQ149</f>
        <v/>
      </c>
      <c r="G149" s="92" t="str">
        <f t="shared" si="280"/>
        <v/>
      </c>
      <c r="H149" s="93" t="str">
        <f t="shared" si="280"/>
        <v/>
      </c>
      <c r="I149" s="94" t="str">
        <f t="shared" si="12"/>
        <v>setosa</v>
      </c>
      <c r="K149" s="24" t="str">
        <f t="shared" si="13"/>
        <v>NG</v>
      </c>
      <c r="L149" s="96"/>
      <c r="N149" s="29">
        <v>1.0</v>
      </c>
      <c r="O149" s="27">
        <v>6.1</v>
      </c>
      <c r="P149" s="27">
        <v>5.6</v>
      </c>
      <c r="U149" s="97"/>
      <c r="V149" s="97"/>
      <c r="W149" s="97"/>
      <c r="Z149" s="98"/>
      <c r="AA149" s="98"/>
      <c r="AB149" s="98"/>
      <c r="AE149" s="29">
        <v>1.0</v>
      </c>
      <c r="AF149" s="98" t="str">
        <f t="shared" ref="AF149:AH149" si="281">Z149</f>
        <v/>
      </c>
      <c r="AG149" s="98" t="str">
        <f t="shared" si="281"/>
        <v/>
      </c>
      <c r="AH149" s="98" t="str">
        <f t="shared" si="281"/>
        <v/>
      </c>
      <c r="AM149" s="97"/>
      <c r="AN149" s="97"/>
      <c r="AO149" s="97"/>
      <c r="AQ149" s="99"/>
      <c r="AR149" s="99"/>
      <c r="AS149" s="99"/>
      <c r="AU149" s="84" t="str">
        <f t="shared" si="17"/>
        <v>setosa</v>
      </c>
      <c r="AW149" s="29">
        <v>0.0</v>
      </c>
      <c r="AX149" s="29">
        <v>0.0</v>
      </c>
      <c r="AY149" s="29">
        <v>1.0</v>
      </c>
    </row>
    <row r="150" ht="18.0" customHeight="1">
      <c r="A150" s="1">
        <v>36.0</v>
      </c>
      <c r="B150" s="29">
        <v>0.0</v>
      </c>
      <c r="C150" s="29">
        <v>0.0</v>
      </c>
      <c r="D150" s="100">
        <v>1.0</v>
      </c>
      <c r="E150" s="101" t="str">
        <f t="shared" si="10"/>
        <v>virginica</v>
      </c>
      <c r="F150" s="91" t="str">
        <f t="shared" ref="F150:H150" si="282">AQ150</f>
        <v/>
      </c>
      <c r="G150" s="92" t="str">
        <f t="shared" si="282"/>
        <v/>
      </c>
      <c r="H150" s="93" t="str">
        <f t="shared" si="282"/>
        <v/>
      </c>
      <c r="I150" s="94" t="str">
        <f t="shared" si="12"/>
        <v>setosa</v>
      </c>
      <c r="K150" s="24" t="str">
        <f t="shared" si="13"/>
        <v>NG</v>
      </c>
      <c r="L150" s="96"/>
      <c r="N150" s="29">
        <v>1.0</v>
      </c>
      <c r="O150" s="27">
        <v>7.7</v>
      </c>
      <c r="P150" s="27">
        <v>6.1</v>
      </c>
      <c r="U150" s="97"/>
      <c r="V150" s="97"/>
      <c r="W150" s="97"/>
      <c r="Z150" s="98"/>
      <c r="AA150" s="98"/>
      <c r="AB150" s="98"/>
      <c r="AE150" s="29">
        <v>1.0</v>
      </c>
      <c r="AF150" s="98" t="str">
        <f t="shared" ref="AF150:AH150" si="283">Z150</f>
        <v/>
      </c>
      <c r="AG150" s="98" t="str">
        <f t="shared" si="283"/>
        <v/>
      </c>
      <c r="AH150" s="98" t="str">
        <f t="shared" si="283"/>
        <v/>
      </c>
      <c r="AM150" s="97"/>
      <c r="AN150" s="97"/>
      <c r="AO150" s="97"/>
      <c r="AQ150" s="99"/>
      <c r="AR150" s="99"/>
      <c r="AS150" s="99"/>
      <c r="AU150" s="84" t="str">
        <f t="shared" si="17"/>
        <v>setosa</v>
      </c>
      <c r="AW150" s="29">
        <v>0.0</v>
      </c>
      <c r="AX150" s="29">
        <v>0.0</v>
      </c>
      <c r="AY150" s="29">
        <v>1.0</v>
      </c>
    </row>
    <row r="151" ht="18.0" customHeight="1">
      <c r="A151" s="1">
        <v>37.0</v>
      </c>
      <c r="B151" s="29">
        <v>0.0</v>
      </c>
      <c r="C151" s="29">
        <v>0.0</v>
      </c>
      <c r="D151" s="100">
        <v>1.0</v>
      </c>
      <c r="E151" s="101" t="str">
        <f t="shared" si="10"/>
        <v>virginica</v>
      </c>
      <c r="F151" s="91" t="str">
        <f t="shared" ref="F151:H151" si="284">AQ151</f>
        <v/>
      </c>
      <c r="G151" s="92" t="str">
        <f t="shared" si="284"/>
        <v/>
      </c>
      <c r="H151" s="93" t="str">
        <f t="shared" si="284"/>
        <v/>
      </c>
      <c r="I151" s="94" t="str">
        <f t="shared" si="12"/>
        <v>setosa</v>
      </c>
      <c r="K151" s="24" t="str">
        <f t="shared" si="13"/>
        <v>NG</v>
      </c>
      <c r="L151" s="96"/>
      <c r="N151" s="29">
        <v>1.0</v>
      </c>
      <c r="O151" s="27">
        <v>6.3</v>
      </c>
      <c r="P151" s="27">
        <v>5.6</v>
      </c>
      <c r="U151" s="97"/>
      <c r="V151" s="97"/>
      <c r="W151" s="97"/>
      <c r="Z151" s="98"/>
      <c r="AA151" s="98"/>
      <c r="AB151" s="98"/>
      <c r="AE151" s="29">
        <v>1.0</v>
      </c>
      <c r="AF151" s="98" t="str">
        <f t="shared" ref="AF151:AH151" si="285">Z151</f>
        <v/>
      </c>
      <c r="AG151" s="98" t="str">
        <f t="shared" si="285"/>
        <v/>
      </c>
      <c r="AH151" s="98" t="str">
        <f t="shared" si="285"/>
        <v/>
      </c>
      <c r="AM151" s="97"/>
      <c r="AN151" s="97"/>
      <c r="AO151" s="97"/>
      <c r="AQ151" s="99"/>
      <c r="AR151" s="99"/>
      <c r="AS151" s="99"/>
      <c r="AU151" s="84" t="str">
        <f t="shared" si="17"/>
        <v>setosa</v>
      </c>
      <c r="AW151" s="29">
        <v>0.0</v>
      </c>
      <c r="AX151" s="29">
        <v>0.0</v>
      </c>
      <c r="AY151" s="29">
        <v>1.0</v>
      </c>
    </row>
    <row r="152" ht="18.0" customHeight="1">
      <c r="A152" s="1">
        <v>38.0</v>
      </c>
      <c r="B152" s="29">
        <v>0.0</v>
      </c>
      <c r="C152" s="29">
        <v>0.0</v>
      </c>
      <c r="D152" s="100">
        <v>1.0</v>
      </c>
      <c r="E152" s="101" t="str">
        <f t="shared" si="10"/>
        <v>virginica</v>
      </c>
      <c r="F152" s="91" t="str">
        <f t="shared" ref="F152:H152" si="286">AQ152</f>
        <v/>
      </c>
      <c r="G152" s="92" t="str">
        <f t="shared" si="286"/>
        <v/>
      </c>
      <c r="H152" s="93" t="str">
        <f t="shared" si="286"/>
        <v/>
      </c>
      <c r="I152" s="94" t="str">
        <f t="shared" si="12"/>
        <v>setosa</v>
      </c>
      <c r="K152" s="24" t="str">
        <f t="shared" si="13"/>
        <v>NG</v>
      </c>
      <c r="L152" s="96"/>
      <c r="N152" s="29">
        <v>1.0</v>
      </c>
      <c r="O152" s="27">
        <v>6.4</v>
      </c>
      <c r="P152" s="27">
        <v>5.5</v>
      </c>
      <c r="U152" s="97"/>
      <c r="V152" s="97"/>
      <c r="W152" s="97"/>
      <c r="Z152" s="98"/>
      <c r="AA152" s="98"/>
      <c r="AB152" s="98"/>
      <c r="AE152" s="29">
        <v>1.0</v>
      </c>
      <c r="AF152" s="98" t="str">
        <f t="shared" ref="AF152:AH152" si="287">Z152</f>
        <v/>
      </c>
      <c r="AG152" s="98" t="str">
        <f t="shared" si="287"/>
        <v/>
      </c>
      <c r="AH152" s="98" t="str">
        <f t="shared" si="287"/>
        <v/>
      </c>
      <c r="AM152" s="97"/>
      <c r="AN152" s="97"/>
      <c r="AO152" s="97"/>
      <c r="AQ152" s="99"/>
      <c r="AR152" s="99"/>
      <c r="AS152" s="99"/>
      <c r="AU152" s="84" t="str">
        <f t="shared" si="17"/>
        <v>setosa</v>
      </c>
      <c r="AW152" s="29">
        <v>0.0</v>
      </c>
      <c r="AX152" s="29">
        <v>0.0</v>
      </c>
      <c r="AY152" s="29">
        <v>1.0</v>
      </c>
    </row>
    <row r="153" ht="18.0" customHeight="1">
      <c r="A153" s="1">
        <v>39.0</v>
      </c>
      <c r="B153" s="29">
        <v>0.0</v>
      </c>
      <c r="C153" s="29">
        <v>0.0</v>
      </c>
      <c r="D153" s="100">
        <v>1.0</v>
      </c>
      <c r="E153" s="101" t="str">
        <f t="shared" si="10"/>
        <v>virginica</v>
      </c>
      <c r="F153" s="91" t="str">
        <f t="shared" ref="F153:H153" si="288">AQ153</f>
        <v/>
      </c>
      <c r="G153" s="92" t="str">
        <f t="shared" si="288"/>
        <v/>
      </c>
      <c r="H153" s="93" t="str">
        <f t="shared" si="288"/>
        <v/>
      </c>
      <c r="I153" s="94" t="str">
        <f t="shared" si="12"/>
        <v>setosa</v>
      </c>
      <c r="K153" s="24" t="str">
        <f t="shared" si="13"/>
        <v>NG</v>
      </c>
      <c r="L153" s="96"/>
      <c r="N153" s="29">
        <v>1.0</v>
      </c>
      <c r="O153" s="27">
        <v>6.0</v>
      </c>
      <c r="P153" s="27">
        <v>4.8</v>
      </c>
      <c r="U153" s="97"/>
      <c r="V153" s="97"/>
      <c r="W153" s="97"/>
      <c r="Z153" s="98"/>
      <c r="AA153" s="98"/>
      <c r="AB153" s="98"/>
      <c r="AE153" s="29">
        <v>1.0</v>
      </c>
      <c r="AF153" s="98" t="str">
        <f t="shared" ref="AF153:AH153" si="289">Z153</f>
        <v/>
      </c>
      <c r="AG153" s="98" t="str">
        <f t="shared" si="289"/>
        <v/>
      </c>
      <c r="AH153" s="98" t="str">
        <f t="shared" si="289"/>
        <v/>
      </c>
      <c r="AM153" s="97"/>
      <c r="AN153" s="97"/>
      <c r="AO153" s="97"/>
      <c r="AQ153" s="99"/>
      <c r="AR153" s="99"/>
      <c r="AS153" s="99"/>
      <c r="AU153" s="84" t="str">
        <f t="shared" si="17"/>
        <v>setosa</v>
      </c>
      <c r="AW153" s="29">
        <v>0.0</v>
      </c>
      <c r="AX153" s="29">
        <v>0.0</v>
      </c>
      <c r="AY153" s="29">
        <v>1.0</v>
      </c>
    </row>
    <row r="154" ht="18.0" customHeight="1">
      <c r="A154" s="1">
        <v>40.0</v>
      </c>
      <c r="B154" s="29">
        <v>0.0</v>
      </c>
      <c r="C154" s="29">
        <v>0.0</v>
      </c>
      <c r="D154" s="100">
        <v>1.0</v>
      </c>
      <c r="E154" s="101" t="str">
        <f t="shared" si="10"/>
        <v>virginica</v>
      </c>
      <c r="F154" s="91" t="str">
        <f t="shared" ref="F154:H154" si="290">AQ154</f>
        <v/>
      </c>
      <c r="G154" s="92" t="str">
        <f t="shared" si="290"/>
        <v/>
      </c>
      <c r="H154" s="93" t="str">
        <f t="shared" si="290"/>
        <v/>
      </c>
      <c r="I154" s="94" t="str">
        <f t="shared" si="12"/>
        <v>setosa</v>
      </c>
      <c r="K154" s="24" t="str">
        <f t="shared" si="13"/>
        <v>NG</v>
      </c>
      <c r="L154" s="96"/>
      <c r="N154" s="29">
        <v>1.0</v>
      </c>
      <c r="O154" s="27">
        <v>6.9</v>
      </c>
      <c r="P154" s="27">
        <v>5.4</v>
      </c>
      <c r="U154" s="97"/>
      <c r="V154" s="97"/>
      <c r="W154" s="97"/>
      <c r="Z154" s="98"/>
      <c r="AA154" s="98"/>
      <c r="AB154" s="98"/>
      <c r="AE154" s="29">
        <v>1.0</v>
      </c>
      <c r="AF154" s="98" t="str">
        <f t="shared" ref="AF154:AH154" si="291">Z154</f>
        <v/>
      </c>
      <c r="AG154" s="98" t="str">
        <f t="shared" si="291"/>
        <v/>
      </c>
      <c r="AH154" s="98" t="str">
        <f t="shared" si="291"/>
        <v/>
      </c>
      <c r="AM154" s="97"/>
      <c r="AN154" s="97"/>
      <c r="AO154" s="97"/>
      <c r="AQ154" s="99"/>
      <c r="AR154" s="99"/>
      <c r="AS154" s="99"/>
      <c r="AU154" s="84" t="str">
        <f t="shared" si="17"/>
        <v>setosa</v>
      </c>
      <c r="AW154" s="29">
        <v>0.0</v>
      </c>
      <c r="AX154" s="29">
        <v>0.0</v>
      </c>
      <c r="AY154" s="29">
        <v>1.0</v>
      </c>
    </row>
    <row r="155" ht="18.0" customHeight="1">
      <c r="A155" s="1">
        <v>41.0</v>
      </c>
      <c r="B155" s="29">
        <v>0.0</v>
      </c>
      <c r="C155" s="29">
        <v>0.0</v>
      </c>
      <c r="D155" s="100">
        <v>1.0</v>
      </c>
      <c r="E155" s="101" t="str">
        <f t="shared" si="10"/>
        <v>virginica</v>
      </c>
      <c r="F155" s="91" t="str">
        <f t="shared" ref="F155:H155" si="292">AQ155</f>
        <v/>
      </c>
      <c r="G155" s="92" t="str">
        <f t="shared" si="292"/>
        <v/>
      </c>
      <c r="H155" s="93" t="str">
        <f t="shared" si="292"/>
        <v/>
      </c>
      <c r="I155" s="94" t="str">
        <f t="shared" si="12"/>
        <v>setosa</v>
      </c>
      <c r="K155" s="24" t="str">
        <f t="shared" si="13"/>
        <v>NG</v>
      </c>
      <c r="L155" s="96"/>
      <c r="N155" s="29">
        <v>1.0</v>
      </c>
      <c r="O155" s="27">
        <v>6.7</v>
      </c>
      <c r="P155" s="27">
        <v>5.6</v>
      </c>
      <c r="U155" s="97"/>
      <c r="V155" s="97"/>
      <c r="W155" s="97"/>
      <c r="Z155" s="98"/>
      <c r="AA155" s="98"/>
      <c r="AB155" s="98"/>
      <c r="AE155" s="29">
        <v>1.0</v>
      </c>
      <c r="AF155" s="98" t="str">
        <f t="shared" ref="AF155:AH155" si="293">Z155</f>
        <v/>
      </c>
      <c r="AG155" s="98" t="str">
        <f t="shared" si="293"/>
        <v/>
      </c>
      <c r="AH155" s="98" t="str">
        <f t="shared" si="293"/>
        <v/>
      </c>
      <c r="AM155" s="97"/>
      <c r="AN155" s="97"/>
      <c r="AO155" s="97"/>
      <c r="AQ155" s="99"/>
      <c r="AR155" s="99"/>
      <c r="AS155" s="99"/>
      <c r="AU155" s="84" t="str">
        <f t="shared" si="17"/>
        <v>setosa</v>
      </c>
      <c r="AW155" s="29">
        <v>0.0</v>
      </c>
      <c r="AX155" s="29">
        <v>0.0</v>
      </c>
      <c r="AY155" s="29">
        <v>1.0</v>
      </c>
    </row>
    <row r="156" ht="18.0" customHeight="1">
      <c r="A156" s="1">
        <v>42.0</v>
      </c>
      <c r="B156" s="29">
        <v>0.0</v>
      </c>
      <c r="C156" s="29">
        <v>0.0</v>
      </c>
      <c r="D156" s="100">
        <v>1.0</v>
      </c>
      <c r="E156" s="101" t="str">
        <f t="shared" si="10"/>
        <v>virginica</v>
      </c>
      <c r="F156" s="91" t="str">
        <f t="shared" ref="F156:H156" si="294">AQ156</f>
        <v/>
      </c>
      <c r="G156" s="92" t="str">
        <f t="shared" si="294"/>
        <v/>
      </c>
      <c r="H156" s="93" t="str">
        <f t="shared" si="294"/>
        <v/>
      </c>
      <c r="I156" s="94" t="str">
        <f t="shared" si="12"/>
        <v>setosa</v>
      </c>
      <c r="K156" s="24" t="str">
        <f t="shared" si="13"/>
        <v>NG</v>
      </c>
      <c r="L156" s="96"/>
      <c r="N156" s="29">
        <v>1.0</v>
      </c>
      <c r="O156" s="27">
        <v>6.9</v>
      </c>
      <c r="P156" s="27">
        <v>5.1</v>
      </c>
      <c r="U156" s="97"/>
      <c r="V156" s="97"/>
      <c r="W156" s="97"/>
      <c r="Z156" s="98"/>
      <c r="AA156" s="98"/>
      <c r="AB156" s="98"/>
      <c r="AE156" s="29">
        <v>1.0</v>
      </c>
      <c r="AF156" s="98" t="str">
        <f t="shared" ref="AF156:AH156" si="295">Z156</f>
        <v/>
      </c>
      <c r="AG156" s="98" t="str">
        <f t="shared" si="295"/>
        <v/>
      </c>
      <c r="AH156" s="98" t="str">
        <f t="shared" si="295"/>
        <v/>
      </c>
      <c r="AM156" s="97"/>
      <c r="AN156" s="97"/>
      <c r="AO156" s="97"/>
      <c r="AQ156" s="99"/>
      <c r="AR156" s="99"/>
      <c r="AS156" s="99"/>
      <c r="AU156" s="84" t="str">
        <f t="shared" si="17"/>
        <v>setosa</v>
      </c>
      <c r="AW156" s="29">
        <v>0.0</v>
      </c>
      <c r="AX156" s="29">
        <v>0.0</v>
      </c>
      <c r="AY156" s="29">
        <v>1.0</v>
      </c>
    </row>
    <row r="157" ht="18.0" customHeight="1">
      <c r="A157" s="1">
        <v>43.0</v>
      </c>
      <c r="B157" s="29">
        <v>0.0</v>
      </c>
      <c r="C157" s="29">
        <v>0.0</v>
      </c>
      <c r="D157" s="100">
        <v>1.0</v>
      </c>
      <c r="E157" s="101" t="str">
        <f t="shared" si="10"/>
        <v>virginica</v>
      </c>
      <c r="F157" s="91" t="str">
        <f t="shared" ref="F157:H157" si="296">AQ157</f>
        <v/>
      </c>
      <c r="G157" s="92" t="str">
        <f t="shared" si="296"/>
        <v/>
      </c>
      <c r="H157" s="93" t="str">
        <f t="shared" si="296"/>
        <v/>
      </c>
      <c r="I157" s="94" t="str">
        <f t="shared" si="12"/>
        <v>setosa</v>
      </c>
      <c r="K157" s="24" t="str">
        <f t="shared" si="13"/>
        <v>NG</v>
      </c>
      <c r="L157" s="96"/>
      <c r="N157" s="29">
        <v>1.0</v>
      </c>
      <c r="O157" s="27">
        <v>5.8</v>
      </c>
      <c r="P157" s="27">
        <v>5.1</v>
      </c>
      <c r="U157" s="97"/>
      <c r="V157" s="97"/>
      <c r="W157" s="97"/>
      <c r="Z157" s="98"/>
      <c r="AA157" s="98"/>
      <c r="AB157" s="98"/>
      <c r="AE157" s="29">
        <v>1.0</v>
      </c>
      <c r="AF157" s="98" t="str">
        <f t="shared" ref="AF157:AH157" si="297">Z157</f>
        <v/>
      </c>
      <c r="AG157" s="98" t="str">
        <f t="shared" si="297"/>
        <v/>
      </c>
      <c r="AH157" s="98" t="str">
        <f t="shared" si="297"/>
        <v/>
      </c>
      <c r="AM157" s="97"/>
      <c r="AN157" s="97"/>
      <c r="AO157" s="97"/>
      <c r="AQ157" s="99"/>
      <c r="AR157" s="99"/>
      <c r="AS157" s="99"/>
      <c r="AU157" s="84" t="str">
        <f t="shared" si="17"/>
        <v>setosa</v>
      </c>
      <c r="AW157" s="29">
        <v>0.0</v>
      </c>
      <c r="AX157" s="29">
        <v>0.0</v>
      </c>
      <c r="AY157" s="29">
        <v>1.0</v>
      </c>
    </row>
    <row r="158" ht="18.0" customHeight="1">
      <c r="A158" s="1">
        <v>44.0</v>
      </c>
      <c r="B158" s="29">
        <v>0.0</v>
      </c>
      <c r="C158" s="29">
        <v>0.0</v>
      </c>
      <c r="D158" s="100">
        <v>1.0</v>
      </c>
      <c r="E158" s="101" t="str">
        <f t="shared" si="10"/>
        <v>virginica</v>
      </c>
      <c r="F158" s="91" t="str">
        <f t="shared" ref="F158:H158" si="298">AQ158</f>
        <v/>
      </c>
      <c r="G158" s="92" t="str">
        <f t="shared" si="298"/>
        <v/>
      </c>
      <c r="H158" s="93" t="str">
        <f t="shared" si="298"/>
        <v/>
      </c>
      <c r="I158" s="94" t="str">
        <f t="shared" si="12"/>
        <v>setosa</v>
      </c>
      <c r="K158" s="24" t="str">
        <f t="shared" si="13"/>
        <v>NG</v>
      </c>
      <c r="L158" s="96"/>
      <c r="N158" s="29">
        <v>1.0</v>
      </c>
      <c r="O158" s="27">
        <v>6.8</v>
      </c>
      <c r="P158" s="27">
        <v>5.9</v>
      </c>
      <c r="U158" s="97"/>
      <c r="V158" s="97"/>
      <c r="W158" s="97"/>
      <c r="Z158" s="98"/>
      <c r="AA158" s="98"/>
      <c r="AB158" s="98"/>
      <c r="AE158" s="29">
        <v>1.0</v>
      </c>
      <c r="AF158" s="98" t="str">
        <f t="shared" ref="AF158:AH158" si="299">Z158</f>
        <v/>
      </c>
      <c r="AG158" s="98" t="str">
        <f t="shared" si="299"/>
        <v/>
      </c>
      <c r="AH158" s="98" t="str">
        <f t="shared" si="299"/>
        <v/>
      </c>
      <c r="AM158" s="97"/>
      <c r="AN158" s="97"/>
      <c r="AO158" s="97"/>
      <c r="AQ158" s="99"/>
      <c r="AR158" s="99"/>
      <c r="AS158" s="99"/>
      <c r="AU158" s="84" t="str">
        <f t="shared" si="17"/>
        <v>setosa</v>
      </c>
      <c r="AW158" s="29">
        <v>0.0</v>
      </c>
      <c r="AX158" s="29">
        <v>0.0</v>
      </c>
      <c r="AY158" s="29">
        <v>1.0</v>
      </c>
    </row>
    <row r="159" ht="18.0" customHeight="1">
      <c r="A159" s="1">
        <v>45.0</v>
      </c>
      <c r="B159" s="29">
        <v>0.0</v>
      </c>
      <c r="C159" s="29">
        <v>0.0</v>
      </c>
      <c r="D159" s="100">
        <v>1.0</v>
      </c>
      <c r="E159" s="101" t="str">
        <f t="shared" si="10"/>
        <v>virginica</v>
      </c>
      <c r="F159" s="91" t="str">
        <f t="shared" ref="F159:H159" si="300">AQ159</f>
        <v/>
      </c>
      <c r="G159" s="92" t="str">
        <f t="shared" si="300"/>
        <v/>
      </c>
      <c r="H159" s="93" t="str">
        <f t="shared" si="300"/>
        <v/>
      </c>
      <c r="I159" s="94" t="str">
        <f t="shared" si="12"/>
        <v>setosa</v>
      </c>
      <c r="K159" s="24" t="str">
        <f t="shared" si="13"/>
        <v>NG</v>
      </c>
      <c r="L159" s="96"/>
      <c r="N159" s="29">
        <v>1.0</v>
      </c>
      <c r="O159" s="27">
        <v>6.7</v>
      </c>
      <c r="P159" s="27">
        <v>5.7</v>
      </c>
      <c r="U159" s="97"/>
      <c r="V159" s="97"/>
      <c r="W159" s="97"/>
      <c r="Z159" s="98"/>
      <c r="AA159" s="98"/>
      <c r="AB159" s="98"/>
      <c r="AE159" s="29">
        <v>1.0</v>
      </c>
      <c r="AF159" s="98" t="str">
        <f t="shared" ref="AF159:AH159" si="301">Z159</f>
        <v/>
      </c>
      <c r="AG159" s="98" t="str">
        <f t="shared" si="301"/>
        <v/>
      </c>
      <c r="AH159" s="98" t="str">
        <f t="shared" si="301"/>
        <v/>
      </c>
      <c r="AM159" s="97"/>
      <c r="AN159" s="97"/>
      <c r="AO159" s="97"/>
      <c r="AQ159" s="99"/>
      <c r="AR159" s="99"/>
      <c r="AS159" s="99"/>
      <c r="AU159" s="84" t="str">
        <f t="shared" si="17"/>
        <v>setosa</v>
      </c>
      <c r="AW159" s="29">
        <v>0.0</v>
      </c>
      <c r="AX159" s="29">
        <v>0.0</v>
      </c>
      <c r="AY159" s="29">
        <v>1.0</v>
      </c>
    </row>
    <row r="160" ht="18.0" customHeight="1">
      <c r="A160" s="1">
        <v>46.0</v>
      </c>
      <c r="B160" s="29">
        <v>0.0</v>
      </c>
      <c r="C160" s="29">
        <v>0.0</v>
      </c>
      <c r="D160" s="100">
        <v>1.0</v>
      </c>
      <c r="E160" s="101" t="str">
        <f t="shared" si="10"/>
        <v>virginica</v>
      </c>
      <c r="F160" s="91" t="str">
        <f t="shared" ref="F160:H160" si="302">AQ160</f>
        <v/>
      </c>
      <c r="G160" s="92" t="str">
        <f t="shared" si="302"/>
        <v/>
      </c>
      <c r="H160" s="93" t="str">
        <f t="shared" si="302"/>
        <v/>
      </c>
      <c r="I160" s="94" t="str">
        <f t="shared" si="12"/>
        <v>setosa</v>
      </c>
      <c r="K160" s="24" t="str">
        <f t="shared" si="13"/>
        <v>NG</v>
      </c>
      <c r="L160" s="96"/>
      <c r="N160" s="29">
        <v>1.0</v>
      </c>
      <c r="O160" s="27">
        <v>6.7</v>
      </c>
      <c r="P160" s="27">
        <v>5.2</v>
      </c>
      <c r="U160" s="97"/>
      <c r="V160" s="97"/>
      <c r="W160" s="97"/>
      <c r="Z160" s="98"/>
      <c r="AA160" s="98"/>
      <c r="AB160" s="98"/>
      <c r="AE160" s="29">
        <v>1.0</v>
      </c>
      <c r="AF160" s="98" t="str">
        <f t="shared" ref="AF160:AH160" si="303">Z160</f>
        <v/>
      </c>
      <c r="AG160" s="98" t="str">
        <f t="shared" si="303"/>
        <v/>
      </c>
      <c r="AH160" s="98" t="str">
        <f t="shared" si="303"/>
        <v/>
      </c>
      <c r="AM160" s="97"/>
      <c r="AN160" s="97"/>
      <c r="AO160" s="97"/>
      <c r="AQ160" s="99"/>
      <c r="AR160" s="99"/>
      <c r="AS160" s="99"/>
      <c r="AU160" s="84" t="str">
        <f t="shared" si="17"/>
        <v>setosa</v>
      </c>
      <c r="AW160" s="29">
        <v>0.0</v>
      </c>
      <c r="AX160" s="29">
        <v>0.0</v>
      </c>
      <c r="AY160" s="29">
        <v>1.0</v>
      </c>
    </row>
    <row r="161" ht="18.0" customHeight="1">
      <c r="A161" s="1">
        <v>47.0</v>
      </c>
      <c r="B161" s="29">
        <v>0.0</v>
      </c>
      <c r="C161" s="29">
        <v>0.0</v>
      </c>
      <c r="D161" s="100">
        <v>1.0</v>
      </c>
      <c r="E161" s="101" t="str">
        <f t="shared" si="10"/>
        <v>virginica</v>
      </c>
      <c r="F161" s="91" t="str">
        <f t="shared" ref="F161:H161" si="304">AQ161</f>
        <v/>
      </c>
      <c r="G161" s="92" t="str">
        <f t="shared" si="304"/>
        <v/>
      </c>
      <c r="H161" s="93" t="str">
        <f t="shared" si="304"/>
        <v/>
      </c>
      <c r="I161" s="94" t="str">
        <f t="shared" si="12"/>
        <v>setosa</v>
      </c>
      <c r="K161" s="24" t="str">
        <f t="shared" si="13"/>
        <v>NG</v>
      </c>
      <c r="L161" s="96"/>
      <c r="N161" s="29">
        <v>1.0</v>
      </c>
      <c r="O161" s="27">
        <v>6.3</v>
      </c>
      <c r="P161" s="27">
        <v>5.0</v>
      </c>
      <c r="U161" s="97"/>
      <c r="V161" s="97"/>
      <c r="W161" s="97"/>
      <c r="Z161" s="98"/>
      <c r="AA161" s="98"/>
      <c r="AB161" s="98"/>
      <c r="AE161" s="29">
        <v>1.0</v>
      </c>
      <c r="AF161" s="98" t="str">
        <f t="shared" ref="AF161:AH161" si="305">Z161</f>
        <v/>
      </c>
      <c r="AG161" s="98" t="str">
        <f t="shared" si="305"/>
        <v/>
      </c>
      <c r="AH161" s="98" t="str">
        <f t="shared" si="305"/>
        <v/>
      </c>
      <c r="AM161" s="97"/>
      <c r="AN161" s="97"/>
      <c r="AO161" s="97"/>
      <c r="AQ161" s="99"/>
      <c r="AR161" s="99"/>
      <c r="AS161" s="99"/>
      <c r="AU161" s="84" t="str">
        <f t="shared" si="17"/>
        <v>setosa</v>
      </c>
      <c r="AW161" s="29">
        <v>0.0</v>
      </c>
      <c r="AX161" s="29">
        <v>0.0</v>
      </c>
      <c r="AY161" s="29">
        <v>1.0</v>
      </c>
    </row>
    <row r="162" ht="18.0" customHeight="1">
      <c r="A162" s="1">
        <v>48.0</v>
      </c>
      <c r="B162" s="29">
        <v>0.0</v>
      </c>
      <c r="C162" s="29">
        <v>0.0</v>
      </c>
      <c r="D162" s="100">
        <v>1.0</v>
      </c>
      <c r="E162" s="101" t="str">
        <f t="shared" si="10"/>
        <v>virginica</v>
      </c>
      <c r="F162" s="91" t="str">
        <f t="shared" ref="F162:H162" si="306">AQ162</f>
        <v/>
      </c>
      <c r="G162" s="92" t="str">
        <f t="shared" si="306"/>
        <v/>
      </c>
      <c r="H162" s="93" t="str">
        <f t="shared" si="306"/>
        <v/>
      </c>
      <c r="I162" s="94" t="str">
        <f t="shared" si="12"/>
        <v>setosa</v>
      </c>
      <c r="K162" s="24" t="str">
        <f t="shared" si="13"/>
        <v>NG</v>
      </c>
      <c r="L162" s="96"/>
      <c r="N162" s="29">
        <v>1.0</v>
      </c>
      <c r="O162" s="27">
        <v>6.5</v>
      </c>
      <c r="P162" s="27">
        <v>5.2</v>
      </c>
      <c r="U162" s="97"/>
      <c r="V162" s="97"/>
      <c r="W162" s="97"/>
      <c r="Z162" s="98"/>
      <c r="AA162" s="98"/>
      <c r="AB162" s="98"/>
      <c r="AE162" s="29">
        <v>1.0</v>
      </c>
      <c r="AF162" s="98" t="str">
        <f t="shared" ref="AF162:AH162" si="307">Z162</f>
        <v/>
      </c>
      <c r="AG162" s="98" t="str">
        <f t="shared" si="307"/>
        <v/>
      </c>
      <c r="AH162" s="98" t="str">
        <f t="shared" si="307"/>
        <v/>
      </c>
      <c r="AM162" s="97"/>
      <c r="AN162" s="97"/>
      <c r="AO162" s="97"/>
      <c r="AQ162" s="99"/>
      <c r="AR162" s="99"/>
      <c r="AS162" s="99"/>
      <c r="AU162" s="84" t="str">
        <f t="shared" si="17"/>
        <v>setosa</v>
      </c>
      <c r="AW162" s="29">
        <v>0.0</v>
      </c>
      <c r="AX162" s="29">
        <v>0.0</v>
      </c>
      <c r="AY162" s="29">
        <v>1.0</v>
      </c>
    </row>
    <row r="163" ht="18.0" customHeight="1">
      <c r="A163" s="1">
        <v>49.0</v>
      </c>
      <c r="B163" s="29">
        <v>0.0</v>
      </c>
      <c r="C163" s="29">
        <v>0.0</v>
      </c>
      <c r="D163" s="100">
        <v>1.0</v>
      </c>
      <c r="E163" s="101" t="str">
        <f t="shared" si="10"/>
        <v>virginica</v>
      </c>
      <c r="F163" s="91" t="str">
        <f t="shared" ref="F163:H163" si="308">AQ163</f>
        <v/>
      </c>
      <c r="G163" s="92" t="str">
        <f t="shared" si="308"/>
        <v/>
      </c>
      <c r="H163" s="93" t="str">
        <f t="shared" si="308"/>
        <v/>
      </c>
      <c r="I163" s="94" t="str">
        <f t="shared" si="12"/>
        <v>setosa</v>
      </c>
      <c r="K163" s="24" t="str">
        <f t="shared" si="13"/>
        <v>NG</v>
      </c>
      <c r="L163" s="96"/>
      <c r="N163" s="29">
        <v>1.0</v>
      </c>
      <c r="O163" s="27">
        <v>6.2</v>
      </c>
      <c r="P163" s="27">
        <v>5.4</v>
      </c>
      <c r="U163" s="97"/>
      <c r="V163" s="97"/>
      <c r="W163" s="97"/>
      <c r="Z163" s="98"/>
      <c r="AA163" s="98"/>
      <c r="AB163" s="98"/>
      <c r="AE163" s="29">
        <v>1.0</v>
      </c>
      <c r="AF163" s="98" t="str">
        <f t="shared" ref="AF163:AH163" si="309">Z163</f>
        <v/>
      </c>
      <c r="AG163" s="98" t="str">
        <f t="shared" si="309"/>
        <v/>
      </c>
      <c r="AH163" s="98" t="str">
        <f t="shared" si="309"/>
        <v/>
      </c>
      <c r="AM163" s="97"/>
      <c r="AN163" s="97"/>
      <c r="AO163" s="97"/>
      <c r="AQ163" s="99"/>
      <c r="AR163" s="99"/>
      <c r="AS163" s="99"/>
      <c r="AU163" s="84" t="str">
        <f t="shared" si="17"/>
        <v>setosa</v>
      </c>
      <c r="AW163" s="29">
        <v>0.0</v>
      </c>
      <c r="AX163" s="29">
        <v>0.0</v>
      </c>
      <c r="AY163" s="29">
        <v>1.0</v>
      </c>
    </row>
    <row r="164" ht="18.0" customHeight="1">
      <c r="A164" s="1">
        <v>50.0</v>
      </c>
      <c r="B164" s="31">
        <v>0.0</v>
      </c>
      <c r="C164" s="31">
        <v>0.0</v>
      </c>
      <c r="D164" s="103">
        <v>1.0</v>
      </c>
      <c r="E164" s="104" t="str">
        <f t="shared" si="10"/>
        <v>virginica</v>
      </c>
      <c r="F164" s="91" t="str">
        <f t="shared" ref="F164:H164" si="310">AQ164</f>
        <v/>
      </c>
      <c r="G164" s="92" t="str">
        <f t="shared" si="310"/>
        <v/>
      </c>
      <c r="H164" s="93" t="str">
        <f t="shared" si="310"/>
        <v/>
      </c>
      <c r="I164" s="94" t="str">
        <f t="shared" si="12"/>
        <v>setosa</v>
      </c>
      <c r="J164" s="103"/>
      <c r="K164" s="105" t="str">
        <f t="shared" si="13"/>
        <v>NG</v>
      </c>
      <c r="L164" s="96"/>
      <c r="N164" s="31">
        <v>1.0</v>
      </c>
      <c r="O164" s="27">
        <v>5.9</v>
      </c>
      <c r="P164" s="27">
        <v>5.1</v>
      </c>
      <c r="U164" s="97"/>
      <c r="V164" s="97"/>
      <c r="W164" s="97"/>
      <c r="Z164" s="98"/>
      <c r="AA164" s="98"/>
      <c r="AB164" s="98"/>
      <c r="AE164" s="31">
        <v>1.0</v>
      </c>
      <c r="AF164" s="98" t="str">
        <f t="shared" ref="AF164:AH164" si="311">Z164</f>
        <v/>
      </c>
      <c r="AG164" s="98" t="str">
        <f t="shared" si="311"/>
        <v/>
      </c>
      <c r="AH164" s="98" t="str">
        <f t="shared" si="311"/>
        <v/>
      </c>
      <c r="AM164" s="97"/>
      <c r="AN164" s="97"/>
      <c r="AO164" s="97"/>
      <c r="AQ164" s="99"/>
      <c r="AR164" s="99"/>
      <c r="AS164" s="99"/>
      <c r="AU164" s="84" t="str">
        <f t="shared" si="17"/>
        <v>setosa</v>
      </c>
      <c r="AW164" s="31">
        <v>0.0</v>
      </c>
      <c r="AX164" s="31">
        <v>0.0</v>
      </c>
      <c r="AY164" s="31">
        <v>1.0</v>
      </c>
    </row>
    <row r="165" ht="18.0" customHeight="1">
      <c r="U165" s="40"/>
      <c r="V165" s="40"/>
      <c r="W165" s="40"/>
    </row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8">
    <mergeCell ref="E1:F1"/>
    <mergeCell ref="B13:E13"/>
    <mergeCell ref="F13:I13"/>
    <mergeCell ref="Z14:AB14"/>
    <mergeCell ref="AF14:AH14"/>
    <mergeCell ref="AI14:AK14"/>
    <mergeCell ref="AM14:AO14"/>
    <mergeCell ref="AQ14:AS14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4" width="8.71"/>
    <col customWidth="1" min="5" max="5" width="10.14"/>
    <col customWidth="1" min="6" max="8" width="8.71"/>
    <col customWidth="1" min="9" max="9" width="9.43"/>
    <col customWidth="1" min="10" max="13" width="8.71"/>
    <col customWidth="1" min="14" max="14" width="4.43"/>
    <col customWidth="1" min="15" max="19" width="8.71"/>
    <col customWidth="1" min="20" max="20" width="4.43"/>
    <col customWidth="1" min="21" max="23" width="8.71"/>
    <col customWidth="1" min="24" max="24" width="3.71"/>
    <col customWidth="1" min="25" max="25" width="5.14"/>
    <col customWidth="1" min="26" max="28" width="8.71"/>
    <col customWidth="1" min="29" max="29" width="4.14"/>
    <col customWidth="1" min="30" max="30" width="4.86"/>
    <col customWidth="1" min="31" max="31" width="3.86"/>
    <col customWidth="1" min="32" max="37" width="8.71"/>
    <col customWidth="1" min="38" max="38" width="5.71"/>
    <col customWidth="1" min="39" max="41" width="8.71"/>
    <col customWidth="1" min="42" max="42" width="5.43"/>
    <col customWidth="1" min="43" max="45" width="8.71"/>
    <col customWidth="1" min="46" max="46" width="6.43"/>
    <col customWidth="1" min="47" max="47" width="8.71"/>
    <col customWidth="1" min="48" max="48" width="4.71"/>
    <col customWidth="1" min="49" max="49" width="6.71"/>
    <col customWidth="1" min="50" max="51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  <c r="AI2" s="33" t="s">
        <v>5</v>
      </c>
      <c r="AJ2" s="34"/>
      <c r="AK2" s="34"/>
    </row>
    <row r="3" ht="18.0" customHeight="1">
      <c r="A3" s="1" t="s">
        <v>2</v>
      </c>
      <c r="B3" s="1" t="s">
        <v>2679</v>
      </c>
      <c r="E3" s="2"/>
      <c r="AI3" s="67">
        <f t="shared" ref="AI3:AK3" si="1">_xlfn.NORM.INV(RAND(),0,1/3)</f>
        <v>-0.372294292</v>
      </c>
      <c r="AJ3" s="67">
        <f t="shared" si="1"/>
        <v>-0.3827140696</v>
      </c>
      <c r="AK3" s="67">
        <f t="shared" si="1"/>
        <v>0.4347490651</v>
      </c>
    </row>
    <row r="4" ht="18.0" customHeight="1">
      <c r="B4" s="1" t="s">
        <v>2680</v>
      </c>
      <c r="E4" s="2"/>
      <c r="Q4" s="4" t="s">
        <v>5</v>
      </c>
      <c r="R4" s="5"/>
      <c r="S4" s="5"/>
      <c r="AI4" s="67">
        <f t="shared" ref="AI4:AK4" si="2">_xlfn.NORM.INV(RAND(),0,1/3)</f>
        <v>-0.04162654436</v>
      </c>
      <c r="AJ4" s="67">
        <f t="shared" si="2"/>
        <v>0.1331776875</v>
      </c>
      <c r="AK4" s="67">
        <f t="shared" si="2"/>
        <v>-0.5026967114</v>
      </c>
    </row>
    <row r="5" ht="18.0" customHeight="1">
      <c r="B5" s="1" t="s">
        <v>2681</v>
      </c>
      <c r="E5" s="2"/>
      <c r="Q5" s="79">
        <f t="shared" ref="Q5:S5" si="3">_xlfn.NORM.INV(RAND(),0,1/3)</f>
        <v>-0.1683521944</v>
      </c>
      <c r="R5" s="79">
        <f t="shared" si="3"/>
        <v>-0.08225172561</v>
      </c>
      <c r="S5" s="79">
        <f t="shared" si="3"/>
        <v>-0.02528450835</v>
      </c>
      <c r="AI5" s="67">
        <f t="shared" ref="AI5:AK5" si="4">_xlfn.NORM.INV(RAND(),0,1/3)</f>
        <v>0.135675536</v>
      </c>
      <c r="AJ5" s="67">
        <f t="shared" si="4"/>
        <v>-0.07248501746</v>
      </c>
      <c r="AK5" s="67">
        <f t="shared" si="4"/>
        <v>0.09738639651</v>
      </c>
    </row>
    <row r="6" ht="18.0" customHeight="1">
      <c r="B6" s="1" t="s">
        <v>2682</v>
      </c>
      <c r="E6" s="2"/>
      <c r="Q6" s="79">
        <f t="shared" ref="Q6:S6" si="5">_xlfn.NORM.INV(RAND(),0,1/3)</f>
        <v>-0.6269169261</v>
      </c>
      <c r="R6" s="79">
        <f t="shared" si="5"/>
        <v>0.05872401515</v>
      </c>
      <c r="S6" s="79">
        <f t="shared" si="5"/>
        <v>-0.1403139672</v>
      </c>
      <c r="AI6" s="67">
        <f t="shared" ref="AI6:AK6" si="6">_xlfn.NORM.INV(RAND(),0,1/3)</f>
        <v>-0.008035865684</v>
      </c>
      <c r="AJ6" s="67">
        <f t="shared" si="6"/>
        <v>-0.3962609371</v>
      </c>
      <c r="AK6" s="67">
        <f t="shared" si="6"/>
        <v>0.3323060928</v>
      </c>
    </row>
    <row r="7" ht="18.0" customHeight="1">
      <c r="B7" s="1" t="s">
        <v>2683</v>
      </c>
      <c r="E7" s="2"/>
      <c r="Q7" s="79">
        <f t="shared" ref="Q7:S7" si="7">_xlfn.NORM.INV(RAND(),0,1/3)</f>
        <v>-0.09204649133</v>
      </c>
      <c r="R7" s="79">
        <f t="shared" si="7"/>
        <v>-0.09404229947</v>
      </c>
      <c r="S7" s="79">
        <f t="shared" si="7"/>
        <v>0.4071186958</v>
      </c>
    </row>
    <row r="8" ht="18.0" customHeight="1"/>
    <row r="9" ht="18.0" customHeight="1">
      <c r="C9" s="2"/>
      <c r="J9" s="7"/>
      <c r="Q9" s="8">
        <v>0.05071367724377998</v>
      </c>
      <c r="R9" s="8">
        <v>-0.03038316779625096</v>
      </c>
      <c r="S9" s="8">
        <v>0.16977510163331722</v>
      </c>
      <c r="AI9" s="80">
        <v>0.0</v>
      </c>
      <c r="AJ9" s="80">
        <v>0.0</v>
      </c>
      <c r="AK9" s="80">
        <v>0.0</v>
      </c>
    </row>
    <row r="10" ht="18.0" customHeight="1">
      <c r="B10" s="9"/>
      <c r="E10" s="9"/>
      <c r="J10" s="7"/>
      <c r="K10" s="7"/>
      <c r="L10" s="81" t="s">
        <v>2684</v>
      </c>
      <c r="Q10" s="8">
        <v>0.1363027607250976</v>
      </c>
      <c r="R10" s="8">
        <v>-0.07995738115775261</v>
      </c>
      <c r="S10" s="8">
        <v>-0.003271808609116621</v>
      </c>
      <c r="AI10" s="80">
        <v>0.52</v>
      </c>
      <c r="AJ10" s="80">
        <v>0.79</v>
      </c>
      <c r="AK10" s="80">
        <v>0.49</v>
      </c>
    </row>
    <row r="11" ht="18.0" customHeight="1">
      <c r="F11" s="7"/>
      <c r="G11" s="7"/>
      <c r="K11" s="2"/>
      <c r="L11" s="82">
        <f>SUM(L15:L164)</f>
        <v>0.1129209218</v>
      </c>
      <c r="Q11" s="8">
        <v>0.09715701929433258</v>
      </c>
      <c r="R11" s="8">
        <v>0.25579434100087783</v>
      </c>
      <c r="S11" s="8">
        <v>-0.2140563620163726</v>
      </c>
      <c r="AI11" s="80">
        <v>0.15</v>
      </c>
      <c r="AJ11" s="80">
        <v>0.2</v>
      </c>
      <c r="AK11" s="80">
        <v>0.37</v>
      </c>
      <c r="AQ11" s="27"/>
      <c r="AR11" s="27"/>
      <c r="AS11" s="27"/>
      <c r="AT11" s="27"/>
      <c r="AU11" s="83" t="s">
        <v>2686</v>
      </c>
      <c r="AV11" s="27"/>
      <c r="AW11" s="27"/>
      <c r="AX11" s="27"/>
      <c r="AY11" s="27"/>
    </row>
    <row r="12" ht="18.0" customHeight="1">
      <c r="F12" s="84" t="s">
        <v>67</v>
      </c>
      <c r="G12" s="85" t="s">
        <v>68</v>
      </c>
      <c r="H12" s="86" t="s">
        <v>69</v>
      </c>
      <c r="J12" s="7"/>
      <c r="K12" s="2"/>
      <c r="Z12" s="1" t="s">
        <v>2687</v>
      </c>
      <c r="AI12" s="80">
        <v>0.16</v>
      </c>
      <c r="AJ12" s="80">
        <v>0.34</v>
      </c>
      <c r="AK12" s="80">
        <v>0.34</v>
      </c>
      <c r="AQ12" s="1" t="s">
        <v>37</v>
      </c>
    </row>
    <row r="13" ht="18.0" customHeight="1">
      <c r="B13" s="11" t="s">
        <v>11</v>
      </c>
      <c r="C13" s="12"/>
      <c r="D13" s="12"/>
      <c r="E13" s="13"/>
      <c r="F13" s="11" t="s">
        <v>2688</v>
      </c>
      <c r="G13" s="12"/>
      <c r="H13" s="12"/>
      <c r="I13" s="13"/>
      <c r="J13" s="34"/>
      <c r="K13" s="34"/>
      <c r="L13" s="87" t="s">
        <v>2689</v>
      </c>
      <c r="M13" s="46"/>
      <c r="N13" s="48"/>
      <c r="Q13" s="7"/>
      <c r="U13" s="14" t="s">
        <v>2690</v>
      </c>
      <c r="V13" s="15"/>
      <c r="W13" s="15"/>
      <c r="Z13" s="70" t="s">
        <v>13</v>
      </c>
      <c r="AA13" s="71"/>
      <c r="AF13" s="16" t="s">
        <v>38</v>
      </c>
      <c r="AI13" s="7"/>
      <c r="AM13" s="14" t="s">
        <v>2691</v>
      </c>
      <c r="AN13" s="15"/>
      <c r="AO13" s="15"/>
      <c r="AQ13" s="88" t="s">
        <v>40</v>
      </c>
      <c r="AR13" s="37"/>
      <c r="AS13" s="37"/>
      <c r="AT13" s="37"/>
      <c r="AU13" s="37"/>
    </row>
    <row r="14" ht="18.0" customHeight="1">
      <c r="B14" s="21" t="s">
        <v>14</v>
      </c>
      <c r="C14" s="21" t="s">
        <v>15</v>
      </c>
      <c r="D14" s="21" t="s">
        <v>16</v>
      </c>
      <c r="E14" s="89"/>
      <c r="F14" s="6" t="s">
        <v>14</v>
      </c>
      <c r="G14" s="6" t="s">
        <v>15</v>
      </c>
      <c r="H14" s="6" t="s">
        <v>16</v>
      </c>
      <c r="I14" s="18" t="s">
        <v>17</v>
      </c>
      <c r="J14" s="20" t="s">
        <v>18</v>
      </c>
      <c r="K14" s="18" t="s">
        <v>19</v>
      </c>
      <c r="L14" s="21" t="s">
        <v>20</v>
      </c>
      <c r="N14" s="1" t="s">
        <v>21</v>
      </c>
      <c r="O14" s="1" t="s">
        <v>22</v>
      </c>
      <c r="P14" s="1" t="s">
        <v>23</v>
      </c>
      <c r="Q14" s="1" t="s">
        <v>2701</v>
      </c>
      <c r="U14" s="1" t="s">
        <v>2702</v>
      </c>
      <c r="Z14" s="2" t="s">
        <v>2694</v>
      </c>
      <c r="AE14" s="1" t="s">
        <v>21</v>
      </c>
      <c r="AF14" s="2" t="s">
        <v>2703</v>
      </c>
      <c r="AI14" s="2" t="s">
        <v>2704</v>
      </c>
      <c r="AM14" s="2" t="s">
        <v>2705</v>
      </c>
      <c r="AQ14" s="2" t="s">
        <v>47</v>
      </c>
      <c r="AW14" s="18" t="s">
        <v>14</v>
      </c>
      <c r="AX14" s="18" t="s">
        <v>15</v>
      </c>
      <c r="AY14" s="18" t="s">
        <v>16</v>
      </c>
    </row>
    <row r="15" ht="18.0" customHeight="1">
      <c r="A15" s="1">
        <v>1.0</v>
      </c>
      <c r="B15" s="25">
        <v>1.0</v>
      </c>
      <c r="C15" s="25">
        <v>0.0</v>
      </c>
      <c r="D15" s="90">
        <v>0.0</v>
      </c>
      <c r="E15" s="21" t="str">
        <f t="shared" ref="E15:E164" si="12">IF(MAX(B15:D15)=B15,"setosa",IF(MAX(B15:D15)=C15,"versicolor","virginica"))</f>
        <v>setosa</v>
      </c>
      <c r="F15" s="91">
        <f t="shared" ref="F15:H15" si="8">AQ15</f>
        <v>1</v>
      </c>
      <c r="G15" s="92">
        <f t="shared" si="8"/>
        <v>0</v>
      </c>
      <c r="H15" s="93">
        <f t="shared" si="8"/>
        <v>0</v>
      </c>
      <c r="I15" s="94" t="str">
        <f t="shared" ref="I15:I164" si="14">IF(MAX(F15:H15)=F15,"setosa",IF(MAX(F15:H15)=G15,"versicolor","virginica"))</f>
        <v>setosa</v>
      </c>
      <c r="J15" s="95">
        <f>COUNTIF(K15:K164,"OK")/150</f>
        <v>0.9533333333</v>
      </c>
      <c r="K15" s="24" t="str">
        <f t="shared" ref="K15:K164" si="15">IF(E15=I15,"OK","NG")</f>
        <v>OK</v>
      </c>
      <c r="L15" s="96">
        <f t="shared" ref="L15:L164" si="16">-(B15*LN(F15)+C15*LN(G15)+D15*LN(H15))/150</f>
        <v>0</v>
      </c>
      <c r="M15" s="9" t="s">
        <v>26</v>
      </c>
      <c r="N15" s="25">
        <v>1.0</v>
      </c>
      <c r="O15" s="27">
        <v>5.1</v>
      </c>
      <c r="P15" s="27">
        <v>1.4</v>
      </c>
      <c r="Q15" s="8">
        <v>-0.6359239400768792</v>
      </c>
      <c r="R15" s="8">
        <v>-0.4635782125644718</v>
      </c>
      <c r="S15" s="8">
        <v>0.9344684783044583</v>
      </c>
      <c r="T15" s="28" t="s">
        <v>27</v>
      </c>
      <c r="U15" s="97">
        <f t="array" ref="U15:W164">MMULT(N15:P164,Q15:S17)</f>
        <v>-27.97394747</v>
      </c>
      <c r="V15" s="97">
        <v>28.81952267243114</v>
      </c>
      <c r="W15" s="97">
        <v>0.3801212840512477</v>
      </c>
      <c r="Y15" s="9" t="s">
        <v>2706</v>
      </c>
      <c r="Z15" s="98">
        <f t="shared" ref="Z15:AB15" si="9">1/(1+EXP(-U15))</f>
        <v>0</v>
      </c>
      <c r="AA15" s="98">
        <f t="shared" si="9"/>
        <v>1</v>
      </c>
      <c r="AB15" s="98">
        <f t="shared" si="9"/>
        <v>0.5939023548</v>
      </c>
      <c r="AD15" s="9" t="s">
        <v>2707</v>
      </c>
      <c r="AE15" s="25">
        <v>1.0</v>
      </c>
      <c r="AF15" s="98">
        <f t="shared" ref="AF15:AH15" si="10">Z15</f>
        <v>0</v>
      </c>
      <c r="AG15" s="98">
        <f t="shared" si="10"/>
        <v>1</v>
      </c>
      <c r="AH15" s="98">
        <f t="shared" si="10"/>
        <v>0.5939023548</v>
      </c>
      <c r="AI15" s="80">
        <v>267.74295269342196</v>
      </c>
      <c r="AJ15" s="80">
        <v>-29.280104900280378</v>
      </c>
      <c r="AK15" s="80">
        <v>-238.49018296096423</v>
      </c>
      <c r="AL15" s="28" t="s">
        <v>27</v>
      </c>
      <c r="AM15" s="97">
        <f t="array" ref="AM15:AO164">MMULT(AE15:AH164,AI15:AK18)</f>
        <v>241.2558103</v>
      </c>
      <c r="AN15" s="97">
        <v>-31.018018465809128</v>
      </c>
      <c r="AO15" s="97">
        <v>-100.44181795301795</v>
      </c>
      <c r="AP15" s="9" t="s">
        <v>2708</v>
      </c>
      <c r="AQ15" s="99">
        <f t="shared" ref="AQ15:AS15" si="11">EXP(AM15)/(EXP($AM15)+EXP($AN15)+EXP($AO15))</f>
        <v>1</v>
      </c>
      <c r="AR15" s="99">
        <f t="shared" si="11"/>
        <v>0</v>
      </c>
      <c r="AS15" s="99">
        <f t="shared" si="11"/>
        <v>0</v>
      </c>
      <c r="AT15" s="39" t="s">
        <v>51</v>
      </c>
      <c r="AU15" s="84" t="str">
        <f>IF(MAX(B15:D15)=MAX(AQ15:AS15)=AQ15,"setosa",IF(MAX(AQ15:AS15)=AR15,"versicolor","virginica"))</f>
        <v>virginica</v>
      </c>
      <c r="AW15" s="25">
        <v>1.0</v>
      </c>
      <c r="AX15" s="25">
        <v>0.0</v>
      </c>
      <c r="AY15" s="25">
        <v>0.0</v>
      </c>
    </row>
    <row r="16" ht="18.0" customHeight="1">
      <c r="A16" s="1">
        <v>2.0</v>
      </c>
      <c r="B16" s="29">
        <v>1.0</v>
      </c>
      <c r="C16" s="29">
        <v>0.0</v>
      </c>
      <c r="D16" s="100">
        <v>0.0</v>
      </c>
      <c r="E16" s="101" t="str">
        <f t="shared" si="12"/>
        <v>setosa</v>
      </c>
      <c r="F16" s="91">
        <f t="shared" ref="F16:H16" si="13">AQ16</f>
        <v>1</v>
      </c>
      <c r="G16" s="92">
        <f t="shared" si="13"/>
        <v>0</v>
      </c>
      <c r="H16" s="93">
        <f t="shared" si="13"/>
        <v>0</v>
      </c>
      <c r="I16" s="94" t="str">
        <f t="shared" si="14"/>
        <v>setosa</v>
      </c>
      <c r="K16" s="24" t="str">
        <f t="shared" si="15"/>
        <v>OK</v>
      </c>
      <c r="L16" s="96">
        <f t="shared" si="16"/>
        <v>0</v>
      </c>
      <c r="N16" s="29">
        <v>1.0</v>
      </c>
      <c r="O16" s="27">
        <v>4.9</v>
      </c>
      <c r="P16" s="27">
        <v>1.4</v>
      </c>
      <c r="Q16" s="8">
        <v>-10.499391196950532</v>
      </c>
      <c r="R16" s="8">
        <v>-10.951577704189043</v>
      </c>
      <c r="S16" s="8">
        <v>-0.0026698490054663186</v>
      </c>
      <c r="U16" s="97">
        <v>-25.874069225941987</v>
      </c>
      <c r="V16" s="97">
        <v>31.009838213268942</v>
      </c>
      <c r="W16" s="97">
        <v>0.380655253852341</v>
      </c>
      <c r="Z16" s="98">
        <f t="shared" ref="Z16:AB16" si="17">1/(1+EXP(-U16))</f>
        <v>0</v>
      </c>
      <c r="AA16" s="98">
        <f t="shared" si="17"/>
        <v>1</v>
      </c>
      <c r="AB16" s="98">
        <f t="shared" si="17"/>
        <v>0.5940311325</v>
      </c>
      <c r="AE16" s="29">
        <v>1.0</v>
      </c>
      <c r="AF16" s="98">
        <f t="shared" ref="AF16:AH16" si="18">Z16</f>
        <v>0</v>
      </c>
      <c r="AG16" s="98">
        <f t="shared" si="18"/>
        <v>1</v>
      </c>
      <c r="AH16" s="98">
        <f t="shared" si="18"/>
        <v>0.5940311325</v>
      </c>
      <c r="AI16" s="80">
        <v>-278.24489122924723</v>
      </c>
      <c r="AJ16" s="80">
        <v>154.97424492770588</v>
      </c>
      <c r="AK16" s="80">
        <v>188.69627304246058</v>
      </c>
      <c r="AM16" s="97">
        <v>241.26214278380635</v>
      </c>
      <c r="AN16" s="97">
        <v>-31.02497095819049</v>
      </c>
      <c r="AO16" s="97">
        <v>-100.46328005148155</v>
      </c>
      <c r="AQ16" s="99">
        <f t="shared" ref="AQ16:AS16" si="19">EXP(AM16)/(EXP($AM16)+EXP($AN16)+EXP($AO16))</f>
        <v>1</v>
      </c>
      <c r="AR16" s="99">
        <f t="shared" si="19"/>
        <v>0</v>
      </c>
      <c r="AS16" s="99">
        <f t="shared" si="19"/>
        <v>0</v>
      </c>
      <c r="AU16" s="84" t="str">
        <f t="shared" ref="AU16:AU164" si="24">IF(MAX(AQ16:AS16)=AQ16,"setosa",IF(MAX(AQ16:AS16)=AR16,"versicolor","virginica"))</f>
        <v>setosa</v>
      </c>
      <c r="AW16" s="29">
        <v>1.0</v>
      </c>
      <c r="AX16" s="29">
        <v>0.0</v>
      </c>
      <c r="AY16" s="29">
        <v>0.0</v>
      </c>
    </row>
    <row r="17" ht="18.0" customHeight="1">
      <c r="A17" s="1">
        <v>3.0</v>
      </c>
      <c r="B17" s="29">
        <v>1.0</v>
      </c>
      <c r="C17" s="29">
        <v>0.0</v>
      </c>
      <c r="D17" s="100">
        <v>0.0</v>
      </c>
      <c r="E17" s="101" t="str">
        <f t="shared" si="12"/>
        <v>setosa</v>
      </c>
      <c r="F17" s="91">
        <f t="shared" ref="F17:H17" si="20">AQ17</f>
        <v>1</v>
      </c>
      <c r="G17" s="92">
        <f t="shared" si="20"/>
        <v>0</v>
      </c>
      <c r="H17" s="93">
        <f t="shared" si="20"/>
        <v>0</v>
      </c>
      <c r="I17" s="94" t="str">
        <f t="shared" si="14"/>
        <v>setosa</v>
      </c>
      <c r="K17" s="24" t="str">
        <f t="shared" si="15"/>
        <v>OK</v>
      </c>
      <c r="L17" s="96">
        <f t="shared" si="16"/>
        <v>0</v>
      </c>
      <c r="N17" s="29">
        <v>1.0</v>
      </c>
      <c r="O17" s="27">
        <v>4.7</v>
      </c>
      <c r="P17" s="27">
        <v>1.3</v>
      </c>
      <c r="Q17" s="8">
        <v>18.72062255656607</v>
      </c>
      <c r="R17" s="8">
        <v>60.81153369739981</v>
      </c>
      <c r="S17" s="8">
        <v>-0.3862364030895232</v>
      </c>
      <c r="U17" s="97">
        <v>-25.646253242208484</v>
      </c>
      <c r="V17" s="97">
        <v>27.11900038436677</v>
      </c>
      <c r="W17" s="97">
        <v>0.4198128639623865</v>
      </c>
      <c r="Z17" s="98">
        <f t="shared" ref="Z17:AB17" si="21">1/(1+EXP(-U17))</f>
        <v>0</v>
      </c>
      <c r="AA17" s="98">
        <f t="shared" si="21"/>
        <v>1</v>
      </c>
      <c r="AB17" s="98">
        <f t="shared" si="21"/>
        <v>0.603438469</v>
      </c>
      <c r="AE17" s="29">
        <v>1.0</v>
      </c>
      <c r="AF17" s="98">
        <f t="shared" ref="AF17:AH17" si="22">Z17</f>
        <v>0</v>
      </c>
      <c r="AG17" s="98">
        <f t="shared" si="22"/>
        <v>1</v>
      </c>
      <c r="AH17" s="98">
        <f t="shared" si="22"/>
        <v>0.603438469</v>
      </c>
      <c r="AI17" s="80">
        <v>-55.691614316618875</v>
      </c>
      <c r="AJ17" s="80">
        <v>30.325901129324798</v>
      </c>
      <c r="AK17" s="80">
        <v>237.02822206668367</v>
      </c>
      <c r="AM17" s="97">
        <v>241.72473784291566</v>
      </c>
      <c r="AN17" s="97">
        <v>-31.532857637399722</v>
      </c>
      <c r="AO17" s="97">
        <v>-102.0311081907639</v>
      </c>
      <c r="AQ17" s="99">
        <f t="shared" ref="AQ17:AS17" si="23">EXP(AM17)/(EXP($AM17)+EXP($AN17)+EXP($AO17))</f>
        <v>1</v>
      </c>
      <c r="AR17" s="99">
        <f t="shared" si="23"/>
        <v>0</v>
      </c>
      <c r="AS17" s="99">
        <f t="shared" si="23"/>
        <v>0</v>
      </c>
      <c r="AU17" s="84" t="str">
        <f t="shared" si="24"/>
        <v>setosa</v>
      </c>
      <c r="AW17" s="29">
        <v>1.0</v>
      </c>
      <c r="AX17" s="29">
        <v>0.0</v>
      </c>
      <c r="AY17" s="29">
        <v>0.0</v>
      </c>
    </row>
    <row r="18" ht="18.0" customHeight="1">
      <c r="A18" s="1">
        <v>4.0</v>
      </c>
      <c r="B18" s="29">
        <v>1.0</v>
      </c>
      <c r="C18" s="29">
        <v>0.0</v>
      </c>
      <c r="D18" s="100">
        <v>0.0</v>
      </c>
      <c r="E18" s="101" t="str">
        <f t="shared" si="12"/>
        <v>setosa</v>
      </c>
      <c r="F18" s="91">
        <f t="shared" ref="F18:H18" si="25">AQ18</f>
        <v>1</v>
      </c>
      <c r="G18" s="92">
        <f t="shared" si="25"/>
        <v>0</v>
      </c>
      <c r="H18" s="93">
        <f t="shared" si="25"/>
        <v>0</v>
      </c>
      <c r="I18" s="94" t="str">
        <f t="shared" si="14"/>
        <v>setosa</v>
      </c>
      <c r="K18" s="24" t="str">
        <f t="shared" si="15"/>
        <v>OK</v>
      </c>
      <c r="L18" s="96">
        <f t="shared" si="16"/>
        <v>0</v>
      </c>
      <c r="N18" s="29">
        <v>1.0</v>
      </c>
      <c r="O18" s="27">
        <v>4.6</v>
      </c>
      <c r="P18" s="27">
        <v>1.5</v>
      </c>
      <c r="U18" s="97">
        <v>-20.852189611200217</v>
      </c>
      <c r="V18" s="97">
        <v>40.37646489426565</v>
      </c>
      <c r="W18" s="97">
        <v>0.3428325682450285</v>
      </c>
      <c r="Z18" s="98">
        <f t="shared" ref="Z18:AB18" si="26">1/(1+EXP(-U18))</f>
        <v>0.0000000008790409678</v>
      </c>
      <c r="AA18" s="98">
        <f t="shared" si="26"/>
        <v>1</v>
      </c>
      <c r="AB18" s="98">
        <f t="shared" si="26"/>
        <v>0.5848784231</v>
      </c>
      <c r="AE18" s="29">
        <v>1.0</v>
      </c>
      <c r="AF18" s="98">
        <f t="shared" ref="AF18:AH18" si="27">Z18</f>
        <v>0.0000000008790409678</v>
      </c>
      <c r="AG18" s="98">
        <f t="shared" si="27"/>
        <v>1</v>
      </c>
      <c r="AH18" s="98">
        <f t="shared" si="27"/>
        <v>0.5848784231</v>
      </c>
      <c r="AI18" s="80">
        <v>49.17386111931926</v>
      </c>
      <c r="AJ18" s="80">
        <v>-53.98836093791987</v>
      </c>
      <c r="AK18" s="80">
        <v>-166.66015255243724</v>
      </c>
      <c r="AM18" s="97">
        <v>240.81206848243636</v>
      </c>
      <c r="AN18" s="97">
        <v>-30.53083104696663</v>
      </c>
      <c r="AO18" s="97">
        <v>-98.93788795032738</v>
      </c>
      <c r="AQ18" s="99">
        <f t="shared" ref="AQ18:AS18" si="28">EXP(AM18)/(EXP($AM18)+EXP($AN18)+EXP($AO18))</f>
        <v>1</v>
      </c>
      <c r="AR18" s="99">
        <f t="shared" si="28"/>
        <v>0</v>
      </c>
      <c r="AS18" s="99">
        <f t="shared" si="28"/>
        <v>0</v>
      </c>
      <c r="AU18" s="84" t="str">
        <f t="shared" si="24"/>
        <v>setosa</v>
      </c>
      <c r="AW18" s="29">
        <v>1.0</v>
      </c>
      <c r="AX18" s="29">
        <v>0.0</v>
      </c>
      <c r="AY18" s="29">
        <v>0.0</v>
      </c>
    </row>
    <row r="19" ht="18.0" customHeight="1">
      <c r="A19" s="1">
        <v>5.0</v>
      </c>
      <c r="B19" s="29">
        <v>1.0</v>
      </c>
      <c r="C19" s="29">
        <v>0.0</v>
      </c>
      <c r="D19" s="100">
        <v>0.0</v>
      </c>
      <c r="E19" s="101" t="str">
        <f t="shared" si="12"/>
        <v>setosa</v>
      </c>
      <c r="F19" s="91">
        <f t="shared" ref="F19:H19" si="29">AQ19</f>
        <v>1</v>
      </c>
      <c r="G19" s="92">
        <f t="shared" si="29"/>
        <v>0</v>
      </c>
      <c r="H19" s="93">
        <f t="shared" si="29"/>
        <v>0</v>
      </c>
      <c r="I19" s="94" t="str">
        <f t="shared" si="14"/>
        <v>setosa</v>
      </c>
      <c r="K19" s="24" t="str">
        <f t="shared" si="15"/>
        <v>OK</v>
      </c>
      <c r="L19" s="96">
        <f t="shared" si="16"/>
        <v>0</v>
      </c>
      <c r="N19" s="29">
        <v>1.0</v>
      </c>
      <c r="O19" s="27">
        <v>5.0</v>
      </c>
      <c r="P19" s="27">
        <v>1.4</v>
      </c>
      <c r="U19" s="97">
        <v>-26.92400834563704</v>
      </c>
      <c r="V19" s="97">
        <v>29.91468044285004</v>
      </c>
      <c r="W19" s="97">
        <v>0.38038826895179434</v>
      </c>
      <c r="Z19" s="98">
        <f t="shared" ref="Z19:AB19" si="30">1/(1+EXP(-U19))</f>
        <v>0</v>
      </c>
      <c r="AA19" s="98">
        <f t="shared" si="30"/>
        <v>1</v>
      </c>
      <c r="AB19" s="98">
        <f t="shared" si="30"/>
        <v>0.5939667453</v>
      </c>
      <c r="AE19" s="29">
        <v>1.0</v>
      </c>
      <c r="AF19" s="98">
        <f t="shared" ref="AF19:AH19" si="31">Z19</f>
        <v>0</v>
      </c>
      <c r="AG19" s="98">
        <f t="shared" si="31"/>
        <v>1</v>
      </c>
      <c r="AH19" s="98">
        <f t="shared" si="31"/>
        <v>0.5939667453</v>
      </c>
      <c r="AI19" s="2"/>
      <c r="AM19" s="97">
        <v>241.25897661764176</v>
      </c>
      <c r="AN19" s="97">
        <v>-31.021494799398535</v>
      </c>
      <c r="AO19" s="97">
        <v>-100.45254927168214</v>
      </c>
      <c r="AQ19" s="99">
        <f t="shared" ref="AQ19:AS19" si="32">EXP(AM19)/(EXP($AM19)+EXP($AN19)+EXP($AO19))</f>
        <v>1</v>
      </c>
      <c r="AR19" s="99">
        <f t="shared" si="32"/>
        <v>0</v>
      </c>
      <c r="AS19" s="99">
        <f t="shared" si="32"/>
        <v>0</v>
      </c>
      <c r="AU19" s="84" t="str">
        <f t="shared" si="24"/>
        <v>setosa</v>
      </c>
      <c r="AW19" s="29">
        <v>1.0</v>
      </c>
      <c r="AX19" s="29">
        <v>0.0</v>
      </c>
      <c r="AY19" s="29">
        <v>0.0</v>
      </c>
    </row>
    <row r="20" ht="18.0" customHeight="1">
      <c r="A20" s="1">
        <v>6.0</v>
      </c>
      <c r="B20" s="29">
        <v>1.0</v>
      </c>
      <c r="C20" s="29">
        <v>0.0</v>
      </c>
      <c r="D20" s="100">
        <v>0.0</v>
      </c>
      <c r="E20" s="101" t="str">
        <f t="shared" si="12"/>
        <v>setosa</v>
      </c>
      <c r="F20" s="91">
        <f t="shared" ref="F20:H20" si="33">AQ20</f>
        <v>1</v>
      </c>
      <c r="G20" s="92">
        <f t="shared" si="33"/>
        <v>0</v>
      </c>
      <c r="H20" s="93">
        <f t="shared" si="33"/>
        <v>0</v>
      </c>
      <c r="I20" s="94" t="str">
        <f t="shared" si="14"/>
        <v>setosa</v>
      </c>
      <c r="K20" s="24" t="str">
        <f t="shared" si="15"/>
        <v>OK</v>
      </c>
      <c r="L20" s="96">
        <f t="shared" si="16"/>
        <v>0</v>
      </c>
      <c r="N20" s="29">
        <v>1.0</v>
      </c>
      <c r="O20" s="27">
        <v>5.4</v>
      </c>
      <c r="P20" s="27">
        <v>1.7</v>
      </c>
      <c r="U20" s="97">
        <v>-25.507578057447436</v>
      </c>
      <c r="V20" s="97">
        <v>43.77750947039437</v>
      </c>
      <c r="W20" s="97">
        <v>0.2634494084227509</v>
      </c>
      <c r="Z20" s="98">
        <f t="shared" ref="Z20:AB20" si="34">1/(1+EXP(-U20))</f>
        <v>0</v>
      </c>
      <c r="AA20" s="98">
        <f t="shared" si="34"/>
        <v>1</v>
      </c>
      <c r="AB20" s="98">
        <f t="shared" si="34"/>
        <v>0.5654840429</v>
      </c>
      <c r="AE20" s="29">
        <v>1.0</v>
      </c>
      <c r="AF20" s="98">
        <f t="shared" ref="AF20:AH20" si="35">Z20</f>
        <v>0</v>
      </c>
      <c r="AG20" s="98">
        <f t="shared" si="35"/>
        <v>1</v>
      </c>
      <c r="AH20" s="98">
        <f t="shared" si="35"/>
        <v>0.5654840429</v>
      </c>
      <c r="AJ20" s="2"/>
      <c r="AK20" s="2"/>
      <c r="AM20" s="97">
        <v>239.85837216741538</v>
      </c>
      <c r="AN20" s="97">
        <v>-29.483760384775696</v>
      </c>
      <c r="AO20" s="97">
        <v>-95.70561775578338</v>
      </c>
      <c r="AQ20" s="99">
        <f t="shared" ref="AQ20:AS20" si="36">EXP(AM20)/(EXP($AM20)+EXP($AN20)+EXP($AO20))</f>
        <v>1</v>
      </c>
      <c r="AR20" s="99">
        <f t="shared" si="36"/>
        <v>0</v>
      </c>
      <c r="AS20" s="99">
        <f t="shared" si="36"/>
        <v>0</v>
      </c>
      <c r="AU20" s="84" t="str">
        <f t="shared" si="24"/>
        <v>setosa</v>
      </c>
      <c r="AW20" s="29">
        <v>1.0</v>
      </c>
      <c r="AX20" s="29">
        <v>0.0</v>
      </c>
      <c r="AY20" s="29">
        <v>0.0</v>
      </c>
    </row>
    <row r="21" ht="18.0" customHeight="1">
      <c r="A21" s="1">
        <v>7.0</v>
      </c>
      <c r="B21" s="29">
        <v>1.0</v>
      </c>
      <c r="C21" s="29">
        <v>0.0</v>
      </c>
      <c r="D21" s="100">
        <v>0.0</v>
      </c>
      <c r="E21" s="101" t="str">
        <f t="shared" si="12"/>
        <v>setosa</v>
      </c>
      <c r="F21" s="91">
        <f t="shared" ref="F21:H21" si="37">AQ21</f>
        <v>1</v>
      </c>
      <c r="G21" s="92">
        <f t="shared" si="37"/>
        <v>0</v>
      </c>
      <c r="H21" s="93">
        <f t="shared" si="37"/>
        <v>0</v>
      </c>
      <c r="I21" s="94" t="str">
        <f t="shared" si="14"/>
        <v>setosa</v>
      </c>
      <c r="K21" s="24" t="str">
        <f t="shared" si="15"/>
        <v>OK</v>
      </c>
      <c r="L21" s="96">
        <f t="shared" si="16"/>
        <v>0</v>
      </c>
      <c r="N21" s="29">
        <v>1.0</v>
      </c>
      <c r="O21" s="27">
        <v>4.6</v>
      </c>
      <c r="P21" s="27">
        <v>1.4</v>
      </c>
      <c r="U21" s="97">
        <v>-22.724251866856825</v>
      </c>
      <c r="V21" s="97">
        <v>34.29531152452566</v>
      </c>
      <c r="W21" s="97">
        <v>0.3814562085539809</v>
      </c>
      <c r="Z21" s="98">
        <f t="shared" ref="Z21:AB21" si="38">1/(1+EXP(-U21))</f>
        <v>0.0000000001352019043</v>
      </c>
      <c r="AA21" s="98">
        <f t="shared" si="38"/>
        <v>1</v>
      </c>
      <c r="AB21" s="98">
        <f t="shared" si="38"/>
        <v>0.5942242747</v>
      </c>
      <c r="AE21" s="29">
        <v>1.0</v>
      </c>
      <c r="AF21" s="98">
        <f t="shared" ref="AF21:AH21" si="39">Z21</f>
        <v>0.0000000001352019043</v>
      </c>
      <c r="AG21" s="98">
        <f t="shared" si="39"/>
        <v>1</v>
      </c>
      <c r="AH21" s="98">
        <f t="shared" si="39"/>
        <v>0.5942242747</v>
      </c>
      <c r="AM21" s="97">
        <v>241.27164029523206</v>
      </c>
      <c r="AN21" s="97">
        <v>-31.03539836862813</v>
      </c>
      <c r="AO21" s="97">
        <v>-100.49546913460665</v>
      </c>
      <c r="AQ21" s="99">
        <f t="shared" ref="AQ21:AS21" si="40">EXP(AM21)/(EXP($AM21)+EXP($AN21)+EXP($AO21))</f>
        <v>1</v>
      </c>
      <c r="AR21" s="99">
        <f t="shared" si="40"/>
        <v>0</v>
      </c>
      <c r="AS21" s="99">
        <f t="shared" si="40"/>
        <v>0</v>
      </c>
      <c r="AU21" s="84" t="str">
        <f t="shared" si="24"/>
        <v>setosa</v>
      </c>
      <c r="AW21" s="29">
        <v>1.0</v>
      </c>
      <c r="AX21" s="29">
        <v>0.0</v>
      </c>
      <c r="AY21" s="29">
        <v>0.0</v>
      </c>
    </row>
    <row r="22" ht="18.0" customHeight="1">
      <c r="A22" s="1">
        <v>8.0</v>
      </c>
      <c r="B22" s="29">
        <v>1.0</v>
      </c>
      <c r="C22" s="29">
        <v>0.0</v>
      </c>
      <c r="D22" s="100">
        <v>0.0</v>
      </c>
      <c r="E22" s="101" t="str">
        <f t="shared" si="12"/>
        <v>setosa</v>
      </c>
      <c r="F22" s="91">
        <f t="shared" ref="F22:H22" si="41">AQ22</f>
        <v>1</v>
      </c>
      <c r="G22" s="92">
        <f t="shared" si="41"/>
        <v>0</v>
      </c>
      <c r="H22" s="93">
        <f t="shared" si="41"/>
        <v>0</v>
      </c>
      <c r="I22" s="94" t="str">
        <f t="shared" si="14"/>
        <v>setosa</v>
      </c>
      <c r="K22" s="24" t="str">
        <f t="shared" si="15"/>
        <v>OK</v>
      </c>
      <c r="L22" s="96">
        <f t="shared" si="16"/>
        <v>0</v>
      </c>
      <c r="N22" s="29">
        <v>1.0</v>
      </c>
      <c r="O22" s="27">
        <v>5.0</v>
      </c>
      <c r="P22" s="27">
        <v>1.5</v>
      </c>
      <c r="U22" s="97">
        <v>-25.051946089980433</v>
      </c>
      <c r="V22" s="97">
        <v>35.995833812590035</v>
      </c>
      <c r="W22" s="97">
        <v>0.34176462864284196</v>
      </c>
      <c r="Z22" s="98">
        <f t="shared" ref="Z22:AB22" si="42">1/(1+EXP(-U22))</f>
        <v>0</v>
      </c>
      <c r="AA22" s="98">
        <f t="shared" si="42"/>
        <v>1</v>
      </c>
      <c r="AB22" s="98">
        <f t="shared" si="42"/>
        <v>0.5846191085</v>
      </c>
      <c r="AE22" s="29">
        <v>1.0</v>
      </c>
      <c r="AF22" s="98">
        <f t="shared" ref="AF22:AH22" si="43">Z22</f>
        <v>0</v>
      </c>
      <c r="AG22" s="98">
        <f t="shared" si="43"/>
        <v>1</v>
      </c>
      <c r="AH22" s="98">
        <f t="shared" si="43"/>
        <v>0.5846191085</v>
      </c>
      <c r="AM22" s="97">
        <v>240.7993172244927</v>
      </c>
      <c r="AN22" s="97">
        <v>-30.51683121231732</v>
      </c>
      <c r="AO22" s="97">
        <v>-98.8946707071965</v>
      </c>
      <c r="AQ22" s="99">
        <f t="shared" ref="AQ22:AS22" si="44">EXP(AM22)/(EXP($AM22)+EXP($AN22)+EXP($AO22))</f>
        <v>1</v>
      </c>
      <c r="AR22" s="99">
        <f t="shared" si="44"/>
        <v>0</v>
      </c>
      <c r="AS22" s="99">
        <f t="shared" si="44"/>
        <v>0</v>
      </c>
      <c r="AU22" s="84" t="str">
        <f t="shared" si="24"/>
        <v>setosa</v>
      </c>
      <c r="AW22" s="29">
        <v>1.0</v>
      </c>
      <c r="AX22" s="29">
        <v>0.0</v>
      </c>
      <c r="AY22" s="29">
        <v>0.0</v>
      </c>
    </row>
    <row r="23" ht="18.0" customHeight="1">
      <c r="A23" s="1">
        <v>9.0</v>
      </c>
      <c r="B23" s="29">
        <v>1.0</v>
      </c>
      <c r="C23" s="29">
        <v>0.0</v>
      </c>
      <c r="D23" s="100">
        <v>0.0</v>
      </c>
      <c r="E23" s="101" t="str">
        <f t="shared" si="12"/>
        <v>setosa</v>
      </c>
      <c r="F23" s="91">
        <f t="shared" ref="F23:H23" si="45">AQ23</f>
        <v>1</v>
      </c>
      <c r="G23" s="92">
        <f t="shared" si="45"/>
        <v>0</v>
      </c>
      <c r="H23" s="93">
        <f t="shared" si="45"/>
        <v>0</v>
      </c>
      <c r="I23" s="102" t="str">
        <f t="shared" si="14"/>
        <v>setosa</v>
      </c>
      <c r="J23" s="29"/>
      <c r="K23" s="2" t="str">
        <f t="shared" si="15"/>
        <v>OK</v>
      </c>
      <c r="L23" s="96">
        <f t="shared" si="16"/>
        <v>0</v>
      </c>
      <c r="N23" s="29">
        <v>1.0</v>
      </c>
      <c r="O23" s="27">
        <v>4.4</v>
      </c>
      <c r="P23" s="27">
        <v>1.4</v>
      </c>
      <c r="U23" s="97">
        <v>-20.624373627466724</v>
      </c>
      <c r="V23" s="97">
        <v>36.48562706536346</v>
      </c>
      <c r="W23" s="97">
        <v>0.3819901783550741</v>
      </c>
      <c r="Z23" s="98">
        <f t="shared" ref="Z23:AB23" si="46">1/(1+EXP(-U23))</f>
        <v>0.000000001103947297</v>
      </c>
      <c r="AA23" s="98">
        <f t="shared" si="46"/>
        <v>1</v>
      </c>
      <c r="AB23" s="98">
        <f t="shared" si="46"/>
        <v>0.5943530199</v>
      </c>
      <c r="AE23" s="29">
        <v>1.0</v>
      </c>
      <c r="AF23" s="98">
        <f t="shared" ref="AF23:AH23" si="47">Z23</f>
        <v>0.000000001103947297</v>
      </c>
      <c r="AG23" s="98">
        <f t="shared" si="47"/>
        <v>1</v>
      </c>
      <c r="AH23" s="98">
        <f t="shared" si="47"/>
        <v>0.5943530199</v>
      </c>
      <c r="AM23" s="97">
        <v>241.27797092778582</v>
      </c>
      <c r="AN23" s="97">
        <v>-31.042348964686184</v>
      </c>
      <c r="AO23" s="97">
        <v>-100.51692565840212</v>
      </c>
      <c r="AQ23" s="99">
        <f t="shared" ref="AQ23:AS23" si="48">EXP(AM23)/(EXP($AM23)+EXP($AN23)+EXP($AO23))</f>
        <v>1</v>
      </c>
      <c r="AR23" s="99">
        <f t="shared" si="48"/>
        <v>0</v>
      </c>
      <c r="AS23" s="99">
        <f t="shared" si="48"/>
        <v>0</v>
      </c>
      <c r="AU23" s="84" t="str">
        <f t="shared" si="24"/>
        <v>setosa</v>
      </c>
      <c r="AW23" s="29">
        <v>1.0</v>
      </c>
      <c r="AX23" s="29">
        <v>0.0</v>
      </c>
      <c r="AY23" s="29">
        <v>0.0</v>
      </c>
    </row>
    <row r="24" ht="18.0" customHeight="1">
      <c r="A24" s="1">
        <v>10.0</v>
      </c>
      <c r="B24" s="29">
        <v>1.0</v>
      </c>
      <c r="C24" s="29">
        <v>0.0</v>
      </c>
      <c r="D24" s="100">
        <v>0.0</v>
      </c>
      <c r="E24" s="101" t="str">
        <f t="shared" si="12"/>
        <v>setosa</v>
      </c>
      <c r="F24" s="91">
        <f t="shared" ref="F24:H24" si="49">AQ24</f>
        <v>1</v>
      </c>
      <c r="G24" s="92">
        <f t="shared" si="49"/>
        <v>0</v>
      </c>
      <c r="H24" s="93">
        <f t="shared" si="49"/>
        <v>0</v>
      </c>
      <c r="I24" s="94" t="str">
        <f t="shared" si="14"/>
        <v>setosa</v>
      </c>
      <c r="K24" s="24" t="str">
        <f t="shared" si="15"/>
        <v>OK</v>
      </c>
      <c r="L24" s="96">
        <f t="shared" si="16"/>
        <v>0</v>
      </c>
      <c r="N24" s="29">
        <v>1.0</v>
      </c>
      <c r="O24" s="27">
        <v>4.9</v>
      </c>
      <c r="P24" s="27">
        <v>1.5</v>
      </c>
      <c r="U24" s="97">
        <v>-24.00200697028538</v>
      </c>
      <c r="V24" s="97">
        <v>37.090991583008936</v>
      </c>
      <c r="W24" s="97">
        <v>0.3420316135433886</v>
      </c>
      <c r="Z24" s="98">
        <f t="shared" ref="Z24:AB24" si="50">1/(1+EXP(-U24))</f>
        <v>0</v>
      </c>
      <c r="AA24" s="98">
        <f t="shared" si="50"/>
        <v>1</v>
      </c>
      <c r="AB24" s="98">
        <f t="shared" si="50"/>
        <v>0.5846839416</v>
      </c>
      <c r="AE24" s="29">
        <v>1.0</v>
      </c>
      <c r="AF24" s="98">
        <f t="shared" ref="AF24:AH24" si="51">Z24</f>
        <v>0</v>
      </c>
      <c r="AG24" s="98">
        <f t="shared" si="51"/>
        <v>1</v>
      </c>
      <c r="AH24" s="98">
        <f t="shared" si="51"/>
        <v>0.5846839416</v>
      </c>
      <c r="AM24" s="97">
        <v>240.80250530873494</v>
      </c>
      <c r="AN24" s="97">
        <v>-30.520331438252768</v>
      </c>
      <c r="AO24" s="97">
        <v>-98.90547578742644</v>
      </c>
      <c r="AQ24" s="99">
        <f t="shared" ref="AQ24:AS24" si="52">EXP(AM24)/(EXP($AM24)+EXP($AN24)+EXP($AO24))</f>
        <v>1</v>
      </c>
      <c r="AR24" s="99">
        <f t="shared" si="52"/>
        <v>0</v>
      </c>
      <c r="AS24" s="99">
        <f t="shared" si="52"/>
        <v>0</v>
      </c>
      <c r="AU24" s="84" t="str">
        <f t="shared" si="24"/>
        <v>setosa</v>
      </c>
      <c r="AW24" s="29">
        <v>1.0</v>
      </c>
      <c r="AX24" s="29">
        <v>0.0</v>
      </c>
      <c r="AY24" s="29">
        <v>0.0</v>
      </c>
    </row>
    <row r="25" ht="18.75" customHeight="1">
      <c r="A25" s="1">
        <v>11.0</v>
      </c>
      <c r="B25" s="29">
        <v>1.0</v>
      </c>
      <c r="C25" s="29">
        <v>0.0</v>
      </c>
      <c r="D25" s="100">
        <v>0.0</v>
      </c>
      <c r="E25" s="101" t="str">
        <f t="shared" si="12"/>
        <v>setosa</v>
      </c>
      <c r="F25" s="91">
        <f t="shared" ref="F25:H25" si="53">AQ25</f>
        <v>1</v>
      </c>
      <c r="G25" s="92">
        <f t="shared" si="53"/>
        <v>0</v>
      </c>
      <c r="H25" s="93">
        <f t="shared" si="53"/>
        <v>0</v>
      </c>
      <c r="I25" s="94" t="str">
        <f t="shared" si="14"/>
        <v>setosa</v>
      </c>
      <c r="K25" s="24" t="str">
        <f t="shared" si="15"/>
        <v>OK</v>
      </c>
      <c r="L25" s="96">
        <f t="shared" si="16"/>
        <v>0</v>
      </c>
      <c r="N25" s="29">
        <v>1.0</v>
      </c>
      <c r="O25" s="27">
        <v>5.4</v>
      </c>
      <c r="P25" s="27">
        <v>1.5</v>
      </c>
      <c r="U25" s="97">
        <v>-29.25170256876065</v>
      </c>
      <c r="V25" s="97">
        <v>31.61520273091441</v>
      </c>
      <c r="W25" s="97">
        <v>0.3406966890406554</v>
      </c>
      <c r="Z25" s="98">
        <f t="shared" ref="Z25:AB25" si="54">1/(1+EXP(-U25))</f>
        <v>0</v>
      </c>
      <c r="AA25" s="98">
        <f t="shared" si="54"/>
        <v>1</v>
      </c>
      <c r="AB25" s="98">
        <f t="shared" si="54"/>
        <v>0.5843597471</v>
      </c>
      <c r="AE25" s="29">
        <v>1.0</v>
      </c>
      <c r="AF25" s="98">
        <f t="shared" ref="AF25:AH25" si="55">Z25</f>
        <v>0</v>
      </c>
      <c r="AG25" s="98">
        <f t="shared" si="55"/>
        <v>1</v>
      </c>
      <c r="AH25" s="98">
        <f t="shared" si="55"/>
        <v>0.5843597471</v>
      </c>
      <c r="AI25" s="7"/>
      <c r="AM25" s="97">
        <v>240.7865634243782</v>
      </c>
      <c r="AN25" s="97">
        <v>-30.50282871496633</v>
      </c>
      <c r="AO25" s="97">
        <v>-98.85144549148197</v>
      </c>
      <c r="AQ25" s="99">
        <f t="shared" ref="AQ25:AS25" si="56">EXP(AM25)/(EXP($AM25)+EXP($AN25)+EXP($AO25))</f>
        <v>1</v>
      </c>
      <c r="AR25" s="99">
        <f t="shared" si="56"/>
        <v>0</v>
      </c>
      <c r="AS25" s="99">
        <f t="shared" si="56"/>
        <v>0</v>
      </c>
      <c r="AU25" s="84" t="str">
        <f t="shared" si="24"/>
        <v>setosa</v>
      </c>
      <c r="AW25" s="29">
        <v>1.0</v>
      </c>
      <c r="AX25" s="29">
        <v>0.0</v>
      </c>
      <c r="AY25" s="29">
        <v>0.0</v>
      </c>
    </row>
    <row r="26" ht="18.0" customHeight="1">
      <c r="A26" s="1">
        <v>12.0</v>
      </c>
      <c r="B26" s="29">
        <v>1.0</v>
      </c>
      <c r="C26" s="29">
        <v>0.0</v>
      </c>
      <c r="D26" s="100">
        <v>0.0</v>
      </c>
      <c r="E26" s="101" t="str">
        <f t="shared" si="12"/>
        <v>setosa</v>
      </c>
      <c r="F26" s="91">
        <f t="shared" ref="F26:H26" si="57">AQ26</f>
        <v>1</v>
      </c>
      <c r="G26" s="92">
        <f t="shared" si="57"/>
        <v>0</v>
      </c>
      <c r="H26" s="93">
        <f t="shared" si="57"/>
        <v>0</v>
      </c>
      <c r="I26" s="94" t="str">
        <f t="shared" si="14"/>
        <v>setosa</v>
      </c>
      <c r="K26" s="24" t="str">
        <f t="shared" si="15"/>
        <v>OK</v>
      </c>
      <c r="L26" s="96">
        <f t="shared" si="16"/>
        <v>0</v>
      </c>
      <c r="N26" s="29">
        <v>1.0</v>
      </c>
      <c r="O26" s="27">
        <v>4.8</v>
      </c>
      <c r="P26" s="27">
        <v>1.6</v>
      </c>
      <c r="U26" s="97">
        <v>-21.080005594933716</v>
      </c>
      <c r="V26" s="97">
        <v>44.26730272316782</v>
      </c>
      <c r="W26" s="97">
        <v>0.3036749581349828</v>
      </c>
      <c r="Z26" s="98">
        <f t="shared" ref="Z26:AB26" si="58">1/(1+EXP(-U26))</f>
        <v>0.0000000006999546311</v>
      </c>
      <c r="AA26" s="98">
        <f t="shared" si="58"/>
        <v>1</v>
      </c>
      <c r="AB26" s="98">
        <f t="shared" si="58"/>
        <v>0.5753406442</v>
      </c>
      <c r="AE26" s="29">
        <v>1.0</v>
      </c>
      <c r="AF26" s="98">
        <f t="shared" ref="AF26:AH26" si="59">Z26</f>
        <v>0.0000000006999546311</v>
      </c>
      <c r="AG26" s="98">
        <f t="shared" si="59"/>
        <v>1</v>
      </c>
      <c r="AH26" s="98">
        <f t="shared" si="59"/>
        <v>0.5753406442</v>
      </c>
      <c r="AM26" s="97">
        <v>240.3430591141974</v>
      </c>
      <c r="AN26" s="97">
        <v>-30.015902021568735</v>
      </c>
      <c r="AO26" s="97">
        <v>-97.3483202872862</v>
      </c>
      <c r="AQ26" s="99">
        <f t="shared" ref="AQ26:AS26" si="60">EXP(AM26)/(EXP($AM26)+EXP($AN26)+EXP($AO26))</f>
        <v>1</v>
      </c>
      <c r="AR26" s="99">
        <f t="shared" si="60"/>
        <v>0</v>
      </c>
      <c r="AS26" s="99">
        <f t="shared" si="60"/>
        <v>0</v>
      </c>
      <c r="AU26" s="84" t="str">
        <f t="shared" si="24"/>
        <v>setosa</v>
      </c>
      <c r="AW26" s="29">
        <v>1.0</v>
      </c>
      <c r="AX26" s="29">
        <v>0.0</v>
      </c>
      <c r="AY26" s="29">
        <v>0.0</v>
      </c>
    </row>
    <row r="27" ht="18.0" customHeight="1">
      <c r="A27" s="1">
        <v>13.0</v>
      </c>
      <c r="B27" s="29">
        <v>1.0</v>
      </c>
      <c r="C27" s="29">
        <v>0.0</v>
      </c>
      <c r="D27" s="100">
        <v>0.0</v>
      </c>
      <c r="E27" s="101" t="str">
        <f t="shared" si="12"/>
        <v>setosa</v>
      </c>
      <c r="F27" s="91">
        <f t="shared" ref="F27:H27" si="61">AQ27</f>
        <v>1</v>
      </c>
      <c r="G27" s="92">
        <f t="shared" si="61"/>
        <v>0</v>
      </c>
      <c r="H27" s="93">
        <f t="shared" si="61"/>
        <v>0</v>
      </c>
      <c r="I27" s="94" t="str">
        <f t="shared" si="14"/>
        <v>setosa</v>
      </c>
      <c r="K27" s="24" t="str">
        <f t="shared" si="15"/>
        <v>OK</v>
      </c>
      <c r="L27" s="96">
        <f t="shared" si="16"/>
        <v>0</v>
      </c>
      <c r="N27" s="29">
        <v>1.0</v>
      </c>
      <c r="O27" s="27">
        <v>4.8</v>
      </c>
      <c r="P27" s="27">
        <v>1.4</v>
      </c>
      <c r="U27" s="97">
        <v>-24.824130106246933</v>
      </c>
      <c r="V27" s="97">
        <v>32.10499598368785</v>
      </c>
      <c r="W27" s="97">
        <v>0.38092223875288755</v>
      </c>
      <c r="Z27" s="98">
        <f t="shared" ref="Z27:AB27" si="62">1/(1+EXP(-U27))</f>
        <v>0</v>
      </c>
      <c r="AA27" s="98">
        <f t="shared" si="62"/>
        <v>1</v>
      </c>
      <c r="AB27" s="98">
        <f t="shared" si="62"/>
        <v>0.5940955164</v>
      </c>
      <c r="AE27" s="29">
        <v>1.0</v>
      </c>
      <c r="AF27" s="98">
        <f t="shared" ref="AF27:AH27" si="63">Z27</f>
        <v>0</v>
      </c>
      <c r="AG27" s="98">
        <f t="shared" si="63"/>
        <v>1</v>
      </c>
      <c r="AH27" s="98">
        <f t="shared" si="63"/>
        <v>0.5940955164</v>
      </c>
      <c r="AM27" s="97">
        <v>241.26530878905803</v>
      </c>
      <c r="AN27" s="97">
        <v>-31.028446941366656</v>
      </c>
      <c r="AO27" s="97">
        <v>-100.47401029119462</v>
      </c>
      <c r="AQ27" s="99">
        <f t="shared" ref="AQ27:AS27" si="64">EXP(AM27)/(EXP($AM27)+EXP($AN27)+EXP($AO27))</f>
        <v>1</v>
      </c>
      <c r="AR27" s="99">
        <f t="shared" si="64"/>
        <v>0</v>
      </c>
      <c r="AS27" s="99">
        <f t="shared" si="64"/>
        <v>0</v>
      </c>
      <c r="AU27" s="84" t="str">
        <f t="shared" si="24"/>
        <v>setosa</v>
      </c>
      <c r="AW27" s="29">
        <v>1.0</v>
      </c>
      <c r="AX27" s="29">
        <v>0.0</v>
      </c>
      <c r="AY27" s="29">
        <v>0.0</v>
      </c>
    </row>
    <row r="28" ht="18.0" customHeight="1">
      <c r="A28" s="1">
        <v>14.0</v>
      </c>
      <c r="B28" s="29">
        <v>1.0</v>
      </c>
      <c r="C28" s="29">
        <v>0.0</v>
      </c>
      <c r="D28" s="100">
        <v>0.0</v>
      </c>
      <c r="E28" s="101" t="str">
        <f t="shared" si="12"/>
        <v>setosa</v>
      </c>
      <c r="F28" s="91">
        <f t="shared" ref="F28:H28" si="65">AQ28</f>
        <v>1</v>
      </c>
      <c r="G28" s="92">
        <f t="shared" si="65"/>
        <v>0</v>
      </c>
      <c r="H28" s="93">
        <f t="shared" si="65"/>
        <v>0</v>
      </c>
      <c r="I28" s="94" t="str">
        <f t="shared" si="14"/>
        <v>setosa</v>
      </c>
      <c r="K28" s="24" t="str">
        <f t="shared" si="15"/>
        <v>OK</v>
      </c>
      <c r="L28" s="96">
        <f t="shared" si="16"/>
        <v>0</v>
      </c>
      <c r="N28" s="29">
        <v>1.0</v>
      </c>
      <c r="O28" s="27">
        <v>4.3</v>
      </c>
      <c r="P28" s="27">
        <v>1.1</v>
      </c>
      <c r="U28" s="97">
        <v>-25.19062127474148</v>
      </c>
      <c r="V28" s="97">
        <v>19.337324726562436</v>
      </c>
      <c r="W28" s="97">
        <v>0.4981280841824776</v>
      </c>
      <c r="Z28" s="98">
        <f t="shared" ref="Z28:AB28" si="66">1/(1+EXP(-U28))</f>
        <v>0</v>
      </c>
      <c r="AA28" s="98">
        <f t="shared" si="66"/>
        <v>0.999999996</v>
      </c>
      <c r="AB28" s="98">
        <f t="shared" si="66"/>
        <v>0.6220193233</v>
      </c>
      <c r="AE28" s="29">
        <v>1.0</v>
      </c>
      <c r="AF28" s="98">
        <f t="shared" ref="AF28:AH28" si="67">Z28</f>
        <v>0</v>
      </c>
      <c r="AG28" s="98">
        <f t="shared" si="67"/>
        <v>0.999999996</v>
      </c>
      <c r="AH28" s="98">
        <f t="shared" si="67"/>
        <v>0.6220193233</v>
      </c>
      <c r="AM28" s="97">
        <v>242.63843041377044</v>
      </c>
      <c r="AN28" s="97">
        <v>-32.53600762710331</v>
      </c>
      <c r="AO28" s="97">
        <v>-105.12779715158715</v>
      </c>
      <c r="AQ28" s="99">
        <f t="shared" ref="AQ28:AS28" si="68">EXP(AM28)/(EXP($AM28)+EXP($AN28)+EXP($AO28))</f>
        <v>1</v>
      </c>
      <c r="AR28" s="99">
        <f t="shared" si="68"/>
        <v>0</v>
      </c>
      <c r="AS28" s="99">
        <f t="shared" si="68"/>
        <v>0</v>
      </c>
      <c r="AU28" s="84" t="str">
        <f t="shared" si="24"/>
        <v>setosa</v>
      </c>
      <c r="AW28" s="29">
        <v>1.0</v>
      </c>
      <c r="AX28" s="29">
        <v>0.0</v>
      </c>
      <c r="AY28" s="29">
        <v>0.0</v>
      </c>
    </row>
    <row r="29" ht="18.0" customHeight="1">
      <c r="A29" s="1">
        <v>15.0</v>
      </c>
      <c r="B29" s="29">
        <v>1.0</v>
      </c>
      <c r="C29" s="29">
        <v>0.0</v>
      </c>
      <c r="D29" s="100">
        <v>0.0</v>
      </c>
      <c r="E29" s="101" t="str">
        <f t="shared" si="12"/>
        <v>setosa</v>
      </c>
      <c r="F29" s="91">
        <f t="shared" ref="F29:H29" si="69">AQ29</f>
        <v>1</v>
      </c>
      <c r="G29" s="92">
        <f t="shared" si="69"/>
        <v>0</v>
      </c>
      <c r="H29" s="93">
        <f t="shared" si="69"/>
        <v>0</v>
      </c>
      <c r="I29" s="94" t="str">
        <f t="shared" si="14"/>
        <v>setosa</v>
      </c>
      <c r="K29" s="24" t="str">
        <f t="shared" si="15"/>
        <v>OK</v>
      </c>
      <c r="L29" s="96">
        <f t="shared" si="16"/>
        <v>0</v>
      </c>
      <c r="N29" s="29">
        <v>1.0</v>
      </c>
      <c r="O29" s="27">
        <v>5.8</v>
      </c>
      <c r="P29" s="27">
        <v>1.2</v>
      </c>
      <c r="U29" s="97">
        <v>-39.06764581451067</v>
      </c>
      <c r="V29" s="97">
        <v>8.99111154001885</v>
      </c>
      <c r="W29" s="97">
        <v>0.4554996703653259</v>
      </c>
      <c r="Z29" s="98">
        <f t="shared" ref="Z29:AB29" si="70">1/(1+EXP(-U29))</f>
        <v>0</v>
      </c>
      <c r="AA29" s="98">
        <f t="shared" si="70"/>
        <v>0.9998755039</v>
      </c>
      <c r="AB29" s="98">
        <f t="shared" si="70"/>
        <v>0.6119460314</v>
      </c>
      <c r="AE29" s="29">
        <v>1.0</v>
      </c>
      <c r="AF29" s="98">
        <f t="shared" ref="AF29:AH29" si="71">Z29</f>
        <v>0</v>
      </c>
      <c r="AG29" s="98">
        <f t="shared" si="71"/>
        <v>0.9998755039</v>
      </c>
      <c r="AH29" s="98">
        <f t="shared" si="71"/>
        <v>0.6119460314</v>
      </c>
      <c r="AM29" s="97">
        <v>242.15002092713283</v>
      </c>
      <c r="AN29" s="97">
        <v>-31.99594244570706</v>
      </c>
      <c r="AO29" s="97">
        <v>-103.47848893450735</v>
      </c>
      <c r="AQ29" s="99">
        <f t="shared" ref="AQ29:AS29" si="72">EXP(AM29)/(EXP($AM29)+EXP($AN29)+EXP($AO29))</f>
        <v>1</v>
      </c>
      <c r="AR29" s="99">
        <f t="shared" si="72"/>
        <v>0</v>
      </c>
      <c r="AS29" s="99">
        <f t="shared" si="72"/>
        <v>0</v>
      </c>
      <c r="AU29" s="84" t="str">
        <f t="shared" si="24"/>
        <v>setosa</v>
      </c>
      <c r="AW29" s="29">
        <v>1.0</v>
      </c>
      <c r="AX29" s="29">
        <v>0.0</v>
      </c>
      <c r="AY29" s="29">
        <v>0.0</v>
      </c>
    </row>
    <row r="30" ht="18.0" customHeight="1">
      <c r="A30" s="1">
        <v>16.0</v>
      </c>
      <c r="B30" s="29">
        <v>1.0</v>
      </c>
      <c r="C30" s="29">
        <v>0.0</v>
      </c>
      <c r="D30" s="100">
        <v>0.0</v>
      </c>
      <c r="E30" s="101" t="str">
        <f t="shared" si="12"/>
        <v>setosa</v>
      </c>
      <c r="F30" s="91">
        <f t="shared" ref="F30:H30" si="73">AQ30</f>
        <v>1</v>
      </c>
      <c r="G30" s="92">
        <f t="shared" si="73"/>
        <v>0</v>
      </c>
      <c r="H30" s="93">
        <f t="shared" si="73"/>
        <v>0</v>
      </c>
      <c r="I30" s="94" t="str">
        <f t="shared" si="14"/>
        <v>setosa</v>
      </c>
      <c r="K30" s="24" t="str">
        <f t="shared" si="15"/>
        <v>OK</v>
      </c>
      <c r="L30" s="96">
        <f t="shared" si="16"/>
        <v>0</v>
      </c>
      <c r="N30" s="29">
        <v>1.0</v>
      </c>
      <c r="O30" s="27">
        <v>5.7</v>
      </c>
      <c r="P30" s="27">
        <v>1.5</v>
      </c>
      <c r="U30" s="97">
        <v>-32.401519927845804</v>
      </c>
      <c r="V30" s="97">
        <v>28.329729419657703</v>
      </c>
      <c r="W30" s="97">
        <v>0.33989573433901554</v>
      </c>
      <c r="Z30" s="98">
        <f t="shared" ref="Z30:AB30" si="74">1/(1+EXP(-U30))</f>
        <v>0</v>
      </c>
      <c r="AA30" s="98">
        <f t="shared" si="74"/>
        <v>1</v>
      </c>
      <c r="AB30" s="98">
        <f t="shared" si="74"/>
        <v>0.5841651953</v>
      </c>
      <c r="AE30" s="29">
        <v>1.0</v>
      </c>
      <c r="AF30" s="98">
        <f t="shared" ref="AF30:AH30" si="75">Z30</f>
        <v>0</v>
      </c>
      <c r="AG30" s="98">
        <f t="shared" si="75"/>
        <v>1</v>
      </c>
      <c r="AH30" s="98">
        <f t="shared" si="75"/>
        <v>0.5841651953</v>
      </c>
      <c r="AM30" s="97">
        <v>240.7769965630928</v>
      </c>
      <c r="AN30" s="97">
        <v>-30.49232518421874</v>
      </c>
      <c r="AO30" s="97">
        <v>-98.81902146516262</v>
      </c>
      <c r="AQ30" s="99">
        <f t="shared" ref="AQ30:AS30" si="76">EXP(AM30)/(EXP($AM30)+EXP($AN30)+EXP($AO30))</f>
        <v>1</v>
      </c>
      <c r="AR30" s="99">
        <f t="shared" si="76"/>
        <v>0</v>
      </c>
      <c r="AS30" s="99">
        <f t="shared" si="76"/>
        <v>0</v>
      </c>
      <c r="AU30" s="84" t="str">
        <f t="shared" si="24"/>
        <v>setosa</v>
      </c>
      <c r="AW30" s="29">
        <v>1.0</v>
      </c>
      <c r="AX30" s="29">
        <v>0.0</v>
      </c>
      <c r="AY30" s="29">
        <v>0.0</v>
      </c>
    </row>
    <row r="31" ht="18.0" customHeight="1">
      <c r="A31" s="1">
        <v>17.0</v>
      </c>
      <c r="B31" s="29">
        <v>1.0</v>
      </c>
      <c r="C31" s="29">
        <v>0.0</v>
      </c>
      <c r="D31" s="100">
        <v>0.0</v>
      </c>
      <c r="E31" s="101" t="str">
        <f t="shared" si="12"/>
        <v>setosa</v>
      </c>
      <c r="F31" s="91">
        <f t="shared" ref="F31:H31" si="77">AQ31</f>
        <v>1</v>
      </c>
      <c r="G31" s="92">
        <f t="shared" si="77"/>
        <v>0</v>
      </c>
      <c r="H31" s="93">
        <f t="shared" si="77"/>
        <v>0</v>
      </c>
      <c r="I31" s="94" t="str">
        <f t="shared" si="14"/>
        <v>setosa</v>
      </c>
      <c r="K31" s="24" t="str">
        <f t="shared" si="15"/>
        <v>OK</v>
      </c>
      <c r="L31" s="96">
        <f t="shared" si="16"/>
        <v>0</v>
      </c>
      <c r="N31" s="29">
        <v>1.0</v>
      </c>
      <c r="O31" s="27">
        <v>5.4</v>
      </c>
      <c r="P31" s="27">
        <v>1.3</v>
      </c>
      <c r="U31" s="97">
        <v>-32.995827080073866</v>
      </c>
      <c r="V31" s="97">
        <v>19.45289599143444</v>
      </c>
      <c r="W31" s="97">
        <v>0.41794396965856007</v>
      </c>
      <c r="Z31" s="98">
        <f t="shared" ref="Z31:AB31" si="78">1/(1+EXP(-U31))</f>
        <v>0</v>
      </c>
      <c r="AA31" s="98">
        <f t="shared" si="78"/>
        <v>0.9999999964</v>
      </c>
      <c r="AB31" s="98">
        <f t="shared" si="78"/>
        <v>0.6029911553</v>
      </c>
      <c r="AE31" s="29">
        <v>1.0</v>
      </c>
      <c r="AF31" s="98">
        <f t="shared" ref="AF31:AH31" si="79">Z31</f>
        <v>0</v>
      </c>
      <c r="AG31" s="98">
        <f t="shared" si="79"/>
        <v>0.9999999964</v>
      </c>
      <c r="AH31" s="98">
        <f t="shared" si="79"/>
        <v>0.6029911553</v>
      </c>
      <c r="AM31" s="97">
        <v>241.70274190381303</v>
      </c>
      <c r="AN31" s="97">
        <v>-31.50870801558796</v>
      </c>
      <c r="AO31" s="97">
        <v>-101.95655967454003</v>
      </c>
      <c r="AQ31" s="99">
        <f t="shared" ref="AQ31:AS31" si="80">EXP(AM31)/(EXP($AM31)+EXP($AN31)+EXP($AO31))</f>
        <v>1</v>
      </c>
      <c r="AR31" s="99">
        <f t="shared" si="80"/>
        <v>0</v>
      </c>
      <c r="AS31" s="99">
        <f t="shared" si="80"/>
        <v>0</v>
      </c>
      <c r="AU31" s="84" t="str">
        <f t="shared" si="24"/>
        <v>setosa</v>
      </c>
      <c r="AW31" s="29">
        <v>1.0</v>
      </c>
      <c r="AX31" s="29">
        <v>0.0</v>
      </c>
      <c r="AY31" s="29">
        <v>0.0</v>
      </c>
    </row>
    <row r="32" ht="18.0" customHeight="1">
      <c r="A32" s="1">
        <v>18.0</v>
      </c>
      <c r="B32" s="29">
        <v>1.0</v>
      </c>
      <c r="C32" s="29">
        <v>0.0</v>
      </c>
      <c r="D32" s="100">
        <v>0.0</v>
      </c>
      <c r="E32" s="101" t="str">
        <f t="shared" si="12"/>
        <v>setosa</v>
      </c>
      <c r="F32" s="91">
        <f t="shared" ref="F32:H32" si="81">AQ32</f>
        <v>1</v>
      </c>
      <c r="G32" s="92">
        <f t="shared" si="81"/>
        <v>0</v>
      </c>
      <c r="H32" s="93">
        <f t="shared" si="81"/>
        <v>0</v>
      </c>
      <c r="I32" s="94" t="str">
        <f t="shared" si="14"/>
        <v>setosa</v>
      </c>
      <c r="K32" s="24" t="str">
        <f t="shared" si="15"/>
        <v>OK</v>
      </c>
      <c r="L32" s="96">
        <f t="shared" si="16"/>
        <v>0</v>
      </c>
      <c r="N32" s="29">
        <v>1.0</v>
      </c>
      <c r="O32" s="27">
        <v>5.1</v>
      </c>
      <c r="P32" s="27">
        <v>1.4</v>
      </c>
      <c r="U32" s="97">
        <v>-27.97394746533209</v>
      </c>
      <c r="V32" s="97">
        <v>28.81952267243114</v>
      </c>
      <c r="W32" s="97">
        <v>0.3801212840512477</v>
      </c>
      <c r="Z32" s="98">
        <f t="shared" ref="Z32:AB32" si="82">1/(1+EXP(-U32))</f>
        <v>0</v>
      </c>
      <c r="AA32" s="98">
        <f t="shared" si="82"/>
        <v>1</v>
      </c>
      <c r="AB32" s="98">
        <f t="shared" si="82"/>
        <v>0.5939023548</v>
      </c>
      <c r="AE32" s="29">
        <v>1.0</v>
      </c>
      <c r="AF32" s="98">
        <f t="shared" ref="AF32:AH32" si="83">Z32</f>
        <v>0</v>
      </c>
      <c r="AG32" s="98">
        <f t="shared" si="83"/>
        <v>1</v>
      </c>
      <c r="AH32" s="98">
        <f t="shared" si="83"/>
        <v>0.5939023548</v>
      </c>
      <c r="AM32" s="97">
        <v>241.25581029193572</v>
      </c>
      <c r="AN32" s="97">
        <v>-31.018018465809128</v>
      </c>
      <c r="AO32" s="97">
        <v>-100.44181795301795</v>
      </c>
      <c r="AQ32" s="99">
        <f t="shared" ref="AQ32:AS32" si="84">EXP(AM32)/(EXP($AM32)+EXP($AN32)+EXP($AO32))</f>
        <v>1</v>
      </c>
      <c r="AR32" s="99">
        <f t="shared" si="84"/>
        <v>0</v>
      </c>
      <c r="AS32" s="99">
        <f t="shared" si="84"/>
        <v>0</v>
      </c>
      <c r="AU32" s="84" t="str">
        <f t="shared" si="24"/>
        <v>setosa</v>
      </c>
      <c r="AW32" s="29">
        <v>1.0</v>
      </c>
      <c r="AX32" s="29">
        <v>0.0</v>
      </c>
      <c r="AY32" s="29">
        <v>0.0</v>
      </c>
    </row>
    <row r="33" ht="18.0" customHeight="1">
      <c r="A33" s="1">
        <v>19.0</v>
      </c>
      <c r="B33" s="29">
        <v>1.0</v>
      </c>
      <c r="C33" s="29">
        <v>0.0</v>
      </c>
      <c r="D33" s="100">
        <v>0.0</v>
      </c>
      <c r="E33" s="101" t="str">
        <f t="shared" si="12"/>
        <v>setosa</v>
      </c>
      <c r="F33" s="91">
        <f t="shared" ref="F33:H33" si="85">AQ33</f>
        <v>1</v>
      </c>
      <c r="G33" s="92">
        <f t="shared" si="85"/>
        <v>0</v>
      </c>
      <c r="H33" s="93">
        <f t="shared" si="85"/>
        <v>0</v>
      </c>
      <c r="I33" s="94" t="str">
        <f t="shared" si="14"/>
        <v>setosa</v>
      </c>
      <c r="K33" s="24" t="str">
        <f t="shared" si="15"/>
        <v>OK</v>
      </c>
      <c r="L33" s="96">
        <f t="shared" si="16"/>
        <v>0</v>
      </c>
      <c r="N33" s="29">
        <v>1.0</v>
      </c>
      <c r="O33" s="27">
        <v>5.7</v>
      </c>
      <c r="P33" s="27">
        <v>1.7</v>
      </c>
      <c r="U33" s="97">
        <v>-28.65739541653259</v>
      </c>
      <c r="V33" s="97">
        <v>40.49203615913766</v>
      </c>
      <c r="W33" s="97">
        <v>0.262648453721111</v>
      </c>
      <c r="Z33" s="98">
        <f t="shared" ref="Z33:AB33" si="86">1/(1+EXP(-U33))</f>
        <v>0</v>
      </c>
      <c r="AA33" s="98">
        <f t="shared" si="86"/>
        <v>1</v>
      </c>
      <c r="AB33" s="98">
        <f t="shared" si="86"/>
        <v>0.5652872286</v>
      </c>
      <c r="AE33" s="29">
        <v>1.0</v>
      </c>
      <c r="AF33" s="98">
        <f t="shared" ref="AF33:AH33" si="87">Z33</f>
        <v>0</v>
      </c>
      <c r="AG33" s="98">
        <f t="shared" si="87"/>
        <v>1</v>
      </c>
      <c r="AH33" s="98">
        <f t="shared" si="87"/>
        <v>0.5652872286</v>
      </c>
      <c r="AM33" s="97">
        <v>239.848694047345</v>
      </c>
      <c r="AN33" s="97">
        <v>-29.473134700989856</v>
      </c>
      <c r="AO33" s="97">
        <v>-95.67281664504199</v>
      </c>
      <c r="AQ33" s="99">
        <f t="shared" ref="AQ33:AS33" si="88">EXP(AM33)/(EXP($AM33)+EXP($AN33)+EXP($AO33))</f>
        <v>1</v>
      </c>
      <c r="AR33" s="99">
        <f t="shared" si="88"/>
        <v>0</v>
      </c>
      <c r="AS33" s="99">
        <f t="shared" si="88"/>
        <v>0</v>
      </c>
      <c r="AU33" s="84" t="str">
        <f t="shared" si="24"/>
        <v>setosa</v>
      </c>
      <c r="AW33" s="29">
        <v>1.0</v>
      </c>
      <c r="AX33" s="29">
        <v>0.0</v>
      </c>
      <c r="AY33" s="29">
        <v>0.0</v>
      </c>
    </row>
    <row r="34" ht="18.0" customHeight="1">
      <c r="A34" s="1">
        <v>20.0</v>
      </c>
      <c r="B34" s="29">
        <v>1.0</v>
      </c>
      <c r="C34" s="29">
        <v>0.0</v>
      </c>
      <c r="D34" s="100">
        <v>0.0</v>
      </c>
      <c r="E34" s="101" t="str">
        <f t="shared" si="12"/>
        <v>setosa</v>
      </c>
      <c r="F34" s="91">
        <f t="shared" ref="F34:H34" si="89">AQ34</f>
        <v>1</v>
      </c>
      <c r="G34" s="92">
        <f t="shared" si="89"/>
        <v>0</v>
      </c>
      <c r="H34" s="93">
        <f t="shared" si="89"/>
        <v>0</v>
      </c>
      <c r="I34" s="94" t="str">
        <f t="shared" si="14"/>
        <v>setosa</v>
      </c>
      <c r="K34" s="24" t="str">
        <f t="shared" si="15"/>
        <v>OK</v>
      </c>
      <c r="L34" s="96">
        <f t="shared" si="16"/>
        <v>0</v>
      </c>
      <c r="N34" s="29">
        <v>1.0</v>
      </c>
      <c r="O34" s="27">
        <v>5.1</v>
      </c>
      <c r="P34" s="27">
        <v>1.5</v>
      </c>
      <c r="U34" s="97">
        <v>-26.10188520967548</v>
      </c>
      <c r="V34" s="97">
        <v>34.900676042171135</v>
      </c>
      <c r="W34" s="97">
        <v>0.3414976437422953</v>
      </c>
      <c r="Z34" s="98">
        <f t="shared" ref="Z34:AB34" si="90">1/(1+EXP(-U34))</f>
        <v>0</v>
      </c>
      <c r="AA34" s="98">
        <f t="shared" si="90"/>
        <v>1</v>
      </c>
      <c r="AB34" s="98">
        <f t="shared" si="90"/>
        <v>0.5845542726</v>
      </c>
      <c r="AE34" s="29">
        <v>1.0</v>
      </c>
      <c r="AF34" s="98">
        <f t="shared" ref="AF34:AH34" si="91">Z34</f>
        <v>0</v>
      </c>
      <c r="AG34" s="98">
        <f t="shared" si="91"/>
        <v>1</v>
      </c>
      <c r="AH34" s="98">
        <f t="shared" si="91"/>
        <v>0.5845542726</v>
      </c>
      <c r="AM34" s="97">
        <v>240.79612899176666</v>
      </c>
      <c r="AN34" s="97">
        <v>-30.51333082575657</v>
      </c>
      <c r="AO34" s="97">
        <v>-98.88386513573404</v>
      </c>
      <c r="AQ34" s="99">
        <f t="shared" ref="AQ34:AS34" si="92">EXP(AM34)/(EXP($AM34)+EXP($AN34)+EXP($AO34))</f>
        <v>1</v>
      </c>
      <c r="AR34" s="99">
        <f t="shared" si="92"/>
        <v>0</v>
      </c>
      <c r="AS34" s="99">
        <f t="shared" si="92"/>
        <v>0</v>
      </c>
      <c r="AU34" s="84" t="str">
        <f t="shared" si="24"/>
        <v>setosa</v>
      </c>
      <c r="AW34" s="29">
        <v>1.0</v>
      </c>
      <c r="AX34" s="29">
        <v>0.0</v>
      </c>
      <c r="AY34" s="29">
        <v>0.0</v>
      </c>
    </row>
    <row r="35" ht="18.0" customHeight="1">
      <c r="A35" s="1">
        <v>21.0</v>
      </c>
      <c r="B35" s="29">
        <v>1.0</v>
      </c>
      <c r="C35" s="29">
        <v>0.0</v>
      </c>
      <c r="D35" s="100">
        <v>0.0</v>
      </c>
      <c r="E35" s="101" t="str">
        <f t="shared" si="12"/>
        <v>setosa</v>
      </c>
      <c r="F35" s="91">
        <f t="shared" ref="F35:H35" si="93">AQ35</f>
        <v>1</v>
      </c>
      <c r="G35" s="92">
        <f t="shared" si="93"/>
        <v>0</v>
      </c>
      <c r="H35" s="93">
        <f t="shared" si="93"/>
        <v>0</v>
      </c>
      <c r="I35" s="94" t="str">
        <f t="shared" si="14"/>
        <v>setosa</v>
      </c>
      <c r="K35" s="24" t="str">
        <f t="shared" si="15"/>
        <v>OK</v>
      </c>
      <c r="L35" s="96">
        <f t="shared" si="16"/>
        <v>0</v>
      </c>
      <c r="N35" s="29">
        <v>1.0</v>
      </c>
      <c r="O35" s="27">
        <v>5.4</v>
      </c>
      <c r="P35" s="27">
        <v>1.7</v>
      </c>
      <c r="U35" s="97">
        <v>-25.507578057447436</v>
      </c>
      <c r="V35" s="97">
        <v>43.77750947039437</v>
      </c>
      <c r="W35" s="97">
        <v>0.2634494084227509</v>
      </c>
      <c r="Z35" s="98">
        <f t="shared" ref="Z35:AB35" si="94">1/(1+EXP(-U35))</f>
        <v>0</v>
      </c>
      <c r="AA35" s="98">
        <f t="shared" si="94"/>
        <v>1</v>
      </c>
      <c r="AB35" s="98">
        <f t="shared" si="94"/>
        <v>0.5654840429</v>
      </c>
      <c r="AE35" s="29">
        <v>1.0</v>
      </c>
      <c r="AF35" s="98">
        <f t="shared" ref="AF35:AH35" si="95">Z35</f>
        <v>0</v>
      </c>
      <c r="AG35" s="98">
        <f t="shared" si="95"/>
        <v>1</v>
      </c>
      <c r="AH35" s="98">
        <f t="shared" si="95"/>
        <v>0.5654840429</v>
      </c>
      <c r="AM35" s="97">
        <v>239.85837216741538</v>
      </c>
      <c r="AN35" s="97">
        <v>-29.483760384775696</v>
      </c>
      <c r="AO35" s="97">
        <v>-95.70561775578338</v>
      </c>
      <c r="AQ35" s="99">
        <f t="shared" ref="AQ35:AS35" si="96">EXP(AM35)/(EXP($AM35)+EXP($AN35)+EXP($AO35))</f>
        <v>1</v>
      </c>
      <c r="AR35" s="99">
        <f t="shared" si="96"/>
        <v>0</v>
      </c>
      <c r="AS35" s="99">
        <f t="shared" si="96"/>
        <v>0</v>
      </c>
      <c r="AU35" s="84" t="str">
        <f t="shared" si="24"/>
        <v>setosa</v>
      </c>
      <c r="AW35" s="29">
        <v>1.0</v>
      </c>
      <c r="AX35" s="29">
        <v>0.0</v>
      </c>
      <c r="AY35" s="29">
        <v>0.0</v>
      </c>
    </row>
    <row r="36" ht="18.0" customHeight="1">
      <c r="A36" s="1">
        <v>22.0</v>
      </c>
      <c r="B36" s="29">
        <v>1.0</v>
      </c>
      <c r="C36" s="29">
        <v>0.0</v>
      </c>
      <c r="D36" s="100">
        <v>0.0</v>
      </c>
      <c r="E36" s="101" t="str">
        <f t="shared" si="12"/>
        <v>setosa</v>
      </c>
      <c r="F36" s="91">
        <f t="shared" ref="F36:H36" si="97">AQ36</f>
        <v>1</v>
      </c>
      <c r="G36" s="92">
        <f t="shared" si="97"/>
        <v>0</v>
      </c>
      <c r="H36" s="93">
        <f t="shared" si="97"/>
        <v>0</v>
      </c>
      <c r="I36" s="94" t="str">
        <f t="shared" si="14"/>
        <v>setosa</v>
      </c>
      <c r="K36" s="24" t="str">
        <f t="shared" si="15"/>
        <v>OK</v>
      </c>
      <c r="L36" s="96">
        <f t="shared" si="16"/>
        <v>0</v>
      </c>
      <c r="N36" s="29">
        <v>1.0</v>
      </c>
      <c r="O36" s="27">
        <v>5.1</v>
      </c>
      <c r="P36" s="27">
        <v>1.5</v>
      </c>
      <c r="U36" s="97">
        <v>-26.10188520967548</v>
      </c>
      <c r="V36" s="97">
        <v>34.900676042171135</v>
      </c>
      <c r="W36" s="97">
        <v>0.3414976437422953</v>
      </c>
      <c r="Z36" s="98">
        <f t="shared" ref="Z36:AB36" si="98">1/(1+EXP(-U36))</f>
        <v>0</v>
      </c>
      <c r="AA36" s="98">
        <f t="shared" si="98"/>
        <v>1</v>
      </c>
      <c r="AB36" s="98">
        <f t="shared" si="98"/>
        <v>0.5845542726</v>
      </c>
      <c r="AE36" s="29">
        <v>1.0</v>
      </c>
      <c r="AF36" s="98">
        <f t="shared" ref="AF36:AH36" si="99">Z36</f>
        <v>0</v>
      </c>
      <c r="AG36" s="98">
        <f t="shared" si="99"/>
        <v>1</v>
      </c>
      <c r="AH36" s="98">
        <f t="shared" si="99"/>
        <v>0.5845542726</v>
      </c>
      <c r="AM36" s="97">
        <v>240.79612899176666</v>
      </c>
      <c r="AN36" s="97">
        <v>-30.51333082575657</v>
      </c>
      <c r="AO36" s="97">
        <v>-98.88386513573404</v>
      </c>
      <c r="AQ36" s="99">
        <f t="shared" ref="AQ36:AS36" si="100">EXP(AM36)/(EXP($AM36)+EXP($AN36)+EXP($AO36))</f>
        <v>1</v>
      </c>
      <c r="AR36" s="99">
        <f t="shared" si="100"/>
        <v>0</v>
      </c>
      <c r="AS36" s="99">
        <f t="shared" si="100"/>
        <v>0</v>
      </c>
      <c r="AU36" s="84" t="str">
        <f t="shared" si="24"/>
        <v>setosa</v>
      </c>
      <c r="AW36" s="29">
        <v>1.0</v>
      </c>
      <c r="AX36" s="29">
        <v>0.0</v>
      </c>
      <c r="AY36" s="29">
        <v>0.0</v>
      </c>
    </row>
    <row r="37" ht="18.0" customHeight="1">
      <c r="A37" s="1">
        <v>23.0</v>
      </c>
      <c r="B37" s="29">
        <v>1.0</v>
      </c>
      <c r="C37" s="29">
        <v>0.0</v>
      </c>
      <c r="D37" s="100">
        <v>0.0</v>
      </c>
      <c r="E37" s="101" t="str">
        <f t="shared" si="12"/>
        <v>setosa</v>
      </c>
      <c r="F37" s="91">
        <f t="shared" ref="F37:H37" si="101">AQ37</f>
        <v>1</v>
      </c>
      <c r="G37" s="92">
        <f t="shared" si="101"/>
        <v>0</v>
      </c>
      <c r="H37" s="93">
        <f t="shared" si="101"/>
        <v>0</v>
      </c>
      <c r="I37" s="94" t="str">
        <f t="shared" si="14"/>
        <v>setosa</v>
      </c>
      <c r="K37" s="24" t="str">
        <f t="shared" si="15"/>
        <v>OK</v>
      </c>
      <c r="L37" s="96">
        <f t="shared" si="16"/>
        <v>0</v>
      </c>
      <c r="N37" s="29">
        <v>1.0</v>
      </c>
      <c r="O37" s="27">
        <v>4.6</v>
      </c>
      <c r="P37" s="27">
        <v>1.0</v>
      </c>
      <c r="U37" s="97">
        <v>-30.212500889483252</v>
      </c>
      <c r="V37" s="97">
        <v>9.97069804556574</v>
      </c>
      <c r="W37" s="97">
        <v>0.5359507697897901</v>
      </c>
      <c r="Z37" s="98">
        <f t="shared" ref="Z37:AB37" si="102">1/(1+EXP(-U37))</f>
        <v>0</v>
      </c>
      <c r="AA37" s="98">
        <f t="shared" si="102"/>
        <v>0.9999532523</v>
      </c>
      <c r="AB37" s="98">
        <f t="shared" si="102"/>
        <v>0.6308699619</v>
      </c>
      <c r="AE37" s="29">
        <v>1.0</v>
      </c>
      <c r="AF37" s="98">
        <f t="shared" ref="AF37:AH37" si="103">Z37</f>
        <v>0</v>
      </c>
      <c r="AG37" s="98">
        <f t="shared" si="103"/>
        <v>0.9999532523</v>
      </c>
      <c r="AH37" s="98">
        <f t="shared" si="103"/>
        <v>0.6308699619</v>
      </c>
      <c r="AM37" s="97">
        <v>243.07625372190304</v>
      </c>
      <c r="AN37" s="97">
        <v>-33.01525664336756</v>
      </c>
      <c r="AO37" s="97">
        <v>-106.61392550912232</v>
      </c>
      <c r="AQ37" s="99">
        <f t="shared" ref="AQ37:AS37" si="104">EXP(AM37)/(EXP($AM37)+EXP($AN37)+EXP($AO37))</f>
        <v>1</v>
      </c>
      <c r="AR37" s="99">
        <f t="shared" si="104"/>
        <v>0</v>
      </c>
      <c r="AS37" s="99">
        <f t="shared" si="104"/>
        <v>0</v>
      </c>
      <c r="AU37" s="84" t="str">
        <f t="shared" si="24"/>
        <v>setosa</v>
      </c>
      <c r="AW37" s="29">
        <v>1.0</v>
      </c>
      <c r="AX37" s="29">
        <v>0.0</v>
      </c>
      <c r="AY37" s="29">
        <v>0.0</v>
      </c>
    </row>
    <row r="38" ht="18.0" customHeight="1">
      <c r="A38" s="1">
        <v>24.0</v>
      </c>
      <c r="B38" s="29">
        <v>1.0</v>
      </c>
      <c r="C38" s="29">
        <v>0.0</v>
      </c>
      <c r="D38" s="100">
        <v>0.0</v>
      </c>
      <c r="E38" s="101" t="str">
        <f t="shared" si="12"/>
        <v>setosa</v>
      </c>
      <c r="F38" s="91">
        <f t="shared" ref="F38:H38" si="105">AQ38</f>
        <v>1</v>
      </c>
      <c r="G38" s="92">
        <f t="shared" si="105"/>
        <v>0</v>
      </c>
      <c r="H38" s="93">
        <f t="shared" si="105"/>
        <v>0</v>
      </c>
      <c r="I38" s="94" t="str">
        <f t="shared" si="14"/>
        <v>setosa</v>
      </c>
      <c r="K38" s="24" t="str">
        <f t="shared" si="15"/>
        <v>OK</v>
      </c>
      <c r="L38" s="96">
        <f t="shared" si="16"/>
        <v>0</v>
      </c>
      <c r="N38" s="29">
        <v>1.0</v>
      </c>
      <c r="O38" s="27">
        <v>5.1</v>
      </c>
      <c r="P38" s="27">
        <v>1.7</v>
      </c>
      <c r="U38" s="97">
        <v>-22.357760698362267</v>
      </c>
      <c r="V38" s="97">
        <v>47.062982781651094</v>
      </c>
      <c r="W38" s="97">
        <v>0.26425036312439076</v>
      </c>
      <c r="Z38" s="98">
        <f t="shared" ref="Z38:AB38" si="106">1/(1+EXP(-U38))</f>
        <v>0.0000000001950508741</v>
      </c>
      <c r="AA38" s="98">
        <f t="shared" si="106"/>
        <v>1</v>
      </c>
      <c r="AB38" s="98">
        <f t="shared" si="106"/>
        <v>0.5656808367</v>
      </c>
      <c r="AE38" s="29">
        <v>1.0</v>
      </c>
      <c r="AF38" s="98">
        <f t="shared" ref="AF38:AH38" si="107">Z38</f>
        <v>0.0000000001950508741</v>
      </c>
      <c r="AG38" s="98">
        <f t="shared" si="107"/>
        <v>1</v>
      </c>
      <c r="AH38" s="98">
        <f t="shared" si="107"/>
        <v>0.5656808367</v>
      </c>
      <c r="AM38" s="97">
        <v>239.8680492225894</v>
      </c>
      <c r="AN38" s="97">
        <v>-29.494384926298714</v>
      </c>
      <c r="AO38" s="97">
        <v>-95.73841539216704</v>
      </c>
      <c r="AQ38" s="99">
        <f t="shared" ref="AQ38:AS38" si="108">EXP(AM38)/(EXP($AM38)+EXP($AN38)+EXP($AO38))</f>
        <v>1</v>
      </c>
      <c r="AR38" s="99">
        <f t="shared" si="108"/>
        <v>0</v>
      </c>
      <c r="AS38" s="99">
        <f t="shared" si="108"/>
        <v>0</v>
      </c>
      <c r="AU38" s="84" t="str">
        <f t="shared" si="24"/>
        <v>setosa</v>
      </c>
      <c r="AW38" s="29">
        <v>1.0</v>
      </c>
      <c r="AX38" s="29">
        <v>0.0</v>
      </c>
      <c r="AY38" s="29">
        <v>0.0</v>
      </c>
    </row>
    <row r="39" ht="18.0" customHeight="1">
      <c r="A39" s="1">
        <v>25.0</v>
      </c>
      <c r="B39" s="29">
        <v>1.0</v>
      </c>
      <c r="C39" s="29">
        <v>0.0</v>
      </c>
      <c r="D39" s="100">
        <v>0.0</v>
      </c>
      <c r="E39" s="101" t="str">
        <f t="shared" si="12"/>
        <v>setosa</v>
      </c>
      <c r="F39" s="91">
        <f t="shared" ref="F39:H39" si="109">AQ39</f>
        <v>1</v>
      </c>
      <c r="G39" s="92">
        <f t="shared" si="109"/>
        <v>0</v>
      </c>
      <c r="H39" s="93">
        <f t="shared" si="109"/>
        <v>0</v>
      </c>
      <c r="I39" s="94" t="str">
        <f t="shared" si="14"/>
        <v>setosa</v>
      </c>
      <c r="K39" s="24" t="str">
        <f t="shared" si="15"/>
        <v>OK</v>
      </c>
      <c r="L39" s="96">
        <f t="shared" si="16"/>
        <v>0</v>
      </c>
      <c r="N39" s="29">
        <v>1.0</v>
      </c>
      <c r="O39" s="27">
        <v>4.8</v>
      </c>
      <c r="P39" s="27">
        <v>1.9</v>
      </c>
      <c r="U39" s="97">
        <v>-15.463818827963898</v>
      </c>
      <c r="V39" s="97">
        <v>62.51076283238776</v>
      </c>
      <c r="W39" s="97">
        <v>0.187804037208126</v>
      </c>
      <c r="Z39" s="98">
        <f t="shared" ref="Z39:AB39" si="110">1/(1+EXP(-U39))</f>
        <v>0.0000001923750432</v>
      </c>
      <c r="AA39" s="98">
        <f t="shared" si="110"/>
        <v>1</v>
      </c>
      <c r="AB39" s="98">
        <f t="shared" si="110"/>
        <v>0.5468134961</v>
      </c>
      <c r="AE39" s="29">
        <v>1.0</v>
      </c>
      <c r="AF39" s="98">
        <f t="shared" ref="AF39:AH39" si="111">Z39</f>
        <v>0.0000001923750432</v>
      </c>
      <c r="AG39" s="98">
        <f t="shared" si="111"/>
        <v>1</v>
      </c>
      <c r="AH39" s="98">
        <f t="shared" si="111"/>
        <v>0.5468134961</v>
      </c>
      <c r="AM39" s="97">
        <v>238.94021576284715</v>
      </c>
      <c r="AN39" s="97">
        <v>-28.475738348784134</v>
      </c>
      <c r="AO39" s="97">
        <v>-92.5939452648949</v>
      </c>
      <c r="AQ39" s="99">
        <f t="shared" ref="AQ39:AS39" si="112">EXP(AM39)/(EXP($AM39)+EXP($AN39)+EXP($AO39))</f>
        <v>1</v>
      </c>
      <c r="AR39" s="99">
        <f t="shared" si="112"/>
        <v>0</v>
      </c>
      <c r="AS39" s="99">
        <f t="shared" si="112"/>
        <v>0</v>
      </c>
      <c r="AU39" s="84" t="str">
        <f t="shared" si="24"/>
        <v>setosa</v>
      </c>
      <c r="AW39" s="29">
        <v>1.0</v>
      </c>
      <c r="AX39" s="29">
        <v>0.0</v>
      </c>
      <c r="AY39" s="29">
        <v>0.0</v>
      </c>
    </row>
    <row r="40" ht="18.0" customHeight="1">
      <c r="A40" s="1">
        <v>26.0</v>
      </c>
      <c r="B40" s="29">
        <v>1.0</v>
      </c>
      <c r="C40" s="29">
        <v>0.0</v>
      </c>
      <c r="D40" s="100">
        <v>0.0</v>
      </c>
      <c r="E40" s="101" t="str">
        <f t="shared" si="12"/>
        <v>setosa</v>
      </c>
      <c r="F40" s="91">
        <f t="shared" ref="F40:H40" si="113">AQ40</f>
        <v>1</v>
      </c>
      <c r="G40" s="92">
        <f t="shared" si="113"/>
        <v>0</v>
      </c>
      <c r="H40" s="93">
        <f t="shared" si="113"/>
        <v>0</v>
      </c>
      <c r="I40" s="94" t="str">
        <f t="shared" si="14"/>
        <v>setosa</v>
      </c>
      <c r="K40" s="24" t="str">
        <f t="shared" si="15"/>
        <v>OK</v>
      </c>
      <c r="L40" s="96">
        <f t="shared" si="16"/>
        <v>0</v>
      </c>
      <c r="N40" s="29">
        <v>1.0</v>
      </c>
      <c r="O40" s="27">
        <v>5.0</v>
      </c>
      <c r="P40" s="27">
        <v>1.6</v>
      </c>
      <c r="U40" s="97">
        <v>-23.179883834323824</v>
      </c>
      <c r="V40" s="97">
        <v>42.076987182330015</v>
      </c>
      <c r="W40" s="97">
        <v>0.3031409883338896</v>
      </c>
      <c r="Z40" s="98">
        <f t="shared" ref="Z40:AB40" si="114">1/(1+EXP(-U40))</f>
        <v>0</v>
      </c>
      <c r="AA40" s="98">
        <f t="shared" si="114"/>
        <v>1</v>
      </c>
      <c r="AB40" s="98">
        <f t="shared" si="114"/>
        <v>0.5752101774</v>
      </c>
      <c r="AE40" s="29">
        <v>1.0</v>
      </c>
      <c r="AF40" s="98">
        <f t="shared" ref="AF40:AH40" si="115">Z40</f>
        <v>0</v>
      </c>
      <c r="AG40" s="98">
        <f t="shared" si="115"/>
        <v>1</v>
      </c>
      <c r="AH40" s="98">
        <f t="shared" si="115"/>
        <v>0.5752101774</v>
      </c>
      <c r="AM40" s="97">
        <v>240.33664373029205</v>
      </c>
      <c r="AN40" s="97">
        <v>-30.008858429707963</v>
      </c>
      <c r="AO40" s="97">
        <v>-97.32657679145512</v>
      </c>
      <c r="AQ40" s="99">
        <f t="shared" ref="AQ40:AS40" si="116">EXP(AM40)/(EXP($AM40)+EXP($AN40)+EXP($AO40))</f>
        <v>1</v>
      </c>
      <c r="AR40" s="99">
        <f t="shared" si="116"/>
        <v>0</v>
      </c>
      <c r="AS40" s="99">
        <f t="shared" si="116"/>
        <v>0</v>
      </c>
      <c r="AU40" s="84" t="str">
        <f t="shared" si="24"/>
        <v>setosa</v>
      </c>
      <c r="AW40" s="29">
        <v>1.0</v>
      </c>
      <c r="AX40" s="29">
        <v>0.0</v>
      </c>
      <c r="AY40" s="29">
        <v>0.0</v>
      </c>
    </row>
    <row r="41" ht="18.0" customHeight="1">
      <c r="A41" s="1">
        <v>27.0</v>
      </c>
      <c r="B41" s="29">
        <v>1.0</v>
      </c>
      <c r="C41" s="29">
        <v>0.0</v>
      </c>
      <c r="D41" s="100">
        <v>0.0</v>
      </c>
      <c r="E41" s="101" t="str">
        <f t="shared" si="12"/>
        <v>setosa</v>
      </c>
      <c r="F41" s="91">
        <f t="shared" ref="F41:H41" si="117">AQ41</f>
        <v>1</v>
      </c>
      <c r="G41" s="92">
        <f t="shared" si="117"/>
        <v>0</v>
      </c>
      <c r="H41" s="93">
        <f t="shared" si="117"/>
        <v>0</v>
      </c>
      <c r="I41" s="94" t="str">
        <f t="shared" si="14"/>
        <v>setosa</v>
      </c>
      <c r="K41" s="24" t="str">
        <f t="shared" si="15"/>
        <v>OK</v>
      </c>
      <c r="L41" s="96">
        <f t="shared" si="16"/>
        <v>0</v>
      </c>
      <c r="N41" s="29">
        <v>1.0</v>
      </c>
      <c r="O41" s="27">
        <v>5.0</v>
      </c>
      <c r="P41" s="27">
        <v>1.6</v>
      </c>
      <c r="U41" s="97">
        <v>-23.179883834323824</v>
      </c>
      <c r="V41" s="97">
        <v>42.076987182330015</v>
      </c>
      <c r="W41" s="97">
        <v>0.3031409883338896</v>
      </c>
      <c r="Z41" s="98">
        <f t="shared" ref="Z41:AB41" si="118">1/(1+EXP(-U41))</f>
        <v>0</v>
      </c>
      <c r="AA41" s="98">
        <f t="shared" si="118"/>
        <v>1</v>
      </c>
      <c r="AB41" s="98">
        <f t="shared" si="118"/>
        <v>0.5752101774</v>
      </c>
      <c r="AE41" s="29">
        <v>1.0</v>
      </c>
      <c r="AF41" s="98">
        <f t="shared" ref="AF41:AH41" si="119">Z41</f>
        <v>0</v>
      </c>
      <c r="AG41" s="98">
        <f t="shared" si="119"/>
        <v>1</v>
      </c>
      <c r="AH41" s="98">
        <f t="shared" si="119"/>
        <v>0.5752101774</v>
      </c>
      <c r="AM41" s="97">
        <v>240.33664373029205</v>
      </c>
      <c r="AN41" s="97">
        <v>-30.008858429707963</v>
      </c>
      <c r="AO41" s="97">
        <v>-97.32657679145512</v>
      </c>
      <c r="AQ41" s="99">
        <f t="shared" ref="AQ41:AS41" si="120">EXP(AM41)/(EXP($AM41)+EXP($AN41)+EXP($AO41))</f>
        <v>1</v>
      </c>
      <c r="AR41" s="99">
        <f t="shared" si="120"/>
        <v>0</v>
      </c>
      <c r="AS41" s="99">
        <f t="shared" si="120"/>
        <v>0</v>
      </c>
      <c r="AU41" s="84" t="str">
        <f t="shared" si="24"/>
        <v>setosa</v>
      </c>
      <c r="AW41" s="29">
        <v>1.0</v>
      </c>
      <c r="AX41" s="29">
        <v>0.0</v>
      </c>
      <c r="AY41" s="29">
        <v>0.0</v>
      </c>
    </row>
    <row r="42" ht="18.0" customHeight="1">
      <c r="A42" s="1">
        <v>28.0</v>
      </c>
      <c r="B42" s="29">
        <v>1.0</v>
      </c>
      <c r="C42" s="29">
        <v>0.0</v>
      </c>
      <c r="D42" s="100">
        <v>0.0</v>
      </c>
      <c r="E42" s="101" t="str">
        <f t="shared" si="12"/>
        <v>setosa</v>
      </c>
      <c r="F42" s="91">
        <f t="shared" ref="F42:H42" si="121">AQ42</f>
        <v>1</v>
      </c>
      <c r="G42" s="92">
        <f t="shared" si="121"/>
        <v>0</v>
      </c>
      <c r="H42" s="93">
        <f t="shared" si="121"/>
        <v>0</v>
      </c>
      <c r="I42" s="94" t="str">
        <f t="shared" si="14"/>
        <v>setosa</v>
      </c>
      <c r="K42" s="24" t="str">
        <f t="shared" si="15"/>
        <v>OK</v>
      </c>
      <c r="L42" s="96">
        <f t="shared" si="16"/>
        <v>0</v>
      </c>
      <c r="N42" s="29">
        <v>1.0</v>
      </c>
      <c r="O42" s="27">
        <v>5.2</v>
      </c>
      <c r="P42" s="27">
        <v>1.5</v>
      </c>
      <c r="U42" s="97">
        <v>-27.15182432937054</v>
      </c>
      <c r="V42" s="97">
        <v>33.80551827175222</v>
      </c>
      <c r="W42" s="97">
        <v>0.34123065884174875</v>
      </c>
      <c r="Z42" s="98">
        <f t="shared" ref="Z42:AB42" si="122">1/(1+EXP(-U42))</f>
        <v>0</v>
      </c>
      <c r="AA42" s="98">
        <f t="shared" si="122"/>
        <v>1</v>
      </c>
      <c r="AB42" s="98">
        <f t="shared" si="122"/>
        <v>0.5844894337</v>
      </c>
      <c r="AE42" s="29">
        <v>1.0</v>
      </c>
      <c r="AF42" s="98">
        <f t="shared" ref="AF42:AH42" si="123">Z42</f>
        <v>0</v>
      </c>
      <c r="AG42" s="98">
        <f t="shared" si="123"/>
        <v>1</v>
      </c>
      <c r="AH42" s="98">
        <f t="shared" si="123"/>
        <v>0.5844894337</v>
      </c>
      <c r="AM42" s="97">
        <v>240.79294061354025</v>
      </c>
      <c r="AN42" s="97">
        <v>-30.50983028028835</v>
      </c>
      <c r="AO42" s="97">
        <v>-98.87305907534403</v>
      </c>
      <c r="AQ42" s="99">
        <f t="shared" ref="AQ42:AS42" si="124">EXP(AM42)/(EXP($AM42)+EXP($AN42)+EXP($AO42))</f>
        <v>1</v>
      </c>
      <c r="AR42" s="99">
        <f t="shared" si="124"/>
        <v>0</v>
      </c>
      <c r="AS42" s="99">
        <f t="shared" si="124"/>
        <v>0</v>
      </c>
      <c r="AU42" s="84" t="str">
        <f t="shared" si="24"/>
        <v>setosa</v>
      </c>
      <c r="AW42" s="29">
        <v>1.0</v>
      </c>
      <c r="AX42" s="29">
        <v>0.0</v>
      </c>
      <c r="AY42" s="29">
        <v>0.0</v>
      </c>
    </row>
    <row r="43" ht="18.0" customHeight="1">
      <c r="A43" s="1">
        <v>29.0</v>
      </c>
      <c r="B43" s="29">
        <v>1.0</v>
      </c>
      <c r="C43" s="29">
        <v>0.0</v>
      </c>
      <c r="D43" s="100">
        <v>0.0</v>
      </c>
      <c r="E43" s="101" t="str">
        <f t="shared" si="12"/>
        <v>setosa</v>
      </c>
      <c r="F43" s="91">
        <f t="shared" ref="F43:H43" si="125">AQ43</f>
        <v>1</v>
      </c>
      <c r="G43" s="92">
        <f t="shared" si="125"/>
        <v>0</v>
      </c>
      <c r="H43" s="93">
        <f t="shared" si="125"/>
        <v>0</v>
      </c>
      <c r="I43" s="94" t="str">
        <f t="shared" si="14"/>
        <v>setosa</v>
      </c>
      <c r="K43" s="24" t="str">
        <f t="shared" si="15"/>
        <v>OK</v>
      </c>
      <c r="L43" s="96">
        <f t="shared" si="16"/>
        <v>0</v>
      </c>
      <c r="N43" s="29">
        <v>1.0</v>
      </c>
      <c r="O43" s="27">
        <v>5.2</v>
      </c>
      <c r="P43" s="27">
        <v>1.4</v>
      </c>
      <c r="U43" s="97">
        <v>-29.02388658502715</v>
      </c>
      <c r="V43" s="97">
        <v>27.724364902012226</v>
      </c>
      <c r="W43" s="97">
        <v>0.3798542991507011</v>
      </c>
      <c r="Z43" s="98">
        <f t="shared" ref="Z43:AB43" si="126">1/(1+EXP(-U43))</f>
        <v>0</v>
      </c>
      <c r="AA43" s="98">
        <f t="shared" si="126"/>
        <v>1</v>
      </c>
      <c r="AB43" s="98">
        <f t="shared" si="126"/>
        <v>0.5938379612</v>
      </c>
      <c r="AE43" s="29">
        <v>1.0</v>
      </c>
      <c r="AF43" s="98">
        <f t="shared" ref="AF43:AH43" si="127">Z43</f>
        <v>0</v>
      </c>
      <c r="AG43" s="98">
        <f t="shared" si="127"/>
        <v>1</v>
      </c>
      <c r="AH43" s="98">
        <f t="shared" si="127"/>
        <v>0.5938379612</v>
      </c>
      <c r="AM43" s="97">
        <v>241.2526438072469</v>
      </c>
      <c r="AN43" s="97">
        <v>-31.014541957787866</v>
      </c>
      <c r="AO43" s="97">
        <v>-100.43108609619492</v>
      </c>
      <c r="AQ43" s="99">
        <f t="shared" ref="AQ43:AS43" si="128">EXP(AM43)/(EXP($AM43)+EXP($AN43)+EXP($AO43))</f>
        <v>1</v>
      </c>
      <c r="AR43" s="99">
        <f t="shared" si="128"/>
        <v>0</v>
      </c>
      <c r="AS43" s="99">
        <f t="shared" si="128"/>
        <v>0</v>
      </c>
      <c r="AU43" s="84" t="str">
        <f t="shared" si="24"/>
        <v>setosa</v>
      </c>
      <c r="AW43" s="29">
        <v>1.0</v>
      </c>
      <c r="AX43" s="29">
        <v>0.0</v>
      </c>
      <c r="AY43" s="29">
        <v>0.0</v>
      </c>
    </row>
    <row r="44" ht="18.0" customHeight="1">
      <c r="A44" s="1">
        <v>30.0</v>
      </c>
      <c r="B44" s="29">
        <v>1.0</v>
      </c>
      <c r="C44" s="29">
        <v>0.0</v>
      </c>
      <c r="D44" s="100">
        <v>0.0</v>
      </c>
      <c r="E44" s="101" t="str">
        <f t="shared" si="12"/>
        <v>setosa</v>
      </c>
      <c r="F44" s="91">
        <f t="shared" ref="F44:H44" si="129">AQ44</f>
        <v>1</v>
      </c>
      <c r="G44" s="92">
        <f t="shared" si="129"/>
        <v>0</v>
      </c>
      <c r="H44" s="93">
        <f t="shared" si="129"/>
        <v>0</v>
      </c>
      <c r="I44" s="94" t="str">
        <f t="shared" si="14"/>
        <v>setosa</v>
      </c>
      <c r="K44" s="24" t="str">
        <f t="shared" si="15"/>
        <v>OK</v>
      </c>
      <c r="L44" s="96">
        <f t="shared" si="16"/>
        <v>0</v>
      </c>
      <c r="N44" s="29">
        <v>1.0</v>
      </c>
      <c r="O44" s="27">
        <v>4.7</v>
      </c>
      <c r="P44" s="27">
        <v>1.6</v>
      </c>
      <c r="U44" s="97">
        <v>-20.030066475238662</v>
      </c>
      <c r="V44" s="97">
        <v>45.362460493586724</v>
      </c>
      <c r="W44" s="97">
        <v>0.30394194303552946</v>
      </c>
      <c r="Z44" s="98">
        <f t="shared" ref="Z44:AB44" si="130">1/(1+EXP(-U44))</f>
        <v>0.000000002000104361</v>
      </c>
      <c r="AA44" s="98">
        <f t="shared" si="130"/>
        <v>1</v>
      </c>
      <c r="AB44" s="98">
        <f t="shared" si="130"/>
        <v>0.5754058736</v>
      </c>
      <c r="AE44" s="29">
        <v>1.0</v>
      </c>
      <c r="AF44" s="98">
        <f t="shared" ref="AF44:AH44" si="131">Z44</f>
        <v>0.000000002000104361</v>
      </c>
      <c r="AG44" s="98">
        <f t="shared" si="131"/>
        <v>1</v>
      </c>
      <c r="AH44" s="98">
        <f t="shared" si="131"/>
        <v>0.5754058736</v>
      </c>
      <c r="AM44" s="97">
        <v>240.34626633633275</v>
      </c>
      <c r="AN44" s="97">
        <v>-30.019423451147684</v>
      </c>
      <c r="AO44" s="97">
        <v>-97.35919119197368</v>
      </c>
      <c r="AQ44" s="99">
        <f t="shared" ref="AQ44:AS44" si="132">EXP(AM44)/(EXP($AM44)+EXP($AN44)+EXP($AO44))</f>
        <v>1</v>
      </c>
      <c r="AR44" s="99">
        <f t="shared" si="132"/>
        <v>0</v>
      </c>
      <c r="AS44" s="99">
        <f t="shared" si="132"/>
        <v>0</v>
      </c>
      <c r="AU44" s="84" t="str">
        <f t="shared" si="24"/>
        <v>setosa</v>
      </c>
      <c r="AW44" s="29">
        <v>1.0</v>
      </c>
      <c r="AX44" s="29">
        <v>0.0</v>
      </c>
      <c r="AY44" s="29">
        <v>0.0</v>
      </c>
    </row>
    <row r="45" ht="18.0" customHeight="1">
      <c r="A45" s="1">
        <v>31.0</v>
      </c>
      <c r="B45" s="29">
        <v>1.0</v>
      </c>
      <c r="C45" s="29">
        <v>0.0</v>
      </c>
      <c r="D45" s="100">
        <v>0.0</v>
      </c>
      <c r="E45" s="101" t="str">
        <f t="shared" si="12"/>
        <v>setosa</v>
      </c>
      <c r="F45" s="91">
        <f t="shared" ref="F45:H45" si="133">AQ45</f>
        <v>1</v>
      </c>
      <c r="G45" s="92">
        <f t="shared" si="133"/>
        <v>0</v>
      </c>
      <c r="H45" s="93">
        <f t="shared" si="133"/>
        <v>0</v>
      </c>
      <c r="I45" s="94" t="str">
        <f t="shared" si="14"/>
        <v>setosa</v>
      </c>
      <c r="K45" s="24" t="str">
        <f t="shared" si="15"/>
        <v>OK</v>
      </c>
      <c r="L45" s="96">
        <f t="shared" si="16"/>
        <v>0</v>
      </c>
      <c r="N45" s="29">
        <v>1.0</v>
      </c>
      <c r="O45" s="27">
        <v>4.8</v>
      </c>
      <c r="P45" s="27">
        <v>1.6</v>
      </c>
      <c r="U45" s="97">
        <v>-21.080005594933716</v>
      </c>
      <c r="V45" s="97">
        <v>44.26730272316782</v>
      </c>
      <c r="W45" s="97">
        <v>0.3036749581349828</v>
      </c>
      <c r="Z45" s="98">
        <f t="shared" ref="Z45:AB45" si="134">1/(1+EXP(-U45))</f>
        <v>0.0000000006999546311</v>
      </c>
      <c r="AA45" s="98">
        <f t="shared" si="134"/>
        <v>1</v>
      </c>
      <c r="AB45" s="98">
        <f t="shared" si="134"/>
        <v>0.5753406442</v>
      </c>
      <c r="AE45" s="29">
        <v>1.0</v>
      </c>
      <c r="AF45" s="98">
        <f t="shared" ref="AF45:AH45" si="135">Z45</f>
        <v>0.0000000006999546311</v>
      </c>
      <c r="AG45" s="98">
        <f t="shared" si="135"/>
        <v>1</v>
      </c>
      <c r="AH45" s="98">
        <f t="shared" si="135"/>
        <v>0.5753406442</v>
      </c>
      <c r="AM45" s="97">
        <v>240.3430591141974</v>
      </c>
      <c r="AN45" s="97">
        <v>-30.015902021568735</v>
      </c>
      <c r="AO45" s="97">
        <v>-97.3483202872862</v>
      </c>
      <c r="AQ45" s="99">
        <f t="shared" ref="AQ45:AS45" si="136">EXP(AM45)/(EXP($AM45)+EXP($AN45)+EXP($AO45))</f>
        <v>1</v>
      </c>
      <c r="AR45" s="99">
        <f t="shared" si="136"/>
        <v>0</v>
      </c>
      <c r="AS45" s="99">
        <f t="shared" si="136"/>
        <v>0</v>
      </c>
      <c r="AU45" s="84" t="str">
        <f t="shared" si="24"/>
        <v>setosa</v>
      </c>
      <c r="AW45" s="29">
        <v>1.0</v>
      </c>
      <c r="AX45" s="29">
        <v>0.0</v>
      </c>
      <c r="AY45" s="29">
        <v>0.0</v>
      </c>
    </row>
    <row r="46" ht="18.0" customHeight="1">
      <c r="A46" s="1">
        <v>32.0</v>
      </c>
      <c r="B46" s="29">
        <v>1.0</v>
      </c>
      <c r="C46" s="29">
        <v>0.0</v>
      </c>
      <c r="D46" s="100">
        <v>0.0</v>
      </c>
      <c r="E46" s="101" t="str">
        <f t="shared" si="12"/>
        <v>setosa</v>
      </c>
      <c r="F46" s="91">
        <f t="shared" ref="F46:H46" si="137">AQ46</f>
        <v>1</v>
      </c>
      <c r="G46" s="92">
        <f t="shared" si="137"/>
        <v>0</v>
      </c>
      <c r="H46" s="93">
        <f t="shared" si="137"/>
        <v>0</v>
      </c>
      <c r="I46" s="94" t="str">
        <f t="shared" si="14"/>
        <v>setosa</v>
      </c>
      <c r="K46" s="24" t="str">
        <f t="shared" si="15"/>
        <v>OK</v>
      </c>
      <c r="L46" s="96">
        <f t="shared" si="16"/>
        <v>0</v>
      </c>
      <c r="N46" s="29">
        <v>1.0</v>
      </c>
      <c r="O46" s="27">
        <v>5.4</v>
      </c>
      <c r="P46" s="27">
        <v>1.5</v>
      </c>
      <c r="U46" s="97">
        <v>-29.25170256876065</v>
      </c>
      <c r="V46" s="97">
        <v>31.61520273091441</v>
      </c>
      <c r="W46" s="97">
        <v>0.3406966890406554</v>
      </c>
      <c r="Z46" s="98">
        <f t="shared" ref="Z46:AB46" si="138">1/(1+EXP(-U46))</f>
        <v>0</v>
      </c>
      <c r="AA46" s="98">
        <f t="shared" si="138"/>
        <v>1</v>
      </c>
      <c r="AB46" s="98">
        <f t="shared" si="138"/>
        <v>0.5843597471</v>
      </c>
      <c r="AE46" s="29">
        <v>1.0</v>
      </c>
      <c r="AF46" s="98">
        <f t="shared" ref="AF46:AH46" si="139">Z46</f>
        <v>0</v>
      </c>
      <c r="AG46" s="98">
        <f t="shared" si="139"/>
        <v>1</v>
      </c>
      <c r="AH46" s="98">
        <f t="shared" si="139"/>
        <v>0.5843597471</v>
      </c>
      <c r="AM46" s="97">
        <v>240.7865634243782</v>
      </c>
      <c r="AN46" s="97">
        <v>-30.50282871496633</v>
      </c>
      <c r="AO46" s="97">
        <v>-98.85144549148197</v>
      </c>
      <c r="AQ46" s="99">
        <f t="shared" ref="AQ46:AS46" si="140">EXP(AM46)/(EXP($AM46)+EXP($AN46)+EXP($AO46))</f>
        <v>1</v>
      </c>
      <c r="AR46" s="99">
        <f t="shared" si="140"/>
        <v>0</v>
      </c>
      <c r="AS46" s="99">
        <f t="shared" si="140"/>
        <v>0</v>
      </c>
      <c r="AU46" s="84" t="str">
        <f t="shared" si="24"/>
        <v>setosa</v>
      </c>
      <c r="AW46" s="29">
        <v>1.0</v>
      </c>
      <c r="AX46" s="29">
        <v>0.0</v>
      </c>
      <c r="AY46" s="29">
        <v>0.0</v>
      </c>
    </row>
    <row r="47" ht="18.0" customHeight="1">
      <c r="A47" s="1">
        <v>33.0</v>
      </c>
      <c r="B47" s="29">
        <v>1.0</v>
      </c>
      <c r="C47" s="29">
        <v>0.0</v>
      </c>
      <c r="D47" s="100">
        <v>0.0</v>
      </c>
      <c r="E47" s="101" t="str">
        <f t="shared" si="12"/>
        <v>setosa</v>
      </c>
      <c r="F47" s="91">
        <f t="shared" ref="F47:H47" si="141">AQ47</f>
        <v>1</v>
      </c>
      <c r="G47" s="92">
        <f t="shared" si="141"/>
        <v>0</v>
      </c>
      <c r="H47" s="93">
        <f t="shared" si="141"/>
        <v>0</v>
      </c>
      <c r="I47" s="94" t="str">
        <f t="shared" si="14"/>
        <v>setosa</v>
      </c>
      <c r="K47" s="24" t="str">
        <f t="shared" si="15"/>
        <v>OK</v>
      </c>
      <c r="L47" s="96">
        <f t="shared" si="16"/>
        <v>0</v>
      </c>
      <c r="N47" s="29">
        <v>1.0</v>
      </c>
      <c r="O47" s="27">
        <v>5.2</v>
      </c>
      <c r="P47" s="27">
        <v>1.5</v>
      </c>
      <c r="U47" s="97">
        <v>-27.15182432937054</v>
      </c>
      <c r="V47" s="97">
        <v>33.80551827175222</v>
      </c>
      <c r="W47" s="97">
        <v>0.34123065884174875</v>
      </c>
      <c r="Z47" s="98">
        <f t="shared" ref="Z47:AB47" si="142">1/(1+EXP(-U47))</f>
        <v>0</v>
      </c>
      <c r="AA47" s="98">
        <f t="shared" si="142"/>
        <v>1</v>
      </c>
      <c r="AB47" s="98">
        <f t="shared" si="142"/>
        <v>0.5844894337</v>
      </c>
      <c r="AE47" s="29">
        <v>1.0</v>
      </c>
      <c r="AF47" s="98">
        <f t="shared" ref="AF47:AH47" si="143">Z47</f>
        <v>0</v>
      </c>
      <c r="AG47" s="98">
        <f t="shared" si="143"/>
        <v>1</v>
      </c>
      <c r="AH47" s="98">
        <f t="shared" si="143"/>
        <v>0.5844894337</v>
      </c>
      <c r="AM47" s="97">
        <v>240.79294061354025</v>
      </c>
      <c r="AN47" s="97">
        <v>-30.50983028028835</v>
      </c>
      <c r="AO47" s="97">
        <v>-98.87305907534403</v>
      </c>
      <c r="AQ47" s="99">
        <f t="shared" ref="AQ47:AS47" si="144">EXP(AM47)/(EXP($AM47)+EXP($AN47)+EXP($AO47))</f>
        <v>1</v>
      </c>
      <c r="AR47" s="99">
        <f t="shared" si="144"/>
        <v>0</v>
      </c>
      <c r="AS47" s="99">
        <f t="shared" si="144"/>
        <v>0</v>
      </c>
      <c r="AU47" s="84" t="str">
        <f t="shared" si="24"/>
        <v>setosa</v>
      </c>
      <c r="AW47" s="29">
        <v>1.0</v>
      </c>
      <c r="AX47" s="29">
        <v>0.0</v>
      </c>
      <c r="AY47" s="29">
        <v>0.0</v>
      </c>
    </row>
    <row r="48" ht="18.0" customHeight="1">
      <c r="A48" s="1">
        <v>34.0</v>
      </c>
      <c r="B48" s="29">
        <v>1.0</v>
      </c>
      <c r="C48" s="29">
        <v>0.0</v>
      </c>
      <c r="D48" s="100">
        <v>0.0</v>
      </c>
      <c r="E48" s="101" t="str">
        <f t="shared" si="12"/>
        <v>setosa</v>
      </c>
      <c r="F48" s="91">
        <f t="shared" ref="F48:H48" si="145">AQ48</f>
        <v>1</v>
      </c>
      <c r="G48" s="92">
        <f t="shared" si="145"/>
        <v>0</v>
      </c>
      <c r="H48" s="93">
        <f t="shared" si="145"/>
        <v>0</v>
      </c>
      <c r="I48" s="94" t="str">
        <f t="shared" si="14"/>
        <v>setosa</v>
      </c>
      <c r="K48" s="24" t="str">
        <f t="shared" si="15"/>
        <v>OK</v>
      </c>
      <c r="L48" s="96">
        <f t="shared" si="16"/>
        <v>0</v>
      </c>
      <c r="N48" s="29">
        <v>1.0</v>
      </c>
      <c r="O48" s="27">
        <v>5.5</v>
      </c>
      <c r="P48" s="27">
        <v>1.4</v>
      </c>
      <c r="U48" s="97">
        <v>-32.173703944112304</v>
      </c>
      <c r="V48" s="97">
        <v>24.438891590755517</v>
      </c>
      <c r="W48" s="97">
        <v>0.37905334444906114</v>
      </c>
      <c r="Z48" s="98">
        <f t="shared" ref="Z48:AB48" si="146">1/(1+EXP(-U48))</f>
        <v>0</v>
      </c>
      <c r="AA48" s="98">
        <f t="shared" si="146"/>
        <v>1</v>
      </c>
      <c r="AB48" s="98">
        <f t="shared" si="146"/>
        <v>0.5936447609</v>
      </c>
      <c r="AE48" s="29">
        <v>1.0</v>
      </c>
      <c r="AF48" s="98">
        <f t="shared" ref="AF48:AH48" si="147">Z48</f>
        <v>0</v>
      </c>
      <c r="AG48" s="98">
        <f t="shared" si="147"/>
        <v>1</v>
      </c>
      <c r="AH48" s="98">
        <f t="shared" si="147"/>
        <v>0.5936447609</v>
      </c>
      <c r="AM48" s="97">
        <v>241.2431434024735</v>
      </c>
      <c r="AN48" s="97">
        <v>-31.004111389442137</v>
      </c>
      <c r="AO48" s="97">
        <v>-100.39888730549599</v>
      </c>
      <c r="AQ48" s="99">
        <f t="shared" ref="AQ48:AS48" si="148">EXP(AM48)/(EXP($AM48)+EXP($AN48)+EXP($AO48))</f>
        <v>1</v>
      </c>
      <c r="AR48" s="99">
        <f t="shared" si="148"/>
        <v>0</v>
      </c>
      <c r="AS48" s="99">
        <f t="shared" si="148"/>
        <v>0</v>
      </c>
      <c r="AU48" s="84" t="str">
        <f t="shared" si="24"/>
        <v>setosa</v>
      </c>
      <c r="AW48" s="29">
        <v>1.0</v>
      </c>
      <c r="AX48" s="29">
        <v>0.0</v>
      </c>
      <c r="AY48" s="29">
        <v>0.0</v>
      </c>
    </row>
    <row r="49" ht="18.0" customHeight="1">
      <c r="A49" s="1">
        <v>35.0</v>
      </c>
      <c r="B49" s="29">
        <v>1.0</v>
      </c>
      <c r="C49" s="29">
        <v>0.0</v>
      </c>
      <c r="D49" s="100">
        <v>0.0</v>
      </c>
      <c r="E49" s="101" t="str">
        <f t="shared" si="12"/>
        <v>setosa</v>
      </c>
      <c r="F49" s="91">
        <f t="shared" ref="F49:H49" si="149">AQ49</f>
        <v>1</v>
      </c>
      <c r="G49" s="92">
        <f t="shared" si="149"/>
        <v>0</v>
      </c>
      <c r="H49" s="93">
        <f t="shared" si="149"/>
        <v>0</v>
      </c>
      <c r="I49" s="94" t="str">
        <f t="shared" si="14"/>
        <v>setosa</v>
      </c>
      <c r="K49" s="24" t="str">
        <f t="shared" si="15"/>
        <v>OK</v>
      </c>
      <c r="L49" s="96">
        <f t="shared" si="16"/>
        <v>0</v>
      </c>
      <c r="N49" s="29">
        <v>1.0</v>
      </c>
      <c r="O49" s="27">
        <v>4.9</v>
      </c>
      <c r="P49" s="27">
        <v>1.5</v>
      </c>
      <c r="U49" s="97">
        <v>-24.00200697028538</v>
      </c>
      <c r="V49" s="97">
        <v>37.090991583008936</v>
      </c>
      <c r="W49" s="97">
        <v>0.3420316135433886</v>
      </c>
      <c r="Z49" s="98">
        <f t="shared" ref="Z49:AB49" si="150">1/(1+EXP(-U49))</f>
        <v>0</v>
      </c>
      <c r="AA49" s="98">
        <f t="shared" si="150"/>
        <v>1</v>
      </c>
      <c r="AB49" s="98">
        <f t="shared" si="150"/>
        <v>0.5846839416</v>
      </c>
      <c r="AE49" s="29">
        <v>1.0</v>
      </c>
      <c r="AF49" s="98">
        <f t="shared" ref="AF49:AH49" si="151">Z49</f>
        <v>0</v>
      </c>
      <c r="AG49" s="98">
        <f t="shared" si="151"/>
        <v>1</v>
      </c>
      <c r="AH49" s="98">
        <f t="shared" si="151"/>
        <v>0.5846839416</v>
      </c>
      <c r="AM49" s="97">
        <v>240.80250530873494</v>
      </c>
      <c r="AN49" s="97">
        <v>-30.520331438252768</v>
      </c>
      <c r="AO49" s="97">
        <v>-98.90547578742644</v>
      </c>
      <c r="AQ49" s="99">
        <f t="shared" ref="AQ49:AS49" si="152">EXP(AM49)/(EXP($AM49)+EXP($AN49)+EXP($AO49))</f>
        <v>1</v>
      </c>
      <c r="AR49" s="99">
        <f t="shared" si="152"/>
        <v>0</v>
      </c>
      <c r="AS49" s="99">
        <f t="shared" si="152"/>
        <v>0</v>
      </c>
      <c r="AU49" s="84" t="str">
        <f t="shared" si="24"/>
        <v>setosa</v>
      </c>
      <c r="AW49" s="29">
        <v>1.0</v>
      </c>
      <c r="AX49" s="29">
        <v>0.0</v>
      </c>
      <c r="AY49" s="29">
        <v>0.0</v>
      </c>
    </row>
    <row r="50" ht="18.0" customHeight="1">
      <c r="A50" s="1">
        <v>36.0</v>
      </c>
      <c r="B50" s="29">
        <v>1.0</v>
      </c>
      <c r="C50" s="29">
        <v>0.0</v>
      </c>
      <c r="D50" s="100">
        <v>0.0</v>
      </c>
      <c r="E50" s="101" t="str">
        <f t="shared" si="12"/>
        <v>setosa</v>
      </c>
      <c r="F50" s="91">
        <f t="shared" ref="F50:H50" si="153">AQ50</f>
        <v>1</v>
      </c>
      <c r="G50" s="92">
        <f t="shared" si="153"/>
        <v>0</v>
      </c>
      <c r="H50" s="93">
        <f t="shared" si="153"/>
        <v>0</v>
      </c>
      <c r="I50" s="94" t="str">
        <f t="shared" si="14"/>
        <v>setosa</v>
      </c>
      <c r="K50" s="24" t="str">
        <f t="shared" si="15"/>
        <v>OK</v>
      </c>
      <c r="L50" s="96">
        <f t="shared" si="16"/>
        <v>0</v>
      </c>
      <c r="N50" s="29">
        <v>1.0</v>
      </c>
      <c r="O50" s="27">
        <v>5.0</v>
      </c>
      <c r="P50" s="27">
        <v>1.2</v>
      </c>
      <c r="U50" s="97">
        <v>-30.668132856950255</v>
      </c>
      <c r="V50" s="97">
        <v>17.752373703370083</v>
      </c>
      <c r="W50" s="97">
        <v>0.457635549569699</v>
      </c>
      <c r="Z50" s="98">
        <f t="shared" ref="Z50:AB50" si="154">1/(1+EXP(-U50))</f>
        <v>0</v>
      </c>
      <c r="AA50" s="98">
        <f t="shared" si="154"/>
        <v>0.9999999805</v>
      </c>
      <c r="AB50" s="98">
        <f t="shared" si="154"/>
        <v>0.6124531131</v>
      </c>
      <c r="AE50" s="29">
        <v>1.0</v>
      </c>
      <c r="AF50" s="98">
        <f t="shared" ref="AF50:AH50" si="155">Z50</f>
        <v>0</v>
      </c>
      <c r="AG50" s="98">
        <f t="shared" si="155"/>
        <v>0.9999999805</v>
      </c>
      <c r="AH50" s="98">
        <f t="shared" si="155"/>
        <v>0.6124531131</v>
      </c>
      <c r="AM50" s="97">
        <v>242.1680237895181</v>
      </c>
      <c r="AN50" s="97">
        <v>-32.01954409078386</v>
      </c>
      <c r="AO50" s="97">
        <v>-103.53349478085154</v>
      </c>
      <c r="AQ50" s="99">
        <f t="shared" ref="AQ50:AS50" si="156">EXP(AM50)/(EXP($AM50)+EXP($AN50)+EXP($AO50))</f>
        <v>1</v>
      </c>
      <c r="AR50" s="99">
        <f t="shared" si="156"/>
        <v>0</v>
      </c>
      <c r="AS50" s="99">
        <f t="shared" si="156"/>
        <v>0</v>
      </c>
      <c r="AU50" s="84" t="str">
        <f t="shared" si="24"/>
        <v>setosa</v>
      </c>
      <c r="AW50" s="29">
        <v>1.0</v>
      </c>
      <c r="AX50" s="29">
        <v>0.0</v>
      </c>
      <c r="AY50" s="29">
        <v>0.0</v>
      </c>
    </row>
    <row r="51" ht="18.0" customHeight="1">
      <c r="A51" s="1">
        <v>37.0</v>
      </c>
      <c r="B51" s="29">
        <v>1.0</v>
      </c>
      <c r="C51" s="29">
        <v>0.0</v>
      </c>
      <c r="D51" s="100">
        <v>0.0</v>
      </c>
      <c r="E51" s="101" t="str">
        <f t="shared" si="12"/>
        <v>setosa</v>
      </c>
      <c r="F51" s="91">
        <f t="shared" ref="F51:H51" si="157">AQ51</f>
        <v>1</v>
      </c>
      <c r="G51" s="92">
        <f t="shared" si="157"/>
        <v>0</v>
      </c>
      <c r="H51" s="93">
        <f t="shared" si="157"/>
        <v>0</v>
      </c>
      <c r="I51" s="94" t="str">
        <f t="shared" si="14"/>
        <v>setosa</v>
      </c>
      <c r="K51" s="24" t="str">
        <f t="shared" si="15"/>
        <v>OK</v>
      </c>
      <c r="L51" s="96">
        <f t="shared" si="16"/>
        <v>0</v>
      </c>
      <c r="N51" s="29">
        <v>1.0</v>
      </c>
      <c r="O51" s="27">
        <v>5.5</v>
      </c>
      <c r="P51" s="27">
        <v>1.3</v>
      </c>
      <c r="U51" s="97">
        <v>-34.045766199768906</v>
      </c>
      <c r="V51" s="97">
        <v>18.357738221015538</v>
      </c>
      <c r="W51" s="97">
        <v>0.4176769847580134</v>
      </c>
      <c r="Z51" s="98">
        <f t="shared" ref="Z51:AB51" si="158">1/(1+EXP(-U51))</f>
        <v>0</v>
      </c>
      <c r="AA51" s="98">
        <f t="shared" si="158"/>
        <v>0.9999999894</v>
      </c>
      <c r="AB51" s="98">
        <f t="shared" si="158"/>
        <v>0.6029272393</v>
      </c>
      <c r="AE51" s="29">
        <v>1.0</v>
      </c>
      <c r="AF51" s="98">
        <f t="shared" ref="AF51:AH51" si="159">Z51</f>
        <v>0</v>
      </c>
      <c r="AG51" s="98">
        <f t="shared" si="159"/>
        <v>0.9999999894</v>
      </c>
      <c r="AH51" s="98">
        <f t="shared" si="159"/>
        <v>0.6029272393</v>
      </c>
      <c r="AM51" s="97">
        <v>241.69959930074768</v>
      </c>
      <c r="AN51" s="97">
        <v>-31.50525750904807</v>
      </c>
      <c r="AO51" s="97">
        <v>-101.94590909985168</v>
      </c>
      <c r="AQ51" s="99">
        <f t="shared" ref="AQ51:AS51" si="160">EXP(AM51)/(EXP($AM51)+EXP($AN51)+EXP($AO51))</f>
        <v>1</v>
      </c>
      <c r="AR51" s="99">
        <f t="shared" si="160"/>
        <v>0</v>
      </c>
      <c r="AS51" s="99">
        <f t="shared" si="160"/>
        <v>0</v>
      </c>
      <c r="AU51" s="84" t="str">
        <f t="shared" si="24"/>
        <v>setosa</v>
      </c>
      <c r="AW51" s="29">
        <v>1.0</v>
      </c>
      <c r="AX51" s="29">
        <v>0.0</v>
      </c>
      <c r="AY51" s="29">
        <v>0.0</v>
      </c>
    </row>
    <row r="52" ht="18.0" customHeight="1">
      <c r="A52" s="1">
        <v>38.0</v>
      </c>
      <c r="B52" s="29">
        <v>1.0</v>
      </c>
      <c r="C52" s="29">
        <v>0.0</v>
      </c>
      <c r="D52" s="100">
        <v>0.0</v>
      </c>
      <c r="E52" s="101" t="str">
        <f t="shared" si="12"/>
        <v>setosa</v>
      </c>
      <c r="F52" s="91">
        <f t="shared" ref="F52:H52" si="161">AQ52</f>
        <v>1</v>
      </c>
      <c r="G52" s="92">
        <f t="shared" si="161"/>
        <v>0</v>
      </c>
      <c r="H52" s="93">
        <f t="shared" si="161"/>
        <v>0</v>
      </c>
      <c r="I52" s="94" t="str">
        <f t="shared" si="14"/>
        <v>setosa</v>
      </c>
      <c r="K52" s="24" t="str">
        <f t="shared" si="15"/>
        <v>OK</v>
      </c>
      <c r="L52" s="96">
        <f t="shared" si="16"/>
        <v>0</v>
      </c>
      <c r="N52" s="29">
        <v>1.0</v>
      </c>
      <c r="O52" s="27">
        <v>4.9</v>
      </c>
      <c r="P52" s="27">
        <v>1.5</v>
      </c>
      <c r="U52" s="97">
        <v>-24.00200697028538</v>
      </c>
      <c r="V52" s="97">
        <v>37.090991583008936</v>
      </c>
      <c r="W52" s="97">
        <v>0.3420316135433886</v>
      </c>
      <c r="Z52" s="98">
        <f t="shared" ref="Z52:AB52" si="162">1/(1+EXP(-U52))</f>
        <v>0</v>
      </c>
      <c r="AA52" s="98">
        <f t="shared" si="162"/>
        <v>1</v>
      </c>
      <c r="AB52" s="98">
        <f t="shared" si="162"/>
        <v>0.5846839416</v>
      </c>
      <c r="AE52" s="29">
        <v>1.0</v>
      </c>
      <c r="AF52" s="98">
        <f t="shared" ref="AF52:AH52" si="163">Z52</f>
        <v>0</v>
      </c>
      <c r="AG52" s="98">
        <f t="shared" si="163"/>
        <v>1</v>
      </c>
      <c r="AH52" s="98">
        <f t="shared" si="163"/>
        <v>0.5846839416</v>
      </c>
      <c r="AM52" s="97">
        <v>240.80250530873494</v>
      </c>
      <c r="AN52" s="97">
        <v>-30.520331438252768</v>
      </c>
      <c r="AO52" s="97">
        <v>-98.90547578742644</v>
      </c>
      <c r="AQ52" s="99">
        <f t="shared" ref="AQ52:AS52" si="164">EXP(AM52)/(EXP($AM52)+EXP($AN52)+EXP($AO52))</f>
        <v>1</v>
      </c>
      <c r="AR52" s="99">
        <f t="shared" si="164"/>
        <v>0</v>
      </c>
      <c r="AS52" s="99">
        <f t="shared" si="164"/>
        <v>0</v>
      </c>
      <c r="AU52" s="84" t="str">
        <f t="shared" si="24"/>
        <v>setosa</v>
      </c>
      <c r="AW52" s="29">
        <v>1.0</v>
      </c>
      <c r="AX52" s="29">
        <v>0.0</v>
      </c>
      <c r="AY52" s="29">
        <v>0.0</v>
      </c>
    </row>
    <row r="53" ht="18.0" customHeight="1">
      <c r="A53" s="1">
        <v>39.0</v>
      </c>
      <c r="B53" s="29">
        <v>1.0</v>
      </c>
      <c r="C53" s="29">
        <v>0.0</v>
      </c>
      <c r="D53" s="100">
        <v>0.0</v>
      </c>
      <c r="E53" s="101" t="str">
        <f t="shared" si="12"/>
        <v>setosa</v>
      </c>
      <c r="F53" s="91">
        <f t="shared" ref="F53:H53" si="165">AQ53</f>
        <v>1</v>
      </c>
      <c r="G53" s="92">
        <f t="shared" si="165"/>
        <v>0</v>
      </c>
      <c r="H53" s="93">
        <f t="shared" si="165"/>
        <v>0</v>
      </c>
      <c r="I53" s="94" t="str">
        <f t="shared" si="14"/>
        <v>setosa</v>
      </c>
      <c r="K53" s="24" t="str">
        <f t="shared" si="15"/>
        <v>OK</v>
      </c>
      <c r="L53" s="96">
        <f t="shared" si="16"/>
        <v>0</v>
      </c>
      <c r="N53" s="29">
        <v>1.0</v>
      </c>
      <c r="O53" s="27">
        <v>4.4</v>
      </c>
      <c r="P53" s="27">
        <v>1.3</v>
      </c>
      <c r="U53" s="97">
        <v>-22.49643588312333</v>
      </c>
      <c r="V53" s="97">
        <v>30.40447369562348</v>
      </c>
      <c r="W53" s="97">
        <v>0.42061381866402636</v>
      </c>
      <c r="Z53" s="98">
        <f t="shared" ref="Z53:AB53" si="166">1/(1+EXP(-U53))</f>
        <v>0.0000000001697938803</v>
      </c>
      <c r="AA53" s="98">
        <f t="shared" si="166"/>
        <v>1</v>
      </c>
      <c r="AB53" s="98">
        <f t="shared" si="166"/>
        <v>0.6036301219</v>
      </c>
      <c r="AE53" s="29">
        <v>1.0</v>
      </c>
      <c r="AF53" s="98">
        <f t="shared" ref="AF53:AH53" si="167">Z53</f>
        <v>0.0000000001697938803</v>
      </c>
      <c r="AG53" s="98">
        <f t="shared" si="167"/>
        <v>1</v>
      </c>
      <c r="AH53" s="98">
        <f t="shared" si="167"/>
        <v>0.6036301219</v>
      </c>
      <c r="AM53" s="97">
        <v>241.7341621135696</v>
      </c>
      <c r="AN53" s="97">
        <v>-31.5432046412617</v>
      </c>
      <c r="AO53" s="97">
        <v>-102.06304907101223</v>
      </c>
      <c r="AQ53" s="99">
        <f t="shared" ref="AQ53:AS53" si="168">EXP(AM53)/(EXP($AM53)+EXP($AN53)+EXP($AO53))</f>
        <v>1</v>
      </c>
      <c r="AR53" s="99">
        <f t="shared" si="168"/>
        <v>0</v>
      </c>
      <c r="AS53" s="99">
        <f t="shared" si="168"/>
        <v>0</v>
      </c>
      <c r="AU53" s="84" t="str">
        <f t="shared" si="24"/>
        <v>setosa</v>
      </c>
      <c r="AW53" s="29">
        <v>1.0</v>
      </c>
      <c r="AX53" s="29">
        <v>0.0</v>
      </c>
      <c r="AY53" s="29">
        <v>0.0</v>
      </c>
    </row>
    <row r="54" ht="18.0" customHeight="1">
      <c r="A54" s="1">
        <v>40.0</v>
      </c>
      <c r="B54" s="29">
        <v>1.0</v>
      </c>
      <c r="C54" s="29">
        <v>0.0</v>
      </c>
      <c r="D54" s="100">
        <v>0.0</v>
      </c>
      <c r="E54" s="101" t="str">
        <f t="shared" si="12"/>
        <v>setosa</v>
      </c>
      <c r="F54" s="91">
        <f t="shared" ref="F54:H54" si="169">AQ54</f>
        <v>1</v>
      </c>
      <c r="G54" s="92">
        <f t="shared" si="169"/>
        <v>0</v>
      </c>
      <c r="H54" s="93">
        <f t="shared" si="169"/>
        <v>0</v>
      </c>
      <c r="I54" s="94" t="str">
        <f t="shared" si="14"/>
        <v>setosa</v>
      </c>
      <c r="K54" s="24" t="str">
        <f t="shared" si="15"/>
        <v>OK</v>
      </c>
      <c r="L54" s="96">
        <f t="shared" si="16"/>
        <v>0</v>
      </c>
      <c r="N54" s="29">
        <v>1.0</v>
      </c>
      <c r="O54" s="27">
        <v>5.1</v>
      </c>
      <c r="P54" s="27">
        <v>1.5</v>
      </c>
      <c r="U54" s="97">
        <v>-26.10188520967548</v>
      </c>
      <c r="V54" s="97">
        <v>34.900676042171135</v>
      </c>
      <c r="W54" s="97">
        <v>0.3414976437422953</v>
      </c>
      <c r="Z54" s="98">
        <f t="shared" ref="Z54:AB54" si="170">1/(1+EXP(-U54))</f>
        <v>0</v>
      </c>
      <c r="AA54" s="98">
        <f t="shared" si="170"/>
        <v>1</v>
      </c>
      <c r="AB54" s="98">
        <f t="shared" si="170"/>
        <v>0.5845542726</v>
      </c>
      <c r="AE54" s="29">
        <v>1.0</v>
      </c>
      <c r="AF54" s="98">
        <f t="shared" ref="AF54:AH54" si="171">Z54</f>
        <v>0</v>
      </c>
      <c r="AG54" s="98">
        <f t="shared" si="171"/>
        <v>1</v>
      </c>
      <c r="AH54" s="98">
        <f t="shared" si="171"/>
        <v>0.5845542726</v>
      </c>
      <c r="AM54" s="97">
        <v>240.79612899176666</v>
      </c>
      <c r="AN54" s="97">
        <v>-30.51333082575657</v>
      </c>
      <c r="AO54" s="97">
        <v>-98.88386513573404</v>
      </c>
      <c r="AQ54" s="99">
        <f t="shared" ref="AQ54:AS54" si="172">EXP(AM54)/(EXP($AM54)+EXP($AN54)+EXP($AO54))</f>
        <v>1</v>
      </c>
      <c r="AR54" s="99">
        <f t="shared" si="172"/>
        <v>0</v>
      </c>
      <c r="AS54" s="99">
        <f t="shared" si="172"/>
        <v>0</v>
      </c>
      <c r="AU54" s="84" t="str">
        <f t="shared" si="24"/>
        <v>setosa</v>
      </c>
      <c r="AW54" s="29">
        <v>1.0</v>
      </c>
      <c r="AX54" s="29">
        <v>0.0</v>
      </c>
      <c r="AY54" s="29">
        <v>0.0</v>
      </c>
    </row>
    <row r="55" ht="18.0" customHeight="1">
      <c r="A55" s="1">
        <v>41.0</v>
      </c>
      <c r="B55" s="29">
        <v>1.0</v>
      </c>
      <c r="C55" s="29">
        <v>0.0</v>
      </c>
      <c r="D55" s="100">
        <v>0.0</v>
      </c>
      <c r="E55" s="101" t="str">
        <f t="shared" si="12"/>
        <v>setosa</v>
      </c>
      <c r="F55" s="91">
        <f t="shared" ref="F55:H55" si="173">AQ55</f>
        <v>1</v>
      </c>
      <c r="G55" s="92">
        <f t="shared" si="173"/>
        <v>0</v>
      </c>
      <c r="H55" s="93">
        <f t="shared" si="173"/>
        <v>0</v>
      </c>
      <c r="I55" s="94" t="str">
        <f t="shared" si="14"/>
        <v>setosa</v>
      </c>
      <c r="K55" s="24" t="str">
        <f t="shared" si="15"/>
        <v>OK</v>
      </c>
      <c r="L55" s="96">
        <f t="shared" si="16"/>
        <v>0</v>
      </c>
      <c r="N55" s="29">
        <v>1.0</v>
      </c>
      <c r="O55" s="27">
        <v>5.0</v>
      </c>
      <c r="P55" s="27">
        <v>1.3</v>
      </c>
      <c r="U55" s="97">
        <v>-28.796070601293646</v>
      </c>
      <c r="V55" s="97">
        <v>23.833527073110062</v>
      </c>
      <c r="W55" s="97">
        <v>0.4190119092607466</v>
      </c>
      <c r="Z55" s="98">
        <f t="shared" ref="Z55:AB55" si="174">1/(1+EXP(-U55))</f>
        <v>0</v>
      </c>
      <c r="AA55" s="98">
        <f t="shared" si="174"/>
        <v>1</v>
      </c>
      <c r="AB55" s="98">
        <f t="shared" si="174"/>
        <v>0.6032467843</v>
      </c>
      <c r="AE55" s="29">
        <v>1.0</v>
      </c>
      <c r="AF55" s="98">
        <f t="shared" ref="AF55:AH55" si="175">Z55</f>
        <v>0</v>
      </c>
      <c r="AG55" s="98">
        <f t="shared" si="175"/>
        <v>1</v>
      </c>
      <c r="AH55" s="98">
        <f t="shared" si="175"/>
        <v>0.6032467843</v>
      </c>
      <c r="AM55" s="97">
        <v>241.71531196955172</v>
      </c>
      <c r="AN55" s="97">
        <v>-31.522508896049306</v>
      </c>
      <c r="AO55" s="97">
        <v>-101.99916199793923</v>
      </c>
      <c r="AQ55" s="99">
        <f t="shared" ref="AQ55:AS55" si="176">EXP(AM55)/(EXP($AM55)+EXP($AN55)+EXP($AO55))</f>
        <v>1</v>
      </c>
      <c r="AR55" s="99">
        <f t="shared" si="176"/>
        <v>0</v>
      </c>
      <c r="AS55" s="99">
        <f t="shared" si="176"/>
        <v>0</v>
      </c>
      <c r="AU55" s="84" t="str">
        <f t="shared" si="24"/>
        <v>setosa</v>
      </c>
      <c r="AW55" s="29">
        <v>1.0</v>
      </c>
      <c r="AX55" s="29">
        <v>0.0</v>
      </c>
      <c r="AY55" s="29">
        <v>0.0</v>
      </c>
    </row>
    <row r="56" ht="18.0" customHeight="1">
      <c r="A56" s="1">
        <v>42.0</v>
      </c>
      <c r="B56" s="29">
        <v>1.0</v>
      </c>
      <c r="C56" s="29">
        <v>0.0</v>
      </c>
      <c r="D56" s="100">
        <v>0.0</v>
      </c>
      <c r="E56" s="101" t="str">
        <f t="shared" si="12"/>
        <v>setosa</v>
      </c>
      <c r="F56" s="91">
        <f t="shared" ref="F56:H56" si="177">AQ56</f>
        <v>1</v>
      </c>
      <c r="G56" s="92">
        <f t="shared" si="177"/>
        <v>0</v>
      </c>
      <c r="H56" s="93">
        <f t="shared" si="177"/>
        <v>0</v>
      </c>
      <c r="I56" s="94" t="str">
        <f t="shared" si="14"/>
        <v>setosa</v>
      </c>
      <c r="K56" s="24" t="str">
        <f t="shared" si="15"/>
        <v>OK</v>
      </c>
      <c r="L56" s="96">
        <f t="shared" si="16"/>
        <v>0</v>
      </c>
      <c r="N56" s="29">
        <v>1.0</v>
      </c>
      <c r="O56" s="27">
        <v>4.5</v>
      </c>
      <c r="P56" s="27">
        <v>1.3</v>
      </c>
      <c r="U56" s="97">
        <v>-23.546375002818376</v>
      </c>
      <c r="V56" s="97">
        <v>29.30931592520458</v>
      </c>
      <c r="W56" s="97">
        <v>0.4203468337634798</v>
      </c>
      <c r="Z56" s="98">
        <f t="shared" ref="Z56:AB56" si="178">1/(1+EXP(-U56))</f>
        <v>0</v>
      </c>
      <c r="AA56" s="98">
        <f t="shared" si="178"/>
        <v>1</v>
      </c>
      <c r="AB56" s="98">
        <f t="shared" si="178"/>
        <v>0.6035662412</v>
      </c>
      <c r="AE56" s="29">
        <v>1.0</v>
      </c>
      <c r="AF56" s="98">
        <f t="shared" ref="AF56:AH56" si="179">Z56</f>
        <v>0</v>
      </c>
      <c r="AG56" s="98">
        <f t="shared" si="179"/>
        <v>1</v>
      </c>
      <c r="AH56" s="98">
        <f t="shared" si="179"/>
        <v>0.6035662412</v>
      </c>
      <c r="AM56" s="97">
        <v>241.73102087932108</v>
      </c>
      <c r="AN56" s="97">
        <v>-31.53975583936513</v>
      </c>
      <c r="AO56" s="97">
        <v>-102.05240271010113</v>
      </c>
      <c r="AQ56" s="99">
        <f t="shared" ref="AQ56:AS56" si="180">EXP(AM56)/(EXP($AM56)+EXP($AN56)+EXP($AO56))</f>
        <v>1</v>
      </c>
      <c r="AR56" s="99">
        <f t="shared" si="180"/>
        <v>0</v>
      </c>
      <c r="AS56" s="99">
        <f t="shared" si="180"/>
        <v>0</v>
      </c>
      <c r="AU56" s="84" t="str">
        <f t="shared" si="24"/>
        <v>setosa</v>
      </c>
      <c r="AW56" s="29">
        <v>1.0</v>
      </c>
      <c r="AX56" s="29">
        <v>0.0</v>
      </c>
      <c r="AY56" s="29">
        <v>0.0</v>
      </c>
    </row>
    <row r="57" ht="18.0" customHeight="1">
      <c r="A57" s="1">
        <v>43.0</v>
      </c>
      <c r="B57" s="29">
        <v>1.0</v>
      </c>
      <c r="C57" s="29">
        <v>0.0</v>
      </c>
      <c r="D57" s="100">
        <v>0.0</v>
      </c>
      <c r="E57" s="101" t="str">
        <f t="shared" si="12"/>
        <v>setosa</v>
      </c>
      <c r="F57" s="91">
        <f t="shared" ref="F57:H57" si="181">AQ57</f>
        <v>1</v>
      </c>
      <c r="G57" s="92">
        <f t="shared" si="181"/>
        <v>0</v>
      </c>
      <c r="H57" s="93">
        <f t="shared" si="181"/>
        <v>0</v>
      </c>
      <c r="I57" s="94" t="str">
        <f t="shared" si="14"/>
        <v>setosa</v>
      </c>
      <c r="K57" s="24" t="str">
        <f t="shared" si="15"/>
        <v>OK</v>
      </c>
      <c r="L57" s="96">
        <f t="shared" si="16"/>
        <v>0</v>
      </c>
      <c r="N57" s="29">
        <v>1.0</v>
      </c>
      <c r="O57" s="27">
        <v>4.4</v>
      </c>
      <c r="P57" s="27">
        <v>1.3</v>
      </c>
      <c r="U57" s="97">
        <v>-22.49643588312333</v>
      </c>
      <c r="V57" s="97">
        <v>30.40447369562348</v>
      </c>
      <c r="W57" s="97">
        <v>0.42061381866402636</v>
      </c>
      <c r="Z57" s="98">
        <f t="shared" ref="Z57:AB57" si="182">1/(1+EXP(-U57))</f>
        <v>0.0000000001697938803</v>
      </c>
      <c r="AA57" s="98">
        <f t="shared" si="182"/>
        <v>1</v>
      </c>
      <c r="AB57" s="98">
        <f t="shared" si="182"/>
        <v>0.6036301219</v>
      </c>
      <c r="AE57" s="29">
        <v>1.0</v>
      </c>
      <c r="AF57" s="98">
        <f t="shared" ref="AF57:AH57" si="183">Z57</f>
        <v>0.0000000001697938803</v>
      </c>
      <c r="AG57" s="98">
        <f t="shared" si="183"/>
        <v>1</v>
      </c>
      <c r="AH57" s="98">
        <f t="shared" si="183"/>
        <v>0.6036301219</v>
      </c>
      <c r="AM57" s="97">
        <v>241.7341621135696</v>
      </c>
      <c r="AN57" s="97">
        <v>-31.5432046412617</v>
      </c>
      <c r="AO57" s="97">
        <v>-102.06304907101223</v>
      </c>
      <c r="AQ57" s="99">
        <f t="shared" ref="AQ57:AS57" si="184">EXP(AM57)/(EXP($AM57)+EXP($AN57)+EXP($AO57))</f>
        <v>1</v>
      </c>
      <c r="AR57" s="99">
        <f t="shared" si="184"/>
        <v>0</v>
      </c>
      <c r="AS57" s="99">
        <f t="shared" si="184"/>
        <v>0</v>
      </c>
      <c r="AU57" s="84" t="str">
        <f t="shared" si="24"/>
        <v>setosa</v>
      </c>
      <c r="AW57" s="29">
        <v>1.0</v>
      </c>
      <c r="AX57" s="29">
        <v>0.0</v>
      </c>
      <c r="AY57" s="29">
        <v>0.0</v>
      </c>
    </row>
    <row r="58" ht="18.0" customHeight="1">
      <c r="A58" s="1">
        <v>44.0</v>
      </c>
      <c r="B58" s="29">
        <v>1.0</v>
      </c>
      <c r="C58" s="29">
        <v>0.0</v>
      </c>
      <c r="D58" s="100">
        <v>0.0</v>
      </c>
      <c r="E58" s="101" t="str">
        <f t="shared" si="12"/>
        <v>setosa</v>
      </c>
      <c r="F58" s="91">
        <f t="shared" ref="F58:H58" si="185">AQ58</f>
        <v>1</v>
      </c>
      <c r="G58" s="92">
        <f t="shared" si="185"/>
        <v>0</v>
      </c>
      <c r="H58" s="93">
        <f t="shared" si="185"/>
        <v>0</v>
      </c>
      <c r="I58" s="94" t="str">
        <f t="shared" si="14"/>
        <v>setosa</v>
      </c>
      <c r="K58" s="24" t="str">
        <f t="shared" si="15"/>
        <v>OK</v>
      </c>
      <c r="L58" s="96">
        <f t="shared" si="16"/>
        <v>0</v>
      </c>
      <c r="N58" s="29">
        <v>1.0</v>
      </c>
      <c r="O58" s="27">
        <v>5.0</v>
      </c>
      <c r="P58" s="27">
        <v>1.6</v>
      </c>
      <c r="U58" s="97">
        <v>-23.179883834323824</v>
      </c>
      <c r="V58" s="97">
        <v>42.076987182330015</v>
      </c>
      <c r="W58" s="97">
        <v>0.3031409883338896</v>
      </c>
      <c r="Z58" s="98">
        <f t="shared" ref="Z58:AB58" si="186">1/(1+EXP(-U58))</f>
        <v>0</v>
      </c>
      <c r="AA58" s="98">
        <f t="shared" si="186"/>
        <v>1</v>
      </c>
      <c r="AB58" s="98">
        <f t="shared" si="186"/>
        <v>0.5752101774</v>
      </c>
      <c r="AE58" s="29">
        <v>1.0</v>
      </c>
      <c r="AF58" s="98">
        <f t="shared" ref="AF58:AH58" si="187">Z58</f>
        <v>0</v>
      </c>
      <c r="AG58" s="98">
        <f t="shared" si="187"/>
        <v>1</v>
      </c>
      <c r="AH58" s="98">
        <f t="shared" si="187"/>
        <v>0.5752101774</v>
      </c>
      <c r="AM58" s="97">
        <v>240.33664373029205</v>
      </c>
      <c r="AN58" s="97">
        <v>-30.008858429707963</v>
      </c>
      <c r="AO58" s="97">
        <v>-97.32657679145512</v>
      </c>
      <c r="AQ58" s="99">
        <f t="shared" ref="AQ58:AS58" si="188">EXP(AM58)/(EXP($AM58)+EXP($AN58)+EXP($AO58))</f>
        <v>1</v>
      </c>
      <c r="AR58" s="99">
        <f t="shared" si="188"/>
        <v>0</v>
      </c>
      <c r="AS58" s="99">
        <f t="shared" si="188"/>
        <v>0</v>
      </c>
      <c r="AU58" s="84" t="str">
        <f t="shared" si="24"/>
        <v>setosa</v>
      </c>
      <c r="AW58" s="29">
        <v>1.0</v>
      </c>
      <c r="AX58" s="29">
        <v>0.0</v>
      </c>
      <c r="AY58" s="29">
        <v>0.0</v>
      </c>
    </row>
    <row r="59" ht="18.0" customHeight="1">
      <c r="A59" s="1">
        <v>45.0</v>
      </c>
      <c r="B59" s="29">
        <v>1.0</v>
      </c>
      <c r="C59" s="29">
        <v>0.0</v>
      </c>
      <c r="D59" s="100">
        <v>0.0</v>
      </c>
      <c r="E59" s="101" t="str">
        <f t="shared" si="12"/>
        <v>setosa</v>
      </c>
      <c r="F59" s="91">
        <f t="shared" ref="F59:H59" si="189">AQ59</f>
        <v>1</v>
      </c>
      <c r="G59" s="92">
        <f t="shared" si="189"/>
        <v>0</v>
      </c>
      <c r="H59" s="93">
        <f t="shared" si="189"/>
        <v>0</v>
      </c>
      <c r="I59" s="94" t="str">
        <f t="shared" si="14"/>
        <v>setosa</v>
      </c>
      <c r="K59" s="24" t="str">
        <f t="shared" si="15"/>
        <v>OK</v>
      </c>
      <c r="L59" s="96">
        <f t="shared" si="16"/>
        <v>0</v>
      </c>
      <c r="N59" s="29">
        <v>1.0</v>
      </c>
      <c r="O59" s="27">
        <v>5.1</v>
      </c>
      <c r="P59" s="27">
        <v>1.9</v>
      </c>
      <c r="U59" s="97">
        <v>-18.613636187049053</v>
      </c>
      <c r="V59" s="97">
        <v>59.22528952113105</v>
      </c>
      <c r="W59" s="97">
        <v>0.18700308250648612</v>
      </c>
      <c r="Z59" s="98">
        <f t="shared" ref="Z59:AB59" si="190">1/(1+EXP(-U59))</f>
        <v>0.000000008245187045</v>
      </c>
      <c r="AA59" s="98">
        <f t="shared" si="190"/>
        <v>1</v>
      </c>
      <c r="AB59" s="98">
        <f t="shared" si="190"/>
        <v>0.5466150052</v>
      </c>
      <c r="AE59" s="29">
        <v>1.0</v>
      </c>
      <c r="AF59" s="98">
        <f t="shared" ref="AF59:AH59" si="191">Z59</f>
        <v>0.000000008245187045</v>
      </c>
      <c r="AG59" s="98">
        <f t="shared" si="191"/>
        <v>1</v>
      </c>
      <c r="AH59" s="98">
        <f t="shared" si="191"/>
        <v>0.5466150052</v>
      </c>
      <c r="AM59" s="97">
        <v>238.93050643639918</v>
      </c>
      <c r="AN59" s="97">
        <v>-28.465050690549752</v>
      </c>
      <c r="AO59" s="97">
        <v>-92.56089950044664</v>
      </c>
      <c r="AQ59" s="99">
        <f t="shared" ref="AQ59:AS59" si="192">EXP(AM59)/(EXP($AM59)+EXP($AN59)+EXP($AO59))</f>
        <v>1</v>
      </c>
      <c r="AR59" s="99">
        <f t="shared" si="192"/>
        <v>0</v>
      </c>
      <c r="AS59" s="99">
        <f t="shared" si="192"/>
        <v>0</v>
      </c>
      <c r="AU59" s="84" t="str">
        <f t="shared" si="24"/>
        <v>setosa</v>
      </c>
      <c r="AW59" s="29">
        <v>1.0</v>
      </c>
      <c r="AX59" s="29">
        <v>0.0</v>
      </c>
      <c r="AY59" s="29">
        <v>0.0</v>
      </c>
    </row>
    <row r="60" ht="18.0" customHeight="1">
      <c r="A60" s="1">
        <v>46.0</v>
      </c>
      <c r="B60" s="29">
        <v>1.0</v>
      </c>
      <c r="C60" s="29">
        <v>0.0</v>
      </c>
      <c r="D60" s="100">
        <v>0.0</v>
      </c>
      <c r="E60" s="101" t="str">
        <f t="shared" si="12"/>
        <v>setosa</v>
      </c>
      <c r="F60" s="91">
        <f t="shared" ref="F60:H60" si="193">AQ60</f>
        <v>1</v>
      </c>
      <c r="G60" s="92">
        <f t="shared" si="193"/>
        <v>0</v>
      </c>
      <c r="H60" s="93">
        <f t="shared" si="193"/>
        <v>0</v>
      </c>
      <c r="I60" s="94" t="str">
        <f t="shared" si="14"/>
        <v>setosa</v>
      </c>
      <c r="K60" s="24" t="str">
        <f t="shared" si="15"/>
        <v>OK</v>
      </c>
      <c r="L60" s="96">
        <f t="shared" si="16"/>
        <v>0</v>
      </c>
      <c r="N60" s="29">
        <v>1.0</v>
      </c>
      <c r="O60" s="27">
        <v>4.8</v>
      </c>
      <c r="P60" s="27">
        <v>1.4</v>
      </c>
      <c r="U60" s="97">
        <v>-24.824130106246933</v>
      </c>
      <c r="V60" s="97">
        <v>32.10499598368785</v>
      </c>
      <c r="W60" s="97">
        <v>0.38092223875288755</v>
      </c>
      <c r="Z60" s="98">
        <f t="shared" ref="Z60:AB60" si="194">1/(1+EXP(-U60))</f>
        <v>0</v>
      </c>
      <c r="AA60" s="98">
        <f t="shared" si="194"/>
        <v>1</v>
      </c>
      <c r="AB60" s="98">
        <f t="shared" si="194"/>
        <v>0.5940955164</v>
      </c>
      <c r="AE60" s="29">
        <v>1.0</v>
      </c>
      <c r="AF60" s="98">
        <f t="shared" ref="AF60:AH60" si="195">Z60</f>
        <v>0</v>
      </c>
      <c r="AG60" s="98">
        <f t="shared" si="195"/>
        <v>1</v>
      </c>
      <c r="AH60" s="98">
        <f t="shared" si="195"/>
        <v>0.5940955164</v>
      </c>
      <c r="AM60" s="97">
        <v>241.26530878905803</v>
      </c>
      <c r="AN60" s="97">
        <v>-31.028446941366656</v>
      </c>
      <c r="AO60" s="97">
        <v>-100.47401029119462</v>
      </c>
      <c r="AQ60" s="99">
        <f t="shared" ref="AQ60:AS60" si="196">EXP(AM60)/(EXP($AM60)+EXP($AN60)+EXP($AO60))</f>
        <v>1</v>
      </c>
      <c r="AR60" s="99">
        <f t="shared" si="196"/>
        <v>0</v>
      </c>
      <c r="AS60" s="99">
        <f t="shared" si="196"/>
        <v>0</v>
      </c>
      <c r="AU60" s="84" t="str">
        <f t="shared" si="24"/>
        <v>setosa</v>
      </c>
      <c r="AW60" s="29">
        <v>1.0</v>
      </c>
      <c r="AX60" s="29">
        <v>0.0</v>
      </c>
      <c r="AY60" s="29">
        <v>0.0</v>
      </c>
    </row>
    <row r="61" ht="18.0" customHeight="1">
      <c r="A61" s="1">
        <v>47.0</v>
      </c>
      <c r="B61" s="29">
        <v>1.0</v>
      </c>
      <c r="C61" s="29">
        <v>0.0</v>
      </c>
      <c r="D61" s="100">
        <v>0.0</v>
      </c>
      <c r="E61" s="101" t="str">
        <f t="shared" si="12"/>
        <v>setosa</v>
      </c>
      <c r="F61" s="91">
        <f t="shared" ref="F61:H61" si="197">AQ61</f>
        <v>1</v>
      </c>
      <c r="G61" s="92">
        <f t="shared" si="197"/>
        <v>0</v>
      </c>
      <c r="H61" s="93">
        <f t="shared" si="197"/>
        <v>0</v>
      </c>
      <c r="I61" s="94" t="str">
        <f t="shared" si="14"/>
        <v>setosa</v>
      </c>
      <c r="K61" s="24" t="str">
        <f t="shared" si="15"/>
        <v>OK</v>
      </c>
      <c r="L61" s="96">
        <f t="shared" si="16"/>
        <v>0</v>
      </c>
      <c r="N61" s="29">
        <v>1.0</v>
      </c>
      <c r="O61" s="27">
        <v>5.1</v>
      </c>
      <c r="P61" s="27">
        <v>1.6</v>
      </c>
      <c r="U61" s="97">
        <v>-24.22982295401887</v>
      </c>
      <c r="V61" s="97">
        <v>40.981829411911114</v>
      </c>
      <c r="W61" s="97">
        <v>0.3028740034333429</v>
      </c>
      <c r="Z61" s="98">
        <f t="shared" ref="Z61:AB61" si="198">1/(1+EXP(-U61))</f>
        <v>0</v>
      </c>
      <c r="AA61" s="98">
        <f t="shared" si="198"/>
        <v>1</v>
      </c>
      <c r="AB61" s="98">
        <f t="shared" si="198"/>
        <v>0.5751449401</v>
      </c>
      <c r="AE61" s="29">
        <v>1.0</v>
      </c>
      <c r="AF61" s="98">
        <f t="shared" ref="AF61:AH61" si="199">Z61</f>
        <v>0</v>
      </c>
      <c r="AG61" s="98">
        <f t="shared" si="199"/>
        <v>1</v>
      </c>
      <c r="AH61" s="98">
        <f t="shared" si="199"/>
        <v>0.5751449401</v>
      </c>
      <c r="AM61" s="97">
        <v>240.3334357750938</v>
      </c>
      <c r="AN61" s="97">
        <v>-30.005336382595807</v>
      </c>
      <c r="AO61" s="97">
        <v>-97.31570434097921</v>
      </c>
      <c r="AQ61" s="99">
        <f t="shared" ref="AQ61:AS61" si="200">EXP(AM61)/(EXP($AM61)+EXP($AN61)+EXP($AO61))</f>
        <v>1</v>
      </c>
      <c r="AR61" s="99">
        <f t="shared" si="200"/>
        <v>0</v>
      </c>
      <c r="AS61" s="99">
        <f t="shared" si="200"/>
        <v>0</v>
      </c>
      <c r="AU61" s="84" t="str">
        <f t="shared" si="24"/>
        <v>setosa</v>
      </c>
      <c r="AW61" s="29">
        <v>1.0</v>
      </c>
      <c r="AX61" s="29">
        <v>0.0</v>
      </c>
      <c r="AY61" s="29">
        <v>0.0</v>
      </c>
    </row>
    <row r="62" ht="18.0" customHeight="1">
      <c r="A62" s="1">
        <v>48.0</v>
      </c>
      <c r="B62" s="29">
        <v>1.0</v>
      </c>
      <c r="C62" s="29">
        <v>0.0</v>
      </c>
      <c r="D62" s="100">
        <v>0.0</v>
      </c>
      <c r="E62" s="101" t="str">
        <f t="shared" si="12"/>
        <v>setosa</v>
      </c>
      <c r="F62" s="91">
        <f t="shared" ref="F62:H62" si="201">AQ62</f>
        <v>1</v>
      </c>
      <c r="G62" s="92">
        <f t="shared" si="201"/>
        <v>0</v>
      </c>
      <c r="H62" s="93">
        <f t="shared" si="201"/>
        <v>0</v>
      </c>
      <c r="I62" s="94" t="str">
        <f t="shared" si="14"/>
        <v>setosa</v>
      </c>
      <c r="K62" s="24" t="str">
        <f t="shared" si="15"/>
        <v>OK</v>
      </c>
      <c r="L62" s="96">
        <f t="shared" si="16"/>
        <v>0</v>
      </c>
      <c r="N62" s="29">
        <v>1.0</v>
      </c>
      <c r="O62" s="27">
        <v>4.6</v>
      </c>
      <c r="P62" s="27">
        <v>1.4</v>
      </c>
      <c r="U62" s="97">
        <v>-22.724251866856825</v>
      </c>
      <c r="V62" s="97">
        <v>34.29531152452566</v>
      </c>
      <c r="W62" s="97">
        <v>0.3814562085539809</v>
      </c>
      <c r="Z62" s="98">
        <f t="shared" ref="Z62:AB62" si="202">1/(1+EXP(-U62))</f>
        <v>0.0000000001352019043</v>
      </c>
      <c r="AA62" s="98">
        <f t="shared" si="202"/>
        <v>1</v>
      </c>
      <c r="AB62" s="98">
        <f t="shared" si="202"/>
        <v>0.5942242747</v>
      </c>
      <c r="AE62" s="29">
        <v>1.0</v>
      </c>
      <c r="AF62" s="98">
        <f t="shared" ref="AF62:AH62" si="203">Z62</f>
        <v>0.0000000001352019043</v>
      </c>
      <c r="AG62" s="98">
        <f t="shared" si="203"/>
        <v>1</v>
      </c>
      <c r="AH62" s="98">
        <f t="shared" si="203"/>
        <v>0.5942242747</v>
      </c>
      <c r="AM62" s="97">
        <v>241.27164029523206</v>
      </c>
      <c r="AN62" s="97">
        <v>-31.03539836862813</v>
      </c>
      <c r="AO62" s="97">
        <v>-100.49546913460665</v>
      </c>
      <c r="AQ62" s="99">
        <f t="shared" ref="AQ62:AS62" si="204">EXP(AM62)/(EXP($AM62)+EXP($AN62)+EXP($AO62))</f>
        <v>1</v>
      </c>
      <c r="AR62" s="99">
        <f t="shared" si="204"/>
        <v>0</v>
      </c>
      <c r="AS62" s="99">
        <f t="shared" si="204"/>
        <v>0</v>
      </c>
      <c r="AU62" s="84" t="str">
        <f t="shared" si="24"/>
        <v>setosa</v>
      </c>
      <c r="AW62" s="29">
        <v>1.0</v>
      </c>
      <c r="AX62" s="29">
        <v>0.0</v>
      </c>
      <c r="AY62" s="29">
        <v>0.0</v>
      </c>
    </row>
    <row r="63" ht="18.0" customHeight="1">
      <c r="A63" s="1">
        <v>49.0</v>
      </c>
      <c r="B63" s="29">
        <v>1.0</v>
      </c>
      <c r="C63" s="29">
        <v>0.0</v>
      </c>
      <c r="D63" s="100">
        <v>0.0</v>
      </c>
      <c r="E63" s="101" t="str">
        <f t="shared" si="12"/>
        <v>setosa</v>
      </c>
      <c r="F63" s="91">
        <f t="shared" ref="F63:H63" si="205">AQ63</f>
        <v>1</v>
      </c>
      <c r="G63" s="92">
        <f t="shared" si="205"/>
        <v>0</v>
      </c>
      <c r="H63" s="93">
        <f t="shared" si="205"/>
        <v>0</v>
      </c>
      <c r="I63" s="94" t="str">
        <f t="shared" si="14"/>
        <v>setosa</v>
      </c>
      <c r="K63" s="24" t="str">
        <f t="shared" si="15"/>
        <v>OK</v>
      </c>
      <c r="L63" s="96">
        <f t="shared" si="16"/>
        <v>0</v>
      </c>
      <c r="N63" s="29">
        <v>1.0</v>
      </c>
      <c r="O63" s="27">
        <v>5.3</v>
      </c>
      <c r="P63" s="27">
        <v>1.5</v>
      </c>
      <c r="U63" s="97">
        <v>-28.201763449065588</v>
      </c>
      <c r="V63" s="97">
        <v>32.71036050133332</v>
      </c>
      <c r="W63" s="97">
        <v>0.3409636739412021</v>
      </c>
      <c r="Z63" s="98">
        <f t="shared" ref="Z63:AB63" si="206">1/(1+EXP(-U63))</f>
        <v>0</v>
      </c>
      <c r="AA63" s="98">
        <f t="shared" si="206"/>
        <v>1</v>
      </c>
      <c r="AB63" s="98">
        <f t="shared" si="206"/>
        <v>0.5844245918</v>
      </c>
      <c r="AE63" s="29">
        <v>1.0</v>
      </c>
      <c r="AF63" s="98">
        <f t="shared" ref="AF63:AH63" si="207">Z63</f>
        <v>0</v>
      </c>
      <c r="AG63" s="98">
        <f t="shared" si="207"/>
        <v>1</v>
      </c>
      <c r="AH63" s="98">
        <f t="shared" si="207"/>
        <v>0.5844245918</v>
      </c>
      <c r="AM63" s="97">
        <v>240.78975209092513</v>
      </c>
      <c r="AN63" s="97">
        <v>-30.506329576588048</v>
      </c>
      <c r="AO63" s="97">
        <v>-98.86225252706247</v>
      </c>
      <c r="AQ63" s="99">
        <f t="shared" ref="AQ63:AS63" si="208">EXP(AM63)/(EXP($AM63)+EXP($AN63)+EXP($AO63))</f>
        <v>1</v>
      </c>
      <c r="AR63" s="99">
        <f t="shared" si="208"/>
        <v>0</v>
      </c>
      <c r="AS63" s="99">
        <f t="shared" si="208"/>
        <v>0</v>
      </c>
      <c r="AU63" s="84" t="str">
        <f t="shared" si="24"/>
        <v>setosa</v>
      </c>
      <c r="AW63" s="29">
        <v>1.0</v>
      </c>
      <c r="AX63" s="29">
        <v>0.0</v>
      </c>
      <c r="AY63" s="29">
        <v>0.0</v>
      </c>
    </row>
    <row r="64" ht="18.0" customHeight="1">
      <c r="A64" s="1">
        <v>50.0</v>
      </c>
      <c r="B64" s="29">
        <v>1.0</v>
      </c>
      <c r="C64" s="29">
        <v>0.0</v>
      </c>
      <c r="D64" s="100">
        <v>0.0</v>
      </c>
      <c r="E64" s="101" t="str">
        <f t="shared" si="12"/>
        <v>setosa</v>
      </c>
      <c r="F64" s="91">
        <f t="shared" ref="F64:H64" si="209">AQ64</f>
        <v>1</v>
      </c>
      <c r="G64" s="92">
        <f t="shared" si="209"/>
        <v>0</v>
      </c>
      <c r="H64" s="93">
        <f t="shared" si="209"/>
        <v>0</v>
      </c>
      <c r="I64" s="94" t="str">
        <f t="shared" si="14"/>
        <v>setosa</v>
      </c>
      <c r="K64" s="24" t="str">
        <f t="shared" si="15"/>
        <v>OK</v>
      </c>
      <c r="L64" s="96">
        <f t="shared" si="16"/>
        <v>0</v>
      </c>
      <c r="N64" s="29">
        <v>1.0</v>
      </c>
      <c r="O64" s="27">
        <v>5.0</v>
      </c>
      <c r="P64" s="27">
        <v>1.4</v>
      </c>
      <c r="U64" s="97">
        <v>-26.92400834563704</v>
      </c>
      <c r="V64" s="97">
        <v>29.91468044285004</v>
      </c>
      <c r="W64" s="97">
        <v>0.38038826895179434</v>
      </c>
      <c r="Z64" s="98">
        <f t="shared" ref="Z64:AB64" si="210">1/(1+EXP(-U64))</f>
        <v>0</v>
      </c>
      <c r="AA64" s="98">
        <f t="shared" si="210"/>
        <v>1</v>
      </c>
      <c r="AB64" s="98">
        <f t="shared" si="210"/>
        <v>0.5939667453</v>
      </c>
      <c r="AE64" s="29">
        <v>1.0</v>
      </c>
      <c r="AF64" s="98">
        <f t="shared" ref="AF64:AH64" si="211">Z64</f>
        <v>0</v>
      </c>
      <c r="AG64" s="98">
        <f t="shared" si="211"/>
        <v>1</v>
      </c>
      <c r="AH64" s="98">
        <f t="shared" si="211"/>
        <v>0.5939667453</v>
      </c>
      <c r="AM64" s="97">
        <v>241.25897661764176</v>
      </c>
      <c r="AN64" s="97">
        <v>-31.021494799398535</v>
      </c>
      <c r="AO64" s="97">
        <v>-100.45254927168214</v>
      </c>
      <c r="AQ64" s="99">
        <f t="shared" ref="AQ64:AS64" si="212">EXP(AM64)/(EXP($AM64)+EXP($AN64)+EXP($AO64))</f>
        <v>1</v>
      </c>
      <c r="AR64" s="99">
        <f t="shared" si="212"/>
        <v>0</v>
      </c>
      <c r="AS64" s="99">
        <f t="shared" si="212"/>
        <v>0</v>
      </c>
      <c r="AU64" s="84" t="str">
        <f t="shared" si="24"/>
        <v>setosa</v>
      </c>
      <c r="AW64" s="29">
        <v>1.0</v>
      </c>
      <c r="AX64" s="29">
        <v>0.0</v>
      </c>
      <c r="AY64" s="29">
        <v>0.0</v>
      </c>
    </row>
    <row r="65" ht="18.0" customHeight="1">
      <c r="A65" s="1">
        <v>1.0</v>
      </c>
      <c r="B65" s="29">
        <v>0.0</v>
      </c>
      <c r="C65" s="29">
        <v>1.0</v>
      </c>
      <c r="D65" s="100">
        <v>0.0</v>
      </c>
      <c r="E65" s="101" t="str">
        <f t="shared" si="12"/>
        <v>versicolor</v>
      </c>
      <c r="F65" s="91">
        <f t="shared" ref="F65:H65" si="213">AQ65</f>
        <v>0</v>
      </c>
      <c r="G65" s="92">
        <f t="shared" si="213"/>
        <v>0.7964813735</v>
      </c>
      <c r="H65" s="93">
        <f t="shared" si="213"/>
        <v>0.2035186265</v>
      </c>
      <c r="I65" s="94" t="str">
        <f t="shared" si="14"/>
        <v>versicolor</v>
      </c>
      <c r="K65" s="24" t="str">
        <f t="shared" si="15"/>
        <v>OK</v>
      </c>
      <c r="L65" s="96">
        <f t="shared" si="16"/>
        <v>0.001517010235</v>
      </c>
      <c r="N65" s="29">
        <v>1.0</v>
      </c>
      <c r="O65" s="27">
        <v>7.0</v>
      </c>
      <c r="P65" s="27">
        <v>4.7</v>
      </c>
      <c r="U65" s="97">
        <v>13.855263697129928</v>
      </c>
      <c r="V65" s="97">
        <v>208.68958623589134</v>
      </c>
      <c r="W65" s="97">
        <v>-0.8995315592545647</v>
      </c>
      <c r="Z65" s="98">
        <f t="shared" ref="Z65:AB65" si="214">1/(1+EXP(-U65))</f>
        <v>0.999999039</v>
      </c>
      <c r="AA65" s="98">
        <f t="shared" si="214"/>
        <v>1</v>
      </c>
      <c r="AB65" s="98">
        <f t="shared" si="214"/>
        <v>0.2891467716</v>
      </c>
      <c r="AE65" s="29">
        <v>1.0</v>
      </c>
      <c r="AF65" s="98">
        <f t="shared" ref="AF65:AH65" si="215">Z65</f>
        <v>0.999999039</v>
      </c>
      <c r="AG65" s="98">
        <f t="shared" si="215"/>
        <v>1</v>
      </c>
      <c r="AH65" s="98">
        <f t="shared" si="215"/>
        <v>0.2891467716</v>
      </c>
      <c r="AM65" s="97">
        <v>-51.97482226199295</v>
      </c>
      <c r="AN65" s="97">
        <v>140.40933195312527</v>
      </c>
      <c r="AO65" s="97">
        <v>139.04488574064686</v>
      </c>
      <c r="AQ65" s="99">
        <f t="shared" ref="AQ65:AS65" si="216">EXP(AM65)/(EXP($AM65)+EXP($AN65)+EXP($AO65))</f>
        <v>0</v>
      </c>
      <c r="AR65" s="99">
        <f t="shared" si="216"/>
        <v>0.7964813735</v>
      </c>
      <c r="AS65" s="99">
        <f t="shared" si="216"/>
        <v>0.2035186265</v>
      </c>
      <c r="AU65" s="84" t="str">
        <f t="shared" si="24"/>
        <v>versicolor</v>
      </c>
      <c r="AW65" s="29">
        <v>0.0</v>
      </c>
      <c r="AX65" s="29">
        <v>1.0</v>
      </c>
      <c r="AY65" s="29">
        <v>0.0</v>
      </c>
    </row>
    <row r="66" ht="18.0" customHeight="1">
      <c r="A66" s="1">
        <v>2.0</v>
      </c>
      <c r="B66" s="29">
        <v>0.0</v>
      </c>
      <c r="C66" s="29">
        <v>1.0</v>
      </c>
      <c r="D66" s="100">
        <v>0.0</v>
      </c>
      <c r="E66" s="101" t="str">
        <f t="shared" si="12"/>
        <v>versicolor</v>
      </c>
      <c r="F66" s="91">
        <f t="shared" ref="F66:H66" si="217">AQ66</f>
        <v>0</v>
      </c>
      <c r="G66" s="92">
        <f t="shared" si="217"/>
        <v>0.9615930451</v>
      </c>
      <c r="H66" s="93">
        <f t="shared" si="217"/>
        <v>0.03840695492</v>
      </c>
      <c r="I66" s="94" t="str">
        <f t="shared" si="14"/>
        <v>versicolor</v>
      </c>
      <c r="K66" s="24" t="str">
        <f t="shared" si="15"/>
        <v>OK</v>
      </c>
      <c r="L66" s="96">
        <f t="shared" si="16"/>
        <v>0.0002610929859</v>
      </c>
      <c r="N66" s="29">
        <v>1.0</v>
      </c>
      <c r="O66" s="27">
        <v>6.4</v>
      </c>
      <c r="P66" s="27">
        <v>4.5</v>
      </c>
      <c r="U66" s="97">
        <v>16.410773903987035</v>
      </c>
      <c r="V66" s="97">
        <v>203.0982261189248</v>
      </c>
      <c r="W66" s="97">
        <v>-0.8206823692333804</v>
      </c>
      <c r="Z66" s="98">
        <f t="shared" ref="Z66:AB66" si="218">1/(1+EXP(-U66))</f>
        <v>0.9999999254</v>
      </c>
      <c r="AA66" s="98">
        <f t="shared" si="218"/>
        <v>1</v>
      </c>
      <c r="AB66" s="98">
        <f t="shared" si="218"/>
        <v>0.305618831</v>
      </c>
      <c r="AE66" s="29">
        <v>1.0</v>
      </c>
      <c r="AF66" s="98">
        <f t="shared" ref="AF66:AH66" si="219">Z66</f>
        <v>0.9999999254</v>
      </c>
      <c r="AG66" s="98">
        <f t="shared" si="219"/>
        <v>1</v>
      </c>
      <c r="AH66" s="98">
        <f t="shared" si="219"/>
        <v>0.305618831</v>
      </c>
      <c r="AM66" s="97">
        <v>-51.16507413483503</v>
      </c>
      <c r="AN66" s="97">
        <v>139.5201698317368</v>
      </c>
      <c r="AO66" s="97">
        <v>136.2998170616665</v>
      </c>
      <c r="AQ66" s="99">
        <f t="shared" ref="AQ66:AS66" si="220">EXP(AM66)/(EXP($AM66)+EXP($AN66)+EXP($AO66))</f>
        <v>0</v>
      </c>
      <c r="AR66" s="99">
        <f t="shared" si="220"/>
        <v>0.9615930451</v>
      </c>
      <c r="AS66" s="99">
        <f t="shared" si="220"/>
        <v>0.03840695492</v>
      </c>
      <c r="AU66" s="84" t="str">
        <f t="shared" si="24"/>
        <v>versicolor</v>
      </c>
      <c r="AW66" s="29">
        <v>0.0</v>
      </c>
      <c r="AX66" s="29">
        <v>1.0</v>
      </c>
      <c r="AY66" s="29">
        <v>0.0</v>
      </c>
    </row>
    <row r="67" ht="18.0" customHeight="1">
      <c r="A67" s="1">
        <v>3.0</v>
      </c>
      <c r="B67" s="29">
        <v>0.0</v>
      </c>
      <c r="C67" s="29">
        <v>1.0</v>
      </c>
      <c r="D67" s="100">
        <v>0.0</v>
      </c>
      <c r="E67" s="101" t="str">
        <f t="shared" si="12"/>
        <v>versicolor</v>
      </c>
      <c r="F67" s="91">
        <f t="shared" ref="F67:H67" si="221">AQ67</f>
        <v>0</v>
      </c>
      <c r="G67" s="92">
        <f t="shared" si="221"/>
        <v>0.4039532575</v>
      </c>
      <c r="H67" s="93">
        <f t="shared" si="221"/>
        <v>0.5960467425</v>
      </c>
      <c r="I67" s="94" t="str">
        <f t="shared" si="14"/>
        <v>virginica</v>
      </c>
      <c r="K67" s="24" t="str">
        <f t="shared" si="15"/>
        <v>NG</v>
      </c>
      <c r="L67" s="96">
        <f t="shared" si="16"/>
        <v>0.006043040713</v>
      </c>
      <c r="N67" s="29">
        <v>1.0</v>
      </c>
      <c r="O67" s="27">
        <v>6.9</v>
      </c>
      <c r="P67" s="27">
        <v>4.9</v>
      </c>
      <c r="U67" s="97">
        <v>18.6493273281382</v>
      </c>
      <c r="V67" s="97">
        <v>221.94705074579025</v>
      </c>
      <c r="W67" s="97">
        <v>-0.9765118549719229</v>
      </c>
      <c r="Z67" s="98">
        <f t="shared" ref="Z67:AB67" si="222">1/(1+EXP(-U67))</f>
        <v>0.999999992</v>
      </c>
      <c r="AA67" s="98">
        <f t="shared" si="222"/>
        <v>1</v>
      </c>
      <c r="AB67" s="98">
        <f t="shared" si="222"/>
        <v>0.2735844559</v>
      </c>
      <c r="AE67" s="29">
        <v>1.0</v>
      </c>
      <c r="AF67" s="98">
        <f t="shared" ref="AF67:AH67" si="223">Z67</f>
        <v>0.999999992</v>
      </c>
      <c r="AG67" s="98">
        <f t="shared" si="223"/>
        <v>1</v>
      </c>
      <c r="AH67" s="98">
        <f t="shared" si="223"/>
        <v>0.2735844559</v>
      </c>
      <c r="AM67" s="97">
        <v>-52.74034659988132</v>
      </c>
      <c r="AN67" s="97">
        <v>141.24966357163927</v>
      </c>
      <c r="AO67" s="97">
        <v>141.6386834906638</v>
      </c>
      <c r="AQ67" s="99">
        <f t="shared" ref="AQ67:AS67" si="224">EXP(AM67)/(EXP($AM67)+EXP($AN67)+EXP($AO67))</f>
        <v>0</v>
      </c>
      <c r="AR67" s="99">
        <f t="shared" si="224"/>
        <v>0.4039532575</v>
      </c>
      <c r="AS67" s="99">
        <f t="shared" si="224"/>
        <v>0.5960467425</v>
      </c>
      <c r="AU67" s="84" t="str">
        <f t="shared" si="24"/>
        <v>virginica</v>
      </c>
      <c r="AW67" s="29">
        <v>0.0</v>
      </c>
      <c r="AX67" s="29">
        <v>1.0</v>
      </c>
      <c r="AY67" s="29">
        <v>0.0</v>
      </c>
    </row>
    <row r="68" ht="18.0" customHeight="1">
      <c r="A68" s="1">
        <v>4.0</v>
      </c>
      <c r="B68" s="29">
        <v>0.0</v>
      </c>
      <c r="C68" s="29">
        <v>1.0</v>
      </c>
      <c r="D68" s="100">
        <v>0.0</v>
      </c>
      <c r="E68" s="101" t="str">
        <f t="shared" si="12"/>
        <v>versicolor</v>
      </c>
      <c r="F68" s="91">
        <f t="shared" ref="F68:H68" si="225">AQ68</f>
        <v>0</v>
      </c>
      <c r="G68" s="92">
        <f t="shared" si="225"/>
        <v>0.9996854573</v>
      </c>
      <c r="H68" s="93">
        <f t="shared" si="225"/>
        <v>0.0003145426774</v>
      </c>
      <c r="I68" s="94" t="str">
        <f t="shared" si="14"/>
        <v>versicolor</v>
      </c>
      <c r="K68" s="24" t="str">
        <f t="shared" si="15"/>
        <v>OK</v>
      </c>
      <c r="L68" s="96">
        <f t="shared" si="16"/>
        <v>0.000002097281042</v>
      </c>
      <c r="N68" s="29">
        <v>1.0</v>
      </c>
      <c r="O68" s="27">
        <v>5.5</v>
      </c>
      <c r="P68" s="27">
        <v>4.0</v>
      </c>
      <c r="U68" s="97">
        <v>16.49991470295948</v>
      </c>
      <c r="V68" s="97">
        <v>182.54887920399503</v>
      </c>
      <c r="W68" s="97">
        <v>-0.6251613035836991</v>
      </c>
      <c r="Z68" s="98">
        <f t="shared" ref="Z68:AB68" si="226">1/(1+EXP(-U68))</f>
        <v>0.9999999317</v>
      </c>
      <c r="AA68" s="98">
        <f t="shared" si="226"/>
        <v>1</v>
      </c>
      <c r="AB68" s="98">
        <f t="shared" si="226"/>
        <v>0.3486085055</v>
      </c>
      <c r="AE68" s="29">
        <v>1.0</v>
      </c>
      <c r="AF68" s="98">
        <f t="shared" ref="AF68:AH68" si="227">Z68</f>
        <v>0.9999999317</v>
      </c>
      <c r="AG68" s="98">
        <f t="shared" si="227"/>
        <v>1</v>
      </c>
      <c r="AH68" s="98">
        <f t="shared" si="227"/>
        <v>0.3486085055</v>
      </c>
      <c r="AM68" s="97">
        <v>-49.05110762335724</v>
      </c>
      <c r="AN68" s="97">
        <v>137.19922875574534</v>
      </c>
      <c r="AO68" s="97">
        <v>129.13515255597056</v>
      </c>
      <c r="AQ68" s="99">
        <f t="shared" ref="AQ68:AS68" si="228">EXP(AM68)/(EXP($AM68)+EXP($AN68)+EXP($AO68))</f>
        <v>0</v>
      </c>
      <c r="AR68" s="99">
        <f t="shared" si="228"/>
        <v>0.9996854573</v>
      </c>
      <c r="AS68" s="99">
        <f t="shared" si="228"/>
        <v>0.0003145426774</v>
      </c>
      <c r="AU68" s="84" t="str">
        <f t="shared" si="24"/>
        <v>versicolor</v>
      </c>
      <c r="AW68" s="29">
        <v>0.0</v>
      </c>
      <c r="AX68" s="29">
        <v>1.0</v>
      </c>
      <c r="AY68" s="29">
        <v>0.0</v>
      </c>
    </row>
    <row r="69" ht="18.0" customHeight="1">
      <c r="A69" s="1">
        <v>5.0</v>
      </c>
      <c r="B69" s="29">
        <v>0.0</v>
      </c>
      <c r="C69" s="29">
        <v>1.0</v>
      </c>
      <c r="D69" s="100">
        <v>0.0</v>
      </c>
      <c r="E69" s="101" t="str">
        <f t="shared" si="12"/>
        <v>versicolor</v>
      </c>
      <c r="F69" s="91">
        <f t="shared" ref="F69:H69" si="229">AQ69</f>
        <v>0</v>
      </c>
      <c r="G69" s="92">
        <f t="shared" si="229"/>
        <v>0.9086730683</v>
      </c>
      <c r="H69" s="93">
        <f t="shared" si="229"/>
        <v>0.09132693171</v>
      </c>
      <c r="I69" s="94" t="str">
        <f t="shared" si="14"/>
        <v>versicolor</v>
      </c>
      <c r="K69" s="24" t="str">
        <f t="shared" si="15"/>
        <v>OK</v>
      </c>
      <c r="L69" s="96">
        <f t="shared" si="16"/>
        <v>0.000638466069</v>
      </c>
      <c r="N69" s="29">
        <v>1.0</v>
      </c>
      <c r="O69" s="27">
        <v>6.5</v>
      </c>
      <c r="P69" s="27">
        <v>4.6</v>
      </c>
      <c r="U69" s="97">
        <v>17.232897039948583</v>
      </c>
      <c r="V69" s="97">
        <v>208.08422171824586</v>
      </c>
      <c r="W69" s="97">
        <v>-0.8595729944428793</v>
      </c>
      <c r="Z69" s="98">
        <f t="shared" ref="Z69:AB69" si="230">1/(1+EXP(-U69))</f>
        <v>0.9999999672</v>
      </c>
      <c r="AA69" s="98">
        <f t="shared" si="230"/>
        <v>1</v>
      </c>
      <c r="AB69" s="98">
        <f t="shared" si="230"/>
        <v>0.2974285671</v>
      </c>
      <c r="AE69" s="29">
        <v>1.0</v>
      </c>
      <c r="AF69" s="98">
        <f t="shared" ref="AF69:AH69" si="231">Z69</f>
        <v>0.9999999672</v>
      </c>
      <c r="AG69" s="98">
        <f t="shared" si="231"/>
        <v>1</v>
      </c>
      <c r="AH69" s="98">
        <f t="shared" si="231"/>
        <v>0.2974285671</v>
      </c>
      <c r="AM69" s="97">
        <v>-51.56783267637154</v>
      </c>
      <c r="AN69" s="97">
        <v>139.96235524149182</v>
      </c>
      <c r="AO69" s="97">
        <v>137.66481559740663</v>
      </c>
      <c r="AQ69" s="99">
        <f t="shared" ref="AQ69:AS69" si="232">EXP(AM69)/(EXP($AM69)+EXP($AN69)+EXP($AO69))</f>
        <v>0</v>
      </c>
      <c r="AR69" s="99">
        <f t="shared" si="232"/>
        <v>0.9086730683</v>
      </c>
      <c r="AS69" s="99">
        <f t="shared" si="232"/>
        <v>0.09132693171</v>
      </c>
      <c r="AU69" s="84" t="str">
        <f t="shared" si="24"/>
        <v>versicolor</v>
      </c>
      <c r="AW69" s="29">
        <v>0.0</v>
      </c>
      <c r="AX69" s="29">
        <v>1.0</v>
      </c>
      <c r="AY69" s="29">
        <v>0.0</v>
      </c>
    </row>
    <row r="70" ht="18.0" customHeight="1">
      <c r="A70" s="1">
        <v>6.0</v>
      </c>
      <c r="B70" s="29">
        <v>0.0</v>
      </c>
      <c r="C70" s="29">
        <v>1.0</v>
      </c>
      <c r="D70" s="100">
        <v>0.0</v>
      </c>
      <c r="E70" s="101" t="str">
        <f t="shared" si="12"/>
        <v>versicolor</v>
      </c>
      <c r="F70" s="91">
        <f t="shared" ref="F70:H70" si="233">AQ70</f>
        <v>0</v>
      </c>
      <c r="G70" s="92">
        <f t="shared" si="233"/>
        <v>0.9632102751</v>
      </c>
      <c r="H70" s="93">
        <f t="shared" si="233"/>
        <v>0.03678972489</v>
      </c>
      <c r="I70" s="94" t="str">
        <f t="shared" si="14"/>
        <v>versicolor</v>
      </c>
      <c r="K70" s="24" t="str">
        <f t="shared" si="15"/>
        <v>OK</v>
      </c>
      <c r="L70" s="96">
        <f t="shared" si="16"/>
        <v>0.0002498902454</v>
      </c>
      <c r="N70" s="29">
        <v>1.0</v>
      </c>
      <c r="O70" s="27">
        <v>5.7</v>
      </c>
      <c r="P70" s="27">
        <v>4.5</v>
      </c>
      <c r="U70" s="97">
        <v>23.760347741852407</v>
      </c>
      <c r="V70" s="97">
        <v>210.7643305118571</v>
      </c>
      <c r="W70" s="97">
        <v>-0.818813474929554</v>
      </c>
      <c r="Z70" s="98">
        <f t="shared" ref="Z70:AB70" si="234">1/(1+EXP(-U70))</f>
        <v>1</v>
      </c>
      <c r="AA70" s="98">
        <f t="shared" si="234"/>
        <v>1</v>
      </c>
      <c r="AB70" s="98">
        <f t="shared" si="234"/>
        <v>0.3060155843</v>
      </c>
      <c r="AE70" s="29">
        <v>1.0</v>
      </c>
      <c r="AF70" s="98">
        <f t="shared" ref="AF70:AH70" si="235">Z70</f>
        <v>1</v>
      </c>
      <c r="AG70" s="98">
        <f t="shared" si="235"/>
        <v>1</v>
      </c>
      <c r="AH70" s="98">
        <f t="shared" si="235"/>
        <v>0.3060155843</v>
      </c>
      <c r="AM70" s="97">
        <v>-51.145584998250044</v>
      </c>
      <c r="AN70" s="97">
        <v>139.49876133355184</v>
      </c>
      <c r="AO70" s="97">
        <v>136.2337081826044</v>
      </c>
      <c r="AQ70" s="99">
        <f t="shared" ref="AQ70:AS70" si="236">EXP(AM70)/(EXP($AM70)+EXP($AN70)+EXP($AO70))</f>
        <v>0</v>
      </c>
      <c r="AR70" s="99">
        <f t="shared" si="236"/>
        <v>0.9632102751</v>
      </c>
      <c r="AS70" s="99">
        <f t="shared" si="236"/>
        <v>0.03678972489</v>
      </c>
      <c r="AU70" s="84" t="str">
        <f t="shared" si="24"/>
        <v>versicolor</v>
      </c>
      <c r="AW70" s="29">
        <v>0.0</v>
      </c>
      <c r="AX70" s="29">
        <v>1.0</v>
      </c>
      <c r="AY70" s="29">
        <v>0.0</v>
      </c>
    </row>
    <row r="71" ht="18.0" customHeight="1">
      <c r="A71" s="1">
        <v>7.0</v>
      </c>
      <c r="B71" s="29">
        <v>0.0</v>
      </c>
      <c r="C71" s="29">
        <v>1.0</v>
      </c>
      <c r="D71" s="100">
        <v>0.0</v>
      </c>
      <c r="E71" s="101" t="str">
        <f t="shared" si="12"/>
        <v>versicolor</v>
      </c>
      <c r="F71" s="91">
        <f t="shared" ref="F71:H71" si="237">AQ71</f>
        <v>0</v>
      </c>
      <c r="G71" s="92">
        <f t="shared" si="237"/>
        <v>0.8034048102</v>
      </c>
      <c r="H71" s="93">
        <f t="shared" si="237"/>
        <v>0.1965951898</v>
      </c>
      <c r="I71" s="94" t="str">
        <f t="shared" si="14"/>
        <v>versicolor</v>
      </c>
      <c r="K71" s="24" t="str">
        <f t="shared" si="15"/>
        <v>OK</v>
      </c>
      <c r="L71" s="96">
        <f t="shared" si="16"/>
        <v>0.001459310465</v>
      </c>
      <c r="N71" s="29">
        <v>1.0</v>
      </c>
      <c r="O71" s="27">
        <v>6.3</v>
      </c>
      <c r="P71" s="27">
        <v>4.7</v>
      </c>
      <c r="U71" s="97">
        <v>21.204837534995306</v>
      </c>
      <c r="V71" s="97">
        <v>216.35569062882365</v>
      </c>
      <c r="W71" s="97">
        <v>-0.8976626649507383</v>
      </c>
      <c r="Z71" s="98">
        <f t="shared" ref="Z71:AB71" si="238">1/(1+EXP(-U71))</f>
        <v>0.9999999994</v>
      </c>
      <c r="AA71" s="98">
        <f t="shared" si="238"/>
        <v>1</v>
      </c>
      <c r="AB71" s="98">
        <f t="shared" si="238"/>
        <v>0.2895310572</v>
      </c>
      <c r="AE71" s="29">
        <v>1.0</v>
      </c>
      <c r="AF71" s="98">
        <f t="shared" ref="AF71:AH71" si="239">Z71</f>
        <v>0.9999999994</v>
      </c>
      <c r="AG71" s="98">
        <f t="shared" si="239"/>
        <v>1</v>
      </c>
      <c r="AH71" s="98">
        <f t="shared" si="239"/>
        <v>0.2895310572</v>
      </c>
      <c r="AM71" s="97">
        <v>-51.956192685442815</v>
      </c>
      <c r="AN71" s="97">
        <v>140.38873384367383</v>
      </c>
      <c r="AO71" s="97">
        <v>138.98102187467165</v>
      </c>
      <c r="AQ71" s="99">
        <f t="shared" ref="AQ71:AS71" si="240">EXP(AM71)/(EXP($AM71)+EXP($AN71)+EXP($AO71))</f>
        <v>0</v>
      </c>
      <c r="AR71" s="99">
        <f t="shared" si="240"/>
        <v>0.8034048102</v>
      </c>
      <c r="AS71" s="99">
        <f t="shared" si="240"/>
        <v>0.1965951898</v>
      </c>
      <c r="AU71" s="84" t="str">
        <f t="shared" si="24"/>
        <v>versicolor</v>
      </c>
      <c r="AW71" s="29">
        <v>0.0</v>
      </c>
      <c r="AX71" s="29">
        <v>1.0</v>
      </c>
      <c r="AY71" s="29">
        <v>0.0</v>
      </c>
    </row>
    <row r="72" ht="18.0" customHeight="1">
      <c r="A72" s="1">
        <v>8.0</v>
      </c>
      <c r="B72" s="29">
        <v>0.0</v>
      </c>
      <c r="C72" s="29">
        <v>1.0</v>
      </c>
      <c r="D72" s="100">
        <v>0.0</v>
      </c>
      <c r="E72" s="101" t="str">
        <f t="shared" si="12"/>
        <v>versicolor</v>
      </c>
      <c r="F72" s="91">
        <f t="shared" ref="F72:H72" si="241">AQ72</f>
        <v>0</v>
      </c>
      <c r="G72" s="92">
        <f t="shared" si="241"/>
        <v>0.9999997681</v>
      </c>
      <c r="H72" s="93">
        <f t="shared" si="241"/>
        <v>0.0000002318669729</v>
      </c>
      <c r="I72" s="94" t="str">
        <f t="shared" si="14"/>
        <v>versicolor</v>
      </c>
      <c r="K72" s="24" t="str">
        <f t="shared" si="15"/>
        <v>OK</v>
      </c>
      <c r="L72" s="96">
        <f t="shared" si="16"/>
        <v>0.000000001545779998</v>
      </c>
      <c r="N72" s="29">
        <v>1.0</v>
      </c>
      <c r="O72" s="27">
        <v>4.9</v>
      </c>
      <c r="P72" s="27">
        <v>3.3</v>
      </c>
      <c r="U72" s="97">
        <v>9.695113631533545</v>
      </c>
      <c r="V72" s="97">
        <v>146.55175223832856</v>
      </c>
      <c r="W72" s="97">
        <v>-0.3531939120177531</v>
      </c>
      <c r="Z72" s="98">
        <f t="shared" ref="Z72:AB72" si="242">1/(1+EXP(-U72))</f>
        <v>0.9999384201</v>
      </c>
      <c r="AA72" s="98">
        <f t="shared" si="242"/>
        <v>1</v>
      </c>
      <c r="AB72" s="98">
        <f t="shared" si="242"/>
        <v>0.4126081206</v>
      </c>
      <c r="AE72" s="29">
        <v>1.0</v>
      </c>
      <c r="AF72" s="98">
        <f t="shared" ref="AF72:AH72" si="243">Z72</f>
        <v>0.9999384201</v>
      </c>
      <c r="AG72" s="98">
        <f t="shared" si="243"/>
        <v>1</v>
      </c>
      <c r="AH72" s="98">
        <f t="shared" si="243"/>
        <v>0.4126081206</v>
      </c>
      <c r="AM72" s="97">
        <v>-45.88688414346181</v>
      </c>
      <c r="AN72" s="97">
        <v>133.7344617187087</v>
      </c>
      <c r="AO72" s="97">
        <v>118.45735992799759</v>
      </c>
      <c r="AQ72" s="99">
        <f t="shared" ref="AQ72:AS72" si="244">EXP(AM72)/(EXP($AM72)+EXP($AN72)+EXP($AO72))</f>
        <v>0</v>
      </c>
      <c r="AR72" s="99">
        <f t="shared" si="244"/>
        <v>0.9999997681</v>
      </c>
      <c r="AS72" s="99">
        <f t="shared" si="244"/>
        <v>0.0000002318669729</v>
      </c>
      <c r="AU72" s="84" t="str">
        <f t="shared" si="24"/>
        <v>versicolor</v>
      </c>
      <c r="AW72" s="29">
        <v>0.0</v>
      </c>
      <c r="AX72" s="29">
        <v>1.0</v>
      </c>
      <c r="AY72" s="29">
        <v>0.0</v>
      </c>
    </row>
    <row r="73" ht="18.0" customHeight="1">
      <c r="A73" s="1">
        <v>9.0</v>
      </c>
      <c r="B73" s="29">
        <v>0.0</v>
      </c>
      <c r="C73" s="29">
        <v>1.0</v>
      </c>
      <c r="D73" s="100">
        <v>0.0</v>
      </c>
      <c r="E73" s="101" t="str">
        <f t="shared" si="12"/>
        <v>versicolor</v>
      </c>
      <c r="F73" s="91">
        <f t="shared" ref="F73:H73" si="245">AQ73</f>
        <v>0</v>
      </c>
      <c r="G73" s="92">
        <f t="shared" si="245"/>
        <v>0.9081502733</v>
      </c>
      <c r="H73" s="93">
        <f t="shared" si="245"/>
        <v>0.09184972666</v>
      </c>
      <c r="I73" s="94" t="str">
        <f t="shared" si="14"/>
        <v>versicolor</v>
      </c>
      <c r="K73" s="24" t="str">
        <f t="shared" si="15"/>
        <v>OK</v>
      </c>
      <c r="L73" s="96">
        <f t="shared" si="16"/>
        <v>0.0006423027653</v>
      </c>
      <c r="N73" s="29">
        <v>1.0</v>
      </c>
      <c r="O73" s="27">
        <v>6.6</v>
      </c>
      <c r="P73" s="27">
        <v>4.6</v>
      </c>
      <c r="U73" s="97">
        <v>16.18295792025353</v>
      </c>
      <c r="V73" s="97">
        <v>206.98906394782696</v>
      </c>
      <c r="W73" s="97">
        <v>-0.8598399793434259</v>
      </c>
      <c r="Z73" s="98">
        <f t="shared" ref="Z73:AB73" si="246">1/(1+EXP(-U73))</f>
        <v>0.9999999063</v>
      </c>
      <c r="AA73" s="98">
        <f t="shared" si="246"/>
        <v>1</v>
      </c>
      <c r="AB73" s="98">
        <f t="shared" si="246"/>
        <v>0.2973727796</v>
      </c>
      <c r="AE73" s="29">
        <v>1.0</v>
      </c>
      <c r="AF73" s="98">
        <f t="shared" ref="AF73:AH73" si="247">Z73</f>
        <v>0.9999999063</v>
      </c>
      <c r="AG73" s="98">
        <f t="shared" si="247"/>
        <v>1</v>
      </c>
      <c r="AH73" s="98">
        <f t="shared" si="247"/>
        <v>0.2973727796</v>
      </c>
      <c r="AM73" s="97">
        <v>-51.570559008715215</v>
      </c>
      <c r="AN73" s="97">
        <v>139.96535767226572</v>
      </c>
      <c r="AO73" s="97">
        <v>137.6741016437748</v>
      </c>
      <c r="AQ73" s="99">
        <f t="shared" ref="AQ73:AS73" si="248">EXP(AM73)/(EXP($AM73)+EXP($AN73)+EXP($AO73))</f>
        <v>0</v>
      </c>
      <c r="AR73" s="99">
        <f t="shared" si="248"/>
        <v>0.9081502733</v>
      </c>
      <c r="AS73" s="99">
        <f t="shared" si="248"/>
        <v>0.09184972666</v>
      </c>
      <c r="AU73" s="84" t="str">
        <f t="shared" si="24"/>
        <v>versicolor</v>
      </c>
      <c r="AW73" s="29">
        <v>0.0</v>
      </c>
      <c r="AX73" s="29">
        <v>1.0</v>
      </c>
      <c r="AY73" s="29">
        <v>0.0</v>
      </c>
    </row>
    <row r="74" ht="18.0" customHeight="1">
      <c r="A74" s="1">
        <v>10.0</v>
      </c>
      <c r="B74" s="29">
        <v>0.0</v>
      </c>
      <c r="C74" s="29">
        <v>1.0</v>
      </c>
      <c r="D74" s="100">
        <v>0.0</v>
      </c>
      <c r="E74" s="101" t="str">
        <f t="shared" si="12"/>
        <v>versicolor</v>
      </c>
      <c r="F74" s="91">
        <f t="shared" ref="F74:H74" si="249">AQ74</f>
        <v>0</v>
      </c>
      <c r="G74" s="92">
        <f t="shared" si="249"/>
        <v>0.9998859432</v>
      </c>
      <c r="H74" s="93">
        <f t="shared" si="249"/>
        <v>0.0001140567816</v>
      </c>
      <c r="I74" s="94" t="str">
        <f t="shared" si="14"/>
        <v>versicolor</v>
      </c>
      <c r="K74" s="24" t="str">
        <f t="shared" si="15"/>
        <v>OK</v>
      </c>
      <c r="L74" s="96">
        <f t="shared" si="16"/>
        <v>0.0000007604219106</v>
      </c>
      <c r="N74" s="29">
        <v>1.0</v>
      </c>
      <c r="O74" s="27">
        <v>5.2</v>
      </c>
      <c r="P74" s="27">
        <v>3.9</v>
      </c>
      <c r="U74" s="97">
        <v>17.77766980638802</v>
      </c>
      <c r="V74" s="97">
        <v>179.75319914551176</v>
      </c>
      <c r="W74" s="97">
        <v>-0.5857367085731068</v>
      </c>
      <c r="Z74" s="98">
        <f t="shared" ref="Z74:AB74" si="250">1/(1+EXP(-U74))</f>
        <v>0.999999981</v>
      </c>
      <c r="AA74" s="98">
        <f t="shared" si="250"/>
        <v>1</v>
      </c>
      <c r="AB74" s="98">
        <f t="shared" si="250"/>
        <v>0.3576136481</v>
      </c>
      <c r="AE74" s="29">
        <v>1.0</v>
      </c>
      <c r="AF74" s="98">
        <f t="shared" ref="AF74:AH74" si="251">Z74</f>
        <v>0.999999981</v>
      </c>
      <c r="AG74" s="98">
        <f t="shared" si="251"/>
        <v>1</v>
      </c>
      <c r="AH74" s="98">
        <f t="shared" si="251"/>
        <v>0.3576136481</v>
      </c>
      <c r="AM74" s="97">
        <v>-48.608303694201396</v>
      </c>
      <c r="AN74" s="97">
        <v>136.71306349951084</v>
      </c>
      <c r="AO74" s="97">
        <v>127.63436341356265</v>
      </c>
      <c r="AQ74" s="99">
        <f t="shared" ref="AQ74:AS74" si="252">EXP(AM74)/(EXP($AM74)+EXP($AN74)+EXP($AO74))</f>
        <v>0</v>
      </c>
      <c r="AR74" s="99">
        <f t="shared" si="252"/>
        <v>0.9998859432</v>
      </c>
      <c r="AS74" s="99">
        <f t="shared" si="252"/>
        <v>0.0001140567816</v>
      </c>
      <c r="AU74" s="84" t="str">
        <f t="shared" si="24"/>
        <v>versicolor</v>
      </c>
      <c r="AW74" s="29">
        <v>0.0</v>
      </c>
      <c r="AX74" s="29">
        <v>1.0</v>
      </c>
      <c r="AY74" s="29">
        <v>0.0</v>
      </c>
    </row>
    <row r="75" ht="18.0" customHeight="1">
      <c r="A75" s="1">
        <v>11.0</v>
      </c>
      <c r="B75" s="29">
        <v>0.0</v>
      </c>
      <c r="C75" s="29">
        <v>1.0</v>
      </c>
      <c r="D75" s="100">
        <v>0.0</v>
      </c>
      <c r="E75" s="101" t="str">
        <f t="shared" si="12"/>
        <v>versicolor</v>
      </c>
      <c r="F75" s="91">
        <f t="shared" ref="F75:H75" si="253">AQ75</f>
        <v>0</v>
      </c>
      <c r="G75" s="92">
        <f t="shared" si="253"/>
        <v>0.9999981002</v>
      </c>
      <c r="H75" s="93">
        <f t="shared" si="253"/>
        <v>0.000001899843367</v>
      </c>
      <c r="I75" s="94" t="str">
        <f t="shared" si="14"/>
        <v>versicolor</v>
      </c>
      <c r="K75" s="24" t="str">
        <f t="shared" si="15"/>
        <v>OK</v>
      </c>
      <c r="L75" s="96">
        <f t="shared" si="16"/>
        <v>0.00000001266563448</v>
      </c>
      <c r="N75" s="29">
        <v>1.0</v>
      </c>
      <c r="O75" s="27">
        <v>5.0</v>
      </c>
      <c r="P75" s="27">
        <v>3.5</v>
      </c>
      <c r="U75" s="97">
        <v>12.389299023151708</v>
      </c>
      <c r="V75" s="97">
        <v>157.61890120738965</v>
      </c>
      <c r="W75" s="97">
        <v>-0.4307081775362043</v>
      </c>
      <c r="Z75" s="98">
        <f t="shared" ref="Z75:AB75" si="254">1/(1+EXP(-U75))</f>
        <v>0.9999958371</v>
      </c>
      <c r="AA75" s="98">
        <f t="shared" si="254"/>
        <v>1</v>
      </c>
      <c r="AB75" s="98">
        <f t="shared" si="254"/>
        <v>0.393957238</v>
      </c>
      <c r="AE75" s="29">
        <v>1.0</v>
      </c>
      <c r="AF75" s="98">
        <f t="shared" ref="AF75:AH75" si="255">Z75</f>
        <v>0.9999958371</v>
      </c>
      <c r="AG75" s="98">
        <f t="shared" si="255"/>
        <v>1</v>
      </c>
      <c r="AH75" s="98">
        <f t="shared" si="255"/>
        <v>0.393957238</v>
      </c>
      <c r="AM75" s="97">
        <v>-46.819996043874156</v>
      </c>
      <c r="AN75" s="97">
        <v>134.75029045833355</v>
      </c>
      <c r="AO75" s="97">
        <v>121.5765532443543</v>
      </c>
      <c r="AQ75" s="99">
        <f t="shared" ref="AQ75:AS75" si="256">EXP(AM75)/(EXP($AM75)+EXP($AN75)+EXP($AO75))</f>
        <v>0</v>
      </c>
      <c r="AR75" s="99">
        <f t="shared" si="256"/>
        <v>0.9999981002</v>
      </c>
      <c r="AS75" s="99">
        <f t="shared" si="256"/>
        <v>0.000001899843367</v>
      </c>
      <c r="AU75" s="84" t="str">
        <f t="shared" si="24"/>
        <v>versicolor</v>
      </c>
      <c r="AW75" s="29">
        <v>0.0</v>
      </c>
      <c r="AX75" s="29">
        <v>1.0</v>
      </c>
      <c r="AY75" s="29">
        <v>0.0</v>
      </c>
    </row>
    <row r="76" ht="18.0" customHeight="1">
      <c r="A76" s="1">
        <v>12.0</v>
      </c>
      <c r="B76" s="29">
        <v>0.0</v>
      </c>
      <c r="C76" s="29">
        <v>1.0</v>
      </c>
      <c r="D76" s="100">
        <v>0.0</v>
      </c>
      <c r="E76" s="101" t="str">
        <f t="shared" si="12"/>
        <v>versicolor</v>
      </c>
      <c r="F76" s="91">
        <f t="shared" ref="F76:H76" si="257">AQ76</f>
        <v>0</v>
      </c>
      <c r="G76" s="92">
        <f t="shared" si="257"/>
        <v>0.9977279891</v>
      </c>
      <c r="H76" s="93">
        <f t="shared" si="257"/>
        <v>0.002272010941</v>
      </c>
      <c r="I76" s="94" t="str">
        <f t="shared" si="14"/>
        <v>versicolor</v>
      </c>
      <c r="K76" s="24" t="str">
        <f t="shared" si="15"/>
        <v>OK</v>
      </c>
      <c r="L76" s="96">
        <f t="shared" si="16"/>
        <v>0.00001516397249</v>
      </c>
      <c r="N76" s="29">
        <v>1.0</v>
      </c>
      <c r="O76" s="27">
        <v>5.9</v>
      </c>
      <c r="P76" s="27">
        <v>4.2</v>
      </c>
      <c r="U76" s="97">
        <v>16.04428273549248</v>
      </c>
      <c r="V76" s="97">
        <v>190.33055486179938</v>
      </c>
      <c r="W76" s="97">
        <v>-0.7034765238037903</v>
      </c>
      <c r="Z76" s="98">
        <f t="shared" ref="Z76:AB76" si="258">1/(1+EXP(-U76))</f>
        <v>0.9999998923</v>
      </c>
      <c r="AA76" s="98">
        <f t="shared" si="258"/>
        <v>1</v>
      </c>
      <c r="AB76" s="98">
        <f t="shared" si="258"/>
        <v>0.331041889</v>
      </c>
      <c r="AE76" s="29">
        <v>1.0</v>
      </c>
      <c r="AF76" s="98">
        <f t="shared" ref="AF76:AH76" si="259">Z76</f>
        <v>0.9999998923</v>
      </c>
      <c r="AG76" s="98">
        <f t="shared" si="259"/>
        <v>1</v>
      </c>
      <c r="AH76" s="98">
        <f t="shared" si="259"/>
        <v>0.331041889</v>
      </c>
      <c r="AM76" s="97">
        <v>-49.91491502454776</v>
      </c>
      <c r="AN76" s="97">
        <v>138.14761548593742</v>
      </c>
      <c r="AO76" s="97">
        <v>132.06280011938352</v>
      </c>
      <c r="AQ76" s="99">
        <f t="shared" ref="AQ76:AS76" si="260">EXP(AM76)/(EXP($AM76)+EXP($AN76)+EXP($AO76))</f>
        <v>0</v>
      </c>
      <c r="AR76" s="99">
        <f t="shared" si="260"/>
        <v>0.9977279891</v>
      </c>
      <c r="AS76" s="99">
        <f t="shared" si="260"/>
        <v>0.002272010941</v>
      </c>
      <c r="AU76" s="84" t="str">
        <f t="shared" si="24"/>
        <v>versicolor</v>
      </c>
      <c r="AW76" s="29">
        <v>0.0</v>
      </c>
      <c r="AX76" s="29">
        <v>1.0</v>
      </c>
      <c r="AY76" s="29">
        <v>0.0</v>
      </c>
    </row>
    <row r="77" ht="18.0" customHeight="1">
      <c r="A77" s="1">
        <v>13.0</v>
      </c>
      <c r="B77" s="29">
        <v>0.0</v>
      </c>
      <c r="C77" s="29">
        <v>1.0</v>
      </c>
      <c r="D77" s="100">
        <v>0.0</v>
      </c>
      <c r="E77" s="101" t="str">
        <f t="shared" si="12"/>
        <v>versicolor</v>
      </c>
      <c r="F77" s="91">
        <f t="shared" ref="F77:H77" si="261">AQ77</f>
        <v>0</v>
      </c>
      <c r="G77" s="92">
        <f t="shared" si="261"/>
        <v>0.9996746763</v>
      </c>
      <c r="H77" s="93">
        <f t="shared" si="261"/>
        <v>0.0003253236926</v>
      </c>
      <c r="I77" s="94" t="str">
        <f t="shared" si="14"/>
        <v>versicolor</v>
      </c>
      <c r="K77" s="24" t="str">
        <f t="shared" si="15"/>
        <v>OK</v>
      </c>
      <c r="L77" s="96">
        <f t="shared" si="16"/>
        <v>0.000002169177479</v>
      </c>
      <c r="N77" s="29">
        <v>1.0</v>
      </c>
      <c r="O77" s="27">
        <v>6.0</v>
      </c>
      <c r="P77" s="27">
        <v>4.0</v>
      </c>
      <c r="U77" s="97">
        <v>11.250219104484216</v>
      </c>
      <c r="V77" s="97">
        <v>177.0730903519005</v>
      </c>
      <c r="W77" s="97">
        <v>-0.6264962280864322</v>
      </c>
      <c r="Z77" s="98">
        <f t="shared" ref="Z77:AB77" si="262">1/(1+EXP(-U77))</f>
        <v>0.9999869957</v>
      </c>
      <c r="AA77" s="98">
        <f t="shared" si="262"/>
        <v>1</v>
      </c>
      <c r="AB77" s="98">
        <f t="shared" si="262"/>
        <v>0.3483054313</v>
      </c>
      <c r="AE77" s="29">
        <v>1.0</v>
      </c>
      <c r="AF77" s="98">
        <f t="shared" ref="AF77:AH77" si="263">Z77</f>
        <v>0.9999869957</v>
      </c>
      <c r="AG77" s="98">
        <f t="shared" si="263"/>
        <v>1</v>
      </c>
      <c r="AH77" s="98">
        <f t="shared" si="263"/>
        <v>0.3483054313</v>
      </c>
      <c r="AM77" s="97">
        <v>-49.062411570457996</v>
      </c>
      <c r="AN77" s="97">
        <v>137.21358648462407</v>
      </c>
      <c r="AO77" s="97">
        <v>129.18322196724654</v>
      </c>
      <c r="AQ77" s="99">
        <f t="shared" ref="AQ77:AS77" si="264">EXP(AM77)/(EXP($AM77)+EXP($AN77)+EXP($AO77))</f>
        <v>0</v>
      </c>
      <c r="AR77" s="99">
        <f t="shared" si="264"/>
        <v>0.9996746763</v>
      </c>
      <c r="AS77" s="99">
        <f t="shared" si="264"/>
        <v>0.0003253236926</v>
      </c>
      <c r="AU77" s="84" t="str">
        <f t="shared" si="24"/>
        <v>versicolor</v>
      </c>
      <c r="AW77" s="29">
        <v>0.0</v>
      </c>
      <c r="AX77" s="29">
        <v>1.0</v>
      </c>
      <c r="AY77" s="29">
        <v>0.0</v>
      </c>
    </row>
    <row r="78" ht="18.0" customHeight="1">
      <c r="A78" s="1">
        <v>14.0</v>
      </c>
      <c r="B78" s="29">
        <v>0.0</v>
      </c>
      <c r="C78" s="29">
        <v>1.0</v>
      </c>
      <c r="D78" s="100">
        <v>0.0</v>
      </c>
      <c r="E78" s="101" t="str">
        <f t="shared" si="12"/>
        <v>versicolor</v>
      </c>
      <c r="F78" s="91">
        <f t="shared" ref="F78:H78" si="265">AQ78</f>
        <v>0</v>
      </c>
      <c r="G78" s="92">
        <f t="shared" si="265"/>
        <v>0.8053523855</v>
      </c>
      <c r="H78" s="93">
        <f t="shared" si="265"/>
        <v>0.1946476145</v>
      </c>
      <c r="I78" s="94" t="str">
        <f t="shared" si="14"/>
        <v>versicolor</v>
      </c>
      <c r="K78" s="24" t="str">
        <f t="shared" si="15"/>
        <v>OK</v>
      </c>
      <c r="L78" s="96">
        <f t="shared" si="16"/>
        <v>0.001443169009</v>
      </c>
      <c r="N78" s="29">
        <v>1.0</v>
      </c>
      <c r="O78" s="27">
        <v>6.1</v>
      </c>
      <c r="P78" s="27">
        <v>4.7</v>
      </c>
      <c r="U78" s="97">
        <v>23.304715774385414</v>
      </c>
      <c r="V78" s="97">
        <v>218.54600616966147</v>
      </c>
      <c r="W78" s="97">
        <v>-0.8971286951496451</v>
      </c>
      <c r="Z78" s="98">
        <f t="shared" ref="Z78:AB78" si="266">1/(1+EXP(-U78))</f>
        <v>0.9999999999</v>
      </c>
      <c r="AA78" s="98">
        <f t="shared" si="266"/>
        <v>1</v>
      </c>
      <c r="AB78" s="98">
        <f t="shared" si="266"/>
        <v>0.2896409086</v>
      </c>
      <c r="AE78" s="29">
        <v>1.0</v>
      </c>
      <c r="AF78" s="98">
        <f t="shared" ref="AF78:AH78" si="267">Z78</f>
        <v>0.9999999999</v>
      </c>
      <c r="AG78" s="98">
        <f t="shared" si="267"/>
        <v>1</v>
      </c>
      <c r="AH78" s="98">
        <f t="shared" si="267"/>
        <v>0.2896409086</v>
      </c>
      <c r="AM78" s="97">
        <v>-51.95079101688684</v>
      </c>
      <c r="AN78" s="97">
        <v>140.3828032285538</v>
      </c>
      <c r="AO78" s="97">
        <v>138.96271411938903</v>
      </c>
      <c r="AQ78" s="99">
        <f t="shared" ref="AQ78:AS78" si="268">EXP(AM78)/(EXP($AM78)+EXP($AN78)+EXP($AO78))</f>
        <v>0</v>
      </c>
      <c r="AR78" s="99">
        <f t="shared" si="268"/>
        <v>0.8053523855</v>
      </c>
      <c r="AS78" s="99">
        <f t="shared" si="268"/>
        <v>0.1946476145</v>
      </c>
      <c r="AU78" s="84" t="str">
        <f t="shared" si="24"/>
        <v>versicolor</v>
      </c>
      <c r="AW78" s="29">
        <v>0.0</v>
      </c>
      <c r="AX78" s="29">
        <v>1.0</v>
      </c>
      <c r="AY78" s="29">
        <v>0.0</v>
      </c>
    </row>
    <row r="79" ht="18.0" customHeight="1">
      <c r="A79" s="1">
        <v>15.0</v>
      </c>
      <c r="B79" s="29">
        <v>0.0</v>
      </c>
      <c r="C79" s="29">
        <v>1.0</v>
      </c>
      <c r="D79" s="100">
        <v>0.0</v>
      </c>
      <c r="E79" s="101" t="str">
        <f t="shared" si="12"/>
        <v>versicolor</v>
      </c>
      <c r="F79" s="91">
        <f t="shared" ref="F79:H79" si="269">AQ79</f>
        <v>0</v>
      </c>
      <c r="G79" s="92">
        <f t="shared" si="269"/>
        <v>0.9999944847</v>
      </c>
      <c r="H79" s="93">
        <f t="shared" si="269"/>
        <v>0.000005515282639</v>
      </c>
      <c r="I79" s="94" t="str">
        <f t="shared" si="14"/>
        <v>versicolor</v>
      </c>
      <c r="K79" s="24" t="str">
        <f t="shared" si="15"/>
        <v>OK</v>
      </c>
      <c r="L79" s="96">
        <f t="shared" si="16"/>
        <v>0.00000003676865232</v>
      </c>
      <c r="N79" s="29">
        <v>1.0</v>
      </c>
      <c r="O79" s="27">
        <v>5.6</v>
      </c>
      <c r="P79" s="27">
        <v>3.6</v>
      </c>
      <c r="U79" s="97">
        <v>7.961726560638013</v>
      </c>
      <c r="V79" s="97">
        <v>157.12910795461622</v>
      </c>
      <c r="W79" s="97">
        <v>-0.4709337272484364</v>
      </c>
      <c r="Z79" s="98">
        <f t="shared" ref="Z79:AB79" si="270">1/(1+EXP(-U79))</f>
        <v>0.9996515706</v>
      </c>
      <c r="AA79" s="98">
        <f t="shared" si="270"/>
        <v>1</v>
      </c>
      <c r="AB79" s="98">
        <f t="shared" si="270"/>
        <v>0.3843952667</v>
      </c>
      <c r="AE79" s="29">
        <v>1.0</v>
      </c>
      <c r="AF79" s="98">
        <f t="shared" ref="AF79:AH79" si="271">Z79</f>
        <v>0.9996515706</v>
      </c>
      <c r="AG79" s="98">
        <f t="shared" si="271"/>
        <v>1</v>
      </c>
      <c r="AH79" s="98">
        <f t="shared" si="271"/>
        <v>0.3843952667</v>
      </c>
      <c r="AM79" s="97">
        <v>-47.1944047032007</v>
      </c>
      <c r="AN79" s="97">
        <v>135.21317317781399</v>
      </c>
      <c r="AO79" s="97">
        <v>123.10519103571241</v>
      </c>
      <c r="AQ79" s="99">
        <f t="shared" ref="AQ79:AS79" si="272">EXP(AM79)/(EXP($AM79)+EXP($AN79)+EXP($AO79))</f>
        <v>0</v>
      </c>
      <c r="AR79" s="99">
        <f t="shared" si="272"/>
        <v>0.9999944847</v>
      </c>
      <c r="AS79" s="99">
        <f t="shared" si="272"/>
        <v>0.000005515282639</v>
      </c>
      <c r="AU79" s="84" t="str">
        <f t="shared" si="24"/>
        <v>versicolor</v>
      </c>
      <c r="AW79" s="29">
        <v>0.0</v>
      </c>
      <c r="AX79" s="29">
        <v>1.0</v>
      </c>
      <c r="AY79" s="29">
        <v>0.0</v>
      </c>
    </row>
    <row r="80" ht="18.0" customHeight="1">
      <c r="A80" s="1">
        <v>16.0</v>
      </c>
      <c r="B80" s="29">
        <v>0.0</v>
      </c>
      <c r="C80" s="29">
        <v>1.0</v>
      </c>
      <c r="D80" s="100">
        <v>0.0</v>
      </c>
      <c r="E80" s="101" t="str">
        <f t="shared" si="12"/>
        <v>versicolor</v>
      </c>
      <c r="F80" s="91">
        <f t="shared" ref="F80:H80" si="273">AQ80</f>
        <v>0</v>
      </c>
      <c r="G80" s="92">
        <f t="shared" si="273"/>
        <v>0.9841979856</v>
      </c>
      <c r="H80" s="93">
        <f t="shared" si="273"/>
        <v>0.01580201437</v>
      </c>
      <c r="I80" s="94" t="str">
        <f t="shared" si="14"/>
        <v>versicolor</v>
      </c>
      <c r="K80" s="24" t="str">
        <f t="shared" si="15"/>
        <v>OK</v>
      </c>
      <c r="L80" s="96">
        <f t="shared" si="16"/>
        <v>0.0001061879818</v>
      </c>
      <c r="N80" s="29">
        <v>1.0</v>
      </c>
      <c r="O80" s="27">
        <v>6.7</v>
      </c>
      <c r="P80" s="27">
        <v>4.4</v>
      </c>
      <c r="U80" s="97">
        <v>11.388894289245272</v>
      </c>
      <c r="V80" s="97">
        <v>193.73159943792808</v>
      </c>
      <c r="W80" s="97">
        <v>-0.7828596836260682</v>
      </c>
      <c r="Z80" s="98">
        <f t="shared" ref="Z80:AB80" si="274">1/(1+EXP(-U80))</f>
        <v>0.9999886796</v>
      </c>
      <c r="AA80" s="98">
        <f t="shared" si="274"/>
        <v>1</v>
      </c>
      <c r="AB80" s="98">
        <f t="shared" si="274"/>
        <v>0.3137038863</v>
      </c>
      <c r="AE80" s="29">
        <v>1.0</v>
      </c>
      <c r="AF80" s="98">
        <f t="shared" ref="AF80:AH80" si="275">Z80</f>
        <v>0.9999886796</v>
      </c>
      <c r="AG80" s="98">
        <f t="shared" si="275"/>
        <v>1</v>
      </c>
      <c r="AH80" s="98">
        <f t="shared" si="275"/>
        <v>0.3137038863</v>
      </c>
      <c r="AM80" s="97">
        <v>-50.764371677329784</v>
      </c>
      <c r="AN80" s="97">
        <v>139.0819281490614</v>
      </c>
      <c r="AO80" s="97">
        <v>134.9502384912346</v>
      </c>
      <c r="AQ80" s="99">
        <f t="shared" ref="AQ80:AS80" si="276">EXP(AM80)/(EXP($AM80)+EXP($AN80)+EXP($AO80))</f>
        <v>0</v>
      </c>
      <c r="AR80" s="99">
        <f t="shared" si="276"/>
        <v>0.9841979856</v>
      </c>
      <c r="AS80" s="99">
        <f t="shared" si="276"/>
        <v>0.01580201437</v>
      </c>
      <c r="AU80" s="84" t="str">
        <f t="shared" si="24"/>
        <v>versicolor</v>
      </c>
      <c r="AW80" s="29">
        <v>0.0</v>
      </c>
      <c r="AX80" s="29">
        <v>1.0</v>
      </c>
      <c r="AY80" s="29">
        <v>0.0</v>
      </c>
    </row>
    <row r="81" ht="18.0" customHeight="1">
      <c r="A81" s="1">
        <v>17.0</v>
      </c>
      <c r="B81" s="29">
        <v>0.0</v>
      </c>
      <c r="C81" s="29">
        <v>1.0</v>
      </c>
      <c r="D81" s="100">
        <v>0.0</v>
      </c>
      <c r="E81" s="101" t="str">
        <f t="shared" si="12"/>
        <v>versicolor</v>
      </c>
      <c r="F81" s="91">
        <f t="shared" ref="F81:H81" si="277">AQ81</f>
        <v>0</v>
      </c>
      <c r="G81" s="92">
        <f t="shared" si="277"/>
        <v>0.9634360005</v>
      </c>
      <c r="H81" s="93">
        <f t="shared" si="277"/>
        <v>0.03656399949</v>
      </c>
      <c r="I81" s="94" t="str">
        <f t="shared" si="14"/>
        <v>versicolor</v>
      </c>
      <c r="K81" s="24" t="str">
        <f t="shared" si="15"/>
        <v>OK</v>
      </c>
      <c r="L81" s="96">
        <f t="shared" si="16"/>
        <v>0.0002483281153</v>
      </c>
      <c r="N81" s="29">
        <v>1.0</v>
      </c>
      <c r="O81" s="27">
        <v>5.6</v>
      </c>
      <c r="P81" s="27">
        <v>4.5</v>
      </c>
      <c r="U81" s="97">
        <v>24.810286861547468</v>
      </c>
      <c r="V81" s="97">
        <v>211.85948828227603</v>
      </c>
      <c r="W81" s="97">
        <v>-0.8185464900290074</v>
      </c>
      <c r="Z81" s="98">
        <f t="shared" ref="Z81:AB81" si="278">1/(1+EXP(-U81))</f>
        <v>1</v>
      </c>
      <c r="AA81" s="98">
        <f t="shared" si="278"/>
        <v>1</v>
      </c>
      <c r="AB81" s="98">
        <f t="shared" si="278"/>
        <v>0.3060722868</v>
      </c>
      <c r="AE81" s="29">
        <v>1.0</v>
      </c>
      <c r="AF81" s="98">
        <f t="shared" ref="AF81:AH81" si="279">Z81</f>
        <v>1</v>
      </c>
      <c r="AG81" s="98">
        <f t="shared" si="279"/>
        <v>1</v>
      </c>
      <c r="AH81" s="98">
        <f t="shared" si="279"/>
        <v>0.3060722868</v>
      </c>
      <c r="AM81" s="97">
        <v>-51.14279672449014</v>
      </c>
      <c r="AN81" s="97">
        <v>139.49570006161733</v>
      </c>
      <c r="AO81" s="97">
        <v>136.22425813584414</v>
      </c>
      <c r="AQ81" s="99">
        <f t="shared" ref="AQ81:AS81" si="280">EXP(AM81)/(EXP($AM81)+EXP($AN81)+EXP($AO81))</f>
        <v>0</v>
      </c>
      <c r="AR81" s="99">
        <f t="shared" si="280"/>
        <v>0.9634360005</v>
      </c>
      <c r="AS81" s="99">
        <f t="shared" si="280"/>
        <v>0.03656399949</v>
      </c>
      <c r="AU81" s="84" t="str">
        <f t="shared" si="24"/>
        <v>versicolor</v>
      </c>
      <c r="AW81" s="29">
        <v>0.0</v>
      </c>
      <c r="AX81" s="29">
        <v>1.0</v>
      </c>
      <c r="AY81" s="29">
        <v>0.0</v>
      </c>
    </row>
    <row r="82" ht="18.0" customHeight="1">
      <c r="A82" s="1">
        <v>18.0</v>
      </c>
      <c r="B82" s="29">
        <v>0.0</v>
      </c>
      <c r="C82" s="29">
        <v>1.0</v>
      </c>
      <c r="D82" s="100">
        <v>0.0</v>
      </c>
      <c r="E82" s="101" t="str">
        <f t="shared" si="12"/>
        <v>versicolor</v>
      </c>
      <c r="F82" s="91">
        <f t="shared" ref="F82:H82" si="281">AQ82</f>
        <v>0</v>
      </c>
      <c r="G82" s="92">
        <f t="shared" si="281"/>
        <v>0.9991432394</v>
      </c>
      <c r="H82" s="93">
        <f t="shared" si="281"/>
        <v>0.0008567606105</v>
      </c>
      <c r="I82" s="94" t="str">
        <f t="shared" si="14"/>
        <v>versicolor</v>
      </c>
      <c r="K82" s="24" t="str">
        <f t="shared" si="15"/>
        <v>OK</v>
      </c>
      <c r="L82" s="96">
        <f t="shared" si="16"/>
        <v>0.000005714185597</v>
      </c>
      <c r="N82" s="29">
        <v>1.0</v>
      </c>
      <c r="O82" s="27">
        <v>5.8</v>
      </c>
      <c r="P82" s="27">
        <v>4.1</v>
      </c>
      <c r="U82" s="97">
        <v>15.222159599530926</v>
      </c>
      <c r="V82" s="97">
        <v>185.34455926247827</v>
      </c>
      <c r="W82" s="97">
        <v>-0.6645858985942912</v>
      </c>
      <c r="Z82" s="98">
        <f t="shared" ref="Z82:AB82" si="282">1/(1+EXP(-U82))</f>
        <v>0.999999755</v>
      </c>
      <c r="AA82" s="98">
        <f t="shared" si="282"/>
        <v>1</v>
      </c>
      <c r="AB82" s="98">
        <f t="shared" si="282"/>
        <v>0.3397102067</v>
      </c>
      <c r="AE82" s="29">
        <v>1.0</v>
      </c>
      <c r="AF82" s="98">
        <f t="shared" ref="AF82:AH82" si="283">Z82</f>
        <v>0.999999755</v>
      </c>
      <c r="AG82" s="98">
        <f t="shared" si="283"/>
        <v>1</v>
      </c>
      <c r="AH82" s="98">
        <f t="shared" si="283"/>
        <v>0.3397102067</v>
      </c>
      <c r="AM82" s="97">
        <v>-49.48862216902458</v>
      </c>
      <c r="AN82" s="97">
        <v>137.679605941634</v>
      </c>
      <c r="AO82" s="97">
        <v>130.6181110567392</v>
      </c>
      <c r="AQ82" s="99">
        <f t="shared" ref="AQ82:AS82" si="284">EXP(AM82)/(EXP($AM82)+EXP($AN82)+EXP($AO82))</f>
        <v>0</v>
      </c>
      <c r="AR82" s="99">
        <f t="shared" si="284"/>
        <v>0.9991432394</v>
      </c>
      <c r="AS82" s="99">
        <f t="shared" si="284"/>
        <v>0.0008567606105</v>
      </c>
      <c r="AU82" s="84" t="str">
        <f t="shared" si="24"/>
        <v>versicolor</v>
      </c>
      <c r="AW82" s="29">
        <v>0.0</v>
      </c>
      <c r="AX82" s="29">
        <v>1.0</v>
      </c>
      <c r="AY82" s="29">
        <v>0.0</v>
      </c>
    </row>
    <row r="83" ht="18.0" customHeight="1">
      <c r="A83" s="1">
        <v>19.0</v>
      </c>
      <c r="B83" s="29">
        <v>0.0</v>
      </c>
      <c r="C83" s="29">
        <v>1.0</v>
      </c>
      <c r="D83" s="100">
        <v>0.0</v>
      </c>
      <c r="E83" s="101" t="str">
        <f t="shared" si="12"/>
        <v>versicolor</v>
      </c>
      <c r="F83" s="91">
        <f t="shared" ref="F83:H83" si="285">AQ83</f>
        <v>0</v>
      </c>
      <c r="G83" s="92">
        <f t="shared" si="285"/>
        <v>0.9620617758</v>
      </c>
      <c r="H83" s="93">
        <f t="shared" si="285"/>
        <v>0.03793822421</v>
      </c>
      <c r="I83" s="94" t="str">
        <f t="shared" si="14"/>
        <v>versicolor</v>
      </c>
      <c r="K83" s="24" t="str">
        <f t="shared" si="15"/>
        <v>OK</v>
      </c>
      <c r="L83" s="96">
        <f t="shared" si="16"/>
        <v>0.0002578440958</v>
      </c>
      <c r="N83" s="29">
        <v>1.0</v>
      </c>
      <c r="O83" s="27">
        <v>6.2</v>
      </c>
      <c r="P83" s="27">
        <v>4.5</v>
      </c>
      <c r="U83" s="97">
        <v>18.510652143377143</v>
      </c>
      <c r="V83" s="97">
        <v>205.2885416597626</v>
      </c>
      <c r="W83" s="97">
        <v>-0.8201483994322872</v>
      </c>
      <c r="Z83" s="98">
        <f t="shared" ref="Z83:AB83" si="286">1/(1+EXP(-U83))</f>
        <v>0.9999999909</v>
      </c>
      <c r="AA83" s="98">
        <f t="shared" si="286"/>
        <v>1</v>
      </c>
      <c r="AB83" s="98">
        <f t="shared" si="286"/>
        <v>0.3057321597</v>
      </c>
      <c r="AE83" s="29">
        <v>1.0</v>
      </c>
      <c r="AF83" s="98">
        <f t="shared" ref="AF83:AH83" si="287">Z83</f>
        <v>0.9999999909</v>
      </c>
      <c r="AG83" s="98">
        <f t="shared" si="287"/>
        <v>1</v>
      </c>
      <c r="AH83" s="98">
        <f t="shared" si="287"/>
        <v>0.3057321597</v>
      </c>
      <c r="AM83" s="97">
        <v>-51.159519547649396</v>
      </c>
      <c r="AN83" s="97">
        <v>139.51406155108685</v>
      </c>
      <c r="AO83" s="97">
        <v>136.2809420445421</v>
      </c>
      <c r="AQ83" s="99">
        <f t="shared" ref="AQ83:AS83" si="288">EXP(AM83)/(EXP($AM83)+EXP($AN83)+EXP($AO83))</f>
        <v>0</v>
      </c>
      <c r="AR83" s="99">
        <f t="shared" si="288"/>
        <v>0.9620617758</v>
      </c>
      <c r="AS83" s="99">
        <f t="shared" si="288"/>
        <v>0.03793822421</v>
      </c>
      <c r="AU83" s="84" t="str">
        <f t="shared" si="24"/>
        <v>versicolor</v>
      </c>
      <c r="AW83" s="29">
        <v>0.0</v>
      </c>
      <c r="AX83" s="29">
        <v>1.0</v>
      </c>
      <c r="AY83" s="29">
        <v>0.0</v>
      </c>
    </row>
    <row r="84" ht="18.0" customHeight="1">
      <c r="A84" s="1">
        <v>20.0</v>
      </c>
      <c r="B84" s="29">
        <v>0.0</v>
      </c>
      <c r="C84" s="29">
        <v>1.0</v>
      </c>
      <c r="D84" s="100">
        <v>0.0</v>
      </c>
      <c r="E84" s="101" t="str">
        <f t="shared" si="12"/>
        <v>versicolor</v>
      </c>
      <c r="F84" s="91">
        <f t="shared" ref="F84:H84" si="289">AQ84</f>
        <v>0</v>
      </c>
      <c r="G84" s="92">
        <f t="shared" si="289"/>
        <v>0.9998827523</v>
      </c>
      <c r="H84" s="93">
        <f t="shared" si="289"/>
        <v>0.0001172477324</v>
      </c>
      <c r="I84" s="94" t="str">
        <f t="shared" si="14"/>
        <v>versicolor</v>
      </c>
      <c r="K84" s="24" t="str">
        <f t="shared" si="15"/>
        <v>OK</v>
      </c>
      <c r="L84" s="96">
        <f t="shared" si="16"/>
        <v>0.0000007816973761</v>
      </c>
      <c r="N84" s="29">
        <v>1.0</v>
      </c>
      <c r="O84" s="27">
        <v>5.6</v>
      </c>
      <c r="P84" s="27">
        <v>3.9</v>
      </c>
      <c r="U84" s="97">
        <v>13.577913327607817</v>
      </c>
      <c r="V84" s="97">
        <v>175.37256806383616</v>
      </c>
      <c r="W84" s="97">
        <v>-0.5868046481752933</v>
      </c>
      <c r="Z84" s="98">
        <f t="shared" ref="Z84:AB84" si="290">1/(1+EXP(-U84))</f>
        <v>0.9999987318</v>
      </c>
      <c r="AA84" s="98">
        <f t="shared" si="290"/>
        <v>1</v>
      </c>
      <c r="AB84" s="98">
        <f t="shared" si="290"/>
        <v>0.3573683518</v>
      </c>
      <c r="AE84" s="29">
        <v>1.0</v>
      </c>
      <c r="AF84" s="98">
        <f t="shared" ref="AF84:AH84" si="291">Z84</f>
        <v>0.9999987318</v>
      </c>
      <c r="AG84" s="98">
        <f t="shared" si="291"/>
        <v>1</v>
      </c>
      <c r="AH84" s="98">
        <f t="shared" si="291"/>
        <v>0.3573683518</v>
      </c>
      <c r="AM84" s="97">
        <v>-48.620018284178514</v>
      </c>
      <c r="AN84" s="97">
        <v>136.72611305507752</v>
      </c>
      <c r="AO84" s="97">
        <v>127.67500881862878</v>
      </c>
      <c r="AQ84" s="99">
        <f t="shared" ref="AQ84:AS84" si="292">EXP(AM84)/(EXP($AM84)+EXP($AN84)+EXP($AO84))</f>
        <v>0</v>
      </c>
      <c r="AR84" s="99">
        <f t="shared" si="292"/>
        <v>0.9998827523</v>
      </c>
      <c r="AS84" s="99">
        <f t="shared" si="292"/>
        <v>0.0001172477324</v>
      </c>
      <c r="AU84" s="84" t="str">
        <f t="shared" si="24"/>
        <v>versicolor</v>
      </c>
      <c r="AW84" s="29">
        <v>0.0</v>
      </c>
      <c r="AX84" s="29">
        <v>1.0</v>
      </c>
      <c r="AY84" s="29">
        <v>0.0</v>
      </c>
    </row>
    <row r="85" ht="18.0" customHeight="1">
      <c r="A85" s="1">
        <v>21.0</v>
      </c>
      <c r="B85" s="29">
        <v>0.0</v>
      </c>
      <c r="C85" s="29">
        <v>1.0</v>
      </c>
      <c r="D85" s="100">
        <v>0.0</v>
      </c>
      <c r="E85" s="101" t="str">
        <f t="shared" si="12"/>
        <v>versicolor</v>
      </c>
      <c r="F85" s="91">
        <f t="shared" ref="F85:H85" si="293">AQ85</f>
        <v>0</v>
      </c>
      <c r="G85" s="92">
        <f t="shared" si="293"/>
        <v>0.6327921229</v>
      </c>
      <c r="H85" s="93">
        <f t="shared" si="293"/>
        <v>0.3672078771</v>
      </c>
      <c r="I85" s="94" t="str">
        <f t="shared" si="14"/>
        <v>versicolor</v>
      </c>
      <c r="K85" s="24" t="str">
        <f t="shared" si="15"/>
        <v>OK</v>
      </c>
      <c r="L85" s="96">
        <f t="shared" si="16"/>
        <v>0.003050755404</v>
      </c>
      <c r="N85" s="29">
        <v>1.0</v>
      </c>
      <c r="O85" s="27">
        <v>5.9</v>
      </c>
      <c r="P85" s="27">
        <v>4.8</v>
      </c>
      <c r="U85" s="97">
        <v>27.276656269432117</v>
      </c>
      <c r="V85" s="97">
        <v>226.81747508023926</v>
      </c>
      <c r="W85" s="97">
        <v>-0.9352183656575039</v>
      </c>
      <c r="Z85" s="98">
        <f t="shared" ref="Z85:AB85" si="294">1/(1+EXP(-U85))</f>
        <v>1</v>
      </c>
      <c r="AA85" s="98">
        <f t="shared" si="294"/>
        <v>1</v>
      </c>
      <c r="AB85" s="98">
        <f t="shared" si="294"/>
        <v>0.2818672216</v>
      </c>
      <c r="AE85" s="29">
        <v>1.0</v>
      </c>
      <c r="AF85" s="98">
        <f t="shared" ref="AF85:AH85" si="295">Z85</f>
        <v>1</v>
      </c>
      <c r="AG85" s="98">
        <f t="shared" si="295"/>
        <v>1</v>
      </c>
      <c r="AH85" s="98">
        <f t="shared" si="295"/>
        <v>0.2818672216</v>
      </c>
      <c r="AM85" s="97">
        <v>-52.333053245371936</v>
      </c>
      <c r="AN85" s="97">
        <v>140.80249186282327</v>
      </c>
      <c r="AO85" s="97">
        <v>140.25827800455977</v>
      </c>
      <c r="AQ85" s="99">
        <f t="shared" ref="AQ85:AS85" si="296">EXP(AM85)/(EXP($AM85)+EXP($AN85)+EXP($AO85))</f>
        <v>0</v>
      </c>
      <c r="AR85" s="99">
        <f t="shared" si="296"/>
        <v>0.6327921229</v>
      </c>
      <c r="AS85" s="99">
        <f t="shared" si="296"/>
        <v>0.3672078771</v>
      </c>
      <c r="AU85" s="84" t="str">
        <f t="shared" si="24"/>
        <v>versicolor</v>
      </c>
      <c r="AW85" s="29">
        <v>0.0</v>
      </c>
      <c r="AX85" s="29">
        <v>1.0</v>
      </c>
      <c r="AY85" s="29">
        <v>0.0</v>
      </c>
    </row>
    <row r="86" ht="18.0" customHeight="1">
      <c r="A86" s="1">
        <v>22.0</v>
      </c>
      <c r="B86" s="29">
        <v>0.0</v>
      </c>
      <c r="C86" s="29">
        <v>1.0</v>
      </c>
      <c r="D86" s="100">
        <v>0.0</v>
      </c>
      <c r="E86" s="101" t="str">
        <f t="shared" si="12"/>
        <v>versicolor</v>
      </c>
      <c r="F86" s="91">
        <f t="shared" ref="F86:H86" si="297">AQ86</f>
        <v>0</v>
      </c>
      <c r="G86" s="92">
        <f t="shared" si="297"/>
        <v>0.9996727148</v>
      </c>
      <c r="H86" s="93">
        <f t="shared" si="297"/>
        <v>0.0003272852435</v>
      </c>
      <c r="I86" s="94" t="str">
        <f t="shared" si="14"/>
        <v>versicolor</v>
      </c>
      <c r="K86" s="24" t="str">
        <f t="shared" si="15"/>
        <v>OK</v>
      </c>
      <c r="L86" s="96">
        <f t="shared" si="16"/>
        <v>0.000002182258754</v>
      </c>
      <c r="N86" s="29">
        <v>1.0</v>
      </c>
      <c r="O86" s="27">
        <v>6.1</v>
      </c>
      <c r="P86" s="27">
        <v>4.0</v>
      </c>
      <c r="U86" s="97">
        <v>10.200279984789162</v>
      </c>
      <c r="V86" s="97">
        <v>175.9779325814816</v>
      </c>
      <c r="W86" s="97">
        <v>-0.6267632129869789</v>
      </c>
      <c r="Z86" s="98">
        <f t="shared" ref="Z86:AB86" si="298">1/(1+EXP(-U86))</f>
        <v>0.9999628415</v>
      </c>
      <c r="AA86" s="98">
        <f t="shared" si="298"/>
        <v>1</v>
      </c>
      <c r="AB86" s="98">
        <f t="shared" si="298"/>
        <v>0.3482448312</v>
      </c>
      <c r="AE86" s="29">
        <v>1.0</v>
      </c>
      <c r="AF86" s="98">
        <f t="shared" ref="AF86:AH86" si="299">Z86</f>
        <v>0.9999628415</v>
      </c>
      <c r="AG86" s="98">
        <f t="shared" si="299"/>
        <v>1</v>
      </c>
      <c r="AH86" s="98">
        <f t="shared" si="299"/>
        <v>0.3482448312</v>
      </c>
      <c r="AM86" s="97">
        <v>-49.0586707145729</v>
      </c>
      <c r="AN86" s="97">
        <v>137.21311489840465</v>
      </c>
      <c r="AO86" s="97">
        <v>129.18876377428916</v>
      </c>
      <c r="AQ86" s="99">
        <f t="shared" ref="AQ86:AS86" si="300">EXP(AM86)/(EXP($AM86)+EXP($AN86)+EXP($AO86))</f>
        <v>0</v>
      </c>
      <c r="AR86" s="99">
        <f t="shared" si="300"/>
        <v>0.9996727148</v>
      </c>
      <c r="AS86" s="99">
        <f t="shared" si="300"/>
        <v>0.0003272852435</v>
      </c>
      <c r="AU86" s="84" t="str">
        <f t="shared" si="24"/>
        <v>versicolor</v>
      </c>
      <c r="AW86" s="29">
        <v>0.0</v>
      </c>
      <c r="AX86" s="29">
        <v>1.0</v>
      </c>
      <c r="AY86" s="29">
        <v>0.0</v>
      </c>
    </row>
    <row r="87" ht="18.0" customHeight="1">
      <c r="A87" s="1">
        <v>23.0</v>
      </c>
      <c r="B87" s="29">
        <v>0.0</v>
      </c>
      <c r="C87" s="29">
        <v>1.0</v>
      </c>
      <c r="D87" s="100">
        <v>0.0</v>
      </c>
      <c r="E87" s="101" t="str">
        <f t="shared" si="12"/>
        <v>versicolor</v>
      </c>
      <c r="F87" s="91">
        <f t="shared" ref="F87:H87" si="301">AQ87</f>
        <v>0</v>
      </c>
      <c r="G87" s="92">
        <f t="shared" si="301"/>
        <v>0.4126218368</v>
      </c>
      <c r="H87" s="93">
        <f t="shared" si="301"/>
        <v>0.5873781632</v>
      </c>
      <c r="I87" s="94" t="str">
        <f t="shared" si="14"/>
        <v>virginica</v>
      </c>
      <c r="K87" s="24" t="str">
        <f t="shared" si="15"/>
        <v>NG</v>
      </c>
      <c r="L87" s="96">
        <f t="shared" si="16"/>
        <v>0.005901491699</v>
      </c>
      <c r="N87" s="29">
        <v>1.0</v>
      </c>
      <c r="O87" s="27">
        <v>6.3</v>
      </c>
      <c r="P87" s="27">
        <v>4.9</v>
      </c>
      <c r="U87" s="97">
        <v>24.948962046308523</v>
      </c>
      <c r="V87" s="97">
        <v>228.51799736830367</v>
      </c>
      <c r="W87" s="97">
        <v>-0.9749099455686431</v>
      </c>
      <c r="Z87" s="98">
        <f t="shared" ref="Z87:AB87" si="302">1/(1+EXP(-U87))</f>
        <v>1</v>
      </c>
      <c r="AA87" s="98">
        <f t="shared" si="302"/>
        <v>1</v>
      </c>
      <c r="AB87" s="98">
        <f t="shared" si="302"/>
        <v>0.2739029284</v>
      </c>
      <c r="AE87" s="29">
        <v>1.0</v>
      </c>
      <c r="AF87" s="98">
        <f t="shared" ref="AF87:AH87" si="303">Z87</f>
        <v>1</v>
      </c>
      <c r="AG87" s="98">
        <f t="shared" si="303"/>
        <v>1</v>
      </c>
      <c r="AH87" s="98">
        <f t="shared" si="303"/>
        <v>0.2739029284</v>
      </c>
      <c r="AM87" s="97">
        <v>-52.72468828656235</v>
      </c>
      <c r="AN87" s="97">
        <v>141.23247099352528</v>
      </c>
      <c r="AO87" s="97">
        <v>141.5856083120284</v>
      </c>
      <c r="AQ87" s="99">
        <f t="shared" ref="AQ87:AS87" si="304">EXP(AM87)/(EXP($AM87)+EXP($AN87)+EXP($AO87))</f>
        <v>0</v>
      </c>
      <c r="AR87" s="99">
        <f t="shared" si="304"/>
        <v>0.4126218368</v>
      </c>
      <c r="AS87" s="99">
        <f t="shared" si="304"/>
        <v>0.5873781632</v>
      </c>
      <c r="AU87" s="84" t="str">
        <f t="shared" si="24"/>
        <v>virginica</v>
      </c>
      <c r="AW87" s="29">
        <v>0.0</v>
      </c>
      <c r="AX87" s="29">
        <v>1.0</v>
      </c>
      <c r="AY87" s="29">
        <v>0.0</v>
      </c>
    </row>
    <row r="88" ht="18.0" customHeight="1">
      <c r="A88" s="1">
        <v>24.0</v>
      </c>
      <c r="B88" s="29">
        <v>0.0</v>
      </c>
      <c r="C88" s="29">
        <v>1.0</v>
      </c>
      <c r="D88" s="100">
        <v>0.0</v>
      </c>
      <c r="E88" s="101" t="str">
        <f t="shared" si="12"/>
        <v>versicolor</v>
      </c>
      <c r="F88" s="91">
        <f t="shared" ref="F88:H88" si="305">AQ88</f>
        <v>0</v>
      </c>
      <c r="G88" s="92">
        <f t="shared" si="305"/>
        <v>0.8053523855</v>
      </c>
      <c r="H88" s="93">
        <f t="shared" si="305"/>
        <v>0.1946476145</v>
      </c>
      <c r="I88" s="94" t="str">
        <f t="shared" si="14"/>
        <v>versicolor</v>
      </c>
      <c r="K88" s="24" t="str">
        <f t="shared" si="15"/>
        <v>OK</v>
      </c>
      <c r="L88" s="96">
        <f t="shared" si="16"/>
        <v>0.001443169009</v>
      </c>
      <c r="N88" s="29">
        <v>1.0</v>
      </c>
      <c r="O88" s="27">
        <v>6.1</v>
      </c>
      <c r="P88" s="27">
        <v>4.7</v>
      </c>
      <c r="U88" s="97">
        <v>23.304715774385414</v>
      </c>
      <c r="V88" s="97">
        <v>218.54600616966147</v>
      </c>
      <c r="W88" s="97">
        <v>-0.8971286951496451</v>
      </c>
      <c r="Z88" s="98">
        <f t="shared" ref="Z88:AB88" si="306">1/(1+EXP(-U88))</f>
        <v>0.9999999999</v>
      </c>
      <c r="AA88" s="98">
        <f t="shared" si="306"/>
        <v>1</v>
      </c>
      <c r="AB88" s="98">
        <f t="shared" si="306"/>
        <v>0.2896409086</v>
      </c>
      <c r="AE88" s="29">
        <v>1.0</v>
      </c>
      <c r="AF88" s="98">
        <f t="shared" ref="AF88:AH88" si="307">Z88</f>
        <v>0.9999999999</v>
      </c>
      <c r="AG88" s="98">
        <f t="shared" si="307"/>
        <v>1</v>
      </c>
      <c r="AH88" s="98">
        <f t="shared" si="307"/>
        <v>0.2896409086</v>
      </c>
      <c r="AM88" s="97">
        <v>-51.95079101688684</v>
      </c>
      <c r="AN88" s="97">
        <v>140.3828032285538</v>
      </c>
      <c r="AO88" s="97">
        <v>138.96271411938903</v>
      </c>
      <c r="AQ88" s="99">
        <f t="shared" ref="AQ88:AS88" si="308">EXP(AM88)/(EXP($AM88)+EXP($AN88)+EXP($AO88))</f>
        <v>0</v>
      </c>
      <c r="AR88" s="99">
        <f t="shared" si="308"/>
        <v>0.8053523855</v>
      </c>
      <c r="AS88" s="99">
        <f t="shared" si="308"/>
        <v>0.1946476145</v>
      </c>
      <c r="AU88" s="84" t="str">
        <f t="shared" si="24"/>
        <v>versicolor</v>
      </c>
      <c r="AW88" s="29">
        <v>0.0</v>
      </c>
      <c r="AX88" s="29">
        <v>1.0</v>
      </c>
      <c r="AY88" s="29">
        <v>0.0</v>
      </c>
    </row>
    <row r="89" ht="18.0" customHeight="1">
      <c r="A89" s="1">
        <v>25.0</v>
      </c>
      <c r="B89" s="29">
        <v>0.0</v>
      </c>
      <c r="C89" s="29">
        <v>1.0</v>
      </c>
      <c r="D89" s="100">
        <v>0.0</v>
      </c>
      <c r="E89" s="101" t="str">
        <f t="shared" si="12"/>
        <v>versicolor</v>
      </c>
      <c r="F89" s="91">
        <f t="shared" ref="F89:H89" si="309">AQ89</f>
        <v>0</v>
      </c>
      <c r="G89" s="92">
        <f t="shared" si="309"/>
        <v>0.993908241</v>
      </c>
      <c r="H89" s="93">
        <f t="shared" si="309"/>
        <v>0.006091759037</v>
      </c>
      <c r="I89" s="94" t="str">
        <f t="shared" si="14"/>
        <v>versicolor</v>
      </c>
      <c r="K89" s="24" t="str">
        <f t="shared" si="15"/>
        <v>OK</v>
      </c>
      <c r="L89" s="96">
        <f t="shared" si="16"/>
        <v>0.00004073593001</v>
      </c>
      <c r="N89" s="29">
        <v>1.0</v>
      </c>
      <c r="O89" s="27">
        <v>6.4</v>
      </c>
      <c r="P89" s="27">
        <v>4.3</v>
      </c>
      <c r="U89" s="97">
        <v>12.666649392673818</v>
      </c>
      <c r="V89" s="97">
        <v>190.93591937944484</v>
      </c>
      <c r="W89" s="97">
        <v>-0.7434350886154757</v>
      </c>
      <c r="Z89" s="98">
        <f t="shared" ref="Z89:AB89" si="310">1/(1+EXP(-U89))</f>
        <v>0.9999968454</v>
      </c>
      <c r="AA89" s="98">
        <f t="shared" si="310"/>
        <v>1</v>
      </c>
      <c r="AB89" s="98">
        <f t="shared" si="310"/>
        <v>0.3222534416</v>
      </c>
      <c r="AE89" s="29">
        <v>1.0</v>
      </c>
      <c r="AF89" s="98">
        <f t="shared" ref="AF89:AH89" si="311">Z89</f>
        <v>0.9999968454</v>
      </c>
      <c r="AG89" s="98">
        <f t="shared" si="311"/>
        <v>1</v>
      </c>
      <c r="AH89" s="98">
        <f t="shared" si="311"/>
        <v>0.3222534416</v>
      </c>
      <c r="AM89" s="97">
        <v>-50.34622912078976</v>
      </c>
      <c r="AN89" s="97">
        <v>138.62161715700552</v>
      </c>
      <c r="AO89" s="97">
        <v>133.5269091477766</v>
      </c>
      <c r="AQ89" s="99">
        <f t="shared" ref="AQ89:AS89" si="312">EXP(AM89)/(EXP($AM89)+EXP($AN89)+EXP($AO89))</f>
        <v>0</v>
      </c>
      <c r="AR89" s="99">
        <f t="shared" si="312"/>
        <v>0.993908241</v>
      </c>
      <c r="AS89" s="99">
        <f t="shared" si="312"/>
        <v>0.006091759037</v>
      </c>
      <c r="AU89" s="84" t="str">
        <f t="shared" si="24"/>
        <v>versicolor</v>
      </c>
      <c r="AW89" s="29">
        <v>0.0</v>
      </c>
      <c r="AX89" s="29">
        <v>1.0</v>
      </c>
      <c r="AY89" s="29">
        <v>0.0</v>
      </c>
    </row>
    <row r="90" ht="18.0" customHeight="1">
      <c r="A90" s="1">
        <v>26.0</v>
      </c>
      <c r="B90" s="29">
        <v>0.0</v>
      </c>
      <c r="C90" s="29">
        <v>1.0</v>
      </c>
      <c r="D90" s="100">
        <v>0.0</v>
      </c>
      <c r="E90" s="101" t="str">
        <f t="shared" si="12"/>
        <v>versicolor</v>
      </c>
      <c r="F90" s="91">
        <f t="shared" ref="F90:H90" si="313">AQ90</f>
        <v>0</v>
      </c>
      <c r="G90" s="92">
        <f t="shared" si="313"/>
        <v>0.9842945627</v>
      </c>
      <c r="H90" s="93">
        <f t="shared" si="313"/>
        <v>0.01570543733</v>
      </c>
      <c r="I90" s="94" t="str">
        <f t="shared" si="14"/>
        <v>versicolor</v>
      </c>
      <c r="K90" s="24" t="str">
        <f t="shared" si="15"/>
        <v>OK</v>
      </c>
      <c r="L90" s="96">
        <f t="shared" si="16"/>
        <v>0.0001055338295</v>
      </c>
      <c r="N90" s="29">
        <v>1.0</v>
      </c>
      <c r="O90" s="27">
        <v>6.6</v>
      </c>
      <c r="P90" s="27">
        <v>4.4</v>
      </c>
      <c r="U90" s="97">
        <v>12.438833408940326</v>
      </c>
      <c r="V90" s="97">
        <v>194.826757208347</v>
      </c>
      <c r="W90" s="97">
        <v>-0.7825926987255216</v>
      </c>
      <c r="Z90" s="98">
        <f t="shared" ref="Z90:AB90" si="314">1/(1+EXP(-U90))</f>
        <v>0.9999960383</v>
      </c>
      <c r="AA90" s="98">
        <f t="shared" si="314"/>
        <v>1</v>
      </c>
      <c r="AB90" s="98">
        <f t="shared" si="314"/>
        <v>0.3137613693</v>
      </c>
      <c r="AE90" s="29">
        <v>1.0</v>
      </c>
      <c r="AF90" s="98">
        <f t="shared" ref="AF90:AH90" si="315">Z90</f>
        <v>0.9999960383</v>
      </c>
      <c r="AG90" s="98">
        <f t="shared" si="315"/>
        <v>1</v>
      </c>
      <c r="AH90" s="98">
        <f t="shared" si="315"/>
        <v>0.3137613693</v>
      </c>
      <c r="AM90" s="97">
        <v>-50.76359253036482</v>
      </c>
      <c r="AN90" s="97">
        <v>139.0799651403173</v>
      </c>
      <c r="AO90" s="97">
        <v>134.94204691497208</v>
      </c>
      <c r="AQ90" s="99">
        <f t="shared" ref="AQ90:AS90" si="316">EXP(AM90)/(EXP($AM90)+EXP($AN90)+EXP($AO90))</f>
        <v>0</v>
      </c>
      <c r="AR90" s="99">
        <f t="shared" si="316"/>
        <v>0.9842945627</v>
      </c>
      <c r="AS90" s="99">
        <f t="shared" si="316"/>
        <v>0.01570543733</v>
      </c>
      <c r="AU90" s="84" t="str">
        <f t="shared" si="24"/>
        <v>versicolor</v>
      </c>
      <c r="AW90" s="29">
        <v>0.0</v>
      </c>
      <c r="AX90" s="29">
        <v>1.0</v>
      </c>
      <c r="AY90" s="29">
        <v>0.0</v>
      </c>
    </row>
    <row r="91" ht="18.0" customHeight="1">
      <c r="A91" s="1">
        <v>27.0</v>
      </c>
      <c r="B91" s="29">
        <v>0.0</v>
      </c>
      <c r="C91" s="29">
        <v>1.0</v>
      </c>
      <c r="D91" s="100">
        <v>0.0</v>
      </c>
      <c r="E91" s="101" t="str">
        <f t="shared" si="12"/>
        <v>versicolor</v>
      </c>
      <c r="F91" s="91">
        <f t="shared" ref="F91:H91" si="317">AQ91</f>
        <v>0</v>
      </c>
      <c r="G91" s="92">
        <f t="shared" si="317"/>
        <v>0.6199748649</v>
      </c>
      <c r="H91" s="93">
        <f t="shared" si="317"/>
        <v>0.3800251351</v>
      </c>
      <c r="I91" s="94" t="str">
        <f t="shared" si="14"/>
        <v>versicolor</v>
      </c>
      <c r="K91" s="24" t="str">
        <f t="shared" si="15"/>
        <v>OK</v>
      </c>
      <c r="L91" s="96">
        <f t="shared" si="16"/>
        <v>0.003187175615</v>
      </c>
      <c r="N91" s="29">
        <v>1.0</v>
      </c>
      <c r="O91" s="27">
        <v>6.8</v>
      </c>
      <c r="P91" s="27">
        <v>4.8</v>
      </c>
      <c r="U91" s="97">
        <v>17.827204192176637</v>
      </c>
      <c r="V91" s="97">
        <v>216.9610551464691</v>
      </c>
      <c r="W91" s="97">
        <v>-0.9376212297624237</v>
      </c>
      <c r="Z91" s="98">
        <f t="shared" ref="Z91:AB91" si="318">1/(1+EXP(-U91))</f>
        <v>0.9999999819</v>
      </c>
      <c r="AA91" s="98">
        <f t="shared" si="318"/>
        <v>1</v>
      </c>
      <c r="AB91" s="98">
        <f t="shared" si="318"/>
        <v>0.2813810934</v>
      </c>
      <c r="AE91" s="29">
        <v>1.0</v>
      </c>
      <c r="AF91" s="98">
        <f t="shared" ref="AF91:AH91" si="319">Z91</f>
        <v>0.9999999819</v>
      </c>
      <c r="AG91" s="98">
        <f t="shared" si="319"/>
        <v>1</v>
      </c>
      <c r="AH91" s="98">
        <f t="shared" si="319"/>
        <v>0.2813810934</v>
      </c>
      <c r="AM91" s="97">
        <v>-52.35695300594313</v>
      </c>
      <c r="AN91" s="97">
        <v>140.82873431854617</v>
      </c>
      <c r="AO91" s="97">
        <v>140.33929277725545</v>
      </c>
      <c r="AQ91" s="99">
        <f t="shared" ref="AQ91:AS91" si="320">EXP(AM91)/(EXP($AM91)+EXP($AN91)+EXP($AO91))</f>
        <v>0</v>
      </c>
      <c r="AR91" s="99">
        <f t="shared" si="320"/>
        <v>0.6199748649</v>
      </c>
      <c r="AS91" s="99">
        <f t="shared" si="320"/>
        <v>0.3800251351</v>
      </c>
      <c r="AU91" s="84" t="str">
        <f t="shared" si="24"/>
        <v>versicolor</v>
      </c>
      <c r="AW91" s="29">
        <v>0.0</v>
      </c>
      <c r="AX91" s="29">
        <v>1.0</v>
      </c>
      <c r="AY91" s="29">
        <v>0.0</v>
      </c>
    </row>
    <row r="92" ht="18.0" customHeight="1">
      <c r="A92" s="1">
        <v>28.0</v>
      </c>
      <c r="B92" s="29">
        <v>0.0</v>
      </c>
      <c r="C92" s="29">
        <v>1.0</v>
      </c>
      <c r="D92" s="100">
        <v>0.0</v>
      </c>
      <c r="E92" s="101" t="str">
        <f t="shared" si="12"/>
        <v>versicolor</v>
      </c>
      <c r="F92" s="91">
        <f t="shared" ref="F92:H92" si="321">AQ92</f>
        <v>0</v>
      </c>
      <c r="G92" s="92">
        <f t="shared" si="321"/>
        <v>0.2253899215</v>
      </c>
      <c r="H92" s="93">
        <f t="shared" si="321"/>
        <v>0.7746100785</v>
      </c>
      <c r="I92" s="94" t="str">
        <f t="shared" si="14"/>
        <v>virginica</v>
      </c>
      <c r="K92" s="24" t="str">
        <f t="shared" si="15"/>
        <v>NG</v>
      </c>
      <c r="L92" s="96">
        <f t="shared" si="16"/>
        <v>0.009932822613</v>
      </c>
      <c r="N92" s="29">
        <v>1.0</v>
      </c>
      <c r="O92" s="27">
        <v>6.7</v>
      </c>
      <c r="P92" s="27">
        <v>5.0</v>
      </c>
      <c r="U92" s="97">
        <v>22.62126782318491</v>
      </c>
      <c r="V92" s="97">
        <v>230.21851965636796</v>
      </c>
      <c r="W92" s="97">
        <v>-1.0146015254797818</v>
      </c>
      <c r="Z92" s="98">
        <f t="shared" ref="Z92:AB92" si="322">1/(1+EXP(-U92))</f>
        <v>0.9999999999</v>
      </c>
      <c r="AA92" s="98">
        <f t="shared" si="322"/>
        <v>1</v>
      </c>
      <c r="AB92" s="98">
        <f t="shared" si="322"/>
        <v>0.266080291</v>
      </c>
      <c r="AE92" s="29">
        <v>1.0</v>
      </c>
      <c r="AF92" s="98">
        <f t="shared" ref="AF92:AH92" si="323">Z92</f>
        <v>0.9999999999</v>
      </c>
      <c r="AG92" s="98">
        <f t="shared" si="323"/>
        <v>1</v>
      </c>
      <c r="AH92" s="98">
        <f t="shared" si="323"/>
        <v>0.266080291</v>
      </c>
      <c r="AM92" s="97">
        <v>-53.10935753675041</v>
      </c>
      <c r="AN92" s="97">
        <v>141.65480234699632</v>
      </c>
      <c r="AO92" s="97">
        <v>142.88933023819564</v>
      </c>
      <c r="AQ92" s="99">
        <f t="shared" ref="AQ92:AS92" si="324">EXP(AM92)/(EXP($AM92)+EXP($AN92)+EXP($AO92))</f>
        <v>0</v>
      </c>
      <c r="AR92" s="99">
        <f t="shared" si="324"/>
        <v>0.2253899215</v>
      </c>
      <c r="AS92" s="99">
        <f t="shared" si="324"/>
        <v>0.7746100785</v>
      </c>
      <c r="AU92" s="84" t="str">
        <f t="shared" si="24"/>
        <v>virginica</v>
      </c>
      <c r="AW92" s="29">
        <v>0.0</v>
      </c>
      <c r="AX92" s="29">
        <v>1.0</v>
      </c>
      <c r="AY92" s="29">
        <v>0.0</v>
      </c>
    </row>
    <row r="93" ht="18.0" customHeight="1">
      <c r="A93" s="1">
        <v>29.0</v>
      </c>
      <c r="B93" s="29">
        <v>0.0</v>
      </c>
      <c r="C93" s="29">
        <v>1.0</v>
      </c>
      <c r="D93" s="100">
        <v>0.0</v>
      </c>
      <c r="E93" s="101" t="str">
        <f t="shared" si="12"/>
        <v>versicolor</v>
      </c>
      <c r="F93" s="91">
        <f t="shared" ref="F93:H93" si="325">AQ93</f>
        <v>0</v>
      </c>
      <c r="G93" s="92">
        <f t="shared" si="325"/>
        <v>0.9625251744</v>
      </c>
      <c r="H93" s="93">
        <f t="shared" si="325"/>
        <v>0.03747482562</v>
      </c>
      <c r="I93" s="94" t="str">
        <f t="shared" si="14"/>
        <v>versicolor</v>
      </c>
      <c r="K93" s="24" t="str">
        <f t="shared" si="15"/>
        <v>OK</v>
      </c>
      <c r="L93" s="96">
        <f t="shared" si="16"/>
        <v>0.0002546337197</v>
      </c>
      <c r="N93" s="29">
        <v>1.0</v>
      </c>
      <c r="O93" s="27">
        <v>6.0</v>
      </c>
      <c r="P93" s="27">
        <v>4.5</v>
      </c>
      <c r="U93" s="97">
        <v>20.61053038276725</v>
      </c>
      <c r="V93" s="97">
        <v>207.4788572006004</v>
      </c>
      <c r="W93" s="97">
        <v>-0.8196144296311939</v>
      </c>
      <c r="Z93" s="98">
        <f t="shared" ref="Z93:AB93" si="326">1/(1+EXP(-U93))</f>
        <v>0.9999999989</v>
      </c>
      <c r="AA93" s="98">
        <f t="shared" si="326"/>
        <v>1</v>
      </c>
      <c r="AB93" s="98">
        <f t="shared" si="326"/>
        <v>0.3058455119</v>
      </c>
      <c r="AE93" s="29">
        <v>1.0</v>
      </c>
      <c r="AF93" s="98">
        <f t="shared" ref="AF93:AH93" si="327">Z93</f>
        <v>0.9999999989</v>
      </c>
      <c r="AG93" s="98">
        <f t="shared" si="327"/>
        <v>1</v>
      </c>
      <c r="AH93" s="98">
        <f t="shared" si="327"/>
        <v>0.3058455119</v>
      </c>
      <c r="AM93" s="97">
        <v>-51.153947814440244</v>
      </c>
      <c r="AN93" s="97">
        <v>139.5079430951245</v>
      </c>
      <c r="AO93" s="97">
        <v>136.26205226482085</v>
      </c>
      <c r="AQ93" s="99">
        <f t="shared" ref="AQ93:AS93" si="328">EXP(AM93)/(EXP($AM93)+EXP($AN93)+EXP($AO93))</f>
        <v>0</v>
      </c>
      <c r="AR93" s="99">
        <f t="shared" si="328"/>
        <v>0.9625251744</v>
      </c>
      <c r="AS93" s="99">
        <f t="shared" si="328"/>
        <v>0.03747482562</v>
      </c>
      <c r="AU93" s="84" t="str">
        <f t="shared" si="24"/>
        <v>versicolor</v>
      </c>
      <c r="AW93" s="29">
        <v>0.0</v>
      </c>
      <c r="AX93" s="29">
        <v>1.0</v>
      </c>
      <c r="AY93" s="29">
        <v>0.0</v>
      </c>
    </row>
    <row r="94" ht="18.0" customHeight="1">
      <c r="A94" s="1">
        <v>30.0</v>
      </c>
      <c r="B94" s="29">
        <v>0.0</v>
      </c>
      <c r="C94" s="29">
        <v>1.0</v>
      </c>
      <c r="D94" s="100">
        <v>0.0</v>
      </c>
      <c r="E94" s="101" t="str">
        <f t="shared" si="12"/>
        <v>versicolor</v>
      </c>
      <c r="F94" s="91">
        <f t="shared" ref="F94:H94" si="329">AQ94</f>
        <v>0</v>
      </c>
      <c r="G94" s="92">
        <f t="shared" si="329"/>
        <v>0.9999983916</v>
      </c>
      <c r="H94" s="93">
        <f t="shared" si="329"/>
        <v>0.000001608358654</v>
      </c>
      <c r="I94" s="94" t="str">
        <f t="shared" si="14"/>
        <v>versicolor</v>
      </c>
      <c r="K94" s="24" t="str">
        <f t="shared" si="15"/>
        <v>OK</v>
      </c>
      <c r="L94" s="96">
        <f t="shared" si="16"/>
        <v>0.00000001072239965</v>
      </c>
      <c r="N94" s="29">
        <v>1.0</v>
      </c>
      <c r="O94" s="27">
        <v>5.7</v>
      </c>
      <c r="P94" s="27">
        <v>3.5</v>
      </c>
      <c r="U94" s="97">
        <v>5.039725185286336</v>
      </c>
      <c r="V94" s="97">
        <v>149.95279681445732</v>
      </c>
      <c r="W94" s="97">
        <v>-0.4325770718400307</v>
      </c>
      <c r="Z94" s="98">
        <f t="shared" ref="Z94:AB94" si="330">1/(1+EXP(-U94))</f>
        <v>0.993566135</v>
      </c>
      <c r="AA94" s="98">
        <f t="shared" si="330"/>
        <v>1</v>
      </c>
      <c r="AB94" s="98">
        <f t="shared" si="330"/>
        <v>0.3935111188</v>
      </c>
      <c r="AE94" s="29">
        <v>1.0</v>
      </c>
      <c r="AF94" s="98">
        <f t="shared" ref="AF94:AH94" si="331">Z94</f>
        <v>0.993566135</v>
      </c>
      <c r="AG94" s="98">
        <f t="shared" si="331"/>
        <v>1</v>
      </c>
      <c r="AH94" s="98">
        <f t="shared" si="331"/>
        <v>0.3935111188</v>
      </c>
      <c r="AM94" s="97">
        <v>-45.052901687602</v>
      </c>
      <c r="AN94" s="97">
        <v>133.77793747530637</v>
      </c>
      <c r="AO94" s="97">
        <v>120.43764271507311</v>
      </c>
      <c r="AQ94" s="99">
        <f t="shared" ref="AQ94:AS94" si="332">EXP(AM94)/(EXP($AM94)+EXP($AN94)+EXP($AO94))</f>
        <v>0</v>
      </c>
      <c r="AR94" s="99">
        <f t="shared" si="332"/>
        <v>0.9999983916</v>
      </c>
      <c r="AS94" s="99">
        <f t="shared" si="332"/>
        <v>0.000001608358654</v>
      </c>
      <c r="AU94" s="84" t="str">
        <f t="shared" si="24"/>
        <v>versicolor</v>
      </c>
      <c r="AW94" s="29">
        <v>0.0</v>
      </c>
      <c r="AX94" s="29">
        <v>1.0</v>
      </c>
      <c r="AY94" s="29">
        <v>0.0</v>
      </c>
    </row>
    <row r="95" ht="18.0" customHeight="1">
      <c r="A95" s="1">
        <v>31.0</v>
      </c>
      <c r="B95" s="29">
        <v>0.0</v>
      </c>
      <c r="C95" s="29">
        <v>1.0</v>
      </c>
      <c r="D95" s="100">
        <v>0.0</v>
      </c>
      <c r="E95" s="101" t="str">
        <f t="shared" si="12"/>
        <v>versicolor</v>
      </c>
      <c r="F95" s="91">
        <f t="shared" ref="F95:H95" si="333">AQ95</f>
        <v>0</v>
      </c>
      <c r="G95" s="92">
        <f t="shared" si="333"/>
        <v>0.9999573725</v>
      </c>
      <c r="H95" s="93">
        <f t="shared" si="333"/>
        <v>0.00004262747458</v>
      </c>
      <c r="I95" s="94" t="str">
        <f t="shared" si="14"/>
        <v>versicolor</v>
      </c>
      <c r="K95" s="24" t="str">
        <f t="shared" si="15"/>
        <v>OK</v>
      </c>
      <c r="L95" s="96">
        <f t="shared" si="16"/>
        <v>0.000000284189221</v>
      </c>
      <c r="N95" s="29">
        <v>1.0</v>
      </c>
      <c r="O95" s="27">
        <v>5.5</v>
      </c>
      <c r="P95" s="27">
        <v>3.8</v>
      </c>
      <c r="U95" s="97">
        <v>12.755790191646263</v>
      </c>
      <c r="V95" s="97">
        <v>170.38657246451507</v>
      </c>
      <c r="W95" s="97">
        <v>-0.5479140229657944</v>
      </c>
      <c r="Z95" s="98">
        <f t="shared" ref="Z95:AB95" si="334">1/(1+EXP(-U95))</f>
        <v>0.9999971144</v>
      </c>
      <c r="AA95" s="98">
        <f t="shared" si="334"/>
        <v>1</v>
      </c>
      <c r="AB95" s="98">
        <f t="shared" si="334"/>
        <v>0.3663485069</v>
      </c>
      <c r="AE95" s="29">
        <v>1.0</v>
      </c>
      <c r="AF95" s="98">
        <f t="shared" ref="AF95:AH95" si="335">Z95</f>
        <v>0.9999971144</v>
      </c>
      <c r="AG95" s="98">
        <f t="shared" si="335"/>
        <v>1</v>
      </c>
      <c r="AH95" s="98">
        <f t="shared" si="335"/>
        <v>0.3663485069</v>
      </c>
      <c r="AM95" s="97">
        <v>-48.177979362660736</v>
      </c>
      <c r="AN95" s="97">
        <v>136.24103855135058</v>
      </c>
      <c r="AO95" s="97">
        <v>126.17806961033851</v>
      </c>
      <c r="AQ95" s="99">
        <f t="shared" ref="AQ95:AS95" si="336">EXP(AM95)/(EXP($AM95)+EXP($AN95)+EXP($AO95))</f>
        <v>0</v>
      </c>
      <c r="AR95" s="99">
        <f t="shared" si="336"/>
        <v>0.9999573725</v>
      </c>
      <c r="AS95" s="99">
        <f t="shared" si="336"/>
        <v>0.00004262747458</v>
      </c>
      <c r="AU95" s="84" t="str">
        <f t="shared" si="24"/>
        <v>versicolor</v>
      </c>
      <c r="AW95" s="29">
        <v>0.0</v>
      </c>
      <c r="AX95" s="29">
        <v>1.0</v>
      </c>
      <c r="AY95" s="29">
        <v>0.0</v>
      </c>
    </row>
    <row r="96" ht="18.0" customHeight="1">
      <c r="A96" s="1">
        <v>32.0</v>
      </c>
      <c r="B96" s="29">
        <v>0.0</v>
      </c>
      <c r="C96" s="29">
        <v>1.0</v>
      </c>
      <c r="D96" s="100">
        <v>0.0</v>
      </c>
      <c r="E96" s="101" t="str">
        <f t="shared" si="12"/>
        <v>versicolor</v>
      </c>
      <c r="F96" s="91">
        <f t="shared" ref="F96:H96" si="337">AQ96</f>
        <v>0</v>
      </c>
      <c r="G96" s="92">
        <f t="shared" si="337"/>
        <v>0.9999845646</v>
      </c>
      <c r="H96" s="93">
        <f t="shared" si="337"/>
        <v>0.00001543537621</v>
      </c>
      <c r="I96" s="94" t="str">
        <f t="shared" si="14"/>
        <v>versicolor</v>
      </c>
      <c r="K96" s="24" t="str">
        <f t="shared" si="15"/>
        <v>OK</v>
      </c>
      <c r="L96" s="96">
        <f t="shared" si="16"/>
        <v>0.0000001029033022</v>
      </c>
      <c r="N96" s="29">
        <v>1.0</v>
      </c>
      <c r="O96" s="27">
        <v>5.5</v>
      </c>
      <c r="P96" s="27">
        <v>3.7</v>
      </c>
      <c r="U96" s="97">
        <v>10.883727935989661</v>
      </c>
      <c r="V96" s="97">
        <v>164.3054190947751</v>
      </c>
      <c r="W96" s="97">
        <v>-0.5092903826568422</v>
      </c>
      <c r="Z96" s="98">
        <f t="shared" ref="Z96:AB96" si="338">1/(1+EXP(-U96))</f>
        <v>0.9999812393</v>
      </c>
      <c r="AA96" s="98">
        <f t="shared" si="338"/>
        <v>1</v>
      </c>
      <c r="AB96" s="98">
        <f t="shared" si="338"/>
        <v>0.3753598911</v>
      </c>
      <c r="AE96" s="29">
        <v>1.0</v>
      </c>
      <c r="AF96" s="98">
        <f t="shared" ref="AF96:AH96" si="339">Z96</f>
        <v>0.9999812393</v>
      </c>
      <c r="AG96" s="98">
        <f t="shared" si="339"/>
        <v>1</v>
      </c>
      <c r="AH96" s="98">
        <f t="shared" si="339"/>
        <v>0.3753598911</v>
      </c>
      <c r="AM96" s="97">
        <v>-47.73043762942491</v>
      </c>
      <c r="AN96" s="97">
        <v>135.75206844867955</v>
      </c>
      <c r="AO96" s="97">
        <v>124.67323535774632</v>
      </c>
      <c r="AQ96" s="99">
        <f t="shared" ref="AQ96:AS96" si="340">EXP(AM96)/(EXP($AM96)+EXP($AN96)+EXP($AO96))</f>
        <v>0</v>
      </c>
      <c r="AR96" s="99">
        <f t="shared" si="340"/>
        <v>0.9999845646</v>
      </c>
      <c r="AS96" s="99">
        <f t="shared" si="340"/>
        <v>0.00001543537621</v>
      </c>
      <c r="AU96" s="84" t="str">
        <f t="shared" si="24"/>
        <v>versicolor</v>
      </c>
      <c r="AW96" s="29">
        <v>0.0</v>
      </c>
      <c r="AX96" s="29">
        <v>1.0</v>
      </c>
      <c r="AY96" s="29">
        <v>0.0</v>
      </c>
    </row>
    <row r="97" ht="18.0" customHeight="1">
      <c r="A97" s="1">
        <v>33.0</v>
      </c>
      <c r="B97" s="29">
        <v>0.0</v>
      </c>
      <c r="C97" s="29">
        <v>1.0</v>
      </c>
      <c r="D97" s="100">
        <v>0.0</v>
      </c>
      <c r="E97" s="101" t="str">
        <f t="shared" si="12"/>
        <v>versicolor</v>
      </c>
      <c r="F97" s="91">
        <f t="shared" ref="F97:H97" si="341">AQ97</f>
        <v>0</v>
      </c>
      <c r="G97" s="92">
        <f t="shared" si="341"/>
        <v>0.9998811578</v>
      </c>
      <c r="H97" s="93">
        <f t="shared" si="341"/>
        <v>0.0001188422376</v>
      </c>
      <c r="I97" s="94" t="str">
        <f t="shared" si="14"/>
        <v>versicolor</v>
      </c>
      <c r="K97" s="24" t="str">
        <f t="shared" si="15"/>
        <v>OK</v>
      </c>
      <c r="L97" s="96">
        <f t="shared" si="16"/>
        <v>0.0000007923286661</v>
      </c>
      <c r="N97" s="29">
        <v>1.0</v>
      </c>
      <c r="O97" s="27">
        <v>5.8</v>
      </c>
      <c r="P97" s="27">
        <v>3.9</v>
      </c>
      <c r="U97" s="97">
        <v>11.478035088217709</v>
      </c>
      <c r="V97" s="97">
        <v>173.18225252299834</v>
      </c>
      <c r="W97" s="97">
        <v>-0.5873386179763866</v>
      </c>
      <c r="Z97" s="98">
        <f t="shared" ref="Z97:AB97" si="342">1/(1+EXP(-U97))</f>
        <v>0.999989645</v>
      </c>
      <c r="AA97" s="98">
        <f t="shared" si="342"/>
        <v>1</v>
      </c>
      <c r="AB97" s="98">
        <f t="shared" si="342"/>
        <v>0.3572457316</v>
      </c>
      <c r="AE97" s="29">
        <v>1.0</v>
      </c>
      <c r="AF97" s="98">
        <f t="shared" ref="AF97:AH97" si="343">Z97</f>
        <v>0.999989645</v>
      </c>
      <c r="AG97" s="98">
        <f t="shared" si="343"/>
        <v>1</v>
      </c>
      <c r="AH97" s="98">
        <f t="shared" si="343"/>
        <v>0.3572457316</v>
      </c>
      <c r="AM97" s="97">
        <v>-48.62351964596181</v>
      </c>
      <c r="AN97" s="97">
        <v>136.73132490203108</v>
      </c>
      <c r="AO97" s="97">
        <v>127.69373007259907</v>
      </c>
      <c r="AQ97" s="99">
        <f t="shared" ref="AQ97:AS97" si="344">EXP(AM97)/(EXP($AM97)+EXP($AN97)+EXP($AO97))</f>
        <v>0</v>
      </c>
      <c r="AR97" s="99">
        <f t="shared" si="344"/>
        <v>0.9998811578</v>
      </c>
      <c r="AS97" s="99">
        <f t="shared" si="344"/>
        <v>0.0001188422376</v>
      </c>
      <c r="AU97" s="84" t="str">
        <f t="shared" si="24"/>
        <v>versicolor</v>
      </c>
      <c r="AW97" s="29">
        <v>0.0</v>
      </c>
      <c r="AX97" s="29">
        <v>1.0</v>
      </c>
      <c r="AY97" s="29">
        <v>0.0</v>
      </c>
    </row>
    <row r="98" ht="18.0" customHeight="1">
      <c r="A98" s="1">
        <v>34.0</v>
      </c>
      <c r="B98" s="29">
        <v>0.0</v>
      </c>
      <c r="C98" s="29">
        <v>1.0</v>
      </c>
      <c r="D98" s="100">
        <v>0.0</v>
      </c>
      <c r="E98" s="101" t="str">
        <f t="shared" si="12"/>
        <v>versicolor</v>
      </c>
      <c r="F98" s="91">
        <f t="shared" ref="F98:H98" si="345">AQ98</f>
        <v>0</v>
      </c>
      <c r="G98" s="92">
        <f t="shared" si="345"/>
        <v>0.115449208</v>
      </c>
      <c r="H98" s="93">
        <f t="shared" si="345"/>
        <v>0.884550792</v>
      </c>
      <c r="I98" s="94" t="str">
        <f t="shared" si="14"/>
        <v>virginica</v>
      </c>
      <c r="K98" s="24" t="str">
        <f t="shared" si="15"/>
        <v>NG</v>
      </c>
      <c r="L98" s="96">
        <f t="shared" si="16"/>
        <v>0.01439283069</v>
      </c>
      <c r="N98" s="29">
        <v>1.0</v>
      </c>
      <c r="O98" s="27">
        <v>6.0</v>
      </c>
      <c r="P98" s="27">
        <v>5.1</v>
      </c>
      <c r="U98" s="97">
        <v>31.842903916706888</v>
      </c>
      <c r="V98" s="97">
        <v>243.96577741904028</v>
      </c>
      <c r="W98" s="97">
        <v>-1.0513562714849076</v>
      </c>
      <c r="Z98" s="98">
        <f t="shared" ref="Z98:AB98" si="346">1/(1+EXP(-U98))</f>
        <v>1</v>
      </c>
      <c r="AA98" s="98">
        <f t="shared" si="346"/>
        <v>1</v>
      </c>
      <c r="AB98" s="98">
        <f t="shared" si="346"/>
        <v>0.2589647445</v>
      </c>
      <c r="AE98" s="29">
        <v>1.0</v>
      </c>
      <c r="AF98" s="98">
        <f t="shared" ref="AF98:AH98" si="347">Z98</f>
        <v>1</v>
      </c>
      <c r="AG98" s="98">
        <f t="shared" si="347"/>
        <v>1</v>
      </c>
      <c r="AH98" s="98">
        <f t="shared" si="347"/>
        <v>0.2589647445</v>
      </c>
      <c r="AM98" s="97">
        <v>-53.45925647028112</v>
      </c>
      <c r="AN98" s="97">
        <v>142.03895905904108</v>
      </c>
      <c r="AO98" s="97">
        <v>144.07520831964445</v>
      </c>
      <c r="AQ98" s="99">
        <f t="shared" ref="AQ98:AS98" si="348">EXP(AM98)/(EXP($AM98)+EXP($AN98)+EXP($AO98))</f>
        <v>0</v>
      </c>
      <c r="AR98" s="99">
        <f t="shared" si="348"/>
        <v>0.115449208</v>
      </c>
      <c r="AS98" s="99">
        <f t="shared" si="348"/>
        <v>0.884550792</v>
      </c>
      <c r="AU98" s="84" t="str">
        <f t="shared" si="24"/>
        <v>virginica</v>
      </c>
      <c r="AW98" s="29">
        <v>0.0</v>
      </c>
      <c r="AX98" s="29">
        <v>1.0</v>
      </c>
      <c r="AY98" s="29">
        <v>0.0</v>
      </c>
    </row>
    <row r="99" ht="18.0" customHeight="1">
      <c r="A99" s="1">
        <v>35.0</v>
      </c>
      <c r="B99" s="29">
        <v>0.0</v>
      </c>
      <c r="C99" s="29">
        <v>1.0</v>
      </c>
      <c r="D99" s="100">
        <v>0.0</v>
      </c>
      <c r="E99" s="101" t="str">
        <f t="shared" si="12"/>
        <v>versicolor</v>
      </c>
      <c r="F99" s="91">
        <f t="shared" ref="F99:H99" si="349">AQ99</f>
        <v>0</v>
      </c>
      <c r="G99" s="92">
        <f t="shared" si="349"/>
        <v>0.9638835296</v>
      </c>
      <c r="H99" s="93">
        <f t="shared" si="349"/>
        <v>0.03611647042</v>
      </c>
      <c r="I99" s="94" t="str">
        <f t="shared" si="14"/>
        <v>versicolor</v>
      </c>
      <c r="K99" s="24" t="str">
        <f t="shared" si="15"/>
        <v>OK</v>
      </c>
      <c r="L99" s="96">
        <f t="shared" si="16"/>
        <v>0.0002452320774</v>
      </c>
      <c r="N99" s="29">
        <v>1.0</v>
      </c>
      <c r="O99" s="27">
        <v>5.4</v>
      </c>
      <c r="P99" s="27">
        <v>4.5</v>
      </c>
      <c r="U99" s="97">
        <v>26.91016510093756</v>
      </c>
      <c r="V99" s="97">
        <v>214.04980382311382</v>
      </c>
      <c r="W99" s="97">
        <v>-0.8180125202279142</v>
      </c>
      <c r="Z99" s="98">
        <f t="shared" ref="Z99:AB99" si="350">1/(1+EXP(-U99))</f>
        <v>1</v>
      </c>
      <c r="AA99" s="98">
        <f t="shared" si="350"/>
        <v>1</v>
      </c>
      <c r="AB99" s="98">
        <f t="shared" si="350"/>
        <v>0.3061857095</v>
      </c>
      <c r="AE99" s="29">
        <v>1.0</v>
      </c>
      <c r="AF99" s="98">
        <f t="shared" ref="AF99:AH99" si="351">Z99</f>
        <v>1</v>
      </c>
      <c r="AG99" s="98">
        <f t="shared" si="351"/>
        <v>1</v>
      </c>
      <c r="AH99" s="98">
        <f t="shared" si="351"/>
        <v>0.3061857095</v>
      </c>
      <c r="AM99" s="97">
        <v>-51.13721929753216</v>
      </c>
      <c r="AN99" s="97">
        <v>139.4895765593765</v>
      </c>
      <c r="AO99" s="97">
        <v>136.20535509766484</v>
      </c>
      <c r="AQ99" s="99">
        <f t="shared" ref="AQ99:AS99" si="352">EXP(AM99)/(EXP($AM99)+EXP($AN99)+EXP($AO99))</f>
        <v>0</v>
      </c>
      <c r="AR99" s="99">
        <f t="shared" si="352"/>
        <v>0.9638835296</v>
      </c>
      <c r="AS99" s="99">
        <f t="shared" si="352"/>
        <v>0.03611647042</v>
      </c>
      <c r="AU99" s="84" t="str">
        <f t="shared" si="24"/>
        <v>versicolor</v>
      </c>
      <c r="AW99" s="29">
        <v>0.0</v>
      </c>
      <c r="AX99" s="29">
        <v>1.0</v>
      </c>
      <c r="AY99" s="29">
        <v>0.0</v>
      </c>
    </row>
    <row r="100" ht="18.0" customHeight="1">
      <c r="A100" s="1">
        <v>36.0</v>
      </c>
      <c r="B100" s="29">
        <v>0.0</v>
      </c>
      <c r="C100" s="29">
        <v>1.0</v>
      </c>
      <c r="D100" s="100">
        <v>0.0</v>
      </c>
      <c r="E100" s="101" t="str">
        <f t="shared" si="12"/>
        <v>versicolor</v>
      </c>
      <c r="F100" s="91">
        <f t="shared" ref="F100:H100" si="353">AQ100</f>
        <v>0</v>
      </c>
      <c r="G100" s="92">
        <f t="shared" si="353"/>
        <v>0.9625251744</v>
      </c>
      <c r="H100" s="93">
        <f t="shared" si="353"/>
        <v>0.03747482562</v>
      </c>
      <c r="I100" s="94" t="str">
        <f t="shared" si="14"/>
        <v>versicolor</v>
      </c>
      <c r="K100" s="24" t="str">
        <f t="shared" si="15"/>
        <v>OK</v>
      </c>
      <c r="L100" s="96">
        <f t="shared" si="16"/>
        <v>0.0002546337197</v>
      </c>
      <c r="N100" s="29">
        <v>1.0</v>
      </c>
      <c r="O100" s="27">
        <v>6.0</v>
      </c>
      <c r="P100" s="27">
        <v>4.5</v>
      </c>
      <c r="U100" s="97">
        <v>20.61053038276725</v>
      </c>
      <c r="V100" s="97">
        <v>207.4788572006004</v>
      </c>
      <c r="W100" s="97">
        <v>-0.8196144296311939</v>
      </c>
      <c r="Z100" s="98">
        <f t="shared" ref="Z100:AB100" si="354">1/(1+EXP(-U100))</f>
        <v>0.9999999989</v>
      </c>
      <c r="AA100" s="98">
        <f t="shared" si="354"/>
        <v>1</v>
      </c>
      <c r="AB100" s="98">
        <f t="shared" si="354"/>
        <v>0.3058455119</v>
      </c>
      <c r="AE100" s="29">
        <v>1.0</v>
      </c>
      <c r="AF100" s="98">
        <f t="shared" ref="AF100:AH100" si="355">Z100</f>
        <v>0.9999999989</v>
      </c>
      <c r="AG100" s="98">
        <f t="shared" si="355"/>
        <v>1</v>
      </c>
      <c r="AH100" s="98">
        <f t="shared" si="355"/>
        <v>0.3058455119</v>
      </c>
      <c r="AM100" s="97">
        <v>-51.153947814440244</v>
      </c>
      <c r="AN100" s="97">
        <v>139.5079430951245</v>
      </c>
      <c r="AO100" s="97">
        <v>136.26205226482085</v>
      </c>
      <c r="AQ100" s="99">
        <f t="shared" ref="AQ100:AS100" si="356">EXP(AM100)/(EXP($AM100)+EXP($AN100)+EXP($AO100))</f>
        <v>0</v>
      </c>
      <c r="AR100" s="99">
        <f t="shared" si="356"/>
        <v>0.9625251744</v>
      </c>
      <c r="AS100" s="99">
        <f t="shared" si="356"/>
        <v>0.03747482562</v>
      </c>
      <c r="AU100" s="84" t="str">
        <f t="shared" si="24"/>
        <v>versicolor</v>
      </c>
      <c r="AW100" s="29">
        <v>0.0</v>
      </c>
      <c r="AX100" s="29">
        <v>1.0</v>
      </c>
      <c r="AY100" s="29">
        <v>0.0</v>
      </c>
    </row>
    <row r="101" ht="18.0" customHeight="1">
      <c r="A101" s="1">
        <v>37.0</v>
      </c>
      <c r="B101" s="29">
        <v>0.0</v>
      </c>
      <c r="C101" s="29">
        <v>1.0</v>
      </c>
      <c r="D101" s="100">
        <v>0.0</v>
      </c>
      <c r="E101" s="101" t="str">
        <f t="shared" si="12"/>
        <v>versicolor</v>
      </c>
      <c r="F101" s="91">
        <f t="shared" ref="F101:H101" si="357">AQ101</f>
        <v>0</v>
      </c>
      <c r="G101" s="92">
        <f t="shared" si="357"/>
        <v>0.7994671495</v>
      </c>
      <c r="H101" s="93">
        <f t="shared" si="357"/>
        <v>0.2005328505</v>
      </c>
      <c r="I101" s="94" t="str">
        <f t="shared" si="14"/>
        <v>versicolor</v>
      </c>
      <c r="K101" s="24" t="str">
        <f t="shared" si="15"/>
        <v>OK</v>
      </c>
      <c r="L101" s="96">
        <f t="shared" si="16"/>
        <v>0.001492065576</v>
      </c>
      <c r="N101" s="29">
        <v>1.0</v>
      </c>
      <c r="O101" s="27">
        <v>6.7</v>
      </c>
      <c r="P101" s="27">
        <v>4.7</v>
      </c>
      <c r="U101" s="97">
        <v>17.00508105621509</v>
      </c>
      <c r="V101" s="97">
        <v>211.97505954714802</v>
      </c>
      <c r="W101" s="97">
        <v>-0.8987306045529249</v>
      </c>
      <c r="Z101" s="98">
        <f t="shared" ref="Z101:AB101" si="358">1/(1+EXP(-U101))</f>
        <v>0.9999999588</v>
      </c>
      <c r="AA101" s="98">
        <f t="shared" si="358"/>
        <v>1</v>
      </c>
      <c r="AB101" s="98">
        <f t="shared" si="358"/>
        <v>0.2893114284</v>
      </c>
      <c r="AE101" s="29">
        <v>1.0</v>
      </c>
      <c r="AF101" s="98">
        <f t="shared" ref="AF101:AH101" si="359">Z101</f>
        <v>0.9999999588</v>
      </c>
      <c r="AG101" s="98">
        <f t="shared" si="359"/>
        <v>1</v>
      </c>
      <c r="AH101" s="98">
        <f t="shared" si="359"/>
        <v>0.2893114284</v>
      </c>
      <c r="AM101" s="97">
        <v>-51.9669813929521</v>
      </c>
      <c r="AN101" s="97">
        <v>140.40058495533367</v>
      </c>
      <c r="AO101" s="97">
        <v>139.0176175892001</v>
      </c>
      <c r="AQ101" s="99">
        <f t="shared" ref="AQ101:AS101" si="360">EXP(AM101)/(EXP($AM101)+EXP($AN101)+EXP($AO101))</f>
        <v>0</v>
      </c>
      <c r="AR101" s="99">
        <f t="shared" si="360"/>
        <v>0.7994671495</v>
      </c>
      <c r="AS101" s="99">
        <f t="shared" si="360"/>
        <v>0.2005328505</v>
      </c>
      <c r="AU101" s="84" t="str">
        <f t="shared" si="24"/>
        <v>versicolor</v>
      </c>
      <c r="AW101" s="29">
        <v>0.0</v>
      </c>
      <c r="AX101" s="29">
        <v>1.0</v>
      </c>
      <c r="AY101" s="29">
        <v>0.0</v>
      </c>
    </row>
    <row r="102" ht="18.0" customHeight="1">
      <c r="A102" s="1">
        <v>38.0</v>
      </c>
      <c r="B102" s="29">
        <v>0.0</v>
      </c>
      <c r="C102" s="29">
        <v>1.0</v>
      </c>
      <c r="D102" s="100">
        <v>0.0</v>
      </c>
      <c r="E102" s="101" t="str">
        <f t="shared" si="12"/>
        <v>versicolor</v>
      </c>
      <c r="F102" s="91">
        <f t="shared" ref="F102:H102" si="361">AQ102</f>
        <v>0</v>
      </c>
      <c r="G102" s="92">
        <f t="shared" si="361"/>
        <v>0.9845902383</v>
      </c>
      <c r="H102" s="93">
        <f t="shared" si="361"/>
        <v>0.01540976165</v>
      </c>
      <c r="I102" s="94" t="str">
        <f t="shared" si="14"/>
        <v>versicolor</v>
      </c>
      <c r="K102" s="24" t="str">
        <f t="shared" si="15"/>
        <v>OK</v>
      </c>
      <c r="L102" s="96">
        <f t="shared" si="16"/>
        <v>0.0001035315069</v>
      </c>
      <c r="N102" s="29">
        <v>1.0</v>
      </c>
      <c r="O102" s="27">
        <v>6.3</v>
      </c>
      <c r="P102" s="27">
        <v>4.4</v>
      </c>
      <c r="U102" s="97">
        <v>15.588650768025488</v>
      </c>
      <c r="V102" s="97">
        <v>198.1122305196037</v>
      </c>
      <c r="W102" s="97">
        <v>-0.7817917440238816</v>
      </c>
      <c r="Z102" s="98">
        <f t="shared" ref="Z102:AB102" si="362">1/(1+EXP(-U102))</f>
        <v>0.9999998302</v>
      </c>
      <c r="AA102" s="98">
        <f t="shared" si="362"/>
        <v>1</v>
      </c>
      <c r="AB102" s="98">
        <f t="shared" si="362"/>
        <v>0.3139338527</v>
      </c>
      <c r="AE102" s="29">
        <v>1.0</v>
      </c>
      <c r="AF102" s="98">
        <f t="shared" ref="AF102:AH102" si="363">Z102</f>
        <v>0.9999998302</v>
      </c>
      <c r="AG102" s="98">
        <f t="shared" si="363"/>
        <v>1</v>
      </c>
      <c r="AH102" s="98">
        <f t="shared" si="363"/>
        <v>0.3139338527</v>
      </c>
      <c r="AM102" s="97">
        <v>-50.756165931705155</v>
      </c>
      <c r="AN102" s="97">
        <v>139.07124069018698</v>
      </c>
      <c r="AO102" s="97">
        <v>134.91401631952039</v>
      </c>
      <c r="AQ102" s="99">
        <f t="shared" ref="AQ102:AS102" si="364">EXP(AM102)/(EXP($AM102)+EXP($AN102)+EXP($AO102))</f>
        <v>0</v>
      </c>
      <c r="AR102" s="99">
        <f t="shared" si="364"/>
        <v>0.9845902383</v>
      </c>
      <c r="AS102" s="99">
        <f t="shared" si="364"/>
        <v>0.01540976165</v>
      </c>
      <c r="AU102" s="84" t="str">
        <f t="shared" si="24"/>
        <v>versicolor</v>
      </c>
      <c r="AW102" s="29">
        <v>0.0</v>
      </c>
      <c r="AX102" s="29">
        <v>1.0</v>
      </c>
      <c r="AY102" s="29">
        <v>0.0</v>
      </c>
    </row>
    <row r="103" ht="18.0" customHeight="1">
      <c r="A103" s="1">
        <v>39.0</v>
      </c>
      <c r="B103" s="29">
        <v>0.0</v>
      </c>
      <c r="C103" s="29">
        <v>1.0</v>
      </c>
      <c r="D103" s="100">
        <v>0.0</v>
      </c>
      <c r="E103" s="101" t="str">
        <f t="shared" si="12"/>
        <v>versicolor</v>
      </c>
      <c r="F103" s="91">
        <f t="shared" ref="F103:H103" si="365">AQ103</f>
        <v>0</v>
      </c>
      <c r="G103" s="92">
        <f t="shared" si="365"/>
        <v>0.9991547089</v>
      </c>
      <c r="H103" s="93">
        <f t="shared" si="365"/>
        <v>0.0008452910878</v>
      </c>
      <c r="I103" s="94" t="str">
        <f t="shared" si="14"/>
        <v>versicolor</v>
      </c>
      <c r="K103" s="24" t="str">
        <f t="shared" si="15"/>
        <v>OK</v>
      </c>
      <c r="L103" s="96">
        <f t="shared" si="16"/>
        <v>0.000005637656985</v>
      </c>
      <c r="N103" s="29">
        <v>1.0</v>
      </c>
      <c r="O103" s="27">
        <v>5.6</v>
      </c>
      <c r="P103" s="27">
        <v>4.1</v>
      </c>
      <c r="U103" s="97">
        <v>17.322037838921034</v>
      </c>
      <c r="V103" s="97">
        <v>187.5348748033161</v>
      </c>
      <c r="W103" s="97">
        <v>-0.6640519287931979</v>
      </c>
      <c r="Z103" s="98">
        <f t="shared" ref="Z103:AB103" si="366">1/(1+EXP(-U103))</f>
        <v>0.99999997</v>
      </c>
      <c r="AA103" s="98">
        <f t="shared" si="366"/>
        <v>1</v>
      </c>
      <c r="AB103" s="98">
        <f t="shared" si="366"/>
        <v>0.3398299902</v>
      </c>
      <c r="AE103" s="29">
        <v>1.0</v>
      </c>
      <c r="AF103" s="98">
        <f t="shared" ref="AF103:AH103" si="367">Z103</f>
        <v>0.99999997</v>
      </c>
      <c r="AG103" s="98">
        <f t="shared" si="367"/>
        <v>1</v>
      </c>
      <c r="AH103" s="98">
        <f t="shared" si="367"/>
        <v>0.3398299902</v>
      </c>
      <c r="AM103" s="97">
        <v>-49.482791763317934</v>
      </c>
      <c r="AN103" s="97">
        <v>137.67317233975706</v>
      </c>
      <c r="AO103" s="97">
        <v>130.59818848103615</v>
      </c>
      <c r="AQ103" s="99">
        <f t="shared" ref="AQ103:AS103" si="368">EXP(AM103)/(EXP($AM103)+EXP($AN103)+EXP($AO103))</f>
        <v>0</v>
      </c>
      <c r="AR103" s="99">
        <f t="shared" si="368"/>
        <v>0.9991547089</v>
      </c>
      <c r="AS103" s="99">
        <f t="shared" si="368"/>
        <v>0.0008452910878</v>
      </c>
      <c r="AU103" s="84" t="str">
        <f t="shared" si="24"/>
        <v>versicolor</v>
      </c>
      <c r="AW103" s="29">
        <v>0.0</v>
      </c>
      <c r="AX103" s="29">
        <v>1.0</v>
      </c>
      <c r="AY103" s="29">
        <v>0.0</v>
      </c>
    </row>
    <row r="104" ht="18.0" customHeight="1">
      <c r="A104" s="1">
        <v>40.0</v>
      </c>
      <c r="B104" s="29">
        <v>0.0</v>
      </c>
      <c r="C104" s="29">
        <v>1.0</v>
      </c>
      <c r="D104" s="100">
        <v>0.0</v>
      </c>
      <c r="E104" s="101" t="str">
        <f t="shared" si="12"/>
        <v>versicolor</v>
      </c>
      <c r="F104" s="91">
        <f t="shared" ref="F104:H104" si="369">AQ104</f>
        <v>0</v>
      </c>
      <c r="G104" s="92">
        <f t="shared" si="369"/>
        <v>0.9996854573</v>
      </c>
      <c r="H104" s="93">
        <f t="shared" si="369"/>
        <v>0.0003145426774</v>
      </c>
      <c r="I104" s="94" t="str">
        <f t="shared" si="14"/>
        <v>versicolor</v>
      </c>
      <c r="K104" s="24" t="str">
        <f t="shared" si="15"/>
        <v>OK</v>
      </c>
      <c r="L104" s="96">
        <f t="shared" si="16"/>
        <v>0.000002097281042</v>
      </c>
      <c r="N104" s="29">
        <v>1.0</v>
      </c>
      <c r="O104" s="27">
        <v>5.5</v>
      </c>
      <c r="P104" s="27">
        <v>4.0</v>
      </c>
      <c r="U104" s="97">
        <v>16.49991470295948</v>
      </c>
      <c r="V104" s="97">
        <v>182.54887920399503</v>
      </c>
      <c r="W104" s="97">
        <v>-0.6251613035836991</v>
      </c>
      <c r="Z104" s="98">
        <f t="shared" ref="Z104:AB104" si="370">1/(1+EXP(-U104))</f>
        <v>0.9999999317</v>
      </c>
      <c r="AA104" s="98">
        <f t="shared" si="370"/>
        <v>1</v>
      </c>
      <c r="AB104" s="98">
        <f t="shared" si="370"/>
        <v>0.3486085055</v>
      </c>
      <c r="AE104" s="29">
        <v>1.0</v>
      </c>
      <c r="AF104" s="98">
        <f t="shared" ref="AF104:AH104" si="371">Z104</f>
        <v>0.9999999317</v>
      </c>
      <c r="AG104" s="98">
        <f t="shared" si="371"/>
        <v>1</v>
      </c>
      <c r="AH104" s="98">
        <f t="shared" si="371"/>
        <v>0.3486085055</v>
      </c>
      <c r="AM104" s="97">
        <v>-49.05110762335724</v>
      </c>
      <c r="AN104" s="97">
        <v>137.19922875574534</v>
      </c>
      <c r="AO104" s="97">
        <v>129.13515255597056</v>
      </c>
      <c r="AQ104" s="99">
        <f t="shared" ref="AQ104:AS104" si="372">EXP(AM104)/(EXP($AM104)+EXP($AN104)+EXP($AO104))</f>
        <v>0</v>
      </c>
      <c r="AR104" s="99">
        <f t="shared" si="372"/>
        <v>0.9996854573</v>
      </c>
      <c r="AS104" s="99">
        <f t="shared" si="372"/>
        <v>0.0003145426774</v>
      </c>
      <c r="AU104" s="84" t="str">
        <f t="shared" si="24"/>
        <v>versicolor</v>
      </c>
      <c r="AW104" s="29">
        <v>0.0</v>
      </c>
      <c r="AX104" s="29">
        <v>1.0</v>
      </c>
      <c r="AY104" s="29">
        <v>0.0</v>
      </c>
    </row>
    <row r="105" ht="18.0" customHeight="1">
      <c r="A105" s="1">
        <v>41.0</v>
      </c>
      <c r="B105" s="29">
        <v>0.0</v>
      </c>
      <c r="C105" s="29">
        <v>1.0</v>
      </c>
      <c r="D105" s="100">
        <v>0.0</v>
      </c>
      <c r="E105" s="101" t="str">
        <f t="shared" si="12"/>
        <v>versicolor</v>
      </c>
      <c r="F105" s="91">
        <f t="shared" ref="F105:H105" si="373">AQ105</f>
        <v>0</v>
      </c>
      <c r="G105" s="92">
        <f t="shared" si="373"/>
        <v>0.9853574241</v>
      </c>
      <c r="H105" s="93">
        <f t="shared" si="373"/>
        <v>0.01464257587</v>
      </c>
      <c r="I105" s="94" t="str">
        <f t="shared" si="14"/>
        <v>versicolor</v>
      </c>
      <c r="K105" s="24" t="str">
        <f t="shared" si="15"/>
        <v>OK</v>
      </c>
      <c r="L105" s="96">
        <f t="shared" si="16"/>
        <v>0.00009833890998</v>
      </c>
      <c r="N105" s="29">
        <v>1.0</v>
      </c>
      <c r="O105" s="27">
        <v>5.5</v>
      </c>
      <c r="P105" s="27">
        <v>4.4</v>
      </c>
      <c r="U105" s="97">
        <v>23.988163725585913</v>
      </c>
      <c r="V105" s="97">
        <v>206.87349268295495</v>
      </c>
      <c r="W105" s="97">
        <v>-0.7796558648195087</v>
      </c>
      <c r="Z105" s="98">
        <f t="shared" ref="Z105:AB105" si="374">1/(1+EXP(-U105))</f>
        <v>1</v>
      </c>
      <c r="AA105" s="98">
        <f t="shared" si="374"/>
        <v>1</v>
      </c>
      <c r="AB105" s="98">
        <f t="shared" si="374"/>
        <v>0.3143940598</v>
      </c>
      <c r="AE105" s="29">
        <v>1.0</v>
      </c>
      <c r="AF105" s="98">
        <f t="shared" ref="AF105:AH105" si="375">Z105</f>
        <v>1</v>
      </c>
      <c r="AG105" s="98">
        <f t="shared" si="375"/>
        <v>1</v>
      </c>
      <c r="AH105" s="98">
        <f t="shared" si="375"/>
        <v>0.3143940598</v>
      </c>
      <c r="AM105" s="97">
        <v>-50.73358300792419</v>
      </c>
      <c r="AN105" s="97">
        <v>139.0464211730096</v>
      </c>
      <c r="AO105" s="97">
        <v>134.83735017127086</v>
      </c>
      <c r="AQ105" s="99">
        <f t="shared" ref="AQ105:AS105" si="376">EXP(AM105)/(EXP($AM105)+EXP($AN105)+EXP($AO105))</f>
        <v>0</v>
      </c>
      <c r="AR105" s="99">
        <f t="shared" si="376"/>
        <v>0.9853574241</v>
      </c>
      <c r="AS105" s="99">
        <f t="shared" si="376"/>
        <v>0.01464257587</v>
      </c>
      <c r="AU105" s="84" t="str">
        <f t="shared" si="24"/>
        <v>versicolor</v>
      </c>
      <c r="AW105" s="29">
        <v>0.0</v>
      </c>
      <c r="AX105" s="29">
        <v>1.0</v>
      </c>
      <c r="AY105" s="29">
        <v>0.0</v>
      </c>
    </row>
    <row r="106" ht="18.0" customHeight="1">
      <c r="A106" s="1">
        <v>42.0</v>
      </c>
      <c r="B106" s="29">
        <v>0.0</v>
      </c>
      <c r="C106" s="29">
        <v>1.0</v>
      </c>
      <c r="D106" s="100">
        <v>0.0</v>
      </c>
      <c r="E106" s="101" t="str">
        <f t="shared" si="12"/>
        <v>versicolor</v>
      </c>
      <c r="F106" s="91">
        <f t="shared" ref="F106:H106" si="377">AQ106</f>
        <v>0</v>
      </c>
      <c r="G106" s="92">
        <f t="shared" si="377"/>
        <v>0.9107387023</v>
      </c>
      <c r="H106" s="93">
        <f t="shared" si="377"/>
        <v>0.08926129775</v>
      </c>
      <c r="I106" s="94" t="str">
        <f t="shared" si="14"/>
        <v>versicolor</v>
      </c>
      <c r="K106" s="24" t="str">
        <f t="shared" si="15"/>
        <v>OK</v>
      </c>
      <c r="L106" s="96">
        <f t="shared" si="16"/>
        <v>0.0006233283203</v>
      </c>
      <c r="N106" s="29">
        <v>1.0</v>
      </c>
      <c r="O106" s="27">
        <v>6.1</v>
      </c>
      <c r="P106" s="27">
        <v>4.6</v>
      </c>
      <c r="U106" s="97">
        <v>21.4326535187288</v>
      </c>
      <c r="V106" s="97">
        <v>212.4648527999215</v>
      </c>
      <c r="W106" s="97">
        <v>-0.8585050548406927</v>
      </c>
      <c r="Z106" s="98">
        <f t="shared" ref="Z106:AB106" si="378">1/(1+EXP(-U106))</f>
        <v>0.9999999995</v>
      </c>
      <c r="AA106" s="98">
        <f t="shared" si="378"/>
        <v>1</v>
      </c>
      <c r="AB106" s="98">
        <f t="shared" si="378"/>
        <v>0.2976517771</v>
      </c>
      <c r="AE106" s="29">
        <v>1.0</v>
      </c>
      <c r="AF106" s="98">
        <f t="shared" ref="AF106:AH106" si="379">Z106</f>
        <v>0.9999999995</v>
      </c>
      <c r="AG106" s="98">
        <f t="shared" si="379"/>
        <v>1</v>
      </c>
      <c r="AH106" s="98">
        <f t="shared" si="379"/>
        <v>0.2976517771</v>
      </c>
      <c r="AM106" s="97">
        <v>-51.55686556450991</v>
      </c>
      <c r="AN106" s="97">
        <v>139.9503095024067</v>
      </c>
      <c r="AO106" s="97">
        <v>137.62762146951894</v>
      </c>
      <c r="AQ106" s="99">
        <f t="shared" ref="AQ106:AS106" si="380">EXP(AM106)/(EXP($AM106)+EXP($AN106)+EXP($AO106))</f>
        <v>0</v>
      </c>
      <c r="AR106" s="99">
        <f t="shared" si="380"/>
        <v>0.9107387023</v>
      </c>
      <c r="AS106" s="99">
        <f t="shared" si="380"/>
        <v>0.08926129775</v>
      </c>
      <c r="AU106" s="84" t="str">
        <f t="shared" si="24"/>
        <v>versicolor</v>
      </c>
      <c r="AW106" s="29">
        <v>0.0</v>
      </c>
      <c r="AX106" s="29">
        <v>1.0</v>
      </c>
      <c r="AY106" s="29">
        <v>0.0</v>
      </c>
    </row>
    <row r="107" ht="18.0" customHeight="1">
      <c r="A107" s="1">
        <v>43.0</v>
      </c>
      <c r="B107" s="29">
        <v>0.0</v>
      </c>
      <c r="C107" s="29">
        <v>1.0</v>
      </c>
      <c r="D107" s="100">
        <v>0.0</v>
      </c>
      <c r="E107" s="101" t="str">
        <f t="shared" si="12"/>
        <v>versicolor</v>
      </c>
      <c r="F107" s="91">
        <f t="shared" ref="F107:H107" si="381">AQ107</f>
        <v>0</v>
      </c>
      <c r="G107" s="92">
        <f t="shared" si="381"/>
        <v>0.9996789643</v>
      </c>
      <c r="H107" s="93">
        <f t="shared" si="381"/>
        <v>0.00032103568</v>
      </c>
      <c r="I107" s="94" t="str">
        <f t="shared" si="14"/>
        <v>versicolor</v>
      </c>
      <c r="K107" s="24" t="str">
        <f t="shared" si="15"/>
        <v>OK</v>
      </c>
      <c r="L107" s="96">
        <f t="shared" si="16"/>
        <v>0.000002140581486</v>
      </c>
      <c r="N107" s="29">
        <v>1.0</v>
      </c>
      <c r="O107" s="27">
        <v>5.8</v>
      </c>
      <c r="P107" s="27">
        <v>4.0</v>
      </c>
      <c r="U107" s="97">
        <v>13.350097343874324</v>
      </c>
      <c r="V107" s="97">
        <v>179.26340589273832</v>
      </c>
      <c r="W107" s="97">
        <v>-0.625962258285339</v>
      </c>
      <c r="Z107" s="98">
        <f t="shared" ref="Z107:AB107" si="382">1/(1+EXP(-U107))</f>
        <v>0.9999984073</v>
      </c>
      <c r="AA107" s="98">
        <f t="shared" si="382"/>
        <v>1</v>
      </c>
      <c r="AB107" s="98">
        <f t="shared" si="382"/>
        <v>0.3484266463</v>
      </c>
      <c r="AE107" s="29">
        <v>1.0</v>
      </c>
      <c r="AF107" s="98">
        <f t="shared" ref="AF107:AH107" si="383">Z107</f>
        <v>0.9999984073</v>
      </c>
      <c r="AG107" s="98">
        <f t="shared" si="383"/>
        <v>1</v>
      </c>
      <c r="AH107" s="98">
        <f t="shared" si="383"/>
        <v>0.3484266463</v>
      </c>
      <c r="AM107" s="97">
        <v>-49.05962618495368</v>
      </c>
      <c r="AN107" s="97">
        <v>137.20881079327975</v>
      </c>
      <c r="AO107" s="97">
        <v>129.165173592085</v>
      </c>
      <c r="AQ107" s="99">
        <f t="shared" ref="AQ107:AS107" si="384">EXP(AM107)/(EXP($AM107)+EXP($AN107)+EXP($AO107))</f>
        <v>0</v>
      </c>
      <c r="AR107" s="99">
        <f t="shared" si="384"/>
        <v>0.9996789643</v>
      </c>
      <c r="AS107" s="99">
        <f t="shared" si="384"/>
        <v>0.00032103568</v>
      </c>
      <c r="AU107" s="84" t="str">
        <f t="shared" si="24"/>
        <v>versicolor</v>
      </c>
      <c r="AW107" s="29">
        <v>0.0</v>
      </c>
      <c r="AX107" s="29">
        <v>1.0</v>
      </c>
      <c r="AY107" s="29">
        <v>0.0</v>
      </c>
    </row>
    <row r="108" ht="18.0" customHeight="1">
      <c r="A108" s="1">
        <v>44.0</v>
      </c>
      <c r="B108" s="29">
        <v>0.0</v>
      </c>
      <c r="C108" s="29">
        <v>1.0</v>
      </c>
      <c r="D108" s="100">
        <v>0.0</v>
      </c>
      <c r="E108" s="101" t="str">
        <f t="shared" si="12"/>
        <v>versicolor</v>
      </c>
      <c r="F108" s="91">
        <f t="shared" ref="F108:H108" si="385">AQ108</f>
        <v>0</v>
      </c>
      <c r="G108" s="92">
        <f t="shared" si="385"/>
        <v>0.9999997673</v>
      </c>
      <c r="H108" s="93">
        <f t="shared" si="385"/>
        <v>0.0000002326645601</v>
      </c>
      <c r="I108" s="94" t="str">
        <f t="shared" si="14"/>
        <v>versicolor</v>
      </c>
      <c r="K108" s="24" t="str">
        <f t="shared" si="15"/>
        <v>OK</v>
      </c>
      <c r="L108" s="96">
        <f t="shared" si="16"/>
        <v>0.000000001551097248</v>
      </c>
      <c r="N108" s="29">
        <v>1.0</v>
      </c>
      <c r="O108" s="27">
        <v>5.0</v>
      </c>
      <c r="P108" s="27">
        <v>3.3</v>
      </c>
      <c r="U108" s="97">
        <v>8.64517451183849</v>
      </c>
      <c r="V108" s="97">
        <v>145.45659446790967</v>
      </c>
      <c r="W108" s="97">
        <v>-0.35346089691829974</v>
      </c>
      <c r="Z108" s="98">
        <f t="shared" ref="Z108:AB108" si="386">1/(1+EXP(-U108))</f>
        <v>0.999824057</v>
      </c>
      <c r="AA108" s="98">
        <f t="shared" si="386"/>
        <v>1</v>
      </c>
      <c r="AB108" s="98">
        <f t="shared" si="386"/>
        <v>0.4125434149</v>
      </c>
      <c r="AE108" s="29">
        <v>1.0</v>
      </c>
      <c r="AF108" s="98">
        <f t="shared" ref="AF108:AH108" si="387">Z108</f>
        <v>0.999824057</v>
      </c>
      <c r="AG108" s="98">
        <f t="shared" si="387"/>
        <v>1</v>
      </c>
      <c r="AH108" s="98">
        <f t="shared" si="387"/>
        <v>0.4125434149</v>
      </c>
      <c r="AM108" s="97">
        <v>-45.858245018893726</v>
      </c>
      <c r="AN108" s="97">
        <v>133.72023173429</v>
      </c>
      <c r="AO108" s="97">
        <v>118.44656389017784</v>
      </c>
      <c r="AQ108" s="99">
        <f t="shared" ref="AQ108:AS108" si="388">EXP(AM108)/(EXP($AM108)+EXP($AN108)+EXP($AO108))</f>
        <v>0</v>
      </c>
      <c r="AR108" s="99">
        <f t="shared" si="388"/>
        <v>0.9999997673</v>
      </c>
      <c r="AS108" s="99">
        <f t="shared" si="388"/>
        <v>0.0000002326645601</v>
      </c>
      <c r="AU108" s="84" t="str">
        <f t="shared" si="24"/>
        <v>versicolor</v>
      </c>
      <c r="AW108" s="29">
        <v>0.0</v>
      </c>
      <c r="AX108" s="29">
        <v>1.0</v>
      </c>
      <c r="AY108" s="29">
        <v>0.0</v>
      </c>
    </row>
    <row r="109" ht="18.0" customHeight="1">
      <c r="A109" s="1">
        <v>45.0</v>
      </c>
      <c r="B109" s="29">
        <v>0.0</v>
      </c>
      <c r="C109" s="29">
        <v>1.0</v>
      </c>
      <c r="D109" s="100">
        <v>0.0</v>
      </c>
      <c r="E109" s="101" t="str">
        <f t="shared" si="12"/>
        <v>versicolor</v>
      </c>
      <c r="F109" s="91">
        <f t="shared" ref="F109:H109" si="389">AQ109</f>
        <v>0</v>
      </c>
      <c r="G109" s="92">
        <f t="shared" si="389"/>
        <v>0.9977728427</v>
      </c>
      <c r="H109" s="93">
        <f t="shared" si="389"/>
        <v>0.002227157262</v>
      </c>
      <c r="I109" s="94" t="str">
        <f t="shared" si="14"/>
        <v>versicolor</v>
      </c>
      <c r="K109" s="24" t="str">
        <f t="shared" si="15"/>
        <v>OK</v>
      </c>
      <c r="L109" s="96">
        <f t="shared" si="16"/>
        <v>0.00001486427377</v>
      </c>
      <c r="N109" s="29">
        <v>1.0</v>
      </c>
      <c r="O109" s="27">
        <v>5.6</v>
      </c>
      <c r="P109" s="27">
        <v>4.2</v>
      </c>
      <c r="U109" s="97">
        <v>19.19410009457765</v>
      </c>
      <c r="V109" s="97">
        <v>193.6160281730561</v>
      </c>
      <c r="W109" s="97">
        <v>-0.7026755691021505</v>
      </c>
      <c r="Z109" s="98">
        <f t="shared" ref="Z109:AB109" si="390">1/(1+EXP(-U109))</f>
        <v>0.9999999954</v>
      </c>
      <c r="AA109" s="98">
        <f t="shared" si="390"/>
        <v>1</v>
      </c>
      <c r="AB109" s="98">
        <f t="shared" si="390"/>
        <v>0.3312192869</v>
      </c>
      <c r="AE109" s="29">
        <v>1.0</v>
      </c>
      <c r="AF109" s="98">
        <f t="shared" ref="AF109:AH109" si="391">Z109</f>
        <v>0.9999999954</v>
      </c>
      <c r="AG109" s="98">
        <f t="shared" si="391"/>
        <v>1</v>
      </c>
      <c r="AH109" s="98">
        <f t="shared" si="391"/>
        <v>0.3312192869</v>
      </c>
      <c r="AM109" s="97">
        <v>-49.9062203547433</v>
      </c>
      <c r="AN109" s="97">
        <v>138.1380540311899</v>
      </c>
      <c r="AO109" s="97">
        <v>132.03325439533313</v>
      </c>
      <c r="AQ109" s="99">
        <f t="shared" ref="AQ109:AS109" si="392">EXP(AM109)/(EXP($AM109)+EXP($AN109)+EXP($AO109))</f>
        <v>0</v>
      </c>
      <c r="AR109" s="99">
        <f t="shared" si="392"/>
        <v>0.9977728427</v>
      </c>
      <c r="AS109" s="99">
        <f t="shared" si="392"/>
        <v>0.002227157262</v>
      </c>
      <c r="AU109" s="84" t="str">
        <f t="shared" si="24"/>
        <v>versicolor</v>
      </c>
      <c r="AW109" s="29">
        <v>0.0</v>
      </c>
      <c r="AX109" s="29">
        <v>1.0</v>
      </c>
      <c r="AY109" s="29">
        <v>0.0</v>
      </c>
    </row>
    <row r="110" ht="18.0" customHeight="1">
      <c r="A110" s="1">
        <v>46.0</v>
      </c>
      <c r="B110" s="29">
        <v>0.0</v>
      </c>
      <c r="C110" s="29">
        <v>1.0</v>
      </c>
      <c r="D110" s="100">
        <v>0.0</v>
      </c>
      <c r="E110" s="101" t="str">
        <f t="shared" si="12"/>
        <v>versicolor</v>
      </c>
      <c r="F110" s="91">
        <f t="shared" ref="F110:H110" si="393">AQ110</f>
        <v>0</v>
      </c>
      <c r="G110" s="92">
        <f t="shared" si="393"/>
        <v>0.9977579873</v>
      </c>
      <c r="H110" s="93">
        <f t="shared" si="393"/>
        <v>0.002242012739</v>
      </c>
      <c r="I110" s="94" t="str">
        <f t="shared" si="14"/>
        <v>versicolor</v>
      </c>
      <c r="K110" s="24" t="str">
        <f t="shared" si="15"/>
        <v>OK</v>
      </c>
      <c r="L110" s="96">
        <f t="shared" si="16"/>
        <v>0.00001496353208</v>
      </c>
      <c r="N110" s="29">
        <v>1.0</v>
      </c>
      <c r="O110" s="27">
        <v>5.7</v>
      </c>
      <c r="P110" s="27">
        <v>4.2</v>
      </c>
      <c r="U110" s="97">
        <v>18.14416097488259</v>
      </c>
      <c r="V110" s="97">
        <v>192.52087040263717</v>
      </c>
      <c r="W110" s="97">
        <v>-0.7029425540026971</v>
      </c>
      <c r="Z110" s="98">
        <f t="shared" ref="Z110:AB110" si="394">1/(1+EXP(-U110))</f>
        <v>0.9999999868</v>
      </c>
      <c r="AA110" s="98">
        <f t="shared" si="394"/>
        <v>1</v>
      </c>
      <c r="AB110" s="98">
        <f t="shared" si="394"/>
        <v>0.3311601489</v>
      </c>
      <c r="AE110" s="29">
        <v>1.0</v>
      </c>
      <c r="AF110" s="98">
        <f t="shared" ref="AF110:AH110" si="395">Z110</f>
        <v>0.9999999868</v>
      </c>
      <c r="AG110" s="98">
        <f t="shared" si="395"/>
        <v>1</v>
      </c>
      <c r="AH110" s="98">
        <f t="shared" si="395"/>
        <v>0.3311601489</v>
      </c>
      <c r="AM110" s="97">
        <v>-49.909126012719454</v>
      </c>
      <c r="AN110" s="97">
        <v>138.1412454655132</v>
      </c>
      <c r="AO110" s="97">
        <v>132.0431087227814</v>
      </c>
      <c r="AQ110" s="99">
        <f t="shared" ref="AQ110:AS110" si="396">EXP(AM110)/(EXP($AM110)+EXP($AN110)+EXP($AO110))</f>
        <v>0</v>
      </c>
      <c r="AR110" s="99">
        <f t="shared" si="396"/>
        <v>0.9977579873</v>
      </c>
      <c r="AS110" s="99">
        <f t="shared" si="396"/>
        <v>0.002242012739</v>
      </c>
      <c r="AU110" s="84" t="str">
        <f t="shared" si="24"/>
        <v>versicolor</v>
      </c>
      <c r="AW110" s="29">
        <v>0.0</v>
      </c>
      <c r="AX110" s="29">
        <v>1.0</v>
      </c>
      <c r="AY110" s="29">
        <v>0.0</v>
      </c>
    </row>
    <row r="111" ht="18.0" customHeight="1">
      <c r="A111" s="1">
        <v>47.0</v>
      </c>
      <c r="B111" s="29">
        <v>0.0</v>
      </c>
      <c r="C111" s="29">
        <v>1.0</v>
      </c>
      <c r="D111" s="100">
        <v>0.0</v>
      </c>
      <c r="E111" s="101" t="str">
        <f t="shared" si="12"/>
        <v>versicolor</v>
      </c>
      <c r="F111" s="91">
        <f t="shared" ref="F111:H111" si="397">AQ111</f>
        <v>0</v>
      </c>
      <c r="G111" s="92">
        <f t="shared" si="397"/>
        <v>0.9977579873</v>
      </c>
      <c r="H111" s="93">
        <f t="shared" si="397"/>
        <v>0.002242012739</v>
      </c>
      <c r="I111" s="94" t="str">
        <f t="shared" si="14"/>
        <v>versicolor</v>
      </c>
      <c r="K111" s="24" t="str">
        <f t="shared" si="15"/>
        <v>OK</v>
      </c>
      <c r="L111" s="96">
        <f t="shared" si="16"/>
        <v>0.00001496353208</v>
      </c>
      <c r="N111" s="29">
        <v>1.0</v>
      </c>
      <c r="O111" s="27">
        <v>5.7</v>
      </c>
      <c r="P111" s="27">
        <v>4.2</v>
      </c>
      <c r="U111" s="97">
        <v>18.14416097488259</v>
      </c>
      <c r="V111" s="97">
        <v>192.52087040263717</v>
      </c>
      <c r="W111" s="97">
        <v>-0.7029425540026971</v>
      </c>
      <c r="Z111" s="98">
        <f t="shared" ref="Z111:AB111" si="398">1/(1+EXP(-U111))</f>
        <v>0.9999999868</v>
      </c>
      <c r="AA111" s="98">
        <f t="shared" si="398"/>
        <v>1</v>
      </c>
      <c r="AB111" s="98">
        <f t="shared" si="398"/>
        <v>0.3311601489</v>
      </c>
      <c r="AE111" s="29">
        <v>1.0</v>
      </c>
      <c r="AF111" s="98">
        <f t="shared" ref="AF111:AH111" si="399">Z111</f>
        <v>0.9999999868</v>
      </c>
      <c r="AG111" s="98">
        <f t="shared" si="399"/>
        <v>1</v>
      </c>
      <c r="AH111" s="98">
        <f t="shared" si="399"/>
        <v>0.3311601489</v>
      </c>
      <c r="AM111" s="97">
        <v>-49.909126012719454</v>
      </c>
      <c r="AN111" s="97">
        <v>138.1412454655132</v>
      </c>
      <c r="AO111" s="97">
        <v>132.0431087227814</v>
      </c>
      <c r="AQ111" s="99">
        <f t="shared" ref="AQ111:AS111" si="400">EXP(AM111)/(EXP($AM111)+EXP($AN111)+EXP($AO111))</f>
        <v>0</v>
      </c>
      <c r="AR111" s="99">
        <f t="shared" si="400"/>
        <v>0.9977579873</v>
      </c>
      <c r="AS111" s="99">
        <f t="shared" si="400"/>
        <v>0.002242012739</v>
      </c>
      <c r="AU111" s="84" t="str">
        <f t="shared" si="24"/>
        <v>versicolor</v>
      </c>
      <c r="AW111" s="29">
        <v>0.0</v>
      </c>
      <c r="AX111" s="29">
        <v>1.0</v>
      </c>
      <c r="AY111" s="29">
        <v>0.0</v>
      </c>
    </row>
    <row r="112" ht="18.0" customHeight="1">
      <c r="A112" s="1">
        <v>48.0</v>
      </c>
      <c r="B112" s="29">
        <v>0.0</v>
      </c>
      <c r="C112" s="29">
        <v>1.0</v>
      </c>
      <c r="D112" s="100">
        <v>0.0</v>
      </c>
      <c r="E112" s="101" t="str">
        <f t="shared" si="12"/>
        <v>versicolor</v>
      </c>
      <c r="F112" s="91">
        <f t="shared" ref="F112:H112" si="401">AQ112</f>
        <v>0</v>
      </c>
      <c r="G112" s="92">
        <f t="shared" si="401"/>
        <v>0.9939867347</v>
      </c>
      <c r="H112" s="93">
        <f t="shared" si="401"/>
        <v>0.006013265304</v>
      </c>
      <c r="I112" s="94" t="str">
        <f t="shared" si="14"/>
        <v>versicolor</v>
      </c>
      <c r="K112" s="24" t="str">
        <f t="shared" si="15"/>
        <v>OK</v>
      </c>
      <c r="L112" s="96">
        <f t="shared" si="16"/>
        <v>0.00004020945194</v>
      </c>
      <c r="N112" s="29">
        <v>1.0</v>
      </c>
      <c r="O112" s="27">
        <v>6.2</v>
      </c>
      <c r="P112" s="27">
        <v>4.3</v>
      </c>
      <c r="U112" s="97">
        <v>14.766527632063926</v>
      </c>
      <c r="V112" s="97">
        <v>193.12623492028263</v>
      </c>
      <c r="W112" s="97">
        <v>-0.7429011188143825</v>
      </c>
      <c r="Z112" s="98">
        <f t="shared" ref="Z112:AB112" si="402">1/(1+EXP(-U112))</f>
        <v>0.9999996137</v>
      </c>
      <c r="AA112" s="98">
        <f t="shared" si="402"/>
        <v>1</v>
      </c>
      <c r="AB112" s="98">
        <f t="shared" si="402"/>
        <v>0.322370075</v>
      </c>
      <c r="AE112" s="29">
        <v>1.0</v>
      </c>
      <c r="AF112" s="98">
        <f t="shared" ref="AF112:AH112" si="403">Z112</f>
        <v>0.9999996137</v>
      </c>
      <c r="AG112" s="98">
        <f t="shared" si="403"/>
        <v>1</v>
      </c>
      <c r="AH112" s="98">
        <f t="shared" si="403"/>
        <v>0.322370075</v>
      </c>
      <c r="AM112" s="97">
        <v>-50.34126405688383</v>
      </c>
      <c r="AN112" s="97">
        <v>138.61574931899256</v>
      </c>
      <c r="AO112" s="97">
        <v>133.50799337066158</v>
      </c>
      <c r="AQ112" s="99">
        <f t="shared" ref="AQ112:AS112" si="404">EXP(AM112)/(EXP($AM112)+EXP($AN112)+EXP($AO112))</f>
        <v>0</v>
      </c>
      <c r="AR112" s="99">
        <f t="shared" si="404"/>
        <v>0.9939867347</v>
      </c>
      <c r="AS112" s="99">
        <f t="shared" si="404"/>
        <v>0.006013265304</v>
      </c>
      <c r="AU112" s="84" t="str">
        <f t="shared" si="24"/>
        <v>versicolor</v>
      </c>
      <c r="AW112" s="29">
        <v>0.0</v>
      </c>
      <c r="AX112" s="29">
        <v>1.0</v>
      </c>
      <c r="AY112" s="29">
        <v>0.0</v>
      </c>
    </row>
    <row r="113" ht="18.0" customHeight="1">
      <c r="A113" s="1">
        <v>49.0</v>
      </c>
      <c r="B113" s="29">
        <v>0.0</v>
      </c>
      <c r="C113" s="29">
        <v>1.0</v>
      </c>
      <c r="D113" s="100">
        <v>0.0</v>
      </c>
      <c r="E113" s="101" t="str">
        <f t="shared" si="12"/>
        <v>versicolor</v>
      </c>
      <c r="F113" s="91">
        <f t="shared" ref="F113:H113" si="405">AQ113</f>
        <v>0</v>
      </c>
      <c r="G113" s="92">
        <f t="shared" si="405"/>
        <v>0.9999999998</v>
      </c>
      <c r="H113" s="93">
        <f t="shared" si="405"/>
        <v>0.0000000001613200103</v>
      </c>
      <c r="I113" s="94" t="str">
        <f t="shared" si="14"/>
        <v>versicolor</v>
      </c>
      <c r="K113" s="24" t="str">
        <f t="shared" si="15"/>
        <v>OK</v>
      </c>
      <c r="L113" s="96">
        <f t="shared" si="16"/>
        <v>0</v>
      </c>
      <c r="N113" s="29">
        <v>1.0</v>
      </c>
      <c r="O113" s="27">
        <v>5.1</v>
      </c>
      <c r="P113" s="27">
        <v>3.0</v>
      </c>
      <c r="U113" s="97">
        <v>1.9790486251736255</v>
      </c>
      <c r="V113" s="97">
        <v>126.11797658827086</v>
      </c>
      <c r="W113" s="97">
        <v>-0.2378569608919895</v>
      </c>
      <c r="Z113" s="98">
        <f t="shared" ref="Z113:AB113" si="406">1/(1+EXP(-U113))</f>
        <v>0.8785797085</v>
      </c>
      <c r="AA113" s="98">
        <f t="shared" si="406"/>
        <v>1</v>
      </c>
      <c r="AB113" s="98">
        <f t="shared" si="406"/>
        <v>0.4408145364</v>
      </c>
      <c r="AE113" s="29">
        <v>1.0</v>
      </c>
      <c r="AF113" s="98">
        <f t="shared" ref="AF113:AH113" si="407">Z113</f>
        <v>0.8785797085</v>
      </c>
      <c r="AG113" s="98">
        <f t="shared" si="407"/>
        <v>1</v>
      </c>
      <c r="AH113" s="98">
        <f t="shared" si="407"/>
        <v>0.4408145364</v>
      </c>
      <c r="AM113" s="97">
        <v>-10.732424246375203</v>
      </c>
      <c r="AN113" s="97">
        <v>113.40416885735382</v>
      </c>
      <c r="AO113" s="97">
        <v>90.85653777540175</v>
      </c>
      <c r="AQ113" s="99">
        <f t="shared" ref="AQ113:AS113" si="408">EXP(AM113)/(EXP($AM113)+EXP($AN113)+EXP($AO113))</f>
        <v>0</v>
      </c>
      <c r="AR113" s="99">
        <f t="shared" si="408"/>
        <v>0.9999999998</v>
      </c>
      <c r="AS113" s="99">
        <f t="shared" si="408"/>
        <v>0.0000000001613200103</v>
      </c>
      <c r="AU113" s="84" t="str">
        <f t="shared" si="24"/>
        <v>versicolor</v>
      </c>
      <c r="AW113" s="29">
        <v>0.0</v>
      </c>
      <c r="AX113" s="29">
        <v>1.0</v>
      </c>
      <c r="AY113" s="29">
        <v>0.0</v>
      </c>
    </row>
    <row r="114" ht="18.0" customHeight="1">
      <c r="A114" s="1">
        <v>50.0</v>
      </c>
      <c r="B114" s="29">
        <v>0.0</v>
      </c>
      <c r="C114" s="29">
        <v>1.0</v>
      </c>
      <c r="D114" s="100">
        <v>0.0</v>
      </c>
      <c r="E114" s="101" t="str">
        <f t="shared" si="12"/>
        <v>versicolor</v>
      </c>
      <c r="F114" s="91">
        <f t="shared" ref="F114:H114" si="409">AQ114</f>
        <v>0</v>
      </c>
      <c r="G114" s="92">
        <f t="shared" si="409"/>
        <v>0.9991489917</v>
      </c>
      <c r="H114" s="93">
        <f t="shared" si="409"/>
        <v>0.0008510082726</v>
      </c>
      <c r="I114" s="94" t="str">
        <f t="shared" si="14"/>
        <v>versicolor</v>
      </c>
      <c r="K114" s="24" t="str">
        <f t="shared" si="15"/>
        <v>OK</v>
      </c>
      <c r="L114" s="96">
        <f t="shared" si="16"/>
        <v>0.000005675803905</v>
      </c>
      <c r="N114" s="29">
        <v>1.0</v>
      </c>
      <c r="O114" s="27">
        <v>5.7</v>
      </c>
      <c r="P114" s="27">
        <v>4.1</v>
      </c>
      <c r="U114" s="97">
        <v>16.272098719225973</v>
      </c>
      <c r="V114" s="97">
        <v>186.43971703289716</v>
      </c>
      <c r="W114" s="97">
        <v>-0.6643189136937445</v>
      </c>
      <c r="Z114" s="98">
        <f t="shared" ref="Z114:AB114" si="410">1/(1+EXP(-U114))</f>
        <v>0.9999999143</v>
      </c>
      <c r="AA114" s="98">
        <f t="shared" si="410"/>
        <v>1</v>
      </c>
      <c r="AB114" s="98">
        <f t="shared" si="410"/>
        <v>0.3397700959</v>
      </c>
      <c r="AE114" s="29">
        <v>1.0</v>
      </c>
      <c r="AF114" s="98">
        <f t="shared" ref="AF114:AH114" si="411">Z114</f>
        <v>0.9999999143</v>
      </c>
      <c r="AG114" s="98">
        <f t="shared" si="411"/>
        <v>1</v>
      </c>
      <c r="AH114" s="98">
        <f t="shared" si="411"/>
        <v>0.3397700959</v>
      </c>
      <c r="AM114" s="97">
        <v>-49.485721492691425</v>
      </c>
      <c r="AN114" s="97">
        <v>137.67639729969326</v>
      </c>
      <c r="AO114" s="97">
        <v>130.60815996184215</v>
      </c>
      <c r="AQ114" s="99">
        <f t="shared" ref="AQ114:AS114" si="412">EXP(AM114)/(EXP($AM114)+EXP($AN114)+EXP($AO114))</f>
        <v>0</v>
      </c>
      <c r="AR114" s="99">
        <f t="shared" si="412"/>
        <v>0.9991489917</v>
      </c>
      <c r="AS114" s="99">
        <f t="shared" si="412"/>
        <v>0.0008510082726</v>
      </c>
      <c r="AU114" s="84" t="str">
        <f t="shared" si="24"/>
        <v>versicolor</v>
      </c>
      <c r="AW114" s="29">
        <v>0.0</v>
      </c>
      <c r="AX114" s="29">
        <v>1.0</v>
      </c>
      <c r="AY114" s="29">
        <v>0.0</v>
      </c>
    </row>
    <row r="115" ht="18.0" customHeight="1">
      <c r="A115" s="1">
        <v>1.0</v>
      </c>
      <c r="B115" s="29">
        <v>0.0</v>
      </c>
      <c r="C115" s="29">
        <v>0.0</v>
      </c>
      <c r="D115" s="100">
        <v>1.0</v>
      </c>
      <c r="E115" s="101" t="str">
        <f t="shared" si="12"/>
        <v>virginica</v>
      </c>
      <c r="F115" s="91">
        <f t="shared" ref="F115:H115" si="413">AQ115</f>
        <v>0</v>
      </c>
      <c r="G115" s="92">
        <f t="shared" si="413"/>
        <v>0.0001334216677</v>
      </c>
      <c r="H115" s="93">
        <f t="shared" si="413"/>
        <v>0.9998665783</v>
      </c>
      <c r="I115" s="94" t="str">
        <f t="shared" si="14"/>
        <v>virginica</v>
      </c>
      <c r="K115" s="24" t="str">
        <f t="shared" si="15"/>
        <v>OK</v>
      </c>
      <c r="L115" s="96">
        <f t="shared" si="16"/>
        <v>0.000000889537128</v>
      </c>
      <c r="N115" s="29">
        <v>1.0</v>
      </c>
      <c r="O115" s="27">
        <v>6.3</v>
      </c>
      <c r="P115" s="27">
        <v>6.0</v>
      </c>
      <c r="U115" s="97">
        <v>45.541646858531195</v>
      </c>
      <c r="V115" s="97">
        <v>295.41068443544344</v>
      </c>
      <c r="W115" s="97">
        <v>-1.3997699889671185</v>
      </c>
      <c r="Z115" s="98">
        <f t="shared" ref="Z115:AB115" si="414">1/(1+EXP(-U115))</f>
        <v>1</v>
      </c>
      <c r="AA115" s="98">
        <f t="shared" si="414"/>
        <v>1</v>
      </c>
      <c r="AB115" s="98">
        <f t="shared" si="414"/>
        <v>0.1978526133</v>
      </c>
      <c r="AE115" s="29">
        <v>1.0</v>
      </c>
      <c r="AF115" s="98">
        <f t="shared" ref="AF115:AH115" si="415">Z115</f>
        <v>1</v>
      </c>
      <c r="AG115" s="98">
        <f t="shared" si="415"/>
        <v>1</v>
      </c>
      <c r="AH115" s="98">
        <f t="shared" si="415"/>
        <v>0.1978526133</v>
      </c>
      <c r="AM115" s="97">
        <v>-56.4643759261231</v>
      </c>
      <c r="AN115" s="97">
        <v>145.3383028598009</v>
      </c>
      <c r="AO115" s="97">
        <v>154.2601654401176</v>
      </c>
      <c r="AQ115" s="99">
        <f t="shared" ref="AQ115:AS115" si="416">EXP(AM115)/(EXP($AM115)+EXP($AN115)+EXP($AO115))</f>
        <v>0</v>
      </c>
      <c r="AR115" s="99">
        <f t="shared" si="416"/>
        <v>0.0001334216677</v>
      </c>
      <c r="AS115" s="99">
        <f t="shared" si="416"/>
        <v>0.9998665783</v>
      </c>
      <c r="AU115" s="84" t="str">
        <f t="shared" si="24"/>
        <v>virginica</v>
      </c>
      <c r="AW115" s="29">
        <v>0.0</v>
      </c>
      <c r="AX115" s="29">
        <v>0.0</v>
      </c>
      <c r="AY115" s="29">
        <v>1.0</v>
      </c>
    </row>
    <row r="116" ht="18.0" customHeight="1">
      <c r="A116" s="1">
        <v>2.0</v>
      </c>
      <c r="B116" s="29">
        <v>0.0</v>
      </c>
      <c r="C116" s="29">
        <v>0.0</v>
      </c>
      <c r="D116" s="100">
        <v>1.0</v>
      </c>
      <c r="E116" s="101" t="str">
        <f t="shared" si="12"/>
        <v>virginica</v>
      </c>
      <c r="F116" s="91">
        <f t="shared" ref="F116:H116" si="417">AQ116</f>
        <v>0</v>
      </c>
      <c r="G116" s="92">
        <f t="shared" si="417"/>
        <v>0.1166336367</v>
      </c>
      <c r="H116" s="93">
        <f t="shared" si="417"/>
        <v>0.8833663633</v>
      </c>
      <c r="I116" s="94" t="str">
        <f t="shared" si="14"/>
        <v>virginica</v>
      </c>
      <c r="K116" s="24" t="str">
        <f t="shared" si="15"/>
        <v>OK</v>
      </c>
      <c r="L116" s="96">
        <f t="shared" si="16"/>
        <v>0.0008267683797</v>
      </c>
      <c r="N116" s="29">
        <v>1.0</v>
      </c>
      <c r="O116" s="27">
        <v>5.8</v>
      </c>
      <c r="P116" s="27">
        <v>5.1</v>
      </c>
      <c r="U116" s="97">
        <v>33.942782156096996</v>
      </c>
      <c r="V116" s="97">
        <v>246.1560929598781</v>
      </c>
      <c r="W116" s="97">
        <v>-1.0508223016838143</v>
      </c>
      <c r="Z116" s="98">
        <f t="shared" ref="Z116:AB116" si="418">1/(1+EXP(-U116))</f>
        <v>1</v>
      </c>
      <c r="AA116" s="98">
        <f t="shared" si="418"/>
        <v>1</v>
      </c>
      <c r="AB116" s="98">
        <f t="shared" si="418"/>
        <v>0.2590672276</v>
      </c>
      <c r="AE116" s="29">
        <v>1.0</v>
      </c>
      <c r="AF116" s="98">
        <f t="shared" ref="AF116:AH116" si="419">Z116</f>
        <v>1</v>
      </c>
      <c r="AG116" s="98">
        <f t="shared" si="419"/>
        <v>1</v>
      </c>
      <c r="AH116" s="98">
        <f t="shared" si="419"/>
        <v>0.2590672276</v>
      </c>
      <c r="AM116" s="97">
        <v>-53.454216982354424</v>
      </c>
      <c r="AN116" s="97">
        <v>142.03342616642226</v>
      </c>
      <c r="AO116" s="97">
        <v>144.05812847665436</v>
      </c>
      <c r="AQ116" s="99">
        <f t="shared" ref="AQ116:AS116" si="420">EXP(AM116)/(EXP($AM116)+EXP($AN116)+EXP($AO116))</f>
        <v>0</v>
      </c>
      <c r="AR116" s="99">
        <f t="shared" si="420"/>
        <v>0.1166336367</v>
      </c>
      <c r="AS116" s="99">
        <f t="shared" si="420"/>
        <v>0.8833663633</v>
      </c>
      <c r="AU116" s="84" t="str">
        <f t="shared" si="24"/>
        <v>virginica</v>
      </c>
      <c r="AW116" s="29">
        <v>0.0</v>
      </c>
      <c r="AX116" s="29">
        <v>0.0</v>
      </c>
      <c r="AY116" s="29">
        <v>1.0</v>
      </c>
    </row>
    <row r="117" ht="18.0" customHeight="1">
      <c r="A117" s="1">
        <v>3.0</v>
      </c>
      <c r="B117" s="29">
        <v>0.0</v>
      </c>
      <c r="C117" s="29">
        <v>0.0</v>
      </c>
      <c r="D117" s="100">
        <v>1.0</v>
      </c>
      <c r="E117" s="101" t="str">
        <f t="shared" si="12"/>
        <v>virginica</v>
      </c>
      <c r="F117" s="91">
        <f t="shared" ref="F117:H117" si="421">AQ117</f>
        <v>0</v>
      </c>
      <c r="G117" s="92">
        <f t="shared" si="421"/>
        <v>0.0002580248984</v>
      </c>
      <c r="H117" s="93">
        <f t="shared" si="421"/>
        <v>0.9997419751</v>
      </c>
      <c r="I117" s="94" t="str">
        <f t="shared" si="14"/>
        <v>virginica</v>
      </c>
      <c r="K117" s="24" t="str">
        <f t="shared" si="15"/>
        <v>OK</v>
      </c>
      <c r="L117" s="96">
        <f t="shared" si="16"/>
        <v>0.00000172038795</v>
      </c>
      <c r="N117" s="29">
        <v>1.0</v>
      </c>
      <c r="O117" s="27">
        <v>7.1</v>
      </c>
      <c r="P117" s="27">
        <v>5.9</v>
      </c>
      <c r="U117" s="97">
        <v>35.270071645314175</v>
      </c>
      <c r="V117" s="97">
        <v>280.5682689023522</v>
      </c>
      <c r="W117" s="97">
        <v>-1.3632822278625394</v>
      </c>
      <c r="Z117" s="98">
        <f t="shared" ref="Z117:AB117" si="422">1/(1+EXP(-U117))</f>
        <v>1</v>
      </c>
      <c r="AA117" s="98">
        <f t="shared" si="422"/>
        <v>1</v>
      </c>
      <c r="AB117" s="98">
        <f t="shared" si="422"/>
        <v>0.2037073721</v>
      </c>
      <c r="AE117" s="29">
        <v>1.0</v>
      </c>
      <c r="AF117" s="98">
        <f t="shared" ref="AF117:AH117" si="423">Z117</f>
        <v>1</v>
      </c>
      <c r="AG117" s="98">
        <f t="shared" si="423"/>
        <v>1</v>
      </c>
      <c r="AH117" s="98">
        <f t="shared" si="423"/>
        <v>0.2037073721</v>
      </c>
      <c r="AM117" s="97">
        <v>-56.176474828853884</v>
      </c>
      <c r="AN117" s="97">
        <v>145.02221402723853</v>
      </c>
      <c r="AO117" s="97">
        <v>153.28441044145154</v>
      </c>
      <c r="AQ117" s="99">
        <f t="shared" ref="AQ117:AS117" si="424">EXP(AM117)/(EXP($AM117)+EXP($AN117)+EXP($AO117))</f>
        <v>0</v>
      </c>
      <c r="AR117" s="99">
        <f t="shared" si="424"/>
        <v>0.0002580248984</v>
      </c>
      <c r="AS117" s="99">
        <f t="shared" si="424"/>
        <v>0.9997419751</v>
      </c>
      <c r="AU117" s="84" t="str">
        <f t="shared" si="24"/>
        <v>virginica</v>
      </c>
      <c r="AW117" s="29">
        <v>0.0</v>
      </c>
      <c r="AX117" s="29">
        <v>0.0</v>
      </c>
      <c r="AY117" s="29">
        <v>1.0</v>
      </c>
    </row>
    <row r="118" ht="18.0" customHeight="1">
      <c r="A118" s="1">
        <v>4.0</v>
      </c>
      <c r="B118" s="29">
        <v>0.0</v>
      </c>
      <c r="C118" s="29">
        <v>0.0</v>
      </c>
      <c r="D118" s="100">
        <v>1.0</v>
      </c>
      <c r="E118" s="101" t="str">
        <f t="shared" si="12"/>
        <v>virginica</v>
      </c>
      <c r="F118" s="91">
        <f t="shared" ref="F118:H118" si="425">AQ118</f>
        <v>0</v>
      </c>
      <c r="G118" s="92">
        <f t="shared" si="425"/>
        <v>0.002399773024</v>
      </c>
      <c r="H118" s="93">
        <f t="shared" si="425"/>
        <v>0.997600227</v>
      </c>
      <c r="I118" s="94" t="str">
        <f t="shared" si="14"/>
        <v>virginica</v>
      </c>
      <c r="K118" s="24" t="str">
        <f t="shared" si="15"/>
        <v>OK</v>
      </c>
      <c r="L118" s="96">
        <f t="shared" si="16"/>
        <v>0.00001601771396</v>
      </c>
      <c r="N118" s="29">
        <v>1.0</v>
      </c>
      <c r="O118" s="27">
        <v>6.3</v>
      </c>
      <c r="P118" s="27">
        <v>5.6</v>
      </c>
      <c r="U118" s="97">
        <v>38.05339783590476</v>
      </c>
      <c r="V118" s="97">
        <v>271.08607095648347</v>
      </c>
      <c r="W118" s="97">
        <v>-1.245275427731309</v>
      </c>
      <c r="Z118" s="98">
        <f t="shared" ref="Z118:AB118" si="426">1/(1+EXP(-U118))</f>
        <v>1</v>
      </c>
      <c r="AA118" s="98">
        <f t="shared" si="426"/>
        <v>1</v>
      </c>
      <c r="AB118" s="98">
        <f t="shared" si="426"/>
        <v>0.2235190563</v>
      </c>
      <c r="AE118" s="29">
        <v>1.0</v>
      </c>
      <c r="AF118" s="98">
        <f t="shared" ref="AF118:AH118" si="427">Z118</f>
        <v>1</v>
      </c>
      <c r="AG118" s="98">
        <f t="shared" si="427"/>
        <v>1</v>
      </c>
      <c r="AH118" s="98">
        <f t="shared" si="427"/>
        <v>0.2235190563</v>
      </c>
      <c r="AM118" s="97">
        <v>-55.20225782234557</v>
      </c>
      <c r="AN118" s="97">
        <v>143.95261367082946</v>
      </c>
      <c r="AO118" s="97">
        <v>149.98259213334882</v>
      </c>
      <c r="AQ118" s="99">
        <f t="shared" ref="AQ118:AS118" si="428">EXP(AM118)/(EXP($AM118)+EXP($AN118)+EXP($AO118))</f>
        <v>0</v>
      </c>
      <c r="AR118" s="99">
        <f t="shared" si="428"/>
        <v>0.002399773024</v>
      </c>
      <c r="AS118" s="99">
        <f t="shared" si="428"/>
        <v>0.997600227</v>
      </c>
      <c r="AU118" s="84" t="str">
        <f t="shared" si="24"/>
        <v>virginica</v>
      </c>
      <c r="AW118" s="29">
        <v>0.0</v>
      </c>
      <c r="AX118" s="29">
        <v>0.0</v>
      </c>
      <c r="AY118" s="29">
        <v>1.0</v>
      </c>
    </row>
    <row r="119" ht="18.0" customHeight="1">
      <c r="A119" s="1">
        <v>5.0</v>
      </c>
      <c r="B119" s="29">
        <v>0.0</v>
      </c>
      <c r="C119" s="29">
        <v>0.0</v>
      </c>
      <c r="D119" s="100">
        <v>1.0</v>
      </c>
      <c r="E119" s="101" t="str">
        <f t="shared" si="12"/>
        <v>virginica</v>
      </c>
      <c r="F119" s="91">
        <f t="shared" ref="F119:H119" si="429">AQ119</f>
        <v>0</v>
      </c>
      <c r="G119" s="92">
        <f t="shared" si="429"/>
        <v>0.0005427901008</v>
      </c>
      <c r="H119" s="93">
        <f t="shared" si="429"/>
        <v>0.9994572099</v>
      </c>
      <c r="I119" s="94" t="str">
        <f t="shared" si="14"/>
        <v>virginica</v>
      </c>
      <c r="K119" s="24" t="str">
        <f t="shared" si="15"/>
        <v>OK</v>
      </c>
      <c r="L119" s="96">
        <f t="shared" si="16"/>
        <v>0.000003619583098</v>
      </c>
      <c r="N119" s="29">
        <v>1.0</v>
      </c>
      <c r="O119" s="27">
        <v>6.5</v>
      </c>
      <c r="P119" s="27">
        <v>5.8</v>
      </c>
      <c r="U119" s="97">
        <v>39.69764410782787</v>
      </c>
      <c r="V119" s="97">
        <v>281.05806215512564</v>
      </c>
      <c r="W119" s="97">
        <v>-1.3230566781503073</v>
      </c>
      <c r="Z119" s="98">
        <f t="shared" ref="Z119:AB119" si="430">1/(1+EXP(-U119))</f>
        <v>1</v>
      </c>
      <c r="AA119" s="98">
        <f t="shared" si="430"/>
        <v>1</v>
      </c>
      <c r="AB119" s="98">
        <f t="shared" si="430"/>
        <v>0.2103101914</v>
      </c>
      <c r="AE119" s="29">
        <v>1.0</v>
      </c>
      <c r="AF119" s="98">
        <f t="shared" ref="AF119:AH119" si="431">Z119</f>
        <v>1</v>
      </c>
      <c r="AG119" s="98">
        <f t="shared" si="431"/>
        <v>1</v>
      </c>
      <c r="AH119" s="98">
        <f t="shared" si="431"/>
        <v>0.2103101914</v>
      </c>
      <c r="AM119" s="97">
        <v>-55.85178870788893</v>
      </c>
      <c r="AN119" s="97">
        <v>144.66573863378392</v>
      </c>
      <c r="AO119" s="97">
        <v>152.18398356383884</v>
      </c>
      <c r="AQ119" s="99">
        <f t="shared" ref="AQ119:AS119" si="432">EXP(AM119)/(EXP($AM119)+EXP($AN119)+EXP($AO119))</f>
        <v>0</v>
      </c>
      <c r="AR119" s="99">
        <f t="shared" si="432"/>
        <v>0.0005427901008</v>
      </c>
      <c r="AS119" s="99">
        <f t="shared" si="432"/>
        <v>0.9994572099</v>
      </c>
      <c r="AU119" s="84" t="str">
        <f t="shared" si="24"/>
        <v>virginica</v>
      </c>
      <c r="AW119" s="29">
        <v>0.0</v>
      </c>
      <c r="AX119" s="29">
        <v>0.0</v>
      </c>
      <c r="AY119" s="29">
        <v>1.0</v>
      </c>
    </row>
    <row r="120" ht="18.0" customHeight="1">
      <c r="A120" s="1">
        <v>6.0</v>
      </c>
      <c r="B120" s="29">
        <v>0.0</v>
      </c>
      <c r="C120" s="29">
        <v>0.0</v>
      </c>
      <c r="D120" s="100">
        <v>1.0</v>
      </c>
      <c r="E120" s="101" t="str">
        <f t="shared" si="12"/>
        <v>virginica</v>
      </c>
      <c r="F120" s="91">
        <f t="shared" ref="F120:H120" si="433">AQ120</f>
        <v>0</v>
      </c>
      <c r="G120" s="92">
        <f t="shared" si="433"/>
        <v>0.000002673850265</v>
      </c>
      <c r="H120" s="93">
        <f t="shared" si="433"/>
        <v>0.9999973261</v>
      </c>
      <c r="I120" s="94" t="str">
        <f t="shared" si="14"/>
        <v>virginica</v>
      </c>
      <c r="K120" s="24" t="str">
        <f t="shared" si="15"/>
        <v>OK</v>
      </c>
      <c r="L120" s="96">
        <f t="shared" si="16"/>
        <v>0.00000001782569226</v>
      </c>
      <c r="N120" s="29">
        <v>1.0</v>
      </c>
      <c r="O120" s="27">
        <v>7.6</v>
      </c>
      <c r="P120" s="27">
        <v>6.6</v>
      </c>
      <c r="U120" s="97">
        <v>43.12481183643514</v>
      </c>
      <c r="V120" s="97">
        <v>317.6605536384375</v>
      </c>
      <c r="W120" s="97">
        <v>-1.6349826345279386</v>
      </c>
      <c r="Z120" s="98">
        <f t="shared" ref="Z120:AB120" si="434">1/(1+EXP(-U120))</f>
        <v>1</v>
      </c>
      <c r="AA120" s="98">
        <f t="shared" si="434"/>
        <v>1</v>
      </c>
      <c r="AB120" s="98">
        <f t="shared" si="434"/>
        <v>0.1631489331</v>
      </c>
      <c r="AE120" s="29">
        <v>1.0</v>
      </c>
      <c r="AF120" s="98">
        <f t="shared" ref="AF120:AH120" si="435">Z120</f>
        <v>1</v>
      </c>
      <c r="AG120" s="98">
        <f t="shared" si="435"/>
        <v>1</v>
      </c>
      <c r="AH120" s="98">
        <f t="shared" si="435"/>
        <v>0.1631489331</v>
      </c>
      <c r="AM120" s="97">
        <v>-58.17088987647535</v>
      </c>
      <c r="AN120" s="97">
        <v>147.21189767216794</v>
      </c>
      <c r="AO120" s="97">
        <v>160.0438860759338</v>
      </c>
      <c r="AQ120" s="99">
        <f t="shared" ref="AQ120:AS120" si="436">EXP(AM120)/(EXP($AM120)+EXP($AN120)+EXP($AO120))</f>
        <v>0</v>
      </c>
      <c r="AR120" s="99">
        <f t="shared" si="436"/>
        <v>0.000002673850265</v>
      </c>
      <c r="AS120" s="99">
        <f t="shared" si="436"/>
        <v>0.9999973261</v>
      </c>
      <c r="AU120" s="84" t="str">
        <f t="shared" si="24"/>
        <v>virginica</v>
      </c>
      <c r="AW120" s="29">
        <v>0.0</v>
      </c>
      <c r="AX120" s="29">
        <v>0.0</v>
      </c>
      <c r="AY120" s="29">
        <v>1.0</v>
      </c>
    </row>
    <row r="121" ht="18.0" customHeight="1">
      <c r="A121" s="1">
        <v>7.0</v>
      </c>
      <c r="B121" s="29">
        <v>0.0</v>
      </c>
      <c r="C121" s="29">
        <v>0.0</v>
      </c>
      <c r="D121" s="100">
        <v>1.0</v>
      </c>
      <c r="E121" s="101" t="str">
        <f t="shared" si="12"/>
        <v>virginica</v>
      </c>
      <c r="F121" s="91">
        <f t="shared" ref="F121:H121" si="437">AQ121</f>
        <v>0</v>
      </c>
      <c r="G121" s="92">
        <f t="shared" si="437"/>
        <v>0.9649797913</v>
      </c>
      <c r="H121" s="93">
        <f t="shared" si="437"/>
        <v>0.03502020867</v>
      </c>
      <c r="I121" s="94" t="str">
        <f t="shared" si="14"/>
        <v>versicolor</v>
      </c>
      <c r="K121" s="24" t="str">
        <f t="shared" si="15"/>
        <v>NG</v>
      </c>
      <c r="L121" s="96">
        <f t="shared" si="16"/>
        <v>0.02234553329</v>
      </c>
      <c r="N121" s="29">
        <v>1.0</v>
      </c>
      <c r="O121" s="27">
        <v>4.9</v>
      </c>
      <c r="P121" s="27">
        <v>4.5</v>
      </c>
      <c r="U121" s="97">
        <v>32.15986069941283</v>
      </c>
      <c r="V121" s="97">
        <v>219.52559267520834</v>
      </c>
      <c r="W121" s="97">
        <v>-0.816677595725181</v>
      </c>
      <c r="Z121" s="98">
        <f t="shared" ref="Z121:AB121" si="438">1/(1+EXP(-U121))</f>
        <v>1</v>
      </c>
      <c r="AA121" s="98">
        <f t="shared" si="438"/>
        <v>1</v>
      </c>
      <c r="AB121" s="98">
        <f t="shared" si="438"/>
        <v>0.3064693689</v>
      </c>
      <c r="AE121" s="29">
        <v>1.0</v>
      </c>
      <c r="AF121" s="98">
        <f t="shared" ref="AF121:AH121" si="439">Z121</f>
        <v>1</v>
      </c>
      <c r="AG121" s="98">
        <f t="shared" si="439"/>
        <v>1</v>
      </c>
      <c r="AH121" s="98">
        <f t="shared" si="439"/>
        <v>0.3064693689</v>
      </c>
      <c r="AM121" s="97">
        <v>-51.12327067027066</v>
      </c>
      <c r="AN121" s="97">
        <v>139.47426225374377</v>
      </c>
      <c r="AO121" s="97">
        <v>136.15808037954721</v>
      </c>
      <c r="AQ121" s="99">
        <f t="shared" ref="AQ121:AS121" si="440">EXP(AM121)/(EXP($AM121)+EXP($AN121)+EXP($AO121))</f>
        <v>0</v>
      </c>
      <c r="AR121" s="99">
        <f t="shared" si="440"/>
        <v>0.9649797913</v>
      </c>
      <c r="AS121" s="99">
        <f t="shared" si="440"/>
        <v>0.03502020867</v>
      </c>
      <c r="AU121" s="84" t="str">
        <f t="shared" si="24"/>
        <v>versicolor</v>
      </c>
      <c r="AW121" s="29">
        <v>0.0</v>
      </c>
      <c r="AX121" s="29">
        <v>0.0</v>
      </c>
      <c r="AY121" s="29">
        <v>1.0</v>
      </c>
    </row>
    <row r="122" ht="18.0" customHeight="1">
      <c r="A122" s="1">
        <v>8.0</v>
      </c>
      <c r="B122" s="29">
        <v>0.0</v>
      </c>
      <c r="C122" s="29">
        <v>0.0</v>
      </c>
      <c r="D122" s="100">
        <v>1.0</v>
      </c>
      <c r="E122" s="101" t="str">
        <f t="shared" si="12"/>
        <v>virginica</v>
      </c>
      <c r="F122" s="91">
        <f t="shared" ref="F122:H122" si="441">AQ122</f>
        <v>0</v>
      </c>
      <c r="G122" s="92">
        <f t="shared" si="441"/>
        <v>0.00001727940647</v>
      </c>
      <c r="H122" s="93">
        <f t="shared" si="441"/>
        <v>0.9999827206</v>
      </c>
      <c r="I122" s="94" t="str">
        <f t="shared" si="14"/>
        <v>virginica</v>
      </c>
      <c r="K122" s="24" t="str">
        <f t="shared" si="15"/>
        <v>OK</v>
      </c>
      <c r="L122" s="96">
        <f t="shared" si="16"/>
        <v>0.0000001151970384</v>
      </c>
      <c r="N122" s="29">
        <v>1.0</v>
      </c>
      <c r="O122" s="27">
        <v>7.3</v>
      </c>
      <c r="P122" s="27">
        <v>6.3</v>
      </c>
      <c r="U122" s="97">
        <v>40.65844242855049</v>
      </c>
      <c r="V122" s="97">
        <v>302.7025668404743</v>
      </c>
      <c r="W122" s="97">
        <v>-1.5183107588994416</v>
      </c>
      <c r="Z122" s="98">
        <f t="shared" ref="Z122:AB122" si="442">1/(1+EXP(-U122))</f>
        <v>1</v>
      </c>
      <c r="AA122" s="98">
        <f t="shared" si="442"/>
        <v>1</v>
      </c>
      <c r="AB122" s="98">
        <f t="shared" si="442"/>
        <v>0.1797104034</v>
      </c>
      <c r="AE122" s="29">
        <v>1.0</v>
      </c>
      <c r="AF122" s="98">
        <f t="shared" ref="AF122:AH122" si="443">Z122</f>
        <v>1</v>
      </c>
      <c r="AG122" s="98">
        <f t="shared" si="443"/>
        <v>1</v>
      </c>
      <c r="AH122" s="98">
        <f t="shared" si="443"/>
        <v>0.1797104034</v>
      </c>
      <c r="AM122" s="97">
        <v>-57.356498431588534</v>
      </c>
      <c r="AN122" s="97">
        <v>146.31777103109297</v>
      </c>
      <c r="AO122" s="97">
        <v>157.2837488942531</v>
      </c>
      <c r="AQ122" s="99">
        <f t="shared" ref="AQ122:AS122" si="444">EXP(AM122)/(EXP($AM122)+EXP($AN122)+EXP($AO122))</f>
        <v>0</v>
      </c>
      <c r="AR122" s="99">
        <f t="shared" si="444"/>
        <v>0.00001727940647</v>
      </c>
      <c r="AS122" s="99">
        <f t="shared" si="444"/>
        <v>0.9999827206</v>
      </c>
      <c r="AU122" s="84" t="str">
        <f t="shared" si="24"/>
        <v>virginica</v>
      </c>
      <c r="AW122" s="29">
        <v>0.0</v>
      </c>
      <c r="AX122" s="29">
        <v>0.0</v>
      </c>
      <c r="AY122" s="29">
        <v>1.0</v>
      </c>
    </row>
    <row r="123" ht="18.0" customHeight="1">
      <c r="A123" s="1">
        <v>9.0</v>
      </c>
      <c r="B123" s="29">
        <v>0.0</v>
      </c>
      <c r="C123" s="29">
        <v>0.0</v>
      </c>
      <c r="D123" s="100">
        <v>1.0</v>
      </c>
      <c r="E123" s="101" t="str">
        <f t="shared" si="12"/>
        <v>virginica</v>
      </c>
      <c r="F123" s="91">
        <f t="shared" ref="F123:H123" si="445">AQ123</f>
        <v>0</v>
      </c>
      <c r="G123" s="92">
        <f t="shared" si="445"/>
        <v>0.0005373973238</v>
      </c>
      <c r="H123" s="93">
        <f t="shared" si="445"/>
        <v>0.9994626027</v>
      </c>
      <c r="I123" s="94" t="str">
        <f t="shared" si="14"/>
        <v>virginica</v>
      </c>
      <c r="K123" s="24" t="str">
        <f t="shared" si="15"/>
        <v>OK</v>
      </c>
      <c r="L123" s="96">
        <f t="shared" si="16"/>
        <v>0.000003583611824</v>
      </c>
      <c r="N123" s="29">
        <v>1.0</v>
      </c>
      <c r="O123" s="27">
        <v>6.7</v>
      </c>
      <c r="P123" s="27">
        <v>5.8</v>
      </c>
      <c r="U123" s="97">
        <v>37.59776586843776</v>
      </c>
      <c r="V123" s="97">
        <v>278.8677466142878</v>
      </c>
      <c r="W123" s="97">
        <v>-1.3235906479514004</v>
      </c>
      <c r="Z123" s="98">
        <f t="shared" ref="Z123:AB123" si="446">1/(1+EXP(-U123))</f>
        <v>1</v>
      </c>
      <c r="AA123" s="98">
        <f t="shared" si="446"/>
        <v>1</v>
      </c>
      <c r="AB123" s="98">
        <f t="shared" si="446"/>
        <v>0.2102215235</v>
      </c>
      <c r="AE123" s="29">
        <v>1.0</v>
      </c>
      <c r="AF123" s="98">
        <f t="shared" ref="AF123:AH123" si="447">Z123</f>
        <v>1</v>
      </c>
      <c r="AG123" s="98">
        <f t="shared" si="447"/>
        <v>1</v>
      </c>
      <c r="AH123" s="98">
        <f t="shared" si="447"/>
        <v>0.2102215235</v>
      </c>
      <c r="AM123" s="97">
        <v>-55.85614885029535</v>
      </c>
      <c r="AN123" s="97">
        <v>144.67052566772063</v>
      </c>
      <c r="AO123" s="97">
        <v>152.1987609675664</v>
      </c>
      <c r="AQ123" s="99">
        <f t="shared" ref="AQ123:AS123" si="448">EXP(AM123)/(EXP($AM123)+EXP($AN123)+EXP($AO123))</f>
        <v>0</v>
      </c>
      <c r="AR123" s="99">
        <f t="shared" si="448"/>
        <v>0.0005373973238</v>
      </c>
      <c r="AS123" s="99">
        <f t="shared" si="448"/>
        <v>0.9994626027</v>
      </c>
      <c r="AU123" s="84" t="str">
        <f t="shared" si="24"/>
        <v>virginica</v>
      </c>
      <c r="AW123" s="29">
        <v>0.0</v>
      </c>
      <c r="AX123" s="29">
        <v>0.0</v>
      </c>
      <c r="AY123" s="29">
        <v>1.0</v>
      </c>
    </row>
    <row r="124" ht="18.0" customHeight="1">
      <c r="A124" s="1">
        <v>10.0</v>
      </c>
      <c r="B124" s="29">
        <v>0.0</v>
      </c>
      <c r="C124" s="29">
        <v>0.0</v>
      </c>
      <c r="D124" s="100">
        <v>1.0</v>
      </c>
      <c r="E124" s="101" t="str">
        <f t="shared" si="12"/>
        <v>virginica</v>
      </c>
      <c r="F124" s="91">
        <f t="shared" ref="F124:H124" si="449">AQ124</f>
        <v>0</v>
      </c>
      <c r="G124" s="92">
        <f t="shared" si="449"/>
        <v>0.00006465327804</v>
      </c>
      <c r="H124" s="93">
        <f t="shared" si="449"/>
        <v>0.9999353467</v>
      </c>
      <c r="I124" s="94" t="str">
        <f t="shared" si="14"/>
        <v>virginica</v>
      </c>
      <c r="K124" s="24" t="str">
        <f t="shared" si="15"/>
        <v>OK</v>
      </c>
      <c r="L124" s="96">
        <f t="shared" si="16"/>
        <v>0.0000004310357877</v>
      </c>
      <c r="N124" s="29">
        <v>1.0</v>
      </c>
      <c r="O124" s="27">
        <v>7.2</v>
      </c>
      <c r="P124" s="27">
        <v>6.1</v>
      </c>
      <c r="U124" s="97">
        <v>37.96425703693231</v>
      </c>
      <c r="V124" s="97">
        <v>291.6354178714132</v>
      </c>
      <c r="W124" s="97">
        <v>-1.4407964933809903</v>
      </c>
      <c r="Z124" s="98">
        <f t="shared" ref="Z124:AB124" si="450">1/(1+EXP(-U124))</f>
        <v>1</v>
      </c>
      <c r="AA124" s="98">
        <f t="shared" si="450"/>
        <v>1</v>
      </c>
      <c r="AB124" s="98">
        <f t="shared" si="450"/>
        <v>0.1914220373</v>
      </c>
      <c r="AE124" s="29">
        <v>1.0</v>
      </c>
      <c r="AF124" s="98">
        <f t="shared" ref="AF124:AH124" si="451">Z124</f>
        <v>1</v>
      </c>
      <c r="AG124" s="98">
        <f t="shared" si="451"/>
        <v>1</v>
      </c>
      <c r="AH124" s="98">
        <f t="shared" si="451"/>
        <v>0.1914220373</v>
      </c>
      <c r="AM124" s="97">
        <v>-56.780592175028154</v>
      </c>
      <c r="AN124" s="97">
        <v>145.68547911547253</v>
      </c>
      <c r="AO124" s="97">
        <v>155.33188620969878</v>
      </c>
      <c r="AQ124" s="99">
        <f t="shared" ref="AQ124:AS124" si="452">EXP(AM124)/(EXP($AM124)+EXP($AN124)+EXP($AO124))</f>
        <v>0</v>
      </c>
      <c r="AR124" s="99">
        <f t="shared" si="452"/>
        <v>0.00006465327804</v>
      </c>
      <c r="AS124" s="99">
        <f t="shared" si="452"/>
        <v>0.9999353467</v>
      </c>
      <c r="AU124" s="84" t="str">
        <f t="shared" si="24"/>
        <v>virginica</v>
      </c>
      <c r="AW124" s="29">
        <v>0.0</v>
      </c>
      <c r="AX124" s="29">
        <v>0.0</v>
      </c>
      <c r="AY124" s="29">
        <v>1.0</v>
      </c>
    </row>
    <row r="125" ht="18.0" customHeight="1">
      <c r="A125" s="1">
        <v>11.0</v>
      </c>
      <c r="B125" s="29">
        <v>0.0</v>
      </c>
      <c r="C125" s="29">
        <v>0.0</v>
      </c>
      <c r="D125" s="100">
        <v>1.0</v>
      </c>
      <c r="E125" s="101" t="str">
        <f t="shared" si="12"/>
        <v>virginica</v>
      </c>
      <c r="F125" s="91">
        <f t="shared" ref="F125:H125" si="453">AQ125</f>
        <v>0</v>
      </c>
      <c r="G125" s="92">
        <f t="shared" si="453"/>
        <v>0.1125351165</v>
      </c>
      <c r="H125" s="93">
        <f t="shared" si="453"/>
        <v>0.8874648835</v>
      </c>
      <c r="I125" s="94" t="str">
        <f t="shared" si="14"/>
        <v>virginica</v>
      </c>
      <c r="K125" s="24" t="str">
        <f t="shared" si="15"/>
        <v>OK</v>
      </c>
      <c r="L125" s="96">
        <f t="shared" si="16"/>
        <v>0.000795908842</v>
      </c>
      <c r="N125" s="29">
        <v>1.0</v>
      </c>
      <c r="O125" s="27">
        <v>6.5</v>
      </c>
      <c r="P125" s="27">
        <v>5.1</v>
      </c>
      <c r="U125" s="97">
        <v>26.593208318231618</v>
      </c>
      <c r="V125" s="97">
        <v>238.48998856694575</v>
      </c>
      <c r="W125" s="97">
        <v>-1.0526911959876406</v>
      </c>
      <c r="Z125" s="98">
        <f t="shared" ref="Z125:AB125" si="454">1/(1+EXP(-U125))</f>
        <v>1</v>
      </c>
      <c r="AA125" s="98">
        <f t="shared" si="454"/>
        <v>1</v>
      </c>
      <c r="AB125" s="98">
        <f t="shared" si="454"/>
        <v>0.2587086523</v>
      </c>
      <c r="AE125" s="29">
        <v>1.0</v>
      </c>
      <c r="AF125" s="98">
        <f t="shared" ref="AF125:AH125" si="455">Z125</f>
        <v>1</v>
      </c>
      <c r="AG125" s="98">
        <f t="shared" si="455"/>
        <v>1</v>
      </c>
      <c r="AH125" s="98">
        <f t="shared" si="455"/>
        <v>0.2587086523</v>
      </c>
      <c r="AM125" s="97">
        <v>-53.4718495142429</v>
      </c>
      <c r="AN125" s="97">
        <v>142.05278505944096</v>
      </c>
      <c r="AO125" s="97">
        <v>144.11788869259388</v>
      </c>
      <c r="AQ125" s="99">
        <f t="shared" ref="AQ125:AS125" si="456">EXP(AM125)/(EXP($AM125)+EXP($AN125)+EXP($AO125))</f>
        <v>0</v>
      </c>
      <c r="AR125" s="99">
        <f t="shared" si="456"/>
        <v>0.1125351165</v>
      </c>
      <c r="AS125" s="99">
        <f t="shared" si="456"/>
        <v>0.8874648835</v>
      </c>
      <c r="AU125" s="84" t="str">
        <f t="shared" si="24"/>
        <v>virginica</v>
      </c>
      <c r="AW125" s="29">
        <v>0.0</v>
      </c>
      <c r="AX125" s="29">
        <v>0.0</v>
      </c>
      <c r="AY125" s="29">
        <v>1.0</v>
      </c>
    </row>
    <row r="126" ht="18.0" customHeight="1">
      <c r="A126" s="1">
        <v>12.0</v>
      </c>
      <c r="B126" s="29">
        <v>0.0</v>
      </c>
      <c r="C126" s="29">
        <v>0.0</v>
      </c>
      <c r="D126" s="100">
        <v>1.0</v>
      </c>
      <c r="E126" s="101" t="str">
        <f t="shared" si="12"/>
        <v>virginica</v>
      </c>
      <c r="F126" s="91">
        <f t="shared" ref="F126:H126" si="457">AQ126</f>
        <v>0</v>
      </c>
      <c r="G126" s="92">
        <f t="shared" si="457"/>
        <v>0.0241889984</v>
      </c>
      <c r="H126" s="93">
        <f t="shared" si="457"/>
        <v>0.9758110016</v>
      </c>
      <c r="I126" s="94" t="str">
        <f t="shared" si="14"/>
        <v>virginica</v>
      </c>
      <c r="K126" s="24" t="str">
        <f t="shared" si="15"/>
        <v>OK</v>
      </c>
      <c r="L126" s="96">
        <f t="shared" si="16"/>
        <v>0.0001632423815</v>
      </c>
      <c r="N126" s="29">
        <v>1.0</v>
      </c>
      <c r="O126" s="27">
        <v>6.4</v>
      </c>
      <c r="P126" s="27">
        <v>5.3</v>
      </c>
      <c r="U126" s="97">
        <v>31.38727194923989</v>
      </c>
      <c r="V126" s="97">
        <v>251.74745307684464</v>
      </c>
      <c r="W126" s="97">
        <v>-1.129671491704999</v>
      </c>
      <c r="Z126" s="98">
        <f t="shared" ref="Z126:AB126" si="458">1/(1+EXP(-U126))</f>
        <v>1</v>
      </c>
      <c r="AA126" s="98">
        <f t="shared" si="458"/>
        <v>1</v>
      </c>
      <c r="AB126" s="98">
        <f t="shared" si="458"/>
        <v>0.244221731</v>
      </c>
      <c r="AE126" s="29">
        <v>1.0</v>
      </c>
      <c r="AF126" s="98">
        <f t="shared" ref="AF126:AH126" si="459">Z126</f>
        <v>1</v>
      </c>
      <c r="AG126" s="98">
        <f t="shared" si="459"/>
        <v>1</v>
      </c>
      <c r="AH126" s="98">
        <f t="shared" si="459"/>
        <v>0.244221731</v>
      </c>
      <c r="AM126" s="97">
        <v>-54.18422736783401</v>
      </c>
      <c r="AN126" s="97">
        <v>142.83491019234057</v>
      </c>
      <c r="AO126" s="97">
        <v>146.53228119601218</v>
      </c>
      <c r="AQ126" s="99">
        <f t="shared" ref="AQ126:AS126" si="460">EXP(AM126)/(EXP($AM126)+EXP($AN126)+EXP($AO126))</f>
        <v>0</v>
      </c>
      <c r="AR126" s="99">
        <f t="shared" si="460"/>
        <v>0.0241889984</v>
      </c>
      <c r="AS126" s="99">
        <f t="shared" si="460"/>
        <v>0.9758110016</v>
      </c>
      <c r="AU126" s="84" t="str">
        <f t="shared" si="24"/>
        <v>virginica</v>
      </c>
      <c r="AW126" s="29">
        <v>0.0</v>
      </c>
      <c r="AX126" s="29">
        <v>0.0</v>
      </c>
      <c r="AY126" s="29">
        <v>1.0</v>
      </c>
    </row>
    <row r="127" ht="18.0" customHeight="1">
      <c r="A127" s="1">
        <v>13.0</v>
      </c>
      <c r="B127" s="29">
        <v>0.0</v>
      </c>
      <c r="C127" s="29">
        <v>0.0</v>
      </c>
      <c r="D127" s="100">
        <v>1.0</v>
      </c>
      <c r="E127" s="101" t="str">
        <f t="shared" si="12"/>
        <v>virginica</v>
      </c>
      <c r="F127" s="91">
        <f t="shared" ref="F127:H127" si="461">AQ127</f>
        <v>0</v>
      </c>
      <c r="G127" s="92">
        <f t="shared" si="461"/>
        <v>0.005000106873</v>
      </c>
      <c r="H127" s="93">
        <f t="shared" si="461"/>
        <v>0.9949998931</v>
      </c>
      <c r="I127" s="94" t="str">
        <f t="shared" si="14"/>
        <v>virginica</v>
      </c>
      <c r="K127" s="24" t="str">
        <f t="shared" si="15"/>
        <v>OK</v>
      </c>
      <c r="L127" s="96">
        <f t="shared" si="16"/>
        <v>0.00003341766156</v>
      </c>
      <c r="N127" s="29">
        <v>1.0</v>
      </c>
      <c r="O127" s="27">
        <v>6.8</v>
      </c>
      <c r="P127" s="27">
        <v>5.5</v>
      </c>
      <c r="U127" s="97">
        <v>30.93163998177289</v>
      </c>
      <c r="V127" s="97">
        <v>259.52912873464896</v>
      </c>
      <c r="W127" s="97">
        <v>-1.20798671192509</v>
      </c>
      <c r="Z127" s="98">
        <f t="shared" ref="Z127:AB127" si="462">1/(1+EXP(-U127))</f>
        <v>1</v>
      </c>
      <c r="AA127" s="98">
        <f t="shared" si="462"/>
        <v>1</v>
      </c>
      <c r="AB127" s="98">
        <f t="shared" si="462"/>
        <v>0.2300574729</v>
      </c>
      <c r="AE127" s="29">
        <v>1.0</v>
      </c>
      <c r="AF127" s="98">
        <f t="shared" ref="AF127:AH127" si="463">Z127</f>
        <v>1</v>
      </c>
      <c r="AG127" s="98">
        <f t="shared" si="463"/>
        <v>1</v>
      </c>
      <c r="AH127" s="98">
        <f t="shared" si="463"/>
        <v>0.2300574729</v>
      </c>
      <c r="AM127" s="97">
        <v>-54.88073862949639</v>
      </c>
      <c r="AN127" s="97">
        <v>143.59961527215543</v>
      </c>
      <c r="AO127" s="97">
        <v>148.89289861513197</v>
      </c>
      <c r="AQ127" s="99">
        <f t="shared" ref="AQ127:AS127" si="464">EXP(AM127)/(EXP($AM127)+EXP($AN127)+EXP($AO127))</f>
        <v>0</v>
      </c>
      <c r="AR127" s="99">
        <f t="shared" si="464"/>
        <v>0.005000106873</v>
      </c>
      <c r="AS127" s="99">
        <f t="shared" si="464"/>
        <v>0.9949998931</v>
      </c>
      <c r="AU127" s="84" t="str">
        <f t="shared" si="24"/>
        <v>virginica</v>
      </c>
      <c r="AW127" s="29">
        <v>0.0</v>
      </c>
      <c r="AX127" s="29">
        <v>0.0</v>
      </c>
      <c r="AY127" s="29">
        <v>1.0</v>
      </c>
    </row>
    <row r="128" ht="18.0" customHeight="1">
      <c r="A128" s="1">
        <v>14.0</v>
      </c>
      <c r="B128" s="29">
        <v>0.0</v>
      </c>
      <c r="C128" s="29">
        <v>0.0</v>
      </c>
      <c r="D128" s="100">
        <v>1.0</v>
      </c>
      <c r="E128" s="101" t="str">
        <f t="shared" si="12"/>
        <v>virginica</v>
      </c>
      <c r="F128" s="91">
        <f t="shared" ref="F128:H128" si="465">AQ128</f>
        <v>0</v>
      </c>
      <c r="G128" s="92">
        <f t="shared" si="465"/>
        <v>0.2358177099</v>
      </c>
      <c r="H128" s="93">
        <f t="shared" si="465"/>
        <v>0.7641822901</v>
      </c>
      <c r="I128" s="94" t="str">
        <f t="shared" si="14"/>
        <v>virginica</v>
      </c>
      <c r="K128" s="24" t="str">
        <f t="shared" si="15"/>
        <v>OK</v>
      </c>
      <c r="L128" s="96">
        <f t="shared" si="16"/>
        <v>0.001792992791</v>
      </c>
      <c r="N128" s="29">
        <v>1.0</v>
      </c>
      <c r="O128" s="27">
        <v>5.7</v>
      </c>
      <c r="P128" s="27">
        <v>5.0</v>
      </c>
      <c r="U128" s="97">
        <v>33.12065902013544</v>
      </c>
      <c r="V128" s="97">
        <v>241.170097360557</v>
      </c>
      <c r="W128" s="97">
        <v>-1.0119316764743154</v>
      </c>
      <c r="Z128" s="98">
        <f t="shared" ref="Z128:AB128" si="466">1/(1+EXP(-U128))</f>
        <v>1</v>
      </c>
      <c r="AA128" s="98">
        <f t="shared" si="466"/>
        <v>1</v>
      </c>
      <c r="AB128" s="98">
        <f t="shared" si="466"/>
        <v>0.2666019888</v>
      </c>
      <c r="AE128" s="29">
        <v>1.0</v>
      </c>
      <c r="AF128" s="98">
        <f t="shared" ref="AF128:AH128" si="467">Z128</f>
        <v>1</v>
      </c>
      <c r="AG128" s="98">
        <f t="shared" si="467"/>
        <v>1</v>
      </c>
      <c r="AH128" s="98">
        <f t="shared" si="467"/>
        <v>0.2666019888</v>
      </c>
      <c r="AM128" s="97">
        <v>-53.08370368274959</v>
      </c>
      <c r="AN128" s="97">
        <v>141.62663676050576</v>
      </c>
      <c r="AO128" s="97">
        <v>142.80238402972302</v>
      </c>
      <c r="AQ128" s="99">
        <f t="shared" ref="AQ128:AS128" si="468">EXP(AM128)/(EXP($AM128)+EXP($AN128)+EXP($AO128))</f>
        <v>0</v>
      </c>
      <c r="AR128" s="99">
        <f t="shared" si="468"/>
        <v>0.2358177099</v>
      </c>
      <c r="AS128" s="99">
        <f t="shared" si="468"/>
        <v>0.7641822901</v>
      </c>
      <c r="AU128" s="84" t="str">
        <f t="shared" si="24"/>
        <v>virginica</v>
      </c>
      <c r="AW128" s="29">
        <v>0.0</v>
      </c>
      <c r="AX128" s="29">
        <v>0.0</v>
      </c>
      <c r="AY128" s="29">
        <v>1.0</v>
      </c>
    </row>
    <row r="129" ht="18.0" customHeight="1">
      <c r="A129" s="1">
        <v>15.0</v>
      </c>
      <c r="B129" s="29">
        <v>0.0</v>
      </c>
      <c r="C129" s="29">
        <v>0.0</v>
      </c>
      <c r="D129" s="100">
        <v>1.0</v>
      </c>
      <c r="E129" s="101" t="str">
        <f t="shared" si="12"/>
        <v>virginica</v>
      </c>
      <c r="F129" s="91">
        <f t="shared" ref="F129:H129" si="469">AQ129</f>
        <v>0</v>
      </c>
      <c r="G129" s="92">
        <f t="shared" si="469"/>
        <v>0.1166336367</v>
      </c>
      <c r="H129" s="93">
        <f t="shared" si="469"/>
        <v>0.8833663633</v>
      </c>
      <c r="I129" s="94" t="str">
        <f t="shared" si="14"/>
        <v>virginica</v>
      </c>
      <c r="K129" s="24" t="str">
        <f t="shared" si="15"/>
        <v>OK</v>
      </c>
      <c r="L129" s="96">
        <f t="shared" si="16"/>
        <v>0.0008267683797</v>
      </c>
      <c r="N129" s="29">
        <v>1.0</v>
      </c>
      <c r="O129" s="27">
        <v>5.8</v>
      </c>
      <c r="P129" s="27">
        <v>5.1</v>
      </c>
      <c r="U129" s="97">
        <v>33.942782156096996</v>
      </c>
      <c r="V129" s="97">
        <v>246.1560929598781</v>
      </c>
      <c r="W129" s="97">
        <v>-1.0508223016838143</v>
      </c>
      <c r="Z129" s="98">
        <f t="shared" ref="Z129:AB129" si="470">1/(1+EXP(-U129))</f>
        <v>1</v>
      </c>
      <c r="AA129" s="98">
        <f t="shared" si="470"/>
        <v>1</v>
      </c>
      <c r="AB129" s="98">
        <f t="shared" si="470"/>
        <v>0.2590672276</v>
      </c>
      <c r="AE129" s="29">
        <v>1.0</v>
      </c>
      <c r="AF129" s="98">
        <f t="shared" ref="AF129:AH129" si="471">Z129</f>
        <v>1</v>
      </c>
      <c r="AG129" s="98">
        <f t="shared" si="471"/>
        <v>1</v>
      </c>
      <c r="AH129" s="98">
        <f t="shared" si="471"/>
        <v>0.2590672276</v>
      </c>
      <c r="AM129" s="97">
        <v>-53.454216982354424</v>
      </c>
      <c r="AN129" s="97">
        <v>142.03342616642226</v>
      </c>
      <c r="AO129" s="97">
        <v>144.05812847665436</v>
      </c>
      <c r="AQ129" s="99">
        <f t="shared" ref="AQ129:AS129" si="472">EXP(AM129)/(EXP($AM129)+EXP($AN129)+EXP($AO129))</f>
        <v>0</v>
      </c>
      <c r="AR129" s="99">
        <f t="shared" si="472"/>
        <v>0.1166336367</v>
      </c>
      <c r="AS129" s="99">
        <f t="shared" si="472"/>
        <v>0.8833663633</v>
      </c>
      <c r="AU129" s="84" t="str">
        <f t="shared" si="24"/>
        <v>virginica</v>
      </c>
      <c r="AW129" s="29">
        <v>0.0</v>
      </c>
      <c r="AX129" s="29">
        <v>0.0</v>
      </c>
      <c r="AY129" s="29">
        <v>1.0</v>
      </c>
    </row>
    <row r="130" ht="18.0" customHeight="1">
      <c r="A130" s="1">
        <v>16.0</v>
      </c>
      <c r="B130" s="29">
        <v>0.0</v>
      </c>
      <c r="C130" s="29">
        <v>0.0</v>
      </c>
      <c r="D130" s="100">
        <v>1.0</v>
      </c>
      <c r="E130" s="101" t="str">
        <f t="shared" si="12"/>
        <v>virginica</v>
      </c>
      <c r="F130" s="91">
        <f t="shared" ref="F130:H130" si="473">AQ130</f>
        <v>0</v>
      </c>
      <c r="G130" s="92">
        <f t="shared" si="473"/>
        <v>0.0241889984</v>
      </c>
      <c r="H130" s="93">
        <f t="shared" si="473"/>
        <v>0.9758110016</v>
      </c>
      <c r="I130" s="94" t="str">
        <f t="shared" si="14"/>
        <v>virginica</v>
      </c>
      <c r="K130" s="24" t="str">
        <f t="shared" si="15"/>
        <v>OK</v>
      </c>
      <c r="L130" s="96">
        <f t="shared" si="16"/>
        <v>0.0001632423815</v>
      </c>
      <c r="N130" s="29">
        <v>1.0</v>
      </c>
      <c r="O130" s="27">
        <v>6.4</v>
      </c>
      <c r="P130" s="27">
        <v>5.3</v>
      </c>
      <c r="U130" s="97">
        <v>31.38727194923989</v>
      </c>
      <c r="V130" s="97">
        <v>251.74745307684464</v>
      </c>
      <c r="W130" s="97">
        <v>-1.129671491704999</v>
      </c>
      <c r="Z130" s="98">
        <f t="shared" ref="Z130:AB130" si="474">1/(1+EXP(-U130))</f>
        <v>1</v>
      </c>
      <c r="AA130" s="98">
        <f t="shared" si="474"/>
        <v>1</v>
      </c>
      <c r="AB130" s="98">
        <f t="shared" si="474"/>
        <v>0.244221731</v>
      </c>
      <c r="AE130" s="29">
        <v>1.0</v>
      </c>
      <c r="AF130" s="98">
        <f t="shared" ref="AF130:AH130" si="475">Z130</f>
        <v>1</v>
      </c>
      <c r="AG130" s="98">
        <f t="shared" si="475"/>
        <v>1</v>
      </c>
      <c r="AH130" s="98">
        <f t="shared" si="475"/>
        <v>0.244221731</v>
      </c>
      <c r="AM130" s="97">
        <v>-54.18422736783401</v>
      </c>
      <c r="AN130" s="97">
        <v>142.83491019234057</v>
      </c>
      <c r="AO130" s="97">
        <v>146.53228119601218</v>
      </c>
      <c r="AQ130" s="99">
        <f t="shared" ref="AQ130:AS130" si="476">EXP(AM130)/(EXP($AM130)+EXP($AN130)+EXP($AO130))</f>
        <v>0</v>
      </c>
      <c r="AR130" s="99">
        <f t="shared" si="476"/>
        <v>0.0241889984</v>
      </c>
      <c r="AS130" s="99">
        <f t="shared" si="476"/>
        <v>0.9758110016</v>
      </c>
      <c r="AU130" s="84" t="str">
        <f t="shared" si="24"/>
        <v>virginica</v>
      </c>
      <c r="AW130" s="29">
        <v>0.0</v>
      </c>
      <c r="AX130" s="29">
        <v>0.0</v>
      </c>
      <c r="AY130" s="29">
        <v>1.0</v>
      </c>
    </row>
    <row r="131" ht="18.0" customHeight="1">
      <c r="A131" s="1">
        <v>17.0</v>
      </c>
      <c r="B131" s="29">
        <v>0.0</v>
      </c>
      <c r="C131" s="29">
        <v>0.0</v>
      </c>
      <c r="D131" s="100">
        <v>1.0</v>
      </c>
      <c r="E131" s="101" t="str">
        <f t="shared" si="12"/>
        <v>virginica</v>
      </c>
      <c r="F131" s="91">
        <f t="shared" ref="F131:H131" si="477">AQ131</f>
        <v>0</v>
      </c>
      <c r="G131" s="92">
        <f t="shared" si="477"/>
        <v>0.005080284931</v>
      </c>
      <c r="H131" s="93">
        <f t="shared" si="477"/>
        <v>0.9949197151</v>
      </c>
      <c r="I131" s="94" t="str">
        <f t="shared" si="14"/>
        <v>virginica</v>
      </c>
      <c r="K131" s="24" t="str">
        <f t="shared" si="15"/>
        <v>OK</v>
      </c>
      <c r="L131" s="96">
        <f t="shared" si="16"/>
        <v>0.00003395488968</v>
      </c>
      <c r="N131" s="29">
        <v>1.0</v>
      </c>
      <c r="O131" s="27">
        <v>6.5</v>
      </c>
      <c r="P131" s="27">
        <v>5.5</v>
      </c>
      <c r="U131" s="97">
        <v>34.08145734085805</v>
      </c>
      <c r="V131" s="97">
        <v>262.81460204590564</v>
      </c>
      <c r="W131" s="97">
        <v>-1.2071857572234501</v>
      </c>
      <c r="Z131" s="98">
        <f t="shared" ref="Z131:AB131" si="478">1/(1+EXP(-U131))</f>
        <v>1</v>
      </c>
      <c r="AA131" s="98">
        <f t="shared" si="478"/>
        <v>1</v>
      </c>
      <c r="AB131" s="98">
        <f t="shared" si="478"/>
        <v>0.2301993775</v>
      </c>
      <c r="AE131" s="29">
        <v>1.0</v>
      </c>
      <c r="AF131" s="98">
        <f t="shared" ref="AF131:AH131" si="479">Z131</f>
        <v>1</v>
      </c>
      <c r="AG131" s="98">
        <f t="shared" si="479"/>
        <v>1</v>
      </c>
      <c r="AH131" s="98">
        <f t="shared" si="479"/>
        <v>0.2301993775</v>
      </c>
      <c r="AM131" s="97">
        <v>-54.87376063207911</v>
      </c>
      <c r="AN131" s="97">
        <v>143.59195407503015</v>
      </c>
      <c r="AO131" s="97">
        <v>148.86924877172117</v>
      </c>
      <c r="AQ131" s="99">
        <f t="shared" ref="AQ131:AS131" si="480">EXP(AM131)/(EXP($AM131)+EXP($AN131)+EXP($AO131))</f>
        <v>0</v>
      </c>
      <c r="AR131" s="99">
        <f t="shared" si="480"/>
        <v>0.005080284931</v>
      </c>
      <c r="AS131" s="99">
        <f t="shared" si="480"/>
        <v>0.9949197151</v>
      </c>
      <c r="AU131" s="84" t="str">
        <f t="shared" si="24"/>
        <v>virginica</v>
      </c>
      <c r="AW131" s="29">
        <v>0.0</v>
      </c>
      <c r="AX131" s="29">
        <v>0.0</v>
      </c>
      <c r="AY131" s="29">
        <v>1.0</v>
      </c>
    </row>
    <row r="132" ht="18.0" customHeight="1">
      <c r="A132" s="1">
        <v>18.0</v>
      </c>
      <c r="B132" s="29">
        <v>0.0</v>
      </c>
      <c r="C132" s="29">
        <v>0.0</v>
      </c>
      <c r="D132" s="100">
        <v>1.0</v>
      </c>
      <c r="E132" s="101" t="str">
        <f t="shared" si="12"/>
        <v>virginica</v>
      </c>
      <c r="F132" s="91">
        <f t="shared" ref="F132:H132" si="481">AQ132</f>
        <v>0</v>
      </c>
      <c r="G132" s="92">
        <f t="shared" si="481"/>
        <v>0.000001481517208</v>
      </c>
      <c r="H132" s="93">
        <f t="shared" si="481"/>
        <v>0.9999985185</v>
      </c>
      <c r="I132" s="94" t="str">
        <f t="shared" si="14"/>
        <v>virginica</v>
      </c>
      <c r="K132" s="24" t="str">
        <f t="shared" si="15"/>
        <v>OK</v>
      </c>
      <c r="L132" s="96">
        <f t="shared" si="16"/>
        <v>0.000000009876788703</v>
      </c>
      <c r="N132" s="29">
        <v>1.0</v>
      </c>
      <c r="O132" s="27">
        <v>7.7</v>
      </c>
      <c r="P132" s="27">
        <v>6.7</v>
      </c>
      <c r="U132" s="97">
        <v>43.946934972396704</v>
      </c>
      <c r="V132" s="97">
        <v>322.6465492377586</v>
      </c>
      <c r="W132" s="97">
        <v>-1.6738732597374377</v>
      </c>
      <c r="Z132" s="98">
        <f t="shared" ref="Z132:AB132" si="482">1/(1+EXP(-U132))</f>
        <v>1</v>
      </c>
      <c r="AA132" s="98">
        <f t="shared" si="482"/>
        <v>1</v>
      </c>
      <c r="AB132" s="98">
        <f t="shared" si="482"/>
        <v>0.1579084557</v>
      </c>
      <c r="AE132" s="29">
        <v>1.0</v>
      </c>
      <c r="AF132" s="98">
        <f t="shared" ref="AF132:AH132" si="483">Z132</f>
        <v>1</v>
      </c>
      <c r="AG132" s="98">
        <f t="shared" si="483"/>
        <v>1</v>
      </c>
      <c r="AH132" s="98">
        <f t="shared" si="483"/>
        <v>0.1579084557</v>
      </c>
      <c r="AM132" s="97">
        <v>-58.42858438076813</v>
      </c>
      <c r="AN132" s="97">
        <v>147.4948224536025</v>
      </c>
      <c r="AO132" s="97">
        <v>160.91726482675324</v>
      </c>
      <c r="AQ132" s="99">
        <f t="shared" ref="AQ132:AS132" si="484">EXP(AM132)/(EXP($AM132)+EXP($AN132)+EXP($AO132))</f>
        <v>0</v>
      </c>
      <c r="AR132" s="99">
        <f t="shared" si="484"/>
        <v>0.000001481517208</v>
      </c>
      <c r="AS132" s="99">
        <f t="shared" si="484"/>
        <v>0.9999985185</v>
      </c>
      <c r="AU132" s="84" t="str">
        <f t="shared" si="24"/>
        <v>virginica</v>
      </c>
      <c r="AW132" s="29">
        <v>0.0</v>
      </c>
      <c r="AX132" s="29">
        <v>0.0</v>
      </c>
      <c r="AY132" s="29">
        <v>1.0</v>
      </c>
    </row>
    <row r="133" ht="18.0" customHeight="1">
      <c r="A133" s="1">
        <v>19.0</v>
      </c>
      <c r="B133" s="29">
        <v>0.0</v>
      </c>
      <c r="C133" s="29">
        <v>0.0</v>
      </c>
      <c r="D133" s="100">
        <v>1.0</v>
      </c>
      <c r="E133" s="101" t="str">
        <f t="shared" si="12"/>
        <v>virginica</v>
      </c>
      <c r="F133" s="91">
        <f t="shared" ref="F133:H133" si="485">AQ133</f>
        <v>0</v>
      </c>
      <c r="G133" s="92">
        <f t="shared" si="485"/>
        <v>0.0000004800160117</v>
      </c>
      <c r="H133" s="93">
        <f t="shared" si="485"/>
        <v>0.99999952</v>
      </c>
      <c r="I133" s="94" t="str">
        <f t="shared" si="14"/>
        <v>virginica</v>
      </c>
      <c r="K133" s="24" t="str">
        <f t="shared" si="15"/>
        <v>OK</v>
      </c>
      <c r="L133" s="96">
        <f t="shared" si="16"/>
        <v>0.000000003200107513</v>
      </c>
      <c r="N133" s="29">
        <v>1.0</v>
      </c>
      <c r="O133" s="27">
        <v>7.7</v>
      </c>
      <c r="P133" s="27">
        <v>6.9</v>
      </c>
      <c r="U133" s="97">
        <v>47.69105948370992</v>
      </c>
      <c r="V133" s="97">
        <v>334.8088559772386</v>
      </c>
      <c r="W133" s="97">
        <v>-1.7511205403553425</v>
      </c>
      <c r="Z133" s="98">
        <f t="shared" ref="Z133:AB133" si="486">1/(1+EXP(-U133))</f>
        <v>1</v>
      </c>
      <c r="AA133" s="98">
        <f t="shared" si="486"/>
        <v>1</v>
      </c>
      <c r="AB133" s="98">
        <f t="shared" si="486"/>
        <v>0.1479059209</v>
      </c>
      <c r="AE133" s="29">
        <v>1.0</v>
      </c>
      <c r="AF133" s="98">
        <f t="shared" ref="AF133:AH133" si="487">Z133</f>
        <v>1</v>
      </c>
      <c r="AG133" s="98">
        <f t="shared" si="487"/>
        <v>1</v>
      </c>
      <c r="AH133" s="98">
        <f t="shared" si="487"/>
        <v>0.1479059209</v>
      </c>
      <c r="AM133" s="97">
        <v>-58.92044764055446</v>
      </c>
      <c r="AN133" s="97">
        <v>148.03484291563234</v>
      </c>
      <c r="AO133" s="97">
        <v>162.58428881154916</v>
      </c>
      <c r="AQ133" s="99">
        <f t="shared" ref="AQ133:AS133" si="488">EXP(AM133)/(EXP($AM133)+EXP($AN133)+EXP($AO133))</f>
        <v>0</v>
      </c>
      <c r="AR133" s="99">
        <f t="shared" si="488"/>
        <v>0.0000004800160117</v>
      </c>
      <c r="AS133" s="99">
        <f t="shared" si="488"/>
        <v>0.99999952</v>
      </c>
      <c r="AU133" s="84" t="str">
        <f t="shared" si="24"/>
        <v>virginica</v>
      </c>
      <c r="AW133" s="29">
        <v>0.0</v>
      </c>
      <c r="AX133" s="29">
        <v>0.0</v>
      </c>
      <c r="AY133" s="29">
        <v>1.0</v>
      </c>
    </row>
    <row r="134" ht="18.0" customHeight="1">
      <c r="A134" s="1">
        <v>20.0</v>
      </c>
      <c r="B134" s="29">
        <v>0.0</v>
      </c>
      <c r="C134" s="29">
        <v>0.0</v>
      </c>
      <c r="D134" s="100">
        <v>1.0</v>
      </c>
      <c r="E134" s="101" t="str">
        <f t="shared" si="12"/>
        <v>virginica</v>
      </c>
      <c r="F134" s="91">
        <f t="shared" ref="F134:H134" si="489">AQ134</f>
        <v>0</v>
      </c>
      <c r="G134" s="92">
        <f t="shared" si="489"/>
        <v>0.2326533357</v>
      </c>
      <c r="H134" s="93">
        <f t="shared" si="489"/>
        <v>0.7673466643</v>
      </c>
      <c r="I134" s="94" t="str">
        <f t="shared" si="14"/>
        <v>virginica</v>
      </c>
      <c r="K134" s="24" t="str">
        <f t="shared" si="15"/>
        <v>OK</v>
      </c>
      <c r="L134" s="96">
        <f t="shared" si="16"/>
        <v>0.001765444036</v>
      </c>
      <c r="N134" s="29">
        <v>1.0</v>
      </c>
      <c r="O134" s="27">
        <v>6.0</v>
      </c>
      <c r="P134" s="27">
        <v>5.0</v>
      </c>
      <c r="U134" s="97">
        <v>29.970841661050287</v>
      </c>
      <c r="V134" s="97">
        <v>237.8846240493003</v>
      </c>
      <c r="W134" s="97">
        <v>-1.0127326311759552</v>
      </c>
      <c r="Z134" s="98">
        <f t="shared" ref="Z134:AB134" si="490">1/(1+EXP(-U134))</f>
        <v>1</v>
      </c>
      <c r="AA134" s="98">
        <f t="shared" si="490"/>
        <v>1</v>
      </c>
      <c r="AB134" s="98">
        <f t="shared" si="490"/>
        <v>0.2664454111</v>
      </c>
      <c r="AE134" s="29">
        <v>1.0</v>
      </c>
      <c r="AF134" s="98">
        <f t="shared" ref="AF134:AH134" si="491">Z134</f>
        <v>1</v>
      </c>
      <c r="AG134" s="98">
        <f t="shared" si="491"/>
        <v>1</v>
      </c>
      <c r="AH134" s="98">
        <f t="shared" si="491"/>
        <v>0.2664454111</v>
      </c>
      <c r="AM134" s="97">
        <v>-53.091403212005204</v>
      </c>
      <c r="AN134" s="97">
        <v>141.63509013300336</v>
      </c>
      <c r="AO134" s="97">
        <v>142.82847929038655</v>
      </c>
      <c r="AQ134" s="99">
        <f t="shared" ref="AQ134:AS134" si="492">EXP(AM134)/(EXP($AM134)+EXP($AN134)+EXP($AO134))</f>
        <v>0</v>
      </c>
      <c r="AR134" s="99">
        <f t="shared" si="492"/>
        <v>0.2326533357</v>
      </c>
      <c r="AS134" s="99">
        <f t="shared" si="492"/>
        <v>0.7673466643</v>
      </c>
      <c r="AU134" s="84" t="str">
        <f t="shared" si="24"/>
        <v>virginica</v>
      </c>
      <c r="AW134" s="29">
        <v>0.0</v>
      </c>
      <c r="AX134" s="29">
        <v>0.0</v>
      </c>
      <c r="AY134" s="29">
        <v>1.0</v>
      </c>
    </row>
    <row r="135" ht="18.0" customHeight="1">
      <c r="A135" s="1">
        <v>21.0</v>
      </c>
      <c r="B135" s="29">
        <v>0.0</v>
      </c>
      <c r="C135" s="29">
        <v>0.0</v>
      </c>
      <c r="D135" s="100">
        <v>1.0</v>
      </c>
      <c r="E135" s="101" t="str">
        <f t="shared" si="12"/>
        <v>virginica</v>
      </c>
      <c r="F135" s="91">
        <f t="shared" ref="F135:H135" si="493">AQ135</f>
        <v>0</v>
      </c>
      <c r="G135" s="92">
        <f t="shared" si="493"/>
        <v>0.001103859519</v>
      </c>
      <c r="H135" s="93">
        <f t="shared" si="493"/>
        <v>0.9988961405</v>
      </c>
      <c r="I135" s="94" t="str">
        <f t="shared" si="14"/>
        <v>virginica</v>
      </c>
      <c r="K135" s="24" t="str">
        <f t="shared" si="15"/>
        <v>OK</v>
      </c>
      <c r="L135" s="96">
        <f t="shared" si="16"/>
        <v>0.000007363128139</v>
      </c>
      <c r="N135" s="29">
        <v>1.0</v>
      </c>
      <c r="O135" s="27">
        <v>6.9</v>
      </c>
      <c r="P135" s="27">
        <v>5.7</v>
      </c>
      <c r="U135" s="97">
        <v>33.62582537339105</v>
      </c>
      <c r="V135" s="97">
        <v>270.5962777037101</v>
      </c>
      <c r="W135" s="97">
        <v>-1.2855009774435413</v>
      </c>
      <c r="Z135" s="98">
        <f t="shared" ref="Z135:AB135" si="494">1/(1+EXP(-U135))</f>
        <v>1</v>
      </c>
      <c r="AA135" s="98">
        <f t="shared" si="494"/>
        <v>1</v>
      </c>
      <c r="AB135" s="98">
        <f t="shared" si="494"/>
        <v>0.2166152905</v>
      </c>
      <c r="AE135" s="29">
        <v>1.0</v>
      </c>
      <c r="AF135" s="98">
        <f t="shared" ref="AF135:AH135" si="495">Z135</f>
        <v>1</v>
      </c>
      <c r="AG135" s="98">
        <f t="shared" si="495"/>
        <v>1</v>
      </c>
      <c r="AH135" s="98">
        <f t="shared" si="495"/>
        <v>0.2166152905</v>
      </c>
      <c r="AM135" s="97">
        <v>-55.54174263993376</v>
      </c>
      <c r="AN135" s="97">
        <v>144.32533666731007</v>
      </c>
      <c r="AO135" s="97">
        <v>151.13317478438952</v>
      </c>
      <c r="AQ135" s="99">
        <f t="shared" ref="AQ135:AS135" si="496">EXP(AM135)/(EXP($AM135)+EXP($AN135)+EXP($AO135))</f>
        <v>0</v>
      </c>
      <c r="AR135" s="99">
        <f t="shared" si="496"/>
        <v>0.001103859519</v>
      </c>
      <c r="AS135" s="99">
        <f t="shared" si="496"/>
        <v>0.9988961405</v>
      </c>
      <c r="AU135" s="84" t="str">
        <f t="shared" si="24"/>
        <v>virginica</v>
      </c>
      <c r="AW135" s="29">
        <v>0.0</v>
      </c>
      <c r="AX135" s="29">
        <v>0.0</v>
      </c>
      <c r="AY135" s="29">
        <v>1.0</v>
      </c>
    </row>
    <row r="136" ht="18.0" customHeight="1">
      <c r="A136" s="1">
        <v>22.0</v>
      </c>
      <c r="B136" s="29">
        <v>0.0</v>
      </c>
      <c r="C136" s="29">
        <v>0.0</v>
      </c>
      <c r="D136" s="100">
        <v>1.0</v>
      </c>
      <c r="E136" s="101" t="str">
        <f t="shared" si="12"/>
        <v>virginica</v>
      </c>
      <c r="F136" s="91">
        <f t="shared" ref="F136:H136" si="497">AQ136</f>
        <v>0</v>
      </c>
      <c r="G136" s="92">
        <f t="shared" si="497"/>
        <v>0.4228118269</v>
      </c>
      <c r="H136" s="93">
        <f t="shared" si="497"/>
        <v>0.5771881731</v>
      </c>
      <c r="I136" s="94" t="str">
        <f t="shared" si="14"/>
        <v>virginica</v>
      </c>
      <c r="K136" s="24" t="str">
        <f t="shared" si="15"/>
        <v>OK</v>
      </c>
      <c r="L136" s="96">
        <f t="shared" si="16"/>
        <v>0.003663912949</v>
      </c>
      <c r="N136" s="29">
        <v>1.0</v>
      </c>
      <c r="O136" s="27">
        <v>5.6</v>
      </c>
      <c r="P136" s="27">
        <v>4.9</v>
      </c>
      <c r="U136" s="97">
        <v>32.2985358841739</v>
      </c>
      <c r="V136" s="97">
        <v>236.184101761236</v>
      </c>
      <c r="W136" s="97">
        <v>-0.9730410512648167</v>
      </c>
      <c r="Z136" s="98">
        <f t="shared" ref="Z136:AB136" si="498">1/(1+EXP(-U136))</f>
        <v>1</v>
      </c>
      <c r="AA136" s="98">
        <f t="shared" si="498"/>
        <v>1</v>
      </c>
      <c r="AB136" s="98">
        <f t="shared" si="498"/>
        <v>0.2742747713</v>
      </c>
      <c r="AE136" s="29">
        <v>1.0</v>
      </c>
      <c r="AF136" s="98">
        <f t="shared" ref="AF136:AH136" si="499">Z136</f>
        <v>1</v>
      </c>
      <c r="AG136" s="98">
        <f t="shared" si="499"/>
        <v>1</v>
      </c>
      <c r="AH136" s="98">
        <f t="shared" si="499"/>
        <v>0.2742747713</v>
      </c>
      <c r="AM136" s="97">
        <v>-52.70640333816721</v>
      </c>
      <c r="AN136" s="97">
        <v>141.21239580562428</v>
      </c>
      <c r="AO136" s="97">
        <v>141.52363691581598</v>
      </c>
      <c r="AQ136" s="99">
        <f t="shared" ref="AQ136:AS136" si="500">EXP(AM136)/(EXP($AM136)+EXP($AN136)+EXP($AO136))</f>
        <v>0</v>
      </c>
      <c r="AR136" s="99">
        <f t="shared" si="500"/>
        <v>0.4228118269</v>
      </c>
      <c r="AS136" s="99">
        <f t="shared" si="500"/>
        <v>0.5771881731</v>
      </c>
      <c r="AU136" s="84" t="str">
        <f t="shared" si="24"/>
        <v>virginica</v>
      </c>
      <c r="AW136" s="29">
        <v>0.0</v>
      </c>
      <c r="AX136" s="29">
        <v>0.0</v>
      </c>
      <c r="AY136" s="29">
        <v>1.0</v>
      </c>
    </row>
    <row r="137" ht="18.0" customHeight="1">
      <c r="A137" s="1">
        <v>23.0</v>
      </c>
      <c r="B137" s="29">
        <v>0.0</v>
      </c>
      <c r="C137" s="29">
        <v>0.0</v>
      </c>
      <c r="D137" s="100">
        <v>1.0</v>
      </c>
      <c r="E137" s="101" t="str">
        <f t="shared" si="12"/>
        <v>virginica</v>
      </c>
      <c r="F137" s="91">
        <f t="shared" ref="F137:H137" si="501">AQ137</f>
        <v>0</v>
      </c>
      <c r="G137" s="92">
        <f t="shared" si="501"/>
        <v>0.000001481517208</v>
      </c>
      <c r="H137" s="93">
        <f t="shared" si="501"/>
        <v>0.9999985185</v>
      </c>
      <c r="I137" s="94" t="str">
        <f t="shared" si="14"/>
        <v>virginica</v>
      </c>
      <c r="K137" s="24" t="str">
        <f t="shared" si="15"/>
        <v>OK</v>
      </c>
      <c r="L137" s="96">
        <f t="shared" si="16"/>
        <v>0.000000009876788703</v>
      </c>
      <c r="N137" s="29">
        <v>1.0</v>
      </c>
      <c r="O137" s="27">
        <v>7.7</v>
      </c>
      <c r="P137" s="27">
        <v>6.7</v>
      </c>
      <c r="U137" s="97">
        <v>43.946934972396704</v>
      </c>
      <c r="V137" s="97">
        <v>322.6465492377586</v>
      </c>
      <c r="W137" s="97">
        <v>-1.6738732597374377</v>
      </c>
      <c r="Z137" s="98">
        <f t="shared" ref="Z137:AB137" si="502">1/(1+EXP(-U137))</f>
        <v>1</v>
      </c>
      <c r="AA137" s="98">
        <f t="shared" si="502"/>
        <v>1</v>
      </c>
      <c r="AB137" s="98">
        <f t="shared" si="502"/>
        <v>0.1579084557</v>
      </c>
      <c r="AE137" s="29">
        <v>1.0</v>
      </c>
      <c r="AF137" s="98">
        <f t="shared" ref="AF137:AH137" si="503">Z137</f>
        <v>1</v>
      </c>
      <c r="AG137" s="98">
        <f t="shared" si="503"/>
        <v>1</v>
      </c>
      <c r="AH137" s="98">
        <f t="shared" si="503"/>
        <v>0.1579084557</v>
      </c>
      <c r="AM137" s="97">
        <v>-58.42858438076813</v>
      </c>
      <c r="AN137" s="97">
        <v>147.4948224536025</v>
      </c>
      <c r="AO137" s="97">
        <v>160.91726482675324</v>
      </c>
      <c r="AQ137" s="99">
        <f t="shared" ref="AQ137:AS137" si="504">EXP(AM137)/(EXP($AM137)+EXP($AN137)+EXP($AO137))</f>
        <v>0</v>
      </c>
      <c r="AR137" s="99">
        <f t="shared" si="504"/>
        <v>0.000001481517208</v>
      </c>
      <c r="AS137" s="99">
        <f t="shared" si="504"/>
        <v>0.9999985185</v>
      </c>
      <c r="AU137" s="84" t="str">
        <f t="shared" si="24"/>
        <v>virginica</v>
      </c>
      <c r="AW137" s="29">
        <v>0.0</v>
      </c>
      <c r="AX137" s="29">
        <v>0.0</v>
      </c>
      <c r="AY137" s="29">
        <v>1.0</v>
      </c>
    </row>
    <row r="138" ht="18.0" customHeight="1">
      <c r="A138" s="1">
        <v>24.0</v>
      </c>
      <c r="B138" s="29">
        <v>0.0</v>
      </c>
      <c r="C138" s="29">
        <v>0.0</v>
      </c>
      <c r="D138" s="100">
        <v>1.0</v>
      </c>
      <c r="E138" s="101" t="str">
        <f t="shared" si="12"/>
        <v>virginica</v>
      </c>
      <c r="F138" s="91">
        <f t="shared" ref="F138:H138" si="505">AQ138</f>
        <v>0</v>
      </c>
      <c r="G138" s="92">
        <f t="shared" si="505"/>
        <v>0.4126218368</v>
      </c>
      <c r="H138" s="93">
        <f t="shared" si="505"/>
        <v>0.5873781632</v>
      </c>
      <c r="I138" s="94" t="str">
        <f t="shared" si="14"/>
        <v>virginica</v>
      </c>
      <c r="K138" s="24" t="str">
        <f t="shared" si="15"/>
        <v>OK</v>
      </c>
      <c r="L138" s="96">
        <f t="shared" si="16"/>
        <v>0.003547242909</v>
      </c>
      <c r="N138" s="29">
        <v>1.0</v>
      </c>
      <c r="O138" s="27">
        <v>6.3</v>
      </c>
      <c r="P138" s="27">
        <v>4.9</v>
      </c>
      <c r="U138" s="97">
        <v>24.948962046308523</v>
      </c>
      <c r="V138" s="97">
        <v>228.51799736830367</v>
      </c>
      <c r="W138" s="97">
        <v>-0.9749099455686431</v>
      </c>
      <c r="Z138" s="98">
        <f t="shared" ref="Z138:AB138" si="506">1/(1+EXP(-U138))</f>
        <v>1</v>
      </c>
      <c r="AA138" s="98">
        <f t="shared" si="506"/>
        <v>1</v>
      </c>
      <c r="AB138" s="98">
        <f t="shared" si="506"/>
        <v>0.2739029284</v>
      </c>
      <c r="AE138" s="29">
        <v>1.0</v>
      </c>
      <c r="AF138" s="98">
        <f t="shared" ref="AF138:AH138" si="507">Z138</f>
        <v>1</v>
      </c>
      <c r="AG138" s="98">
        <f t="shared" si="507"/>
        <v>1</v>
      </c>
      <c r="AH138" s="98">
        <f t="shared" si="507"/>
        <v>0.2739029284</v>
      </c>
      <c r="AM138" s="97">
        <v>-52.72468828656235</v>
      </c>
      <c r="AN138" s="97">
        <v>141.23247099352528</v>
      </c>
      <c r="AO138" s="97">
        <v>141.5856083120284</v>
      </c>
      <c r="AQ138" s="99">
        <f t="shared" ref="AQ138:AS138" si="508">EXP(AM138)/(EXP($AM138)+EXP($AN138)+EXP($AO138))</f>
        <v>0</v>
      </c>
      <c r="AR138" s="99">
        <f t="shared" si="508"/>
        <v>0.4126218368</v>
      </c>
      <c r="AS138" s="99">
        <f t="shared" si="508"/>
        <v>0.5873781632</v>
      </c>
      <c r="AU138" s="84" t="str">
        <f t="shared" si="24"/>
        <v>virginica</v>
      </c>
      <c r="AW138" s="29">
        <v>0.0</v>
      </c>
      <c r="AX138" s="29">
        <v>0.0</v>
      </c>
      <c r="AY138" s="29">
        <v>1.0</v>
      </c>
    </row>
    <row r="139" ht="18.0" customHeight="1">
      <c r="A139" s="1">
        <v>25.0</v>
      </c>
      <c r="B139" s="29">
        <v>0.0</v>
      </c>
      <c r="C139" s="29">
        <v>0.0</v>
      </c>
      <c r="D139" s="100">
        <v>1.0</v>
      </c>
      <c r="E139" s="101" t="str">
        <f t="shared" si="12"/>
        <v>virginica</v>
      </c>
      <c r="F139" s="91">
        <f t="shared" ref="F139:H139" si="509">AQ139</f>
        <v>0</v>
      </c>
      <c r="G139" s="92">
        <f t="shared" si="509"/>
        <v>0.001115175968</v>
      </c>
      <c r="H139" s="93">
        <f t="shared" si="509"/>
        <v>0.998884824</v>
      </c>
      <c r="I139" s="94" t="str">
        <f t="shared" si="14"/>
        <v>virginica</v>
      </c>
      <c r="K139" s="24" t="str">
        <f t="shared" si="15"/>
        <v>OK</v>
      </c>
      <c r="L139" s="96">
        <f t="shared" si="16"/>
        <v>0.000007438654931</v>
      </c>
      <c r="N139" s="29">
        <v>1.0</v>
      </c>
      <c r="O139" s="27">
        <v>6.7</v>
      </c>
      <c r="P139" s="27">
        <v>5.7</v>
      </c>
      <c r="U139" s="97">
        <v>35.72570361278116</v>
      </c>
      <c r="V139" s="97">
        <v>272.7865932445479</v>
      </c>
      <c r="W139" s="97">
        <v>-1.284967007642448</v>
      </c>
      <c r="Z139" s="98">
        <f t="shared" ref="Z139:AB139" si="510">1/(1+EXP(-U139))</f>
        <v>1</v>
      </c>
      <c r="AA139" s="98">
        <f t="shared" si="510"/>
        <v>1</v>
      </c>
      <c r="AB139" s="98">
        <f t="shared" si="510"/>
        <v>0.2167059152</v>
      </c>
      <c r="AE139" s="29">
        <v>1.0</v>
      </c>
      <c r="AF139" s="98">
        <f t="shared" ref="AF139:AH139" si="511">Z139</f>
        <v>1</v>
      </c>
      <c r="AG139" s="98">
        <f t="shared" si="511"/>
        <v>1</v>
      </c>
      <c r="AH139" s="98">
        <f t="shared" si="511"/>
        <v>0.2167059152</v>
      </c>
      <c r="AM139" s="97">
        <v>-55.53728627325877</v>
      </c>
      <c r="AN139" s="97">
        <v>144.32044398800724</v>
      </c>
      <c r="AO139" s="97">
        <v>151.11807125716876</v>
      </c>
      <c r="AQ139" s="99">
        <f t="shared" ref="AQ139:AS139" si="512">EXP(AM139)/(EXP($AM139)+EXP($AN139)+EXP($AO139))</f>
        <v>0</v>
      </c>
      <c r="AR139" s="99">
        <f t="shared" si="512"/>
        <v>0.001115175968</v>
      </c>
      <c r="AS139" s="99">
        <f t="shared" si="512"/>
        <v>0.998884824</v>
      </c>
      <c r="AU139" s="84" t="str">
        <f t="shared" si="24"/>
        <v>virginica</v>
      </c>
      <c r="AW139" s="29">
        <v>0.0</v>
      </c>
      <c r="AX139" s="29">
        <v>0.0</v>
      </c>
      <c r="AY139" s="29">
        <v>1.0</v>
      </c>
    </row>
    <row r="140" ht="18.0" customHeight="1">
      <c r="A140" s="1">
        <v>26.0</v>
      </c>
      <c r="B140" s="29">
        <v>0.0</v>
      </c>
      <c r="C140" s="29">
        <v>0.0</v>
      </c>
      <c r="D140" s="100">
        <v>1.0</v>
      </c>
      <c r="E140" s="101" t="str">
        <f t="shared" si="12"/>
        <v>virginica</v>
      </c>
      <c r="F140" s="91">
        <f t="shared" ref="F140:H140" si="513">AQ140</f>
        <v>0</v>
      </c>
      <c r="G140" s="92">
        <f t="shared" si="513"/>
        <v>0.0001278149889</v>
      </c>
      <c r="H140" s="93">
        <f t="shared" si="513"/>
        <v>0.999872185</v>
      </c>
      <c r="I140" s="94" t="str">
        <f t="shared" si="14"/>
        <v>virginica</v>
      </c>
      <c r="K140" s="24" t="str">
        <f t="shared" si="15"/>
        <v>OK</v>
      </c>
      <c r="L140" s="96">
        <f t="shared" si="16"/>
        <v>0.0000008521543863</v>
      </c>
      <c r="N140" s="29">
        <v>1.0</v>
      </c>
      <c r="O140" s="27">
        <v>7.2</v>
      </c>
      <c r="P140" s="27">
        <v>6.0</v>
      </c>
      <c r="U140" s="97">
        <v>36.09219478127571</v>
      </c>
      <c r="V140" s="97">
        <v>285.5542645016733</v>
      </c>
      <c r="W140" s="97">
        <v>-1.4021728530720383</v>
      </c>
      <c r="Z140" s="98">
        <f t="shared" ref="Z140:AB140" si="514">1/(1+EXP(-U140))</f>
        <v>1</v>
      </c>
      <c r="AA140" s="98">
        <f t="shared" si="514"/>
        <v>1</v>
      </c>
      <c r="AB140" s="98">
        <f t="shared" si="514"/>
        <v>0.1974715389</v>
      </c>
      <c r="AE140" s="29">
        <v>1.0</v>
      </c>
      <c r="AF140" s="98">
        <f t="shared" ref="AF140:AH140" si="515">Z140</f>
        <v>1</v>
      </c>
      <c r="AG140" s="98">
        <f t="shared" si="515"/>
        <v>1</v>
      </c>
      <c r="AH140" s="98">
        <f t="shared" si="515"/>
        <v>0.1974715389</v>
      </c>
      <c r="AM140" s="97">
        <v>-56.48311482568416</v>
      </c>
      <c r="AN140" s="97">
        <v>145.35887644198573</v>
      </c>
      <c r="AO140" s="97">
        <v>154.32367535754997</v>
      </c>
      <c r="AQ140" s="99">
        <f t="shared" ref="AQ140:AS140" si="516">EXP(AM140)/(EXP($AM140)+EXP($AN140)+EXP($AO140))</f>
        <v>0</v>
      </c>
      <c r="AR140" s="99">
        <f t="shared" si="516"/>
        <v>0.0001278149889</v>
      </c>
      <c r="AS140" s="99">
        <f t="shared" si="516"/>
        <v>0.999872185</v>
      </c>
      <c r="AU140" s="84" t="str">
        <f t="shared" si="24"/>
        <v>virginica</v>
      </c>
      <c r="AW140" s="29">
        <v>0.0</v>
      </c>
      <c r="AX140" s="29">
        <v>0.0</v>
      </c>
      <c r="AY140" s="29">
        <v>1.0</v>
      </c>
    </row>
    <row r="141" ht="18.0" customHeight="1">
      <c r="A141" s="1">
        <v>27.0</v>
      </c>
      <c r="B141" s="29">
        <v>0.0</v>
      </c>
      <c r="C141" s="29">
        <v>0.0</v>
      </c>
      <c r="D141" s="100">
        <v>1.0</v>
      </c>
      <c r="E141" s="101" t="str">
        <f t="shared" si="12"/>
        <v>virginica</v>
      </c>
      <c r="F141" s="91">
        <f t="shared" ref="F141:H141" si="517">AQ141</f>
        <v>0</v>
      </c>
      <c r="G141" s="92">
        <f t="shared" si="517"/>
        <v>0.6285379799</v>
      </c>
      <c r="H141" s="93">
        <f t="shared" si="517"/>
        <v>0.3714620201</v>
      </c>
      <c r="I141" s="94" t="str">
        <f t="shared" si="14"/>
        <v>versicolor</v>
      </c>
      <c r="K141" s="24" t="str">
        <f t="shared" si="15"/>
        <v>NG</v>
      </c>
      <c r="L141" s="96">
        <f t="shared" si="16"/>
        <v>0.006602057692</v>
      </c>
      <c r="N141" s="29">
        <v>1.0</v>
      </c>
      <c r="O141" s="27">
        <v>6.2</v>
      </c>
      <c r="P141" s="27">
        <v>4.8</v>
      </c>
      <c r="U141" s="97">
        <v>24.12683891034696</v>
      </c>
      <c r="V141" s="97">
        <v>223.53200176898252</v>
      </c>
      <c r="W141" s="97">
        <v>-0.9360193203591439</v>
      </c>
      <c r="Z141" s="98">
        <f t="shared" ref="Z141:AB141" si="518">1/(1+EXP(-U141))</f>
        <v>1</v>
      </c>
      <c r="AA141" s="98">
        <f t="shared" si="518"/>
        <v>1</v>
      </c>
      <c r="AB141" s="98">
        <f t="shared" si="518"/>
        <v>0.2817051222</v>
      </c>
      <c r="AE141" s="29">
        <v>1.0</v>
      </c>
      <c r="AF141" s="98">
        <f t="shared" ref="AF141:AH141" si="519">Z141</f>
        <v>1</v>
      </c>
      <c r="AG141" s="98">
        <f t="shared" si="519"/>
        <v>1</v>
      </c>
      <c r="AH141" s="98">
        <f t="shared" si="519"/>
        <v>0.2817051222</v>
      </c>
      <c r="AM141" s="97">
        <v>-52.34102428949953</v>
      </c>
      <c r="AN141" s="97">
        <v>140.81124333836726</v>
      </c>
      <c r="AO141" s="97">
        <v>140.2852935079332</v>
      </c>
      <c r="AQ141" s="99">
        <f t="shared" ref="AQ141:AS141" si="520">EXP(AM141)/(EXP($AM141)+EXP($AN141)+EXP($AO141))</f>
        <v>0</v>
      </c>
      <c r="AR141" s="99">
        <f t="shared" si="520"/>
        <v>0.6285379799</v>
      </c>
      <c r="AS141" s="99">
        <f t="shared" si="520"/>
        <v>0.3714620201</v>
      </c>
      <c r="AU141" s="84" t="str">
        <f t="shared" si="24"/>
        <v>versicolor</v>
      </c>
      <c r="AW141" s="29">
        <v>0.0</v>
      </c>
      <c r="AX141" s="29">
        <v>0.0</v>
      </c>
      <c r="AY141" s="29">
        <v>1.0</v>
      </c>
    </row>
    <row r="142" ht="18.0" customHeight="1">
      <c r="A142" s="1">
        <v>28.0</v>
      </c>
      <c r="B142" s="29">
        <v>0.0</v>
      </c>
      <c r="C142" s="29">
        <v>0.0</v>
      </c>
      <c r="D142" s="100">
        <v>1.0</v>
      </c>
      <c r="E142" s="101" t="str">
        <f t="shared" si="12"/>
        <v>virginica</v>
      </c>
      <c r="F142" s="91">
        <f t="shared" ref="F142:H142" si="521">AQ142</f>
        <v>0</v>
      </c>
      <c r="G142" s="92">
        <f t="shared" si="521"/>
        <v>0.4155251563</v>
      </c>
      <c r="H142" s="93">
        <f t="shared" si="521"/>
        <v>0.5844748437</v>
      </c>
      <c r="I142" s="94" t="str">
        <f t="shared" si="14"/>
        <v>virginica</v>
      </c>
      <c r="K142" s="24" t="str">
        <f t="shared" si="15"/>
        <v>OK</v>
      </c>
      <c r="L142" s="96">
        <f t="shared" si="16"/>
        <v>0.00358027692</v>
      </c>
      <c r="N142" s="29">
        <v>1.0</v>
      </c>
      <c r="O142" s="27">
        <v>6.1</v>
      </c>
      <c r="P142" s="27">
        <v>4.9</v>
      </c>
      <c r="U142" s="97">
        <v>27.04884028569863</v>
      </c>
      <c r="V142" s="97">
        <v>230.70831290914148</v>
      </c>
      <c r="W142" s="97">
        <v>-0.9743759757675499</v>
      </c>
      <c r="Z142" s="98">
        <f t="shared" ref="Z142:AB142" si="522">1/(1+EXP(-U142))</f>
        <v>1</v>
      </c>
      <c r="AA142" s="98">
        <f t="shared" si="522"/>
        <v>1</v>
      </c>
      <c r="AB142" s="98">
        <f t="shared" si="522"/>
        <v>0.2740091372</v>
      </c>
      <c r="AE142" s="29">
        <v>1.0</v>
      </c>
      <c r="AF142" s="98">
        <f t="shared" ref="AF142:AH142" si="523">Z142</f>
        <v>1</v>
      </c>
      <c r="AG142" s="98">
        <f t="shared" si="523"/>
        <v>1</v>
      </c>
      <c r="AH142" s="98">
        <f t="shared" si="523"/>
        <v>0.2740091372</v>
      </c>
      <c r="AM142" s="97">
        <v>-52.719465593596446</v>
      </c>
      <c r="AN142" s="97">
        <v>141.22673695675417</v>
      </c>
      <c r="AO142" s="97">
        <v>141.56790754047313</v>
      </c>
      <c r="AQ142" s="99">
        <f t="shared" ref="AQ142:AS142" si="524">EXP(AM142)/(EXP($AM142)+EXP($AN142)+EXP($AO142))</f>
        <v>0</v>
      </c>
      <c r="AR142" s="99">
        <f t="shared" si="524"/>
        <v>0.4155251563</v>
      </c>
      <c r="AS142" s="99">
        <f t="shared" si="524"/>
        <v>0.5844748437</v>
      </c>
      <c r="AU142" s="84" t="str">
        <f t="shared" si="24"/>
        <v>virginica</v>
      </c>
      <c r="AW142" s="29">
        <v>0.0</v>
      </c>
      <c r="AX142" s="29">
        <v>0.0</v>
      </c>
      <c r="AY142" s="29">
        <v>1.0</v>
      </c>
    </row>
    <row r="143" ht="18.0" customHeight="1">
      <c r="A143" s="1">
        <v>29.0</v>
      </c>
      <c r="B143" s="29">
        <v>0.0</v>
      </c>
      <c r="C143" s="29">
        <v>0.0</v>
      </c>
      <c r="D143" s="100">
        <v>1.0</v>
      </c>
      <c r="E143" s="101" t="str">
        <f t="shared" si="12"/>
        <v>virginica</v>
      </c>
      <c r="F143" s="91">
        <f t="shared" ref="F143:H143" si="525">AQ143</f>
        <v>0</v>
      </c>
      <c r="G143" s="92">
        <f t="shared" si="525"/>
        <v>0.002387307395</v>
      </c>
      <c r="H143" s="93">
        <f t="shared" si="525"/>
        <v>0.9976126926</v>
      </c>
      <c r="I143" s="94" t="str">
        <f t="shared" si="14"/>
        <v>virginica</v>
      </c>
      <c r="K143" s="24" t="str">
        <f t="shared" si="15"/>
        <v>OK</v>
      </c>
      <c r="L143" s="96">
        <f t="shared" si="16"/>
        <v>0.00001593441037</v>
      </c>
      <c r="N143" s="29">
        <v>1.0</v>
      </c>
      <c r="O143" s="27">
        <v>6.4</v>
      </c>
      <c r="P143" s="27">
        <v>5.6</v>
      </c>
      <c r="U143" s="97">
        <v>37.00345871620971</v>
      </c>
      <c r="V143" s="97">
        <v>269.9909131860646</v>
      </c>
      <c r="W143" s="97">
        <v>-1.2455424126318557</v>
      </c>
      <c r="Z143" s="98">
        <f t="shared" ref="Z143:AB143" si="526">1/(1+EXP(-U143))</f>
        <v>1</v>
      </c>
      <c r="AA143" s="98">
        <f t="shared" si="526"/>
        <v>1</v>
      </c>
      <c r="AB143" s="98">
        <f t="shared" si="526"/>
        <v>0.2234727222</v>
      </c>
      <c r="AE143" s="29">
        <v>1.0</v>
      </c>
      <c r="AF143" s="98">
        <f t="shared" ref="AF143:AH143" si="527">Z143</f>
        <v>1</v>
      </c>
      <c r="AG143" s="98">
        <f t="shared" si="527"/>
        <v>1</v>
      </c>
      <c r="AH143" s="98">
        <f t="shared" si="527"/>
        <v>0.2234727222</v>
      </c>
      <c r="AM143" s="97">
        <v>-55.20453624509451</v>
      </c>
      <c r="AN143" s="97">
        <v>143.95511516871755</v>
      </c>
      <c r="AO143" s="97">
        <v>149.9903141684763</v>
      </c>
      <c r="AQ143" s="99">
        <f t="shared" ref="AQ143:AS143" si="528">EXP(AM143)/(EXP($AM143)+EXP($AN143)+EXP($AO143))</f>
        <v>0</v>
      </c>
      <c r="AR143" s="99">
        <f t="shared" si="528"/>
        <v>0.002387307395</v>
      </c>
      <c r="AS143" s="99">
        <f t="shared" si="528"/>
        <v>0.9976126926</v>
      </c>
      <c r="AU143" s="84" t="str">
        <f t="shared" si="24"/>
        <v>virginica</v>
      </c>
      <c r="AW143" s="29">
        <v>0.0</v>
      </c>
      <c r="AX143" s="29">
        <v>0.0</v>
      </c>
      <c r="AY143" s="29">
        <v>1.0</v>
      </c>
    </row>
    <row r="144" ht="18.0" customHeight="1">
      <c r="A144" s="1">
        <v>30.0</v>
      </c>
      <c r="B144" s="29">
        <v>0.0</v>
      </c>
      <c r="C144" s="29">
        <v>0.0</v>
      </c>
      <c r="D144" s="100">
        <v>1.0</v>
      </c>
      <c r="E144" s="101" t="str">
        <f t="shared" si="12"/>
        <v>virginica</v>
      </c>
      <c r="F144" s="91">
        <f t="shared" ref="F144:H144" si="529">AQ144</f>
        <v>0</v>
      </c>
      <c r="G144" s="92">
        <f t="shared" si="529"/>
        <v>0.0005241555884</v>
      </c>
      <c r="H144" s="93">
        <f t="shared" si="529"/>
        <v>0.9994758444</v>
      </c>
      <c r="I144" s="94" t="str">
        <f t="shared" si="14"/>
        <v>virginica</v>
      </c>
      <c r="K144" s="24" t="str">
        <f t="shared" si="15"/>
        <v>OK</v>
      </c>
      <c r="L144" s="96">
        <f t="shared" si="16"/>
        <v>0.000003495286706</v>
      </c>
      <c r="N144" s="29">
        <v>1.0</v>
      </c>
      <c r="O144" s="27">
        <v>7.2</v>
      </c>
      <c r="P144" s="27">
        <v>5.8</v>
      </c>
      <c r="U144" s="97">
        <v>32.34807026996249</v>
      </c>
      <c r="V144" s="97">
        <v>273.3919577621933</v>
      </c>
      <c r="W144" s="97">
        <v>-1.3249255724541336</v>
      </c>
      <c r="Z144" s="98">
        <f t="shared" ref="Z144:AB144" si="530">1/(1+EXP(-U144))</f>
        <v>1</v>
      </c>
      <c r="AA144" s="98">
        <f t="shared" si="530"/>
        <v>1</v>
      </c>
      <c r="AB144" s="98">
        <f t="shared" si="530"/>
        <v>0.2099999738</v>
      </c>
      <c r="AE144" s="29">
        <v>1.0</v>
      </c>
      <c r="AF144" s="98">
        <f t="shared" ref="AF144:AH144" si="531">Z144</f>
        <v>1</v>
      </c>
      <c r="AG144" s="98">
        <f t="shared" si="531"/>
        <v>1</v>
      </c>
      <c r="AH144" s="98">
        <f t="shared" si="531"/>
        <v>0.2099999738</v>
      </c>
      <c r="AM144" s="97">
        <v>-55.86704330397825</v>
      </c>
      <c r="AN144" s="97">
        <v>144.68248677234678</v>
      </c>
      <c r="AO144" s="97">
        <v>152.23568447269218</v>
      </c>
      <c r="AQ144" s="99">
        <f t="shared" ref="AQ144:AS144" si="532">EXP(AM144)/(EXP($AM144)+EXP($AN144)+EXP($AO144))</f>
        <v>0</v>
      </c>
      <c r="AR144" s="99">
        <f t="shared" si="532"/>
        <v>0.0005241555884</v>
      </c>
      <c r="AS144" s="99">
        <f t="shared" si="532"/>
        <v>0.9994758444</v>
      </c>
      <c r="AU144" s="84" t="str">
        <f t="shared" si="24"/>
        <v>virginica</v>
      </c>
      <c r="AW144" s="29">
        <v>0.0</v>
      </c>
      <c r="AX144" s="29">
        <v>0.0</v>
      </c>
      <c r="AY144" s="29">
        <v>1.0</v>
      </c>
    </row>
    <row r="145" ht="18.0" customHeight="1">
      <c r="A145" s="1">
        <v>31.0</v>
      </c>
      <c r="B145" s="29">
        <v>0.0</v>
      </c>
      <c r="C145" s="29">
        <v>0.0</v>
      </c>
      <c r="D145" s="100">
        <v>1.0</v>
      </c>
      <c r="E145" s="101" t="str">
        <f t="shared" si="12"/>
        <v>virginica</v>
      </c>
      <c r="F145" s="91">
        <f t="shared" ref="F145:H145" si="533">AQ145</f>
        <v>0</v>
      </c>
      <c r="G145" s="92">
        <f t="shared" si="533"/>
        <v>0.00006405415405</v>
      </c>
      <c r="H145" s="93">
        <f t="shared" si="533"/>
        <v>0.9999359458</v>
      </c>
      <c r="I145" s="94" t="str">
        <f t="shared" si="14"/>
        <v>virginica</v>
      </c>
      <c r="K145" s="24" t="str">
        <f t="shared" si="15"/>
        <v>OK</v>
      </c>
      <c r="L145" s="96">
        <f t="shared" si="16"/>
        <v>0.0000004270413707</v>
      </c>
      <c r="N145" s="29">
        <v>1.0</v>
      </c>
      <c r="O145" s="27">
        <v>7.4</v>
      </c>
      <c r="P145" s="27">
        <v>6.1</v>
      </c>
      <c r="U145" s="97">
        <v>35.8643787975422</v>
      </c>
      <c r="V145" s="97">
        <v>289.4451023305754</v>
      </c>
      <c r="W145" s="97">
        <v>-1.4413304631820836</v>
      </c>
      <c r="Z145" s="98">
        <f t="shared" ref="Z145:AB145" si="534">1/(1+EXP(-U145))</f>
        <v>1</v>
      </c>
      <c r="AA145" s="98">
        <f t="shared" si="534"/>
        <v>1</v>
      </c>
      <c r="AB145" s="98">
        <f t="shared" si="534"/>
        <v>0.1913394033</v>
      </c>
      <c r="AE145" s="29">
        <v>1.0</v>
      </c>
      <c r="AF145" s="98">
        <f t="shared" ref="AF145:AH145" si="535">Z145</f>
        <v>1</v>
      </c>
      <c r="AG145" s="98">
        <f t="shared" si="535"/>
        <v>1</v>
      </c>
      <c r="AH145" s="98">
        <f t="shared" si="535"/>
        <v>0.1913394033</v>
      </c>
      <c r="AM145" s="97">
        <v>-56.78465560965786</v>
      </c>
      <c r="AN145" s="97">
        <v>145.6899403916555</v>
      </c>
      <c r="AO145" s="97">
        <v>155.34565801081155</v>
      </c>
      <c r="AQ145" s="99">
        <f t="shared" ref="AQ145:AS145" si="536">EXP(AM145)/(EXP($AM145)+EXP($AN145)+EXP($AO145))</f>
        <v>0</v>
      </c>
      <c r="AR145" s="99">
        <f t="shared" si="536"/>
        <v>0.00006405415405</v>
      </c>
      <c r="AS145" s="99">
        <f t="shared" si="536"/>
        <v>0.9999359458</v>
      </c>
      <c r="AU145" s="84" t="str">
        <f t="shared" si="24"/>
        <v>virginica</v>
      </c>
      <c r="AW145" s="29">
        <v>0.0</v>
      </c>
      <c r="AX145" s="29">
        <v>0.0</v>
      </c>
      <c r="AY145" s="29">
        <v>1.0</v>
      </c>
    </row>
    <row r="146" ht="18.0" customHeight="1">
      <c r="A146" s="1">
        <v>32.0</v>
      </c>
      <c r="B146" s="29">
        <v>0.0</v>
      </c>
      <c r="C146" s="29">
        <v>0.0</v>
      </c>
      <c r="D146" s="100">
        <v>1.0</v>
      </c>
      <c r="E146" s="101" t="str">
        <f t="shared" si="12"/>
        <v>virginica</v>
      </c>
      <c r="F146" s="91">
        <f t="shared" ref="F146:H146" si="537">AQ146</f>
        <v>0</v>
      </c>
      <c r="G146" s="92">
        <f t="shared" si="537"/>
        <v>0.000008935081243</v>
      </c>
      <c r="H146" s="93">
        <f t="shared" si="537"/>
        <v>0.9999910649</v>
      </c>
      <c r="I146" s="94" t="str">
        <f t="shared" si="14"/>
        <v>virginica</v>
      </c>
      <c r="K146" s="24" t="str">
        <f t="shared" si="15"/>
        <v>OK</v>
      </c>
      <c r="L146" s="96">
        <f t="shared" si="16"/>
        <v>0.00000005956747441</v>
      </c>
      <c r="N146" s="29">
        <v>1.0</v>
      </c>
      <c r="O146" s="27">
        <v>7.9</v>
      </c>
      <c r="P146" s="27">
        <v>6.4</v>
      </c>
      <c r="U146" s="97">
        <v>36.23086996603678</v>
      </c>
      <c r="V146" s="97">
        <v>302.2127735877009</v>
      </c>
      <c r="W146" s="97">
        <v>-1.5585363086116741</v>
      </c>
      <c r="Z146" s="98">
        <f t="shared" ref="Z146:AB146" si="538">1/(1+EXP(-U146))</f>
        <v>1</v>
      </c>
      <c r="AA146" s="98">
        <f t="shared" si="538"/>
        <v>1</v>
      </c>
      <c r="AB146" s="98">
        <f t="shared" si="538"/>
        <v>0.1738567775</v>
      </c>
      <c r="AE146" s="29">
        <v>1.0</v>
      </c>
      <c r="AF146" s="98">
        <f t="shared" ref="AF146:AH146" si="539">Z146</f>
        <v>1</v>
      </c>
      <c r="AG146" s="98">
        <f t="shared" si="539"/>
        <v>1</v>
      </c>
      <c r="AH146" s="98">
        <f t="shared" si="539"/>
        <v>0.1738567775</v>
      </c>
      <c r="AM146" s="97">
        <v>-57.64434381899602</v>
      </c>
      <c r="AN146" s="97">
        <v>146.6337986993691</v>
      </c>
      <c r="AO146" s="97">
        <v>158.2593150809402</v>
      </c>
      <c r="AQ146" s="99">
        <f t="shared" ref="AQ146:AS146" si="540">EXP(AM146)/(EXP($AM146)+EXP($AN146)+EXP($AO146))</f>
        <v>0</v>
      </c>
      <c r="AR146" s="99">
        <f t="shared" si="540"/>
        <v>0.000008935081243</v>
      </c>
      <c r="AS146" s="99">
        <f t="shared" si="540"/>
        <v>0.9999910649</v>
      </c>
      <c r="AU146" s="84" t="str">
        <f t="shared" si="24"/>
        <v>virginica</v>
      </c>
      <c r="AW146" s="29">
        <v>0.0</v>
      </c>
      <c r="AX146" s="29">
        <v>0.0</v>
      </c>
      <c r="AY146" s="29">
        <v>1.0</v>
      </c>
    </row>
    <row r="147" ht="18.0" customHeight="1">
      <c r="A147" s="1">
        <v>33.0</v>
      </c>
      <c r="B147" s="29">
        <v>0.0</v>
      </c>
      <c r="C147" s="29">
        <v>0.0</v>
      </c>
      <c r="D147" s="100">
        <v>1.0</v>
      </c>
      <c r="E147" s="101" t="str">
        <f t="shared" si="12"/>
        <v>virginica</v>
      </c>
      <c r="F147" s="91">
        <f t="shared" ref="F147:H147" si="541">AQ147</f>
        <v>0</v>
      </c>
      <c r="G147" s="92">
        <f t="shared" si="541"/>
        <v>0.002387307395</v>
      </c>
      <c r="H147" s="93">
        <f t="shared" si="541"/>
        <v>0.9976126926</v>
      </c>
      <c r="I147" s="94" t="str">
        <f t="shared" si="14"/>
        <v>virginica</v>
      </c>
      <c r="K147" s="24" t="str">
        <f t="shared" si="15"/>
        <v>OK</v>
      </c>
      <c r="L147" s="96">
        <f t="shared" si="16"/>
        <v>0.00001593441037</v>
      </c>
      <c r="N147" s="29">
        <v>1.0</v>
      </c>
      <c r="O147" s="27">
        <v>6.4</v>
      </c>
      <c r="P147" s="27">
        <v>5.6</v>
      </c>
      <c r="U147" s="97">
        <v>37.00345871620971</v>
      </c>
      <c r="V147" s="97">
        <v>269.9909131860646</v>
      </c>
      <c r="W147" s="97">
        <v>-1.2455424126318557</v>
      </c>
      <c r="Z147" s="98">
        <f t="shared" ref="Z147:AB147" si="542">1/(1+EXP(-U147))</f>
        <v>1</v>
      </c>
      <c r="AA147" s="98">
        <f t="shared" si="542"/>
        <v>1</v>
      </c>
      <c r="AB147" s="98">
        <f t="shared" si="542"/>
        <v>0.2234727222</v>
      </c>
      <c r="AE147" s="29">
        <v>1.0</v>
      </c>
      <c r="AF147" s="98">
        <f t="shared" ref="AF147:AH147" si="543">Z147</f>
        <v>1</v>
      </c>
      <c r="AG147" s="98">
        <f t="shared" si="543"/>
        <v>1</v>
      </c>
      <c r="AH147" s="98">
        <f t="shared" si="543"/>
        <v>0.2234727222</v>
      </c>
      <c r="AM147" s="97">
        <v>-55.20453624509451</v>
      </c>
      <c r="AN147" s="97">
        <v>143.95511516871755</v>
      </c>
      <c r="AO147" s="97">
        <v>149.9903141684763</v>
      </c>
      <c r="AQ147" s="99">
        <f t="shared" ref="AQ147:AS147" si="544">EXP(AM147)/(EXP($AM147)+EXP($AN147)+EXP($AO147))</f>
        <v>0</v>
      </c>
      <c r="AR147" s="99">
        <f t="shared" si="544"/>
        <v>0.002387307395</v>
      </c>
      <c r="AS147" s="99">
        <f t="shared" si="544"/>
        <v>0.9976126926</v>
      </c>
      <c r="AU147" s="84" t="str">
        <f t="shared" si="24"/>
        <v>virginica</v>
      </c>
      <c r="AW147" s="29">
        <v>0.0</v>
      </c>
      <c r="AX147" s="29">
        <v>0.0</v>
      </c>
      <c r="AY147" s="29">
        <v>1.0</v>
      </c>
    </row>
    <row r="148" ht="18.0" customHeight="1">
      <c r="A148" s="1">
        <v>34.0</v>
      </c>
      <c r="B148" s="29">
        <v>0.0</v>
      </c>
      <c r="C148" s="29">
        <v>0.0</v>
      </c>
      <c r="D148" s="100">
        <v>1.0</v>
      </c>
      <c r="E148" s="101" t="str">
        <f t="shared" si="12"/>
        <v>virginica</v>
      </c>
      <c r="F148" s="91">
        <f t="shared" ref="F148:H148" si="545">AQ148</f>
        <v>0</v>
      </c>
      <c r="G148" s="92">
        <f t="shared" si="545"/>
        <v>0.1136927425</v>
      </c>
      <c r="H148" s="93">
        <f t="shared" si="545"/>
        <v>0.8863072575</v>
      </c>
      <c r="I148" s="94" t="str">
        <f t="shared" si="14"/>
        <v>virginica</v>
      </c>
      <c r="K148" s="24" t="str">
        <f t="shared" si="15"/>
        <v>OK</v>
      </c>
      <c r="L148" s="96">
        <f t="shared" si="16"/>
        <v>0.000804610645</v>
      </c>
      <c r="N148" s="29">
        <v>1.0</v>
      </c>
      <c r="O148" s="27">
        <v>6.3</v>
      </c>
      <c r="P148" s="27">
        <v>5.1</v>
      </c>
      <c r="U148" s="97">
        <v>28.693086557621726</v>
      </c>
      <c r="V148" s="97">
        <v>240.68030410778357</v>
      </c>
      <c r="W148" s="97">
        <v>-1.0521572261865475</v>
      </c>
      <c r="Z148" s="98">
        <f t="shared" ref="Z148:AB148" si="546">1/(1+EXP(-U148))</f>
        <v>1</v>
      </c>
      <c r="AA148" s="98">
        <f t="shared" si="546"/>
        <v>1</v>
      </c>
      <c r="AB148" s="98">
        <f t="shared" si="546"/>
        <v>0.2588110694</v>
      </c>
      <c r="AE148" s="29">
        <v>1.0</v>
      </c>
      <c r="AF148" s="98">
        <f t="shared" ref="AF148:AH148" si="547">Z148</f>
        <v>1</v>
      </c>
      <c r="AG148" s="98">
        <f t="shared" si="547"/>
        <v>1</v>
      </c>
      <c r="AH148" s="98">
        <f t="shared" si="547"/>
        <v>0.2588110694</v>
      </c>
      <c r="AM148" s="97">
        <v>-53.466813270042024</v>
      </c>
      <c r="AN148" s="97">
        <v>142.04725572776277</v>
      </c>
      <c r="AO148" s="97">
        <v>144.10081984138714</v>
      </c>
      <c r="AQ148" s="99">
        <f t="shared" ref="AQ148:AS148" si="548">EXP(AM148)/(EXP($AM148)+EXP($AN148)+EXP($AO148))</f>
        <v>0</v>
      </c>
      <c r="AR148" s="99">
        <f t="shared" si="548"/>
        <v>0.1136927425</v>
      </c>
      <c r="AS148" s="99">
        <f t="shared" si="548"/>
        <v>0.8863072575</v>
      </c>
      <c r="AU148" s="84" t="str">
        <f t="shared" si="24"/>
        <v>virginica</v>
      </c>
      <c r="AW148" s="29">
        <v>0.0</v>
      </c>
      <c r="AX148" s="29">
        <v>0.0</v>
      </c>
      <c r="AY148" s="29">
        <v>1.0</v>
      </c>
    </row>
    <row r="149" ht="18.0" customHeight="1">
      <c r="A149" s="1">
        <v>35.0</v>
      </c>
      <c r="B149" s="29">
        <v>0.0</v>
      </c>
      <c r="C149" s="29">
        <v>0.0</v>
      </c>
      <c r="D149" s="100">
        <v>1.0</v>
      </c>
      <c r="E149" s="101" t="str">
        <f t="shared" si="12"/>
        <v>virginica</v>
      </c>
      <c r="F149" s="91">
        <f t="shared" ref="F149:H149" si="549">AQ149</f>
        <v>0</v>
      </c>
      <c r="G149" s="92">
        <f t="shared" si="549"/>
        <v>0.002424905012</v>
      </c>
      <c r="H149" s="93">
        <f t="shared" si="549"/>
        <v>0.997575095</v>
      </c>
      <c r="I149" s="94" t="str">
        <f t="shared" si="14"/>
        <v>virginica</v>
      </c>
      <c r="K149" s="24" t="str">
        <f t="shared" si="15"/>
        <v>OK</v>
      </c>
      <c r="L149" s="96">
        <f t="shared" si="16"/>
        <v>0.00001618566571</v>
      </c>
      <c r="N149" s="29">
        <v>1.0</v>
      </c>
      <c r="O149" s="27">
        <v>6.1</v>
      </c>
      <c r="P149" s="27">
        <v>5.6</v>
      </c>
      <c r="U149" s="97">
        <v>40.15327607529487</v>
      </c>
      <c r="V149" s="97">
        <v>273.27638649732125</v>
      </c>
      <c r="W149" s="97">
        <v>-1.2447414579302158</v>
      </c>
      <c r="Z149" s="98">
        <f t="shared" ref="Z149:AB149" si="550">1/(1+EXP(-U149))</f>
        <v>1</v>
      </c>
      <c r="AA149" s="98">
        <f t="shared" si="550"/>
        <v>1</v>
      </c>
      <c r="AB149" s="98">
        <f t="shared" si="550"/>
        <v>0.2236117448</v>
      </c>
      <c r="AE149" s="29">
        <v>1.0</v>
      </c>
      <c r="AF149" s="98">
        <f t="shared" ref="AF149:AH149" si="551">Z149</f>
        <v>1</v>
      </c>
      <c r="AG149" s="98">
        <f t="shared" si="551"/>
        <v>1</v>
      </c>
      <c r="AH149" s="98">
        <f t="shared" si="551"/>
        <v>0.2236117448</v>
      </c>
      <c r="AM149" s="97">
        <v>-55.19769996767239</v>
      </c>
      <c r="AN149" s="97">
        <v>143.94760956707196</v>
      </c>
      <c r="AO149" s="97">
        <v>149.9671446427948</v>
      </c>
      <c r="AQ149" s="99">
        <f t="shared" ref="AQ149:AS149" si="552">EXP(AM149)/(EXP($AM149)+EXP($AN149)+EXP($AO149))</f>
        <v>0</v>
      </c>
      <c r="AR149" s="99">
        <f t="shared" si="552"/>
        <v>0.002424905012</v>
      </c>
      <c r="AS149" s="99">
        <f t="shared" si="552"/>
        <v>0.997575095</v>
      </c>
      <c r="AU149" s="84" t="str">
        <f t="shared" si="24"/>
        <v>virginica</v>
      </c>
      <c r="AW149" s="29">
        <v>0.0</v>
      </c>
      <c r="AX149" s="29">
        <v>0.0</v>
      </c>
      <c r="AY149" s="29">
        <v>1.0</v>
      </c>
    </row>
    <row r="150" ht="18.0" customHeight="1">
      <c r="A150" s="1">
        <v>36.0</v>
      </c>
      <c r="B150" s="29">
        <v>0.0</v>
      </c>
      <c r="C150" s="29">
        <v>0.0</v>
      </c>
      <c r="D150" s="100">
        <v>1.0</v>
      </c>
      <c r="E150" s="101" t="str">
        <f t="shared" si="12"/>
        <v>virginica</v>
      </c>
      <c r="F150" s="91">
        <f t="shared" ref="F150:H150" si="553">AQ150</f>
        <v>0</v>
      </c>
      <c r="G150" s="92">
        <f t="shared" si="553"/>
        <v>0.00006316622455</v>
      </c>
      <c r="H150" s="93">
        <f t="shared" si="553"/>
        <v>0.9999368338</v>
      </c>
      <c r="I150" s="94" t="str">
        <f t="shared" si="14"/>
        <v>virginica</v>
      </c>
      <c r="K150" s="24" t="str">
        <f t="shared" si="15"/>
        <v>OK</v>
      </c>
      <c r="L150" s="96">
        <f t="shared" si="16"/>
        <v>0.0000004211214641</v>
      </c>
      <c r="N150" s="29">
        <v>1.0</v>
      </c>
      <c r="O150" s="27">
        <v>7.7</v>
      </c>
      <c r="P150" s="27">
        <v>6.1</v>
      </c>
      <c r="U150" s="97">
        <v>32.714561438457054</v>
      </c>
      <c r="V150" s="97">
        <v>286.1596290193187</v>
      </c>
      <c r="W150" s="97">
        <v>-1.4421314178837235</v>
      </c>
      <c r="Z150" s="98">
        <f t="shared" ref="Z150:AB150" si="554">1/(1+EXP(-U150))</f>
        <v>1</v>
      </c>
      <c r="AA150" s="98">
        <f t="shared" si="554"/>
        <v>1</v>
      </c>
      <c r="AB150" s="98">
        <f t="shared" si="554"/>
        <v>0.1912155033</v>
      </c>
      <c r="AE150" s="29">
        <v>1.0</v>
      </c>
      <c r="AF150" s="98">
        <f t="shared" ref="AF150:AH150" si="555">Z150</f>
        <v>1</v>
      </c>
      <c r="AG150" s="98">
        <f t="shared" si="555"/>
        <v>1</v>
      </c>
      <c r="AH150" s="98">
        <f t="shared" si="555"/>
        <v>0.1912155033</v>
      </c>
      <c r="AM150" s="97">
        <v>-56.7907482506029</v>
      </c>
      <c r="AN150" s="97">
        <v>145.69662954908515</v>
      </c>
      <c r="AO150" s="97">
        <v>155.3663072022001</v>
      </c>
      <c r="AQ150" s="99">
        <f t="shared" ref="AQ150:AS150" si="556">EXP(AM150)/(EXP($AM150)+EXP($AN150)+EXP($AO150))</f>
        <v>0</v>
      </c>
      <c r="AR150" s="99">
        <f t="shared" si="556"/>
        <v>0.00006316622455</v>
      </c>
      <c r="AS150" s="99">
        <f t="shared" si="556"/>
        <v>0.9999368338</v>
      </c>
      <c r="AU150" s="84" t="str">
        <f t="shared" si="24"/>
        <v>virginica</v>
      </c>
      <c r="AW150" s="29">
        <v>0.0</v>
      </c>
      <c r="AX150" s="29">
        <v>0.0</v>
      </c>
      <c r="AY150" s="29">
        <v>1.0</v>
      </c>
    </row>
    <row r="151" ht="18.0" customHeight="1">
      <c r="A151" s="1">
        <v>37.0</v>
      </c>
      <c r="B151" s="29">
        <v>0.0</v>
      </c>
      <c r="C151" s="29">
        <v>0.0</v>
      </c>
      <c r="D151" s="100">
        <v>1.0</v>
      </c>
      <c r="E151" s="101" t="str">
        <f t="shared" si="12"/>
        <v>virginica</v>
      </c>
      <c r="F151" s="91">
        <f t="shared" ref="F151:H151" si="557">AQ151</f>
        <v>0</v>
      </c>
      <c r="G151" s="92">
        <f t="shared" si="557"/>
        <v>0.002399773024</v>
      </c>
      <c r="H151" s="93">
        <f t="shared" si="557"/>
        <v>0.997600227</v>
      </c>
      <c r="I151" s="94" t="str">
        <f t="shared" si="14"/>
        <v>virginica</v>
      </c>
      <c r="K151" s="24" t="str">
        <f t="shared" si="15"/>
        <v>OK</v>
      </c>
      <c r="L151" s="96">
        <f t="shared" si="16"/>
        <v>0.00001601771396</v>
      </c>
      <c r="N151" s="29">
        <v>1.0</v>
      </c>
      <c r="O151" s="27">
        <v>6.3</v>
      </c>
      <c r="P151" s="27">
        <v>5.6</v>
      </c>
      <c r="U151" s="97">
        <v>38.05339783590476</v>
      </c>
      <c r="V151" s="97">
        <v>271.08607095648347</v>
      </c>
      <c r="W151" s="97">
        <v>-1.245275427731309</v>
      </c>
      <c r="Z151" s="98">
        <f t="shared" ref="Z151:AB151" si="558">1/(1+EXP(-U151))</f>
        <v>1</v>
      </c>
      <c r="AA151" s="98">
        <f t="shared" si="558"/>
        <v>1</v>
      </c>
      <c r="AB151" s="98">
        <f t="shared" si="558"/>
        <v>0.2235190563</v>
      </c>
      <c r="AE151" s="29">
        <v>1.0</v>
      </c>
      <c r="AF151" s="98">
        <f t="shared" ref="AF151:AH151" si="559">Z151</f>
        <v>1</v>
      </c>
      <c r="AG151" s="98">
        <f t="shared" si="559"/>
        <v>1</v>
      </c>
      <c r="AH151" s="98">
        <f t="shared" si="559"/>
        <v>0.2235190563</v>
      </c>
      <c r="AM151" s="97">
        <v>-55.20225782234557</v>
      </c>
      <c r="AN151" s="97">
        <v>143.95261367082946</v>
      </c>
      <c r="AO151" s="97">
        <v>149.98259213334882</v>
      </c>
      <c r="AQ151" s="99">
        <f t="shared" ref="AQ151:AS151" si="560">EXP(AM151)/(EXP($AM151)+EXP($AN151)+EXP($AO151))</f>
        <v>0</v>
      </c>
      <c r="AR151" s="99">
        <f t="shared" si="560"/>
        <v>0.002399773024</v>
      </c>
      <c r="AS151" s="99">
        <f t="shared" si="560"/>
        <v>0.997600227</v>
      </c>
      <c r="AU151" s="84" t="str">
        <f t="shared" si="24"/>
        <v>virginica</v>
      </c>
      <c r="AW151" s="29">
        <v>0.0</v>
      </c>
      <c r="AX151" s="29">
        <v>0.0</v>
      </c>
      <c r="AY151" s="29">
        <v>1.0</v>
      </c>
    </row>
    <row r="152" ht="18.0" customHeight="1">
      <c r="A152" s="1">
        <v>38.0</v>
      </c>
      <c r="B152" s="29">
        <v>0.0</v>
      </c>
      <c r="C152" s="29">
        <v>0.0</v>
      </c>
      <c r="D152" s="100">
        <v>1.0</v>
      </c>
      <c r="E152" s="101" t="str">
        <f t="shared" si="12"/>
        <v>virginica</v>
      </c>
      <c r="F152" s="91">
        <f t="shared" ref="F152:H152" si="561">AQ152</f>
        <v>0</v>
      </c>
      <c r="G152" s="92">
        <f t="shared" si="561"/>
        <v>0.005107301989</v>
      </c>
      <c r="H152" s="93">
        <f t="shared" si="561"/>
        <v>0.994892698</v>
      </c>
      <c r="I152" s="94" t="str">
        <f t="shared" si="14"/>
        <v>virginica</v>
      </c>
      <c r="K152" s="24" t="str">
        <f t="shared" si="15"/>
        <v>OK</v>
      </c>
      <c r="L152" s="96">
        <f t="shared" si="16"/>
        <v>0.00003413592556</v>
      </c>
      <c r="N152" s="29">
        <v>1.0</v>
      </c>
      <c r="O152" s="27">
        <v>6.4</v>
      </c>
      <c r="P152" s="27">
        <v>5.5</v>
      </c>
      <c r="U152" s="97">
        <v>35.131396460553105</v>
      </c>
      <c r="V152" s="97">
        <v>263.9097598163246</v>
      </c>
      <c r="W152" s="97">
        <v>-1.2069187723229033</v>
      </c>
      <c r="Z152" s="98">
        <f t="shared" ref="Z152:AB152" si="562">1/(1+EXP(-U152))</f>
        <v>1</v>
      </c>
      <c r="AA152" s="98">
        <f t="shared" si="562"/>
        <v>1</v>
      </c>
      <c r="AB152" s="98">
        <f t="shared" si="562"/>
        <v>0.2302466927</v>
      </c>
      <c r="AE152" s="29">
        <v>1.0</v>
      </c>
      <c r="AF152" s="98">
        <f t="shared" ref="AF152:AH152" si="563">Z152</f>
        <v>1</v>
      </c>
      <c r="AG152" s="98">
        <f t="shared" si="563"/>
        <v>1</v>
      </c>
      <c r="AH152" s="98">
        <f t="shared" si="563"/>
        <v>0.2302466927</v>
      </c>
      <c r="AM152" s="97">
        <v>-54.87143396258636</v>
      </c>
      <c r="AN152" s="97">
        <v>143.58939960667016</v>
      </c>
      <c r="AO152" s="97">
        <v>148.86136321862807</v>
      </c>
      <c r="AQ152" s="99">
        <f t="shared" ref="AQ152:AS152" si="564">EXP(AM152)/(EXP($AM152)+EXP($AN152)+EXP($AO152))</f>
        <v>0</v>
      </c>
      <c r="AR152" s="99">
        <f t="shared" si="564"/>
        <v>0.005107301989</v>
      </c>
      <c r="AS152" s="99">
        <f t="shared" si="564"/>
        <v>0.994892698</v>
      </c>
      <c r="AU152" s="84" t="str">
        <f t="shared" si="24"/>
        <v>virginica</v>
      </c>
      <c r="AW152" s="29">
        <v>0.0</v>
      </c>
      <c r="AX152" s="29">
        <v>0.0</v>
      </c>
      <c r="AY152" s="29">
        <v>1.0</v>
      </c>
    </row>
    <row r="153" ht="18.0" customHeight="1">
      <c r="A153" s="1">
        <v>39.0</v>
      </c>
      <c r="B153" s="29">
        <v>0.0</v>
      </c>
      <c r="C153" s="29">
        <v>0.0</v>
      </c>
      <c r="D153" s="100">
        <v>1.0</v>
      </c>
      <c r="E153" s="101" t="str">
        <f t="shared" si="12"/>
        <v>virginica</v>
      </c>
      <c r="F153" s="91">
        <f t="shared" ref="F153:H153" si="565">AQ153</f>
        <v>0</v>
      </c>
      <c r="G153" s="92">
        <f t="shared" si="565"/>
        <v>0.6313761697</v>
      </c>
      <c r="H153" s="93">
        <f t="shared" si="565"/>
        <v>0.3686238303</v>
      </c>
      <c r="I153" s="94" t="str">
        <f t="shared" si="14"/>
        <v>versicolor</v>
      </c>
      <c r="K153" s="24" t="str">
        <f t="shared" si="15"/>
        <v>NG</v>
      </c>
      <c r="L153" s="96">
        <f t="shared" si="16"/>
        <v>0.006653190566</v>
      </c>
      <c r="N153" s="29">
        <v>1.0</v>
      </c>
      <c r="O153" s="27">
        <v>6.0</v>
      </c>
      <c r="P153" s="27">
        <v>4.8</v>
      </c>
      <c r="U153" s="97">
        <v>26.22671714973707</v>
      </c>
      <c r="V153" s="97">
        <v>225.72231730982034</v>
      </c>
      <c r="W153" s="97">
        <v>-0.9354853505580506</v>
      </c>
      <c r="Z153" s="98">
        <f t="shared" ref="Z153:AB153" si="566">1/(1+EXP(-U153))</f>
        <v>1</v>
      </c>
      <c r="AA153" s="98">
        <f t="shared" si="566"/>
        <v>1</v>
      </c>
      <c r="AB153" s="98">
        <f t="shared" si="566"/>
        <v>0.2818131821</v>
      </c>
      <c r="AE153" s="29">
        <v>1.0</v>
      </c>
      <c r="AF153" s="98">
        <f t="shared" ref="AF153:AH153" si="567">Z153</f>
        <v>1</v>
      </c>
      <c r="AG153" s="98">
        <f t="shared" si="567"/>
        <v>1</v>
      </c>
      <c r="AH153" s="98">
        <f t="shared" si="567"/>
        <v>0.2818131821</v>
      </c>
      <c r="AM153" s="97">
        <v>-52.33571057188445</v>
      </c>
      <c r="AN153" s="97">
        <v>140.80540936247078</v>
      </c>
      <c r="AO153" s="97">
        <v>140.2672842231092</v>
      </c>
      <c r="AQ153" s="99">
        <f t="shared" ref="AQ153:AS153" si="568">EXP(AM153)/(EXP($AM153)+EXP($AN153)+EXP($AO153))</f>
        <v>0</v>
      </c>
      <c r="AR153" s="99">
        <f t="shared" si="568"/>
        <v>0.6313761697</v>
      </c>
      <c r="AS153" s="99">
        <f t="shared" si="568"/>
        <v>0.3686238303</v>
      </c>
      <c r="AU153" s="84" t="str">
        <f t="shared" si="24"/>
        <v>versicolor</v>
      </c>
      <c r="AW153" s="29">
        <v>0.0</v>
      </c>
      <c r="AX153" s="29">
        <v>0.0</v>
      </c>
      <c r="AY153" s="29">
        <v>1.0</v>
      </c>
    </row>
    <row r="154" ht="18.0" customHeight="1">
      <c r="A154" s="1">
        <v>40.0</v>
      </c>
      <c r="B154" s="29">
        <v>0.0</v>
      </c>
      <c r="C154" s="29">
        <v>0.0</v>
      </c>
      <c r="D154" s="100">
        <v>1.0</v>
      </c>
      <c r="E154" s="101" t="str">
        <f t="shared" si="12"/>
        <v>virginica</v>
      </c>
      <c r="F154" s="91">
        <f t="shared" ref="F154:H154" si="569">AQ154</f>
        <v>0</v>
      </c>
      <c r="G154" s="92">
        <f t="shared" si="569"/>
        <v>0.01077321582</v>
      </c>
      <c r="H154" s="93">
        <f t="shared" si="569"/>
        <v>0.9892267842</v>
      </c>
      <c r="I154" s="94" t="str">
        <f t="shared" si="14"/>
        <v>virginica</v>
      </c>
      <c r="K154" s="24" t="str">
        <f t="shared" si="15"/>
        <v>OK</v>
      </c>
      <c r="L154" s="96">
        <f t="shared" si="16"/>
        <v>0.00007221111399</v>
      </c>
      <c r="N154" s="29">
        <v>1.0</v>
      </c>
      <c r="O154" s="27">
        <v>6.9</v>
      </c>
      <c r="P154" s="27">
        <v>5.4</v>
      </c>
      <c r="U154" s="97">
        <v>28.009638606421234</v>
      </c>
      <c r="V154" s="97">
        <v>252.35281759449015</v>
      </c>
      <c r="W154" s="97">
        <v>-1.1696300565166846</v>
      </c>
      <c r="Z154" s="98">
        <f t="shared" ref="Z154:AB154" si="570">1/(1+EXP(-U154))</f>
        <v>1</v>
      </c>
      <c r="AA154" s="98">
        <f t="shared" si="570"/>
        <v>1</v>
      </c>
      <c r="AB154" s="98">
        <f t="shared" si="570"/>
        <v>0.2369218598</v>
      </c>
      <c r="AE154" s="29">
        <v>1.0</v>
      </c>
      <c r="AF154" s="98">
        <f t="shared" ref="AF154:AH154" si="571">Z154</f>
        <v>1</v>
      </c>
      <c r="AG154" s="98">
        <f t="shared" si="571"/>
        <v>1</v>
      </c>
      <c r="AH154" s="98">
        <f t="shared" si="571"/>
        <v>0.2369218598</v>
      </c>
      <c r="AM154" s="97">
        <v>-54.54319022201096</v>
      </c>
      <c r="AN154" s="97">
        <v>143.22901827534187</v>
      </c>
      <c r="AO154" s="97">
        <v>147.74887884973643</v>
      </c>
      <c r="AQ154" s="99">
        <f t="shared" ref="AQ154:AS154" si="572">EXP(AM154)/(EXP($AM154)+EXP($AN154)+EXP($AO154))</f>
        <v>0</v>
      </c>
      <c r="AR154" s="99">
        <f t="shared" si="572"/>
        <v>0.01077321582</v>
      </c>
      <c r="AS154" s="99">
        <f t="shared" si="572"/>
        <v>0.9892267842</v>
      </c>
      <c r="AU154" s="84" t="str">
        <f t="shared" si="24"/>
        <v>virginica</v>
      </c>
      <c r="AW154" s="29">
        <v>0.0</v>
      </c>
      <c r="AX154" s="29">
        <v>0.0</v>
      </c>
      <c r="AY154" s="29">
        <v>1.0</v>
      </c>
    </row>
    <row r="155" ht="18.0" customHeight="1">
      <c r="A155" s="1">
        <v>41.0</v>
      </c>
      <c r="B155" s="29">
        <v>0.0</v>
      </c>
      <c r="C155" s="29">
        <v>0.0</v>
      </c>
      <c r="D155" s="100">
        <v>1.0</v>
      </c>
      <c r="E155" s="101" t="str">
        <f t="shared" si="12"/>
        <v>virginica</v>
      </c>
      <c r="F155" s="91">
        <f t="shared" ref="F155:H155" si="573">AQ155</f>
        <v>0</v>
      </c>
      <c r="G155" s="92">
        <f t="shared" si="573"/>
        <v>0.002350307612</v>
      </c>
      <c r="H155" s="93">
        <f t="shared" si="573"/>
        <v>0.9976496924</v>
      </c>
      <c r="I155" s="94" t="str">
        <f t="shared" si="14"/>
        <v>virginica</v>
      </c>
      <c r="K155" s="24" t="str">
        <f t="shared" si="15"/>
        <v>OK</v>
      </c>
      <c r="L155" s="96">
        <f t="shared" si="16"/>
        <v>0.00001568715947</v>
      </c>
      <c r="N155" s="29">
        <v>1.0</v>
      </c>
      <c r="O155" s="27">
        <v>6.7</v>
      </c>
      <c r="P155" s="27">
        <v>5.6</v>
      </c>
      <c r="U155" s="97">
        <v>33.853641357124545</v>
      </c>
      <c r="V155" s="97">
        <v>266.70543987480784</v>
      </c>
      <c r="W155" s="97">
        <v>-1.2463433673334956</v>
      </c>
      <c r="Z155" s="98">
        <f t="shared" ref="Z155:AB155" si="574">1/(1+EXP(-U155))</f>
        <v>1</v>
      </c>
      <c r="AA155" s="98">
        <f t="shared" si="574"/>
        <v>1</v>
      </c>
      <c r="AB155" s="98">
        <f t="shared" si="574"/>
        <v>0.2233337612</v>
      </c>
      <c r="AE155" s="29">
        <v>1.0</v>
      </c>
      <c r="AF155" s="98">
        <f t="shared" ref="AF155:AH155" si="575">Z155</f>
        <v>1</v>
      </c>
      <c r="AG155" s="98">
        <f t="shared" si="575"/>
        <v>1</v>
      </c>
      <c r="AH155" s="98">
        <f t="shared" si="575"/>
        <v>0.2233337612</v>
      </c>
      <c r="AM155" s="97">
        <v>-55.21136949490973</v>
      </c>
      <c r="AN155" s="97">
        <v>143.9626174463305</v>
      </c>
      <c r="AO155" s="97">
        <v>150.0134734329877</v>
      </c>
      <c r="AQ155" s="99">
        <f t="shared" ref="AQ155:AS155" si="576">EXP(AM155)/(EXP($AM155)+EXP($AN155)+EXP($AO155))</f>
        <v>0</v>
      </c>
      <c r="AR155" s="99">
        <f t="shared" si="576"/>
        <v>0.002350307612</v>
      </c>
      <c r="AS155" s="99">
        <f t="shared" si="576"/>
        <v>0.9976496924</v>
      </c>
      <c r="AU155" s="84" t="str">
        <f t="shared" si="24"/>
        <v>virginica</v>
      </c>
      <c r="AW155" s="29">
        <v>0.0</v>
      </c>
      <c r="AX155" s="29">
        <v>0.0</v>
      </c>
      <c r="AY155" s="29">
        <v>1.0</v>
      </c>
    </row>
    <row r="156" ht="18.0" customHeight="1">
      <c r="A156" s="1">
        <v>42.0</v>
      </c>
      <c r="B156" s="29">
        <v>0.0</v>
      </c>
      <c r="C156" s="29">
        <v>0.0</v>
      </c>
      <c r="D156" s="100">
        <v>1.0</v>
      </c>
      <c r="E156" s="101" t="str">
        <f t="shared" si="12"/>
        <v>virginica</v>
      </c>
      <c r="F156" s="91">
        <f t="shared" ref="F156:H156" si="577">AQ156</f>
        <v>0</v>
      </c>
      <c r="G156" s="92">
        <f t="shared" si="577"/>
        <v>0.1102515954</v>
      </c>
      <c r="H156" s="93">
        <f t="shared" si="577"/>
        <v>0.8897484046</v>
      </c>
      <c r="I156" s="94" t="str">
        <f t="shared" si="14"/>
        <v>virginica</v>
      </c>
      <c r="K156" s="24" t="str">
        <f t="shared" si="15"/>
        <v>OK</v>
      </c>
      <c r="L156" s="96">
        <f t="shared" si="16"/>
        <v>0.0007787769847</v>
      </c>
      <c r="N156" s="29">
        <v>1.0</v>
      </c>
      <c r="O156" s="27">
        <v>6.9</v>
      </c>
      <c r="P156" s="27">
        <v>5.1</v>
      </c>
      <c r="U156" s="97">
        <v>22.3934518394514</v>
      </c>
      <c r="V156" s="97">
        <v>234.10935748527015</v>
      </c>
      <c r="W156" s="97">
        <v>-1.0537591355898273</v>
      </c>
      <c r="Z156" s="98">
        <f t="shared" ref="Z156:AB156" si="578">1/(1+EXP(-U156))</f>
        <v>0.9999999998</v>
      </c>
      <c r="AA156" s="98">
        <f t="shared" si="578"/>
        <v>1</v>
      </c>
      <c r="AB156" s="98">
        <f t="shared" si="578"/>
        <v>0.2585038972</v>
      </c>
      <c r="AE156" s="29">
        <v>1.0</v>
      </c>
      <c r="AF156" s="98">
        <f t="shared" ref="AF156:AH156" si="579">Z156</f>
        <v>0.9999999998</v>
      </c>
      <c r="AG156" s="98">
        <f t="shared" si="579"/>
        <v>1</v>
      </c>
      <c r="AH156" s="98">
        <f t="shared" si="579"/>
        <v>0.2585038972</v>
      </c>
      <c r="AM156" s="97">
        <v>-53.48191805943733</v>
      </c>
      <c r="AN156" s="97">
        <v>142.06383942067723</v>
      </c>
      <c r="AO156" s="97">
        <v>144.152013166788</v>
      </c>
      <c r="AQ156" s="99">
        <f t="shared" ref="AQ156:AS156" si="580">EXP(AM156)/(EXP($AM156)+EXP($AN156)+EXP($AO156))</f>
        <v>0</v>
      </c>
      <c r="AR156" s="99">
        <f t="shared" si="580"/>
        <v>0.1102515954</v>
      </c>
      <c r="AS156" s="99">
        <f t="shared" si="580"/>
        <v>0.8897484046</v>
      </c>
      <c r="AU156" s="84" t="str">
        <f t="shared" si="24"/>
        <v>virginica</v>
      </c>
      <c r="AW156" s="29">
        <v>0.0</v>
      </c>
      <c r="AX156" s="29">
        <v>0.0</v>
      </c>
      <c r="AY156" s="29">
        <v>1.0</v>
      </c>
    </row>
    <row r="157" ht="18.0" customHeight="1">
      <c r="A157" s="1">
        <v>43.0</v>
      </c>
      <c r="B157" s="29">
        <v>0.0</v>
      </c>
      <c r="C157" s="29">
        <v>0.0</v>
      </c>
      <c r="D157" s="100">
        <v>1.0</v>
      </c>
      <c r="E157" s="101" t="str">
        <f t="shared" si="12"/>
        <v>virginica</v>
      </c>
      <c r="F157" s="91">
        <f t="shared" ref="F157:H157" si="581">AQ157</f>
        <v>0</v>
      </c>
      <c r="G157" s="92">
        <f t="shared" si="581"/>
        <v>0.1166336367</v>
      </c>
      <c r="H157" s="93">
        <f t="shared" si="581"/>
        <v>0.8833663633</v>
      </c>
      <c r="I157" s="94" t="str">
        <f t="shared" si="14"/>
        <v>virginica</v>
      </c>
      <c r="K157" s="24" t="str">
        <f t="shared" si="15"/>
        <v>OK</v>
      </c>
      <c r="L157" s="96">
        <f t="shared" si="16"/>
        <v>0.0008267683797</v>
      </c>
      <c r="N157" s="29">
        <v>1.0</v>
      </c>
      <c r="O157" s="27">
        <v>5.8</v>
      </c>
      <c r="P157" s="27">
        <v>5.1</v>
      </c>
      <c r="U157" s="97">
        <v>33.942782156096996</v>
      </c>
      <c r="V157" s="97">
        <v>246.1560929598781</v>
      </c>
      <c r="W157" s="97">
        <v>-1.0508223016838143</v>
      </c>
      <c r="Z157" s="98">
        <f t="shared" ref="Z157:AB157" si="582">1/(1+EXP(-U157))</f>
        <v>1</v>
      </c>
      <c r="AA157" s="98">
        <f t="shared" si="582"/>
        <v>1</v>
      </c>
      <c r="AB157" s="98">
        <f t="shared" si="582"/>
        <v>0.2590672276</v>
      </c>
      <c r="AE157" s="29">
        <v>1.0</v>
      </c>
      <c r="AF157" s="98">
        <f t="shared" ref="AF157:AH157" si="583">Z157</f>
        <v>1</v>
      </c>
      <c r="AG157" s="98">
        <f t="shared" si="583"/>
        <v>1</v>
      </c>
      <c r="AH157" s="98">
        <f t="shared" si="583"/>
        <v>0.2590672276</v>
      </c>
      <c r="AM157" s="97">
        <v>-53.454216982354424</v>
      </c>
      <c r="AN157" s="97">
        <v>142.03342616642226</v>
      </c>
      <c r="AO157" s="97">
        <v>144.05812847665436</v>
      </c>
      <c r="AQ157" s="99">
        <f t="shared" ref="AQ157:AS157" si="584">EXP(AM157)/(EXP($AM157)+EXP($AN157)+EXP($AO157))</f>
        <v>0</v>
      </c>
      <c r="AR157" s="99">
        <f t="shared" si="584"/>
        <v>0.1166336367</v>
      </c>
      <c r="AS157" s="99">
        <f t="shared" si="584"/>
        <v>0.8833663633</v>
      </c>
      <c r="AU157" s="84" t="str">
        <f t="shared" si="24"/>
        <v>virginica</v>
      </c>
      <c r="AW157" s="29">
        <v>0.0</v>
      </c>
      <c r="AX157" s="29">
        <v>0.0</v>
      </c>
      <c r="AY157" s="29">
        <v>1.0</v>
      </c>
    </row>
    <row r="158" ht="18.0" customHeight="1">
      <c r="A158" s="1">
        <v>44.0</v>
      </c>
      <c r="B158" s="29">
        <v>0.0</v>
      </c>
      <c r="C158" s="29">
        <v>0.0</v>
      </c>
      <c r="D158" s="100">
        <v>1.0</v>
      </c>
      <c r="E158" s="101" t="str">
        <f t="shared" si="12"/>
        <v>virginica</v>
      </c>
      <c r="F158" s="91">
        <f t="shared" ref="F158:H158" si="585">AQ158</f>
        <v>0</v>
      </c>
      <c r="G158" s="92">
        <f t="shared" si="585"/>
        <v>0.000261829743</v>
      </c>
      <c r="H158" s="93">
        <f t="shared" si="585"/>
        <v>0.9997381703</v>
      </c>
      <c r="I158" s="94" t="str">
        <f t="shared" si="14"/>
        <v>virginica</v>
      </c>
      <c r="K158" s="24" t="str">
        <f t="shared" si="15"/>
        <v>OK</v>
      </c>
      <c r="L158" s="96">
        <f t="shared" si="16"/>
        <v>0.000001745760176</v>
      </c>
      <c r="N158" s="29">
        <v>1.0</v>
      </c>
      <c r="O158" s="27">
        <v>6.8</v>
      </c>
      <c r="P158" s="27">
        <v>5.9</v>
      </c>
      <c r="U158" s="97">
        <v>38.41988900439932</v>
      </c>
      <c r="V158" s="97">
        <v>283.85374221360894</v>
      </c>
      <c r="W158" s="97">
        <v>-1.3624812731608995</v>
      </c>
      <c r="Z158" s="98">
        <f t="shared" ref="Z158:AB158" si="586">1/(1+EXP(-U158))</f>
        <v>1</v>
      </c>
      <c r="AA158" s="98">
        <f t="shared" si="586"/>
        <v>1</v>
      </c>
      <c r="AB158" s="98">
        <f t="shared" si="586"/>
        <v>0.2038373263</v>
      </c>
      <c r="AE158" s="29">
        <v>1.0</v>
      </c>
      <c r="AF158" s="98">
        <f t="shared" ref="AF158:AH158" si="587">Z158</f>
        <v>1</v>
      </c>
      <c r="AG158" s="98">
        <f t="shared" si="587"/>
        <v>1</v>
      </c>
      <c r="AH158" s="98">
        <f t="shared" si="587"/>
        <v>0.2038373263</v>
      </c>
      <c r="AM158" s="97">
        <v>-56.170084477148045</v>
      </c>
      <c r="AN158" s="97">
        <v>145.015198010872</v>
      </c>
      <c r="AO158" s="97">
        <v>153.2627522481364</v>
      </c>
      <c r="AQ158" s="99">
        <f t="shared" ref="AQ158:AS158" si="588">EXP(AM158)/(EXP($AM158)+EXP($AN158)+EXP($AO158))</f>
        <v>0</v>
      </c>
      <c r="AR158" s="99">
        <f t="shared" si="588"/>
        <v>0.000261829743</v>
      </c>
      <c r="AS158" s="99">
        <f t="shared" si="588"/>
        <v>0.9997381703</v>
      </c>
      <c r="AU158" s="84" t="str">
        <f t="shared" si="24"/>
        <v>virginica</v>
      </c>
      <c r="AW158" s="29">
        <v>0.0</v>
      </c>
      <c r="AX158" s="29">
        <v>0.0</v>
      </c>
      <c r="AY158" s="29">
        <v>1.0</v>
      </c>
    </row>
    <row r="159" ht="18.0" customHeight="1">
      <c r="A159" s="1">
        <v>45.0</v>
      </c>
      <c r="B159" s="29">
        <v>0.0</v>
      </c>
      <c r="C159" s="29">
        <v>0.0</v>
      </c>
      <c r="D159" s="100">
        <v>1.0</v>
      </c>
      <c r="E159" s="101" t="str">
        <f t="shared" si="12"/>
        <v>virginica</v>
      </c>
      <c r="F159" s="91">
        <f t="shared" ref="F159:H159" si="589">AQ159</f>
        <v>0</v>
      </c>
      <c r="G159" s="92">
        <f t="shared" si="589"/>
        <v>0.001115175968</v>
      </c>
      <c r="H159" s="93">
        <f t="shared" si="589"/>
        <v>0.998884824</v>
      </c>
      <c r="I159" s="94" t="str">
        <f t="shared" si="14"/>
        <v>virginica</v>
      </c>
      <c r="K159" s="24" t="str">
        <f t="shared" si="15"/>
        <v>OK</v>
      </c>
      <c r="L159" s="96">
        <f t="shared" si="16"/>
        <v>0.000007438654931</v>
      </c>
      <c r="N159" s="29">
        <v>1.0</v>
      </c>
      <c r="O159" s="27">
        <v>6.7</v>
      </c>
      <c r="P159" s="27">
        <v>5.7</v>
      </c>
      <c r="U159" s="97">
        <v>35.72570361278116</v>
      </c>
      <c r="V159" s="97">
        <v>272.7865932445479</v>
      </c>
      <c r="W159" s="97">
        <v>-1.284967007642448</v>
      </c>
      <c r="Z159" s="98">
        <f t="shared" ref="Z159:AB159" si="590">1/(1+EXP(-U159))</f>
        <v>1</v>
      </c>
      <c r="AA159" s="98">
        <f t="shared" si="590"/>
        <v>1</v>
      </c>
      <c r="AB159" s="98">
        <f t="shared" si="590"/>
        <v>0.2167059152</v>
      </c>
      <c r="AE159" s="29">
        <v>1.0</v>
      </c>
      <c r="AF159" s="98">
        <f t="shared" ref="AF159:AH159" si="591">Z159</f>
        <v>1</v>
      </c>
      <c r="AG159" s="98">
        <f t="shared" si="591"/>
        <v>1</v>
      </c>
      <c r="AH159" s="98">
        <f t="shared" si="591"/>
        <v>0.2167059152</v>
      </c>
      <c r="AM159" s="97">
        <v>-55.53728627325877</v>
      </c>
      <c r="AN159" s="97">
        <v>144.32044398800724</v>
      </c>
      <c r="AO159" s="97">
        <v>151.11807125716876</v>
      </c>
      <c r="AQ159" s="99">
        <f t="shared" ref="AQ159:AS159" si="592">EXP(AM159)/(EXP($AM159)+EXP($AN159)+EXP($AO159))</f>
        <v>0</v>
      </c>
      <c r="AR159" s="99">
        <f t="shared" si="592"/>
        <v>0.001115175968</v>
      </c>
      <c r="AS159" s="99">
        <f t="shared" si="592"/>
        <v>0.998884824</v>
      </c>
      <c r="AU159" s="84" t="str">
        <f t="shared" si="24"/>
        <v>virginica</v>
      </c>
      <c r="AW159" s="29">
        <v>0.0</v>
      </c>
      <c r="AX159" s="29">
        <v>0.0</v>
      </c>
      <c r="AY159" s="29">
        <v>1.0</v>
      </c>
    </row>
    <row r="160" ht="18.0" customHeight="1">
      <c r="A160" s="1">
        <v>46.0</v>
      </c>
      <c r="B160" s="29">
        <v>0.0</v>
      </c>
      <c r="C160" s="29">
        <v>0.0</v>
      </c>
      <c r="D160" s="100">
        <v>1.0</v>
      </c>
      <c r="E160" s="101" t="str">
        <f t="shared" si="12"/>
        <v>virginica</v>
      </c>
      <c r="F160" s="91">
        <f t="shared" ref="F160:H160" si="593">AQ160</f>
        <v>0</v>
      </c>
      <c r="G160" s="92">
        <f t="shared" si="593"/>
        <v>0.05199577191</v>
      </c>
      <c r="H160" s="93">
        <f t="shared" si="593"/>
        <v>0.9480042281</v>
      </c>
      <c r="I160" s="94" t="str">
        <f t="shared" si="14"/>
        <v>virginica</v>
      </c>
      <c r="K160" s="24" t="str">
        <f t="shared" si="15"/>
        <v>OK</v>
      </c>
      <c r="L160" s="96">
        <f t="shared" si="16"/>
        <v>0.0003559754449</v>
      </c>
      <c r="N160" s="29">
        <v>1.0</v>
      </c>
      <c r="O160" s="27">
        <v>6.7</v>
      </c>
      <c r="P160" s="27">
        <v>5.2</v>
      </c>
      <c r="U160" s="97">
        <v>26.365392334498125</v>
      </c>
      <c r="V160" s="97">
        <v>242.38082639584792</v>
      </c>
      <c r="W160" s="97">
        <v>-1.0918488060976865</v>
      </c>
      <c r="Z160" s="98">
        <f t="shared" ref="Z160:AB160" si="594">1/(1+EXP(-U160))</f>
        <v>1</v>
      </c>
      <c r="AA160" s="98">
        <f t="shared" si="594"/>
        <v>1</v>
      </c>
      <c r="AB160" s="98">
        <f t="shared" si="594"/>
        <v>0.251270296</v>
      </c>
      <c r="AE160" s="29">
        <v>1.0</v>
      </c>
      <c r="AF160" s="98">
        <f t="shared" ref="AF160:AH160" si="595">Z160</f>
        <v>1</v>
      </c>
      <c r="AG160" s="98">
        <f t="shared" si="595"/>
        <v>1</v>
      </c>
      <c r="AH160" s="98">
        <f t="shared" si="595"/>
        <v>0.251270296</v>
      </c>
      <c r="AM160" s="97">
        <v>-53.837622210290945</v>
      </c>
      <c r="AN160" s="97">
        <v>142.45436972030183</v>
      </c>
      <c r="AO160" s="97">
        <v>145.35756627662073</v>
      </c>
      <c r="AQ160" s="99">
        <f t="shared" ref="AQ160:AS160" si="596">EXP(AM160)/(EXP($AM160)+EXP($AN160)+EXP($AO160))</f>
        <v>0</v>
      </c>
      <c r="AR160" s="99">
        <f t="shared" si="596"/>
        <v>0.05199577191</v>
      </c>
      <c r="AS160" s="99">
        <f t="shared" si="596"/>
        <v>0.9480042281</v>
      </c>
      <c r="AU160" s="84" t="str">
        <f t="shared" si="24"/>
        <v>virginica</v>
      </c>
      <c r="AW160" s="29">
        <v>0.0</v>
      </c>
      <c r="AX160" s="29">
        <v>0.0</v>
      </c>
      <c r="AY160" s="29">
        <v>1.0</v>
      </c>
    </row>
    <row r="161" ht="18.0" customHeight="1">
      <c r="A161" s="1">
        <v>47.0</v>
      </c>
      <c r="B161" s="29">
        <v>0.0</v>
      </c>
      <c r="C161" s="29">
        <v>0.0</v>
      </c>
      <c r="D161" s="100">
        <v>1.0</v>
      </c>
      <c r="E161" s="101" t="str">
        <f t="shared" si="12"/>
        <v>virginica</v>
      </c>
      <c r="F161" s="91">
        <f t="shared" ref="F161:H161" si="597">AQ161</f>
        <v>0</v>
      </c>
      <c r="G161" s="92">
        <f t="shared" si="597"/>
        <v>0.2295198372</v>
      </c>
      <c r="H161" s="93">
        <f t="shared" si="597"/>
        <v>0.7704801628</v>
      </c>
      <c r="I161" s="94" t="str">
        <f t="shared" si="14"/>
        <v>virginica</v>
      </c>
      <c r="K161" s="24" t="str">
        <f t="shared" si="15"/>
        <v>OK</v>
      </c>
      <c r="L161" s="96">
        <f t="shared" si="16"/>
        <v>0.001738275803</v>
      </c>
      <c r="N161" s="29">
        <v>1.0</v>
      </c>
      <c r="O161" s="27">
        <v>6.3</v>
      </c>
      <c r="P161" s="27">
        <v>5.0</v>
      </c>
      <c r="U161" s="97">
        <v>26.821024301965124</v>
      </c>
      <c r="V161" s="97">
        <v>234.5991507380436</v>
      </c>
      <c r="W161" s="97">
        <v>-1.0135335858775951</v>
      </c>
      <c r="Z161" s="98">
        <f t="shared" ref="Z161:AB161" si="598">1/(1+EXP(-U161))</f>
        <v>1</v>
      </c>
      <c r="AA161" s="98">
        <f t="shared" si="598"/>
        <v>1</v>
      </c>
      <c r="AB161" s="98">
        <f t="shared" si="598"/>
        <v>0.266288892</v>
      </c>
      <c r="AE161" s="29">
        <v>1.0</v>
      </c>
      <c r="AF161" s="98">
        <f t="shared" ref="AF161:AH161" si="599">Z161</f>
        <v>1</v>
      </c>
      <c r="AG161" s="98">
        <f t="shared" si="599"/>
        <v>1</v>
      </c>
      <c r="AH161" s="98">
        <f t="shared" si="599"/>
        <v>0.266288892</v>
      </c>
      <c r="AM161" s="97">
        <v>-53.09909986057647</v>
      </c>
      <c r="AN161" s="97">
        <v>141.6435403430854</v>
      </c>
      <c r="AO161" s="97">
        <v>142.8545647893822</v>
      </c>
      <c r="AQ161" s="99">
        <f t="shared" ref="AQ161:AS161" si="600">EXP(AM161)/(EXP($AM161)+EXP($AN161)+EXP($AO161))</f>
        <v>0</v>
      </c>
      <c r="AR161" s="99">
        <f t="shared" si="600"/>
        <v>0.2295198372</v>
      </c>
      <c r="AS161" s="99">
        <f t="shared" si="600"/>
        <v>0.7704801628</v>
      </c>
      <c r="AU161" s="84" t="str">
        <f t="shared" si="24"/>
        <v>virginica</v>
      </c>
      <c r="AW161" s="29">
        <v>0.0</v>
      </c>
      <c r="AX161" s="29">
        <v>0.0</v>
      </c>
      <c r="AY161" s="29">
        <v>1.0</v>
      </c>
    </row>
    <row r="162" ht="18.0" customHeight="1">
      <c r="A162" s="1">
        <v>48.0</v>
      </c>
      <c r="B162" s="29">
        <v>0.0</v>
      </c>
      <c r="C162" s="29">
        <v>0.0</v>
      </c>
      <c r="D162" s="100">
        <v>1.0</v>
      </c>
      <c r="E162" s="101" t="str">
        <f t="shared" si="12"/>
        <v>virginica</v>
      </c>
      <c r="F162" s="91">
        <f t="shared" ref="F162:H162" si="601">AQ162</f>
        <v>0</v>
      </c>
      <c r="G162" s="92">
        <f t="shared" si="601"/>
        <v>0.05255661008</v>
      </c>
      <c r="H162" s="93">
        <f t="shared" si="601"/>
        <v>0.9474433899</v>
      </c>
      <c r="I162" s="94" t="str">
        <f t="shared" si="14"/>
        <v>virginica</v>
      </c>
      <c r="K162" s="24" t="str">
        <f t="shared" si="15"/>
        <v>OK</v>
      </c>
      <c r="L162" s="96">
        <f t="shared" si="16"/>
        <v>0.000359920604</v>
      </c>
      <c r="N162" s="29">
        <v>1.0</v>
      </c>
      <c r="O162" s="27">
        <v>6.5</v>
      </c>
      <c r="P162" s="27">
        <v>5.2</v>
      </c>
      <c r="U162" s="97">
        <v>28.465270573888233</v>
      </c>
      <c r="V162" s="97">
        <v>244.57114193668573</v>
      </c>
      <c r="W162" s="97">
        <v>-1.0913148362965934</v>
      </c>
      <c r="Z162" s="98">
        <f t="shared" ref="Z162:AB162" si="602">1/(1+EXP(-U162))</f>
        <v>1</v>
      </c>
      <c r="AA162" s="98">
        <f t="shared" si="602"/>
        <v>1</v>
      </c>
      <c r="AB162" s="98">
        <f t="shared" si="602"/>
        <v>0.251370767</v>
      </c>
      <c r="AE162" s="29">
        <v>1.0</v>
      </c>
      <c r="AF162" s="98">
        <f t="shared" ref="AF162:AH162" si="603">Z162</f>
        <v>1</v>
      </c>
      <c r="AG162" s="98">
        <f t="shared" si="603"/>
        <v>1</v>
      </c>
      <c r="AH162" s="98">
        <f t="shared" si="603"/>
        <v>0.251370767</v>
      </c>
      <c r="AM162" s="97">
        <v>-53.83268166575395</v>
      </c>
      <c r="AN162" s="97">
        <v>142.44894545792653</v>
      </c>
      <c r="AO162" s="97">
        <v>145.3408217704362</v>
      </c>
      <c r="AQ162" s="99">
        <f t="shared" ref="AQ162:AS162" si="604">EXP(AM162)/(EXP($AM162)+EXP($AN162)+EXP($AO162))</f>
        <v>0</v>
      </c>
      <c r="AR162" s="99">
        <f t="shared" si="604"/>
        <v>0.05255661008</v>
      </c>
      <c r="AS162" s="99">
        <f t="shared" si="604"/>
        <v>0.9474433899</v>
      </c>
      <c r="AU162" s="84" t="str">
        <f t="shared" si="24"/>
        <v>virginica</v>
      </c>
      <c r="AW162" s="29">
        <v>0.0</v>
      </c>
      <c r="AX162" s="29">
        <v>0.0</v>
      </c>
      <c r="AY162" s="29">
        <v>1.0</v>
      </c>
    </row>
    <row r="163" ht="18.0" customHeight="1">
      <c r="A163" s="1">
        <v>49.0</v>
      </c>
      <c r="B163" s="29">
        <v>0.0</v>
      </c>
      <c r="C163" s="29">
        <v>0.0</v>
      </c>
      <c r="D163" s="100">
        <v>1.0</v>
      </c>
      <c r="E163" s="101" t="str">
        <f t="shared" si="12"/>
        <v>virginica</v>
      </c>
      <c r="F163" s="91">
        <f t="shared" ref="F163:H163" si="605">AQ163</f>
        <v>0</v>
      </c>
      <c r="G163" s="92">
        <f t="shared" si="605"/>
        <v>0.01118678114</v>
      </c>
      <c r="H163" s="93">
        <f t="shared" si="605"/>
        <v>0.9888132189</v>
      </c>
      <c r="I163" s="94" t="str">
        <f t="shared" si="14"/>
        <v>virginica</v>
      </c>
      <c r="K163" s="24" t="str">
        <f t="shared" si="15"/>
        <v>OK</v>
      </c>
      <c r="L163" s="96">
        <f t="shared" si="16"/>
        <v>0.00007499882518</v>
      </c>
      <c r="N163" s="29">
        <v>1.0</v>
      </c>
      <c r="O163" s="27">
        <v>6.2</v>
      </c>
      <c r="P163" s="27">
        <v>5.4</v>
      </c>
      <c r="U163" s="97">
        <v>35.35921244428661</v>
      </c>
      <c r="V163" s="97">
        <v>260.01892198742246</v>
      </c>
      <c r="W163" s="97">
        <v>-1.1677611622128583</v>
      </c>
      <c r="Z163" s="98">
        <f t="shared" ref="Z163:AB163" si="606">1/(1+EXP(-U163))</f>
        <v>1</v>
      </c>
      <c r="AA163" s="98">
        <f t="shared" si="606"/>
        <v>1</v>
      </c>
      <c r="AB163" s="98">
        <f t="shared" si="606"/>
        <v>0.2372599031</v>
      </c>
      <c r="AE163" s="29">
        <v>1.0</v>
      </c>
      <c r="AF163" s="98">
        <f t="shared" ref="AF163:AH163" si="607">Z163</f>
        <v>1</v>
      </c>
      <c r="AG163" s="98">
        <f t="shared" si="607"/>
        <v>1</v>
      </c>
      <c r="AH163" s="98">
        <f t="shared" si="607"/>
        <v>0.2372599031</v>
      </c>
      <c r="AM163" s="97">
        <v>-54.52656732765019</v>
      </c>
      <c r="AN163" s="97">
        <v>143.2107678714643</v>
      </c>
      <c r="AO163" s="97">
        <v>147.69254050102117</v>
      </c>
      <c r="AQ163" s="99">
        <f t="shared" ref="AQ163:AS163" si="608">EXP(AM163)/(EXP($AM163)+EXP($AN163)+EXP($AO163))</f>
        <v>0</v>
      </c>
      <c r="AR163" s="99">
        <f t="shared" si="608"/>
        <v>0.01118678114</v>
      </c>
      <c r="AS163" s="99">
        <f t="shared" si="608"/>
        <v>0.9888132189</v>
      </c>
      <c r="AU163" s="84" t="str">
        <f t="shared" si="24"/>
        <v>virginica</v>
      </c>
      <c r="AW163" s="29">
        <v>0.0</v>
      </c>
      <c r="AX163" s="29">
        <v>0.0</v>
      </c>
      <c r="AY163" s="29">
        <v>1.0</v>
      </c>
    </row>
    <row r="164" ht="18.0" customHeight="1">
      <c r="A164" s="1">
        <v>50.0</v>
      </c>
      <c r="B164" s="31">
        <v>0.0</v>
      </c>
      <c r="C164" s="31">
        <v>0.0</v>
      </c>
      <c r="D164" s="103">
        <v>1.0</v>
      </c>
      <c r="E164" s="104" t="str">
        <f t="shared" si="12"/>
        <v>virginica</v>
      </c>
      <c r="F164" s="91">
        <f t="shared" ref="F164:H164" si="609">AQ164</f>
        <v>0</v>
      </c>
      <c r="G164" s="92">
        <f t="shared" si="609"/>
        <v>0.1160400715</v>
      </c>
      <c r="H164" s="93">
        <f t="shared" si="609"/>
        <v>0.8839599285</v>
      </c>
      <c r="I164" s="94" t="str">
        <f t="shared" si="14"/>
        <v>virginica</v>
      </c>
      <c r="J164" s="103"/>
      <c r="K164" s="105" t="str">
        <f t="shared" si="15"/>
        <v>OK</v>
      </c>
      <c r="L164" s="106">
        <f t="shared" si="16"/>
        <v>0.0008222903138</v>
      </c>
      <c r="N164" s="31">
        <v>1.0</v>
      </c>
      <c r="O164" s="27">
        <v>5.9</v>
      </c>
      <c r="P164" s="27">
        <v>5.1</v>
      </c>
      <c r="U164" s="97">
        <v>32.892843036401935</v>
      </c>
      <c r="V164" s="97">
        <v>245.0609351894592</v>
      </c>
      <c r="W164" s="97">
        <v>-1.0510892865843608</v>
      </c>
      <c r="Z164" s="98">
        <f t="shared" ref="Z164:AB164" si="610">1/(1+EXP(-U164))</f>
        <v>1</v>
      </c>
      <c r="AA164" s="98">
        <f t="shared" si="610"/>
        <v>1</v>
      </c>
      <c r="AB164" s="98">
        <f t="shared" si="610"/>
        <v>0.2590159828</v>
      </c>
      <c r="AE164" s="31">
        <v>1.0</v>
      </c>
      <c r="AF164" s="98">
        <f t="shared" ref="AF164:AH164" si="611">Z164</f>
        <v>1</v>
      </c>
      <c r="AG164" s="98">
        <f t="shared" si="611"/>
        <v>1</v>
      </c>
      <c r="AH164" s="98">
        <f t="shared" si="611"/>
        <v>0.2590159828</v>
      </c>
      <c r="AM164" s="97">
        <v>-53.45673688843672</v>
      </c>
      <c r="AN164" s="97">
        <v>142.0361927907228</v>
      </c>
      <c r="AO164" s="97">
        <v>144.06666894760082</v>
      </c>
      <c r="AQ164" s="99">
        <f t="shared" ref="AQ164:AS164" si="612">EXP(AM164)/(EXP($AM164)+EXP($AN164)+EXP($AO164))</f>
        <v>0</v>
      </c>
      <c r="AR164" s="99">
        <f t="shared" si="612"/>
        <v>0.1160400715</v>
      </c>
      <c r="AS164" s="99">
        <f t="shared" si="612"/>
        <v>0.8839599285</v>
      </c>
      <c r="AU164" s="84" t="str">
        <f t="shared" si="24"/>
        <v>virginica</v>
      </c>
      <c r="AW164" s="31">
        <v>0.0</v>
      </c>
      <c r="AX164" s="31">
        <v>0.0</v>
      </c>
      <c r="AY164" s="31">
        <v>1.0</v>
      </c>
    </row>
    <row r="165" ht="18.0" customHeight="1">
      <c r="U165" s="40"/>
      <c r="V165" s="40"/>
      <c r="W165" s="40"/>
    </row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8">
    <mergeCell ref="E1:F1"/>
    <mergeCell ref="B13:E13"/>
    <mergeCell ref="F13:I13"/>
    <mergeCell ref="Z14:AB14"/>
    <mergeCell ref="AF14:AH14"/>
    <mergeCell ref="AI14:AK14"/>
    <mergeCell ref="AM14:AO14"/>
    <mergeCell ref="AQ14:AS14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3</v>
      </c>
      <c r="E3" s="2"/>
    </row>
    <row r="4" ht="18.0" customHeight="1">
      <c r="B4" s="1" t="s">
        <v>2709</v>
      </c>
      <c r="E4" s="2"/>
    </row>
    <row r="5" ht="18.0" customHeight="1">
      <c r="B5" s="1" t="s">
        <v>2710</v>
      </c>
      <c r="E5" s="2"/>
    </row>
    <row r="6" ht="18.0" customHeight="1">
      <c r="E6" s="2"/>
    </row>
    <row r="7" ht="18.0" customHeight="1">
      <c r="C7" s="43" t="s">
        <v>2711</v>
      </c>
      <c r="D7" s="27"/>
    </row>
    <row r="8" ht="18.0" customHeight="1">
      <c r="B8" s="18" t="s">
        <v>2712</v>
      </c>
      <c r="C8" s="107" t="s">
        <v>2713</v>
      </c>
    </row>
    <row r="9" ht="18.0" customHeight="1">
      <c r="B9" s="29">
        <v>-3.0</v>
      </c>
      <c r="C9" s="108"/>
    </row>
    <row r="10" ht="18.0" customHeight="1">
      <c r="B10" s="29">
        <v>-2.5</v>
      </c>
      <c r="C10" s="108"/>
    </row>
    <row r="11" ht="18.0" customHeight="1">
      <c r="B11" s="29">
        <v>-2.0</v>
      </c>
      <c r="C11" s="108"/>
    </row>
    <row r="12" ht="18.0" customHeight="1">
      <c r="B12" s="29">
        <v>-1.5</v>
      </c>
      <c r="C12" s="108"/>
    </row>
    <row r="13" ht="18.0" customHeight="1">
      <c r="B13" s="29">
        <v>-1.0</v>
      </c>
      <c r="C13" s="108"/>
    </row>
    <row r="14" ht="18.0" customHeight="1">
      <c r="B14" s="29">
        <v>-0.5</v>
      </c>
      <c r="C14" s="108"/>
    </row>
    <row r="15" ht="18.0" customHeight="1">
      <c r="B15" s="29">
        <v>0.0</v>
      </c>
      <c r="C15" s="108"/>
    </row>
    <row r="16" ht="18.0" customHeight="1">
      <c r="B16" s="29">
        <v>0.5</v>
      </c>
      <c r="C16" s="108"/>
    </row>
    <row r="17" ht="18.0" customHeight="1">
      <c r="B17" s="29">
        <v>1.0</v>
      </c>
      <c r="C17" s="108"/>
    </row>
    <row r="18" ht="18.0" customHeight="1">
      <c r="B18" s="29">
        <v>1.5</v>
      </c>
      <c r="C18" s="108"/>
    </row>
    <row r="19" ht="18.0" customHeight="1">
      <c r="B19" s="29">
        <v>2.0</v>
      </c>
      <c r="C19" s="108"/>
    </row>
    <row r="20" ht="18.0" customHeight="1">
      <c r="B20" s="29">
        <v>2.5</v>
      </c>
      <c r="C20" s="108"/>
    </row>
    <row r="21" ht="18.0" customHeight="1">
      <c r="B21" s="31">
        <v>3.0</v>
      </c>
      <c r="C21" s="109"/>
    </row>
    <row r="22" ht="18.0" customHeight="1"/>
    <row r="23" ht="18.0" customHeight="1"/>
    <row r="24" ht="18.0" customHeight="1">
      <c r="B24" s="1" t="s">
        <v>2714</v>
      </c>
    </row>
    <row r="25" ht="18.0" customHeight="1">
      <c r="B25" s="6" t="s">
        <v>2715</v>
      </c>
      <c r="C25" s="22" t="s">
        <v>2716</v>
      </c>
    </row>
    <row r="26" ht="18.0" customHeight="1">
      <c r="B26" s="25">
        <v>-3.0</v>
      </c>
      <c r="C26" s="110"/>
    </row>
    <row r="27" ht="18.0" customHeight="1">
      <c r="B27" s="29">
        <v>-2.5</v>
      </c>
      <c r="C27" s="111"/>
    </row>
    <row r="28" ht="18.0" customHeight="1">
      <c r="B28" s="29">
        <v>-2.0</v>
      </c>
      <c r="C28" s="111"/>
    </row>
    <row r="29" ht="18.0" customHeight="1">
      <c r="B29" s="29">
        <v>-1.5</v>
      </c>
      <c r="C29" s="111"/>
    </row>
    <row r="30" ht="18.0" customHeight="1">
      <c r="B30" s="29">
        <v>-1.0</v>
      </c>
      <c r="C30" s="111"/>
    </row>
    <row r="31" ht="18.0" customHeight="1">
      <c r="B31" s="29">
        <v>-0.5</v>
      </c>
      <c r="C31" s="111"/>
    </row>
    <row r="32" ht="18.0" customHeight="1">
      <c r="B32" s="29">
        <v>-0.001</v>
      </c>
      <c r="C32" s="111"/>
    </row>
    <row r="33" ht="18.0" customHeight="1">
      <c r="B33" s="29">
        <v>0.0</v>
      </c>
      <c r="C33" s="111"/>
    </row>
    <row r="34" ht="18.0" customHeight="1">
      <c r="B34" s="29">
        <v>0.5</v>
      </c>
      <c r="C34" s="111"/>
    </row>
    <row r="35" ht="18.0" customHeight="1">
      <c r="B35" s="29">
        <v>1.0</v>
      </c>
      <c r="C35" s="111"/>
    </row>
    <row r="36" ht="18.0" customHeight="1">
      <c r="B36" s="29">
        <v>1.5</v>
      </c>
      <c r="C36" s="111"/>
    </row>
    <row r="37" ht="18.0" customHeight="1">
      <c r="B37" s="29">
        <v>2.0</v>
      </c>
      <c r="C37" s="111"/>
    </row>
    <row r="38" ht="18.0" customHeight="1">
      <c r="B38" s="29">
        <v>2.5</v>
      </c>
      <c r="C38" s="111"/>
    </row>
    <row r="39" ht="18.0" customHeight="1">
      <c r="B39" s="31">
        <v>3.0</v>
      </c>
      <c r="C39" s="112"/>
    </row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3</v>
      </c>
      <c r="E3" s="2"/>
    </row>
    <row r="4" ht="18.0" customHeight="1">
      <c r="B4" s="1" t="s">
        <v>2709</v>
      </c>
      <c r="E4" s="2"/>
    </row>
    <row r="5" ht="18.0" customHeight="1">
      <c r="B5" s="1" t="s">
        <v>2710</v>
      </c>
      <c r="E5" s="2"/>
    </row>
    <row r="6" ht="18.0" customHeight="1">
      <c r="E6" s="2"/>
    </row>
    <row r="7" ht="18.0" customHeight="1">
      <c r="C7" s="43" t="s">
        <v>2711</v>
      </c>
      <c r="D7" s="27"/>
    </row>
    <row r="8" ht="18.0" customHeight="1">
      <c r="B8" s="18" t="s">
        <v>2712</v>
      </c>
      <c r="C8" s="107" t="s">
        <v>2713</v>
      </c>
    </row>
    <row r="9" ht="18.0" customHeight="1">
      <c r="B9" s="29">
        <v>-3.0</v>
      </c>
      <c r="C9" s="108">
        <f t="shared" ref="C9:C21" si="1">IF(B9&gt;=0,B9,0)</f>
        <v>0</v>
      </c>
    </row>
    <row r="10" ht="18.0" customHeight="1">
      <c r="B10" s="29">
        <v>-2.5</v>
      </c>
      <c r="C10" s="108">
        <f t="shared" si="1"/>
        <v>0</v>
      </c>
    </row>
    <row r="11" ht="18.0" customHeight="1">
      <c r="B11" s="29">
        <v>-2.0</v>
      </c>
      <c r="C11" s="108">
        <f t="shared" si="1"/>
        <v>0</v>
      </c>
    </row>
    <row r="12" ht="18.0" customHeight="1">
      <c r="B12" s="29">
        <v>-1.5</v>
      </c>
      <c r="C12" s="108">
        <f t="shared" si="1"/>
        <v>0</v>
      </c>
    </row>
    <row r="13" ht="18.0" customHeight="1">
      <c r="B13" s="29">
        <v>-1.0</v>
      </c>
      <c r="C13" s="108">
        <f t="shared" si="1"/>
        <v>0</v>
      </c>
    </row>
    <row r="14" ht="18.0" customHeight="1">
      <c r="B14" s="29">
        <v>-0.5</v>
      </c>
      <c r="C14" s="108">
        <f t="shared" si="1"/>
        <v>0</v>
      </c>
    </row>
    <row r="15" ht="18.0" customHeight="1">
      <c r="B15" s="29">
        <v>0.0</v>
      </c>
      <c r="C15" s="108">
        <f t="shared" si="1"/>
        <v>0</v>
      </c>
    </row>
    <row r="16" ht="18.0" customHeight="1">
      <c r="B16" s="29">
        <v>0.5</v>
      </c>
      <c r="C16" s="108">
        <f t="shared" si="1"/>
        <v>0.5</v>
      </c>
    </row>
    <row r="17" ht="18.0" customHeight="1">
      <c r="B17" s="29">
        <v>1.0</v>
      </c>
      <c r="C17" s="108">
        <f t="shared" si="1"/>
        <v>1</v>
      </c>
    </row>
    <row r="18" ht="18.0" customHeight="1">
      <c r="B18" s="29">
        <v>1.5</v>
      </c>
      <c r="C18" s="108">
        <f t="shared" si="1"/>
        <v>1.5</v>
      </c>
    </row>
    <row r="19" ht="18.0" customHeight="1">
      <c r="B19" s="29">
        <v>2.0</v>
      </c>
      <c r="C19" s="108">
        <f t="shared" si="1"/>
        <v>2</v>
      </c>
    </row>
    <row r="20" ht="18.0" customHeight="1">
      <c r="B20" s="29">
        <v>2.5</v>
      </c>
      <c r="C20" s="108">
        <f t="shared" si="1"/>
        <v>2.5</v>
      </c>
    </row>
    <row r="21" ht="18.0" customHeight="1">
      <c r="B21" s="31">
        <v>3.0</v>
      </c>
      <c r="C21" s="109">
        <f t="shared" si="1"/>
        <v>3</v>
      </c>
    </row>
    <row r="22" ht="18.0" customHeight="1"/>
    <row r="23" ht="18.0" customHeight="1"/>
    <row r="24" ht="18.0" customHeight="1">
      <c r="B24" s="1" t="s">
        <v>2714</v>
      </c>
    </row>
    <row r="25" ht="18.0" customHeight="1">
      <c r="B25" s="6" t="s">
        <v>2715</v>
      </c>
      <c r="C25" s="22" t="s">
        <v>2716</v>
      </c>
    </row>
    <row r="26" ht="18.0" customHeight="1">
      <c r="B26" s="25">
        <v>-3.0</v>
      </c>
      <c r="C26" s="110">
        <f t="shared" ref="C26:C39" si="2">IF(B26&gt;=0,1,0)</f>
        <v>0</v>
      </c>
    </row>
    <row r="27" ht="18.0" customHeight="1">
      <c r="B27" s="29">
        <v>-2.5</v>
      </c>
      <c r="C27" s="111">
        <f t="shared" si="2"/>
        <v>0</v>
      </c>
    </row>
    <row r="28" ht="18.0" customHeight="1">
      <c r="B28" s="29">
        <v>-2.0</v>
      </c>
      <c r="C28" s="111">
        <f t="shared" si="2"/>
        <v>0</v>
      </c>
    </row>
    <row r="29" ht="18.0" customHeight="1">
      <c r="B29" s="29">
        <v>-1.5</v>
      </c>
      <c r="C29" s="111">
        <f t="shared" si="2"/>
        <v>0</v>
      </c>
    </row>
    <row r="30" ht="18.0" customHeight="1">
      <c r="B30" s="29">
        <v>-1.0</v>
      </c>
      <c r="C30" s="111">
        <f t="shared" si="2"/>
        <v>0</v>
      </c>
    </row>
    <row r="31" ht="18.0" customHeight="1">
      <c r="B31" s="29">
        <v>-0.5</v>
      </c>
      <c r="C31" s="111">
        <f t="shared" si="2"/>
        <v>0</v>
      </c>
    </row>
    <row r="32" ht="18.0" customHeight="1">
      <c r="B32" s="29">
        <v>-0.001</v>
      </c>
      <c r="C32" s="111">
        <f t="shared" si="2"/>
        <v>0</v>
      </c>
    </row>
    <row r="33" ht="18.0" customHeight="1">
      <c r="B33" s="29">
        <v>0.0</v>
      </c>
      <c r="C33" s="111">
        <f t="shared" si="2"/>
        <v>1</v>
      </c>
    </row>
    <row r="34" ht="18.0" customHeight="1">
      <c r="B34" s="29">
        <v>0.5</v>
      </c>
      <c r="C34" s="111">
        <f t="shared" si="2"/>
        <v>1</v>
      </c>
    </row>
    <row r="35" ht="18.0" customHeight="1">
      <c r="B35" s="29">
        <v>1.0</v>
      </c>
      <c r="C35" s="111">
        <f t="shared" si="2"/>
        <v>1</v>
      </c>
    </row>
    <row r="36" ht="18.0" customHeight="1">
      <c r="B36" s="29">
        <v>1.5</v>
      </c>
      <c r="C36" s="111">
        <f t="shared" si="2"/>
        <v>1</v>
      </c>
    </row>
    <row r="37" ht="18.0" customHeight="1">
      <c r="B37" s="29">
        <v>2.0</v>
      </c>
      <c r="C37" s="111">
        <f t="shared" si="2"/>
        <v>1</v>
      </c>
    </row>
    <row r="38" ht="18.0" customHeight="1">
      <c r="B38" s="29">
        <v>2.5</v>
      </c>
      <c r="C38" s="111">
        <f t="shared" si="2"/>
        <v>1</v>
      </c>
    </row>
    <row r="39" ht="18.0" customHeight="1">
      <c r="B39" s="31">
        <v>3.0</v>
      </c>
      <c r="C39" s="112">
        <f t="shared" si="2"/>
        <v>1</v>
      </c>
    </row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8.71"/>
    <col customWidth="1" min="3" max="3" width="12.14"/>
    <col customWidth="1" min="4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/>
    <row r="3" ht="18.0" customHeight="1">
      <c r="A3" s="1" t="s">
        <v>2</v>
      </c>
      <c r="B3" s="1" t="s">
        <v>2717</v>
      </c>
    </row>
    <row r="4" ht="18.0" customHeight="1"/>
    <row r="5" ht="18.0" customHeight="1">
      <c r="C5" s="10" t="s">
        <v>2718</v>
      </c>
      <c r="K5" s="7"/>
    </row>
    <row r="6" ht="18.0" customHeight="1">
      <c r="B6" s="18" t="s">
        <v>2712</v>
      </c>
      <c r="C6" s="113" t="s">
        <v>2719</v>
      </c>
      <c r="K6" s="7"/>
    </row>
    <row r="7" ht="18.0" customHeight="1">
      <c r="B7" s="6">
        <v>-4.0</v>
      </c>
      <c r="C7" s="114"/>
    </row>
    <row r="8" ht="18.0" customHeight="1">
      <c r="B8" s="6">
        <v>-3.9</v>
      </c>
      <c r="C8" s="114"/>
    </row>
    <row r="9" ht="18.0" customHeight="1">
      <c r="B9" s="6">
        <v>-3.8</v>
      </c>
      <c r="C9" s="114"/>
    </row>
    <row r="10" ht="18.0" customHeight="1">
      <c r="B10" s="6">
        <v>-3.7</v>
      </c>
      <c r="C10" s="114"/>
    </row>
    <row r="11" ht="18.0" customHeight="1">
      <c r="B11" s="6">
        <v>-3.6</v>
      </c>
      <c r="C11" s="114"/>
    </row>
    <row r="12" ht="18.0" customHeight="1">
      <c r="B12" s="6">
        <v>-3.5</v>
      </c>
      <c r="C12" s="114"/>
    </row>
    <row r="13" ht="18.0" customHeight="1">
      <c r="B13" s="6">
        <v>-3.4</v>
      </c>
      <c r="C13" s="114"/>
    </row>
    <row r="14" ht="18.0" customHeight="1">
      <c r="B14" s="6">
        <v>-3.3</v>
      </c>
      <c r="C14" s="114"/>
    </row>
    <row r="15" ht="18.0" customHeight="1">
      <c r="B15" s="6">
        <v>-3.2</v>
      </c>
      <c r="C15" s="114"/>
    </row>
    <row r="16" ht="18.0" customHeight="1">
      <c r="B16" s="6">
        <v>-3.1</v>
      </c>
      <c r="C16" s="114"/>
    </row>
    <row r="17" ht="18.0" customHeight="1">
      <c r="B17" s="6">
        <v>-3.0</v>
      </c>
      <c r="C17" s="114"/>
    </row>
    <row r="18" ht="18.0" customHeight="1">
      <c r="B18" s="6">
        <v>-2.9</v>
      </c>
      <c r="C18" s="114"/>
    </row>
    <row r="19" ht="18.0" customHeight="1">
      <c r="B19" s="6">
        <v>-2.8</v>
      </c>
      <c r="C19" s="114"/>
    </row>
    <row r="20" ht="18.0" customHeight="1">
      <c r="B20" s="6">
        <v>-2.7</v>
      </c>
      <c r="C20" s="114"/>
    </row>
    <row r="21" ht="18.0" customHeight="1">
      <c r="B21" s="6">
        <v>-2.6</v>
      </c>
      <c r="C21" s="114"/>
    </row>
    <row r="22" ht="18.0" customHeight="1">
      <c r="B22" s="6">
        <v>-2.5</v>
      </c>
      <c r="C22" s="114"/>
    </row>
    <row r="23" ht="18.0" customHeight="1">
      <c r="B23" s="6">
        <v>-2.4</v>
      </c>
      <c r="C23" s="114"/>
    </row>
    <row r="24" ht="18.0" customHeight="1">
      <c r="B24" s="6">
        <v>-2.3</v>
      </c>
      <c r="C24" s="114"/>
    </row>
    <row r="25" ht="18.0" customHeight="1">
      <c r="B25" s="6">
        <v>-2.2</v>
      </c>
      <c r="C25" s="114"/>
    </row>
    <row r="26" ht="18.0" customHeight="1">
      <c r="B26" s="6">
        <v>-2.1</v>
      </c>
      <c r="C26" s="114"/>
    </row>
    <row r="27" ht="18.0" customHeight="1">
      <c r="B27" s="6">
        <v>-2.0</v>
      </c>
      <c r="C27" s="114"/>
    </row>
    <row r="28" ht="18.0" customHeight="1">
      <c r="B28" s="6">
        <v>-1.9</v>
      </c>
      <c r="C28" s="114"/>
    </row>
    <row r="29" ht="18.0" customHeight="1">
      <c r="B29" s="6">
        <v>-1.8</v>
      </c>
      <c r="C29" s="114"/>
    </row>
    <row r="30" ht="18.0" customHeight="1">
      <c r="B30" s="6">
        <v>-1.7</v>
      </c>
      <c r="C30" s="114"/>
    </row>
    <row r="31" ht="18.0" customHeight="1">
      <c r="B31" s="6">
        <v>-1.6</v>
      </c>
      <c r="C31" s="114"/>
    </row>
    <row r="32" ht="18.0" customHeight="1">
      <c r="B32" s="6">
        <v>-1.5</v>
      </c>
      <c r="C32" s="114"/>
    </row>
    <row r="33" ht="18.0" customHeight="1">
      <c r="B33" s="6">
        <v>-1.4</v>
      </c>
      <c r="C33" s="114"/>
    </row>
    <row r="34" ht="18.0" customHeight="1">
      <c r="B34" s="6">
        <v>-1.3</v>
      </c>
      <c r="C34" s="114"/>
    </row>
    <row r="35" ht="18.0" customHeight="1">
      <c r="B35" s="6">
        <v>-1.2</v>
      </c>
      <c r="C35" s="114"/>
    </row>
    <row r="36" ht="18.0" customHeight="1">
      <c r="B36" s="6">
        <v>-1.1</v>
      </c>
      <c r="C36" s="114"/>
    </row>
    <row r="37" ht="18.0" customHeight="1">
      <c r="B37" s="6">
        <v>-1.0</v>
      </c>
      <c r="C37" s="114"/>
    </row>
    <row r="38" ht="18.0" customHeight="1">
      <c r="B38" s="6">
        <v>-0.9</v>
      </c>
      <c r="C38" s="114"/>
    </row>
    <row r="39" ht="18.0" customHeight="1">
      <c r="B39" s="6">
        <v>-0.8</v>
      </c>
      <c r="C39" s="114"/>
    </row>
    <row r="40" ht="18.0" customHeight="1">
      <c r="B40" s="6">
        <v>-0.7</v>
      </c>
      <c r="C40" s="114"/>
    </row>
    <row r="41" ht="18.0" customHeight="1">
      <c r="B41" s="6">
        <v>-0.6</v>
      </c>
      <c r="C41" s="114"/>
    </row>
    <row r="42" ht="18.0" customHeight="1">
      <c r="B42" s="6">
        <v>-0.5</v>
      </c>
      <c r="C42" s="114"/>
    </row>
    <row r="43" ht="18.0" customHeight="1">
      <c r="B43" s="6">
        <v>-0.4</v>
      </c>
      <c r="C43" s="114"/>
    </row>
    <row r="44" ht="18.0" customHeight="1">
      <c r="B44" s="6">
        <v>-0.3</v>
      </c>
      <c r="C44" s="114"/>
    </row>
    <row r="45" ht="18.0" customHeight="1">
      <c r="B45" s="6">
        <v>-0.2</v>
      </c>
      <c r="C45" s="114"/>
    </row>
    <row r="46" ht="18.0" customHeight="1">
      <c r="B46" s="6">
        <v>-0.1</v>
      </c>
      <c r="C46" s="114"/>
    </row>
    <row r="47" ht="18.0" customHeight="1">
      <c r="B47" s="6">
        <v>0.0</v>
      </c>
      <c r="C47" s="114"/>
    </row>
    <row r="48" ht="18.0" customHeight="1">
      <c r="B48" s="6">
        <v>0.0999999999999996</v>
      </c>
      <c r="C48" s="114"/>
    </row>
    <row r="49" ht="18.0" customHeight="1">
      <c r="B49" s="6">
        <v>0.2</v>
      </c>
      <c r="C49" s="114"/>
    </row>
    <row r="50" ht="18.0" customHeight="1">
      <c r="B50" s="6">
        <v>0.3</v>
      </c>
      <c r="C50" s="114"/>
    </row>
    <row r="51" ht="18.0" customHeight="1">
      <c r="B51" s="6">
        <v>0.4</v>
      </c>
      <c r="C51" s="114"/>
    </row>
    <row r="52" ht="18.0" customHeight="1">
      <c r="B52" s="6">
        <v>0.5</v>
      </c>
      <c r="C52" s="114"/>
    </row>
    <row r="53" ht="18.0" customHeight="1">
      <c r="B53" s="6">
        <v>0.6</v>
      </c>
      <c r="C53" s="114"/>
    </row>
    <row r="54" ht="18.0" customHeight="1">
      <c r="B54" s="6">
        <v>0.7</v>
      </c>
      <c r="C54" s="114"/>
    </row>
    <row r="55" ht="18.0" customHeight="1">
      <c r="B55" s="6">
        <v>0.8</v>
      </c>
      <c r="C55" s="114"/>
    </row>
    <row r="56" ht="18.0" customHeight="1">
      <c r="B56" s="6">
        <v>0.9</v>
      </c>
      <c r="C56" s="114"/>
    </row>
    <row r="57" ht="18.0" customHeight="1">
      <c r="B57" s="6">
        <v>1.0</v>
      </c>
      <c r="C57" s="114"/>
    </row>
    <row r="58" ht="18.0" customHeight="1">
      <c r="B58" s="6">
        <v>1.1</v>
      </c>
      <c r="C58" s="114"/>
    </row>
    <row r="59" ht="18.0" customHeight="1">
      <c r="B59" s="6">
        <v>1.2</v>
      </c>
      <c r="C59" s="114"/>
    </row>
    <row r="60" ht="18.0" customHeight="1">
      <c r="B60" s="6">
        <v>1.3</v>
      </c>
      <c r="C60" s="114"/>
    </row>
    <row r="61" ht="18.0" customHeight="1">
      <c r="B61" s="6">
        <v>1.4</v>
      </c>
      <c r="C61" s="114"/>
    </row>
    <row r="62" ht="18.0" customHeight="1">
      <c r="B62" s="6">
        <v>1.50000000000001</v>
      </c>
      <c r="C62" s="114"/>
    </row>
    <row r="63" ht="18.0" customHeight="1">
      <c r="B63" s="6">
        <v>1.6</v>
      </c>
      <c r="C63" s="114"/>
    </row>
    <row r="64" ht="18.0" customHeight="1">
      <c r="B64" s="6">
        <v>1.7</v>
      </c>
      <c r="C64" s="114"/>
    </row>
    <row r="65" ht="18.0" customHeight="1">
      <c r="B65" s="6">
        <v>1.80000000000001</v>
      </c>
      <c r="C65" s="114"/>
    </row>
    <row r="66" ht="18.0" customHeight="1">
      <c r="B66" s="6">
        <v>1.90000000000001</v>
      </c>
      <c r="C66" s="114"/>
    </row>
    <row r="67" ht="18.0" customHeight="1">
      <c r="B67" s="6">
        <v>2.00000000000001</v>
      </c>
      <c r="C67" s="114"/>
    </row>
    <row r="68" ht="18.0" customHeight="1">
      <c r="B68" s="6">
        <v>2.1</v>
      </c>
      <c r="C68" s="114"/>
    </row>
    <row r="69" ht="18.0" customHeight="1">
      <c r="B69" s="6">
        <v>2.20000000000001</v>
      </c>
      <c r="C69" s="114"/>
    </row>
    <row r="70" ht="18.0" customHeight="1">
      <c r="B70" s="6">
        <v>2.30000000000001</v>
      </c>
      <c r="C70" s="114"/>
    </row>
    <row r="71" ht="18.0" customHeight="1">
      <c r="B71" s="6">
        <v>2.40000000000001</v>
      </c>
      <c r="C71" s="114"/>
    </row>
    <row r="72" ht="18.0" customHeight="1">
      <c r="B72" s="6">
        <v>2.50000000000001</v>
      </c>
      <c r="C72" s="114"/>
    </row>
    <row r="73" ht="18.0" customHeight="1">
      <c r="B73" s="6">
        <v>2.60000000000001</v>
      </c>
      <c r="C73" s="114"/>
    </row>
    <row r="74" ht="18.0" customHeight="1">
      <c r="B74" s="6">
        <v>2.70000000000001</v>
      </c>
      <c r="C74" s="114"/>
    </row>
    <row r="75" ht="18.0" customHeight="1">
      <c r="B75" s="6">
        <v>2.80000000000001</v>
      </c>
      <c r="C75" s="114"/>
    </row>
    <row r="76" ht="18.0" customHeight="1">
      <c r="B76" s="6">
        <v>2.90000000000001</v>
      </c>
      <c r="C76" s="114"/>
    </row>
    <row r="77" ht="18.0" customHeight="1">
      <c r="B77" s="6">
        <v>3.00000000000001</v>
      </c>
      <c r="C77" s="114"/>
    </row>
    <row r="78" ht="18.0" customHeight="1">
      <c r="B78" s="6">
        <v>3.10000000000001</v>
      </c>
      <c r="C78" s="114"/>
    </row>
    <row r="79" ht="18.0" customHeight="1">
      <c r="B79" s="6">
        <v>3.20000000000001</v>
      </c>
      <c r="C79" s="114"/>
    </row>
    <row r="80" ht="18.0" customHeight="1">
      <c r="B80" s="6">
        <v>3.30000000000001</v>
      </c>
      <c r="C80" s="114"/>
    </row>
    <row r="81" ht="18.0" customHeight="1">
      <c r="B81" s="6">
        <v>3.40000000000001</v>
      </c>
      <c r="C81" s="114"/>
    </row>
    <row r="82" ht="18.0" customHeight="1">
      <c r="B82" s="6">
        <v>3.50000000000001</v>
      </c>
      <c r="C82" s="114"/>
    </row>
    <row r="83" ht="18.0" customHeight="1">
      <c r="B83" s="6">
        <v>3.60000000000001</v>
      </c>
      <c r="C83" s="114"/>
    </row>
    <row r="84" ht="18.0" customHeight="1">
      <c r="B84" s="6">
        <v>3.70000000000001</v>
      </c>
      <c r="C84" s="114"/>
    </row>
    <row r="85" ht="18.0" customHeight="1">
      <c r="B85" s="6">
        <v>3.80000000000001</v>
      </c>
      <c r="C85" s="114"/>
    </row>
    <row r="86" ht="18.0" customHeight="1">
      <c r="B86" s="6">
        <v>3.90000000000001</v>
      </c>
      <c r="C86" s="114"/>
    </row>
    <row r="87" ht="18.0" customHeight="1">
      <c r="B87" s="6">
        <v>4.00000000000001</v>
      </c>
      <c r="C87" s="114"/>
    </row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8.71"/>
    <col customWidth="1" min="3" max="3" width="12.14"/>
    <col customWidth="1" min="4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/>
    <row r="3" ht="18.0" customHeight="1">
      <c r="A3" s="1" t="s">
        <v>2</v>
      </c>
      <c r="B3" s="1" t="s">
        <v>2717</v>
      </c>
    </row>
    <row r="4" ht="18.0" customHeight="1"/>
    <row r="5" ht="18.0" customHeight="1">
      <c r="C5" s="10" t="s">
        <v>2718</v>
      </c>
      <c r="K5" s="7"/>
    </row>
    <row r="6" ht="18.0" customHeight="1">
      <c r="B6" s="18" t="s">
        <v>2712</v>
      </c>
      <c r="C6" s="113" t="s">
        <v>2719</v>
      </c>
      <c r="K6" s="7"/>
    </row>
    <row r="7" ht="18.0" customHeight="1">
      <c r="B7" s="6">
        <v>-4.0</v>
      </c>
      <c r="C7" s="114">
        <f t="shared" ref="C7:C87" si="1">1/(1+EXP(-B7))</f>
        <v>0.01798620996</v>
      </c>
    </row>
    <row r="8" ht="18.0" customHeight="1">
      <c r="B8" s="6">
        <v>-3.9</v>
      </c>
      <c r="C8" s="114">
        <f t="shared" si="1"/>
        <v>0.01984030573</v>
      </c>
    </row>
    <row r="9" ht="18.0" customHeight="1">
      <c r="B9" s="6">
        <v>-3.8</v>
      </c>
      <c r="C9" s="114">
        <f t="shared" si="1"/>
        <v>0.02188127094</v>
      </c>
    </row>
    <row r="10" ht="18.0" customHeight="1">
      <c r="B10" s="6">
        <v>-3.7</v>
      </c>
      <c r="C10" s="114">
        <f t="shared" si="1"/>
        <v>0.02412702142</v>
      </c>
    </row>
    <row r="11" ht="18.0" customHeight="1">
      <c r="B11" s="6">
        <v>-3.6</v>
      </c>
      <c r="C11" s="114">
        <f t="shared" si="1"/>
        <v>0.02659699358</v>
      </c>
    </row>
    <row r="12" ht="18.0" customHeight="1">
      <c r="B12" s="6">
        <v>-3.5</v>
      </c>
      <c r="C12" s="114">
        <f t="shared" si="1"/>
        <v>0.02931223075</v>
      </c>
    </row>
    <row r="13" ht="18.0" customHeight="1">
      <c r="B13" s="6">
        <v>-3.4</v>
      </c>
      <c r="C13" s="114">
        <f t="shared" si="1"/>
        <v>0.0322954647</v>
      </c>
    </row>
    <row r="14" ht="18.0" customHeight="1">
      <c r="B14" s="6">
        <v>-3.3</v>
      </c>
      <c r="C14" s="114">
        <f t="shared" si="1"/>
        <v>0.03557118927</v>
      </c>
    </row>
    <row r="15" ht="18.0" customHeight="1">
      <c r="B15" s="6">
        <v>-3.2</v>
      </c>
      <c r="C15" s="114">
        <f t="shared" si="1"/>
        <v>0.0391657228</v>
      </c>
    </row>
    <row r="16" ht="18.0" customHeight="1">
      <c r="B16" s="6">
        <v>-3.1</v>
      </c>
      <c r="C16" s="114">
        <f t="shared" si="1"/>
        <v>0.04310725494</v>
      </c>
    </row>
    <row r="17" ht="18.0" customHeight="1">
      <c r="B17" s="6">
        <v>-3.0</v>
      </c>
      <c r="C17" s="114">
        <f t="shared" si="1"/>
        <v>0.04742587318</v>
      </c>
    </row>
    <row r="18" ht="18.0" customHeight="1">
      <c r="B18" s="6">
        <v>-2.9</v>
      </c>
      <c r="C18" s="114">
        <f t="shared" si="1"/>
        <v>0.05215356308</v>
      </c>
    </row>
    <row r="19" ht="18.0" customHeight="1">
      <c r="B19" s="6">
        <v>-2.8</v>
      </c>
      <c r="C19" s="114">
        <f t="shared" si="1"/>
        <v>0.0573241759</v>
      </c>
    </row>
    <row r="20" ht="18.0" customHeight="1">
      <c r="B20" s="6">
        <v>-2.7</v>
      </c>
      <c r="C20" s="114">
        <f t="shared" si="1"/>
        <v>0.06297335606</v>
      </c>
    </row>
    <row r="21" ht="18.0" customHeight="1">
      <c r="B21" s="6">
        <v>-2.6</v>
      </c>
      <c r="C21" s="114">
        <f t="shared" si="1"/>
        <v>0.06913842034</v>
      </c>
    </row>
    <row r="22" ht="18.0" customHeight="1">
      <c r="B22" s="6">
        <v>-2.5</v>
      </c>
      <c r="C22" s="114">
        <f t="shared" si="1"/>
        <v>0.07585818002</v>
      </c>
    </row>
    <row r="23" ht="18.0" customHeight="1">
      <c r="B23" s="6">
        <v>-2.4</v>
      </c>
      <c r="C23" s="114">
        <f t="shared" si="1"/>
        <v>0.08317269649</v>
      </c>
    </row>
    <row r="24" ht="18.0" customHeight="1">
      <c r="B24" s="6">
        <v>-2.3</v>
      </c>
      <c r="C24" s="114">
        <f t="shared" si="1"/>
        <v>0.09112296101</v>
      </c>
    </row>
    <row r="25" ht="18.0" customHeight="1">
      <c r="B25" s="6">
        <v>-2.2</v>
      </c>
      <c r="C25" s="114">
        <f t="shared" si="1"/>
        <v>0.09975048912</v>
      </c>
    </row>
    <row r="26" ht="18.0" customHeight="1">
      <c r="B26" s="6">
        <v>-2.1</v>
      </c>
      <c r="C26" s="114">
        <f t="shared" si="1"/>
        <v>0.1090968212</v>
      </c>
    </row>
    <row r="27" ht="18.0" customHeight="1">
      <c r="B27" s="6">
        <v>-2.0</v>
      </c>
      <c r="C27" s="114">
        <f t="shared" si="1"/>
        <v>0.119202922</v>
      </c>
    </row>
    <row r="28" ht="18.0" customHeight="1">
      <c r="B28" s="6">
        <v>-1.9</v>
      </c>
      <c r="C28" s="114">
        <f t="shared" si="1"/>
        <v>0.1301084744</v>
      </c>
    </row>
    <row r="29" ht="18.0" customHeight="1">
      <c r="B29" s="6">
        <v>-1.8</v>
      </c>
      <c r="C29" s="114">
        <f t="shared" si="1"/>
        <v>0.1418510649</v>
      </c>
    </row>
    <row r="30" ht="18.0" customHeight="1">
      <c r="B30" s="6">
        <v>-1.7</v>
      </c>
      <c r="C30" s="114">
        <f t="shared" si="1"/>
        <v>0.1544652651</v>
      </c>
    </row>
    <row r="31" ht="18.0" customHeight="1">
      <c r="B31" s="6">
        <v>-1.6</v>
      </c>
      <c r="C31" s="114">
        <f t="shared" si="1"/>
        <v>0.1679816149</v>
      </c>
    </row>
    <row r="32" ht="18.0" customHeight="1">
      <c r="B32" s="6">
        <v>-1.5</v>
      </c>
      <c r="C32" s="114">
        <f t="shared" si="1"/>
        <v>0.1824255238</v>
      </c>
    </row>
    <row r="33" ht="18.0" customHeight="1">
      <c r="B33" s="6">
        <v>-1.4</v>
      </c>
      <c r="C33" s="114">
        <f t="shared" si="1"/>
        <v>0.1978161114</v>
      </c>
    </row>
    <row r="34" ht="18.0" customHeight="1">
      <c r="B34" s="6">
        <v>-1.3</v>
      </c>
      <c r="C34" s="114">
        <f t="shared" si="1"/>
        <v>0.214165017</v>
      </c>
    </row>
    <row r="35" ht="18.0" customHeight="1">
      <c r="B35" s="6">
        <v>-1.2</v>
      </c>
      <c r="C35" s="114">
        <f t="shared" si="1"/>
        <v>0.2314752165</v>
      </c>
    </row>
    <row r="36" ht="18.0" customHeight="1">
      <c r="B36" s="6">
        <v>-1.1</v>
      </c>
      <c r="C36" s="114">
        <f t="shared" si="1"/>
        <v>0.2497398944</v>
      </c>
    </row>
    <row r="37" ht="18.0" customHeight="1">
      <c r="B37" s="6">
        <v>-1.0</v>
      </c>
      <c r="C37" s="114">
        <f t="shared" si="1"/>
        <v>0.2689414214</v>
      </c>
    </row>
    <row r="38" ht="18.0" customHeight="1">
      <c r="B38" s="6">
        <v>-0.9</v>
      </c>
      <c r="C38" s="114">
        <f t="shared" si="1"/>
        <v>0.2890504974</v>
      </c>
    </row>
    <row r="39" ht="18.0" customHeight="1">
      <c r="B39" s="6">
        <v>-0.8</v>
      </c>
      <c r="C39" s="114">
        <f t="shared" si="1"/>
        <v>0.3100255189</v>
      </c>
    </row>
    <row r="40" ht="18.0" customHeight="1">
      <c r="B40" s="6">
        <v>-0.7</v>
      </c>
      <c r="C40" s="114">
        <f t="shared" si="1"/>
        <v>0.3318122278</v>
      </c>
    </row>
    <row r="41" ht="18.0" customHeight="1">
      <c r="B41" s="6">
        <v>-0.6</v>
      </c>
      <c r="C41" s="114">
        <f t="shared" si="1"/>
        <v>0.3543436938</v>
      </c>
    </row>
    <row r="42" ht="18.0" customHeight="1">
      <c r="B42" s="6">
        <v>-0.5</v>
      </c>
      <c r="C42" s="114">
        <f t="shared" si="1"/>
        <v>0.3775406688</v>
      </c>
    </row>
    <row r="43" ht="18.0" customHeight="1">
      <c r="B43" s="6">
        <v>-0.4</v>
      </c>
      <c r="C43" s="114">
        <f t="shared" si="1"/>
        <v>0.4013123399</v>
      </c>
    </row>
    <row r="44" ht="18.0" customHeight="1">
      <c r="B44" s="6">
        <v>-0.3</v>
      </c>
      <c r="C44" s="114">
        <f t="shared" si="1"/>
        <v>0.4255574832</v>
      </c>
    </row>
    <row r="45" ht="18.0" customHeight="1">
      <c r="B45" s="6">
        <v>-0.2</v>
      </c>
      <c r="C45" s="114">
        <f t="shared" si="1"/>
        <v>0.4501660027</v>
      </c>
    </row>
    <row r="46" ht="18.0" customHeight="1">
      <c r="B46" s="6">
        <v>-0.1</v>
      </c>
      <c r="C46" s="114">
        <f t="shared" si="1"/>
        <v>0.4750208125</v>
      </c>
    </row>
    <row r="47" ht="18.0" customHeight="1">
      <c r="B47" s="6">
        <v>0.0</v>
      </c>
      <c r="C47" s="114">
        <f t="shared" si="1"/>
        <v>0.5</v>
      </c>
    </row>
    <row r="48" ht="18.0" customHeight="1">
      <c r="B48" s="6">
        <v>0.0999999999999996</v>
      </c>
      <c r="C48" s="114">
        <f t="shared" si="1"/>
        <v>0.5249791875</v>
      </c>
    </row>
    <row r="49" ht="18.0" customHeight="1">
      <c r="B49" s="6">
        <v>0.2</v>
      </c>
      <c r="C49" s="114">
        <f t="shared" si="1"/>
        <v>0.5498339973</v>
      </c>
    </row>
    <row r="50" ht="18.0" customHeight="1">
      <c r="B50" s="6">
        <v>0.3</v>
      </c>
      <c r="C50" s="114">
        <f t="shared" si="1"/>
        <v>0.5744425168</v>
      </c>
    </row>
    <row r="51" ht="18.0" customHeight="1">
      <c r="B51" s="6">
        <v>0.4</v>
      </c>
      <c r="C51" s="114">
        <f t="shared" si="1"/>
        <v>0.5986876601</v>
      </c>
    </row>
    <row r="52" ht="18.0" customHeight="1">
      <c r="B52" s="6">
        <v>0.5</v>
      </c>
      <c r="C52" s="114">
        <f t="shared" si="1"/>
        <v>0.6224593312</v>
      </c>
    </row>
    <row r="53" ht="18.0" customHeight="1">
      <c r="B53" s="6">
        <v>0.6</v>
      </c>
      <c r="C53" s="114">
        <f t="shared" si="1"/>
        <v>0.6456563062</v>
      </c>
    </row>
    <row r="54" ht="18.0" customHeight="1">
      <c r="B54" s="6">
        <v>0.7</v>
      </c>
      <c r="C54" s="114">
        <f t="shared" si="1"/>
        <v>0.6681877722</v>
      </c>
    </row>
    <row r="55" ht="18.0" customHeight="1">
      <c r="B55" s="6">
        <v>0.8</v>
      </c>
      <c r="C55" s="114">
        <f t="shared" si="1"/>
        <v>0.6899744811</v>
      </c>
    </row>
    <row r="56" ht="18.0" customHeight="1">
      <c r="B56" s="6">
        <v>0.9</v>
      </c>
      <c r="C56" s="114">
        <f t="shared" si="1"/>
        <v>0.7109495026</v>
      </c>
    </row>
    <row r="57" ht="18.0" customHeight="1">
      <c r="B57" s="6">
        <v>1.0</v>
      </c>
      <c r="C57" s="114">
        <f t="shared" si="1"/>
        <v>0.7310585786</v>
      </c>
    </row>
    <row r="58" ht="18.0" customHeight="1">
      <c r="B58" s="6">
        <v>1.1</v>
      </c>
      <c r="C58" s="114">
        <f t="shared" si="1"/>
        <v>0.7502601056</v>
      </c>
    </row>
    <row r="59" ht="18.0" customHeight="1">
      <c r="B59" s="6">
        <v>1.2</v>
      </c>
      <c r="C59" s="114">
        <f t="shared" si="1"/>
        <v>0.7685247835</v>
      </c>
    </row>
    <row r="60" ht="18.0" customHeight="1">
      <c r="B60" s="6">
        <v>1.3</v>
      </c>
      <c r="C60" s="114">
        <f t="shared" si="1"/>
        <v>0.785834983</v>
      </c>
    </row>
    <row r="61" ht="18.0" customHeight="1">
      <c r="B61" s="6">
        <v>1.4</v>
      </c>
      <c r="C61" s="114">
        <f t="shared" si="1"/>
        <v>0.8021838886</v>
      </c>
    </row>
    <row r="62" ht="18.0" customHeight="1">
      <c r="B62" s="6">
        <v>1.50000000000001</v>
      </c>
      <c r="C62" s="114">
        <f t="shared" si="1"/>
        <v>0.8175744762</v>
      </c>
    </row>
    <row r="63" ht="18.0" customHeight="1">
      <c r="B63" s="6">
        <v>1.6</v>
      </c>
      <c r="C63" s="114">
        <f t="shared" si="1"/>
        <v>0.8320183851</v>
      </c>
    </row>
    <row r="64" ht="18.0" customHeight="1">
      <c r="B64" s="6">
        <v>1.7</v>
      </c>
      <c r="C64" s="114">
        <f t="shared" si="1"/>
        <v>0.8455347349</v>
      </c>
    </row>
    <row r="65" ht="18.0" customHeight="1">
      <c r="B65" s="6">
        <v>1.80000000000001</v>
      </c>
      <c r="C65" s="114">
        <f t="shared" si="1"/>
        <v>0.8581489351</v>
      </c>
    </row>
    <row r="66" ht="18.0" customHeight="1">
      <c r="B66" s="6">
        <v>1.90000000000001</v>
      </c>
      <c r="C66" s="114">
        <f t="shared" si="1"/>
        <v>0.8698915256</v>
      </c>
    </row>
    <row r="67" ht="18.0" customHeight="1">
      <c r="B67" s="6">
        <v>2.00000000000001</v>
      </c>
      <c r="C67" s="114">
        <f t="shared" si="1"/>
        <v>0.880797078</v>
      </c>
    </row>
    <row r="68" ht="18.0" customHeight="1">
      <c r="B68" s="6">
        <v>2.1</v>
      </c>
      <c r="C68" s="114">
        <f t="shared" si="1"/>
        <v>0.8909031788</v>
      </c>
    </row>
    <row r="69" ht="18.0" customHeight="1">
      <c r="B69" s="6">
        <v>2.20000000000001</v>
      </c>
      <c r="C69" s="114">
        <f t="shared" si="1"/>
        <v>0.9002495109</v>
      </c>
    </row>
    <row r="70" ht="18.0" customHeight="1">
      <c r="B70" s="6">
        <v>2.30000000000001</v>
      </c>
      <c r="C70" s="114">
        <f t="shared" si="1"/>
        <v>0.908877039</v>
      </c>
    </row>
    <row r="71" ht="18.0" customHeight="1">
      <c r="B71" s="6">
        <v>2.40000000000001</v>
      </c>
      <c r="C71" s="114">
        <f t="shared" si="1"/>
        <v>0.9168273035</v>
      </c>
    </row>
    <row r="72" ht="18.0" customHeight="1">
      <c r="B72" s="6">
        <v>2.50000000000001</v>
      </c>
      <c r="C72" s="114">
        <f t="shared" si="1"/>
        <v>0.92414182</v>
      </c>
    </row>
    <row r="73" ht="18.0" customHeight="1">
      <c r="B73" s="6">
        <v>2.60000000000001</v>
      </c>
      <c r="C73" s="114">
        <f t="shared" si="1"/>
        <v>0.9308615797</v>
      </c>
    </row>
    <row r="74" ht="18.0" customHeight="1">
      <c r="B74" s="6">
        <v>2.70000000000001</v>
      </c>
      <c r="C74" s="114">
        <f t="shared" si="1"/>
        <v>0.9370266439</v>
      </c>
    </row>
    <row r="75" ht="18.0" customHeight="1">
      <c r="B75" s="6">
        <v>2.80000000000001</v>
      </c>
      <c r="C75" s="114">
        <f t="shared" si="1"/>
        <v>0.9426758241</v>
      </c>
    </row>
    <row r="76" ht="18.0" customHeight="1">
      <c r="B76" s="6">
        <v>2.90000000000001</v>
      </c>
      <c r="C76" s="114">
        <f t="shared" si="1"/>
        <v>0.9478464369</v>
      </c>
    </row>
    <row r="77" ht="18.0" customHeight="1">
      <c r="B77" s="6">
        <v>3.00000000000001</v>
      </c>
      <c r="C77" s="114">
        <f t="shared" si="1"/>
        <v>0.9525741268</v>
      </c>
    </row>
    <row r="78" ht="18.0" customHeight="1">
      <c r="B78" s="6">
        <v>3.10000000000001</v>
      </c>
      <c r="C78" s="114">
        <f t="shared" si="1"/>
        <v>0.9568927451</v>
      </c>
    </row>
    <row r="79" ht="18.0" customHeight="1">
      <c r="B79" s="6">
        <v>3.20000000000001</v>
      </c>
      <c r="C79" s="114">
        <f t="shared" si="1"/>
        <v>0.9608342772</v>
      </c>
    </row>
    <row r="80" ht="18.0" customHeight="1">
      <c r="B80" s="6">
        <v>3.30000000000001</v>
      </c>
      <c r="C80" s="114">
        <f t="shared" si="1"/>
        <v>0.9644288107</v>
      </c>
    </row>
    <row r="81" ht="18.0" customHeight="1">
      <c r="B81" s="6">
        <v>3.40000000000001</v>
      </c>
      <c r="C81" s="114">
        <f t="shared" si="1"/>
        <v>0.9677045353</v>
      </c>
    </row>
    <row r="82" ht="18.0" customHeight="1">
      <c r="B82" s="6">
        <v>3.50000000000001</v>
      </c>
      <c r="C82" s="114">
        <f t="shared" si="1"/>
        <v>0.9706877692</v>
      </c>
    </row>
    <row r="83" ht="18.0" customHeight="1">
      <c r="B83" s="6">
        <v>3.60000000000001</v>
      </c>
      <c r="C83" s="114">
        <f t="shared" si="1"/>
        <v>0.9734030064</v>
      </c>
    </row>
    <row r="84" ht="18.0" customHeight="1">
      <c r="B84" s="6">
        <v>3.70000000000001</v>
      </c>
      <c r="C84" s="114">
        <f t="shared" si="1"/>
        <v>0.9758729786</v>
      </c>
    </row>
    <row r="85" ht="18.0" customHeight="1">
      <c r="B85" s="6">
        <v>3.80000000000001</v>
      </c>
      <c r="C85" s="114">
        <f t="shared" si="1"/>
        <v>0.9781187291</v>
      </c>
    </row>
    <row r="86" ht="18.0" customHeight="1">
      <c r="B86" s="6">
        <v>3.90000000000001</v>
      </c>
      <c r="C86" s="114">
        <f t="shared" si="1"/>
        <v>0.9801596943</v>
      </c>
    </row>
    <row r="87" ht="18.0" customHeight="1">
      <c r="B87" s="6">
        <v>4.00000000000001</v>
      </c>
      <c r="C87" s="114">
        <f t="shared" si="1"/>
        <v>0.98201379</v>
      </c>
    </row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2720</v>
      </c>
      <c r="E3" s="2"/>
    </row>
    <row r="4" ht="18.0" customHeight="1"/>
    <row r="5" ht="18.0" customHeight="1">
      <c r="G5" s="16" t="s">
        <v>2721</v>
      </c>
      <c r="H5" s="17"/>
      <c r="I5" s="17"/>
      <c r="J5" s="17"/>
      <c r="K5" s="17"/>
    </row>
    <row r="6" ht="18.0" customHeight="1">
      <c r="F6" s="4" t="s">
        <v>2722</v>
      </c>
      <c r="G6" s="5"/>
      <c r="H6" s="5"/>
      <c r="I6" s="5"/>
      <c r="J6" s="5"/>
    </row>
    <row r="7" ht="18.0" customHeight="1">
      <c r="E7" s="43" t="s">
        <v>2723</v>
      </c>
      <c r="F7" s="27"/>
      <c r="G7" s="27"/>
      <c r="H7" s="27"/>
      <c r="I7" s="27"/>
    </row>
    <row r="8" ht="18.0" customHeight="1">
      <c r="B8" s="18" t="s">
        <v>2712</v>
      </c>
      <c r="C8" s="18" t="s">
        <v>2724</v>
      </c>
      <c r="D8" s="18" t="s">
        <v>2725</v>
      </c>
      <c r="E8" s="11" t="s">
        <v>2726</v>
      </c>
      <c r="F8" s="12"/>
      <c r="G8" s="13"/>
      <c r="H8" s="18" t="s">
        <v>29</v>
      </c>
    </row>
    <row r="9" ht="18.0" customHeight="1">
      <c r="B9" s="6">
        <v>1.35</v>
      </c>
      <c r="C9" s="6">
        <v>0.91</v>
      </c>
      <c r="D9" s="115">
        <v>0.73</v>
      </c>
      <c r="E9" s="116"/>
      <c r="F9" s="79"/>
      <c r="G9" s="117"/>
      <c r="H9" s="67"/>
    </row>
    <row r="10" ht="18.0" customHeight="1">
      <c r="H10" s="33" t="s">
        <v>2727</v>
      </c>
    </row>
    <row r="11" ht="18.0" customHeight="1"/>
    <row r="12" ht="18.0" customHeight="1"/>
    <row r="13" ht="18.0" customHeight="1"/>
    <row r="14" ht="18.0" customHeight="1"/>
    <row r="15" ht="18.0" customHeight="1"/>
    <row r="16" ht="18.0" customHeight="1"/>
    <row r="17" ht="18.0" customHeight="1"/>
    <row r="18" ht="18.0" customHeight="1"/>
    <row r="19" ht="18.0" customHeight="1">
      <c r="B19" s="1" t="s">
        <v>2728</v>
      </c>
    </row>
    <row r="20" ht="18.0" customHeight="1"/>
    <row r="21" ht="18.0" customHeight="1">
      <c r="B21" s="18" t="s">
        <v>2712</v>
      </c>
      <c r="C21" s="18" t="s">
        <v>2724</v>
      </c>
      <c r="D21" s="18" t="s">
        <v>2725</v>
      </c>
      <c r="E21" s="11" t="s">
        <v>2726</v>
      </c>
      <c r="F21" s="12"/>
      <c r="G21" s="13"/>
      <c r="H21" s="18" t="s">
        <v>29</v>
      </c>
    </row>
    <row r="22" ht="18.0" customHeight="1">
      <c r="B22" s="116">
        <v>1.35</v>
      </c>
      <c r="C22" s="116">
        <v>0.91</v>
      </c>
      <c r="D22" s="118">
        <v>1.2</v>
      </c>
      <c r="E22" s="6">
        <f t="shared" ref="E22:G22" si="1">EXP(B22)/(EXP($B$22)+EXP($C$22)+EXP($D$22))</f>
        <v>0.3992423343</v>
      </c>
      <c r="F22" s="6">
        <f t="shared" si="1"/>
        <v>0.2571266041</v>
      </c>
      <c r="G22" s="6">
        <f t="shared" si="1"/>
        <v>0.3436310616</v>
      </c>
      <c r="H22" s="6">
        <f>SUM(E22:G22)</f>
        <v>1</v>
      </c>
    </row>
    <row r="23" ht="18.0" customHeight="1"/>
    <row r="24" ht="18.0" customHeight="1"/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3">
    <mergeCell ref="E1:F1"/>
    <mergeCell ref="E8:G8"/>
    <mergeCell ref="E21:G21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>
      <c r="E2" s="2"/>
    </row>
    <row r="3" ht="18.0" customHeight="1">
      <c r="A3" s="1" t="s">
        <v>2</v>
      </c>
      <c r="B3" s="1" t="s">
        <v>2720</v>
      </c>
      <c r="E3" s="2"/>
    </row>
    <row r="4" ht="18.0" customHeight="1"/>
    <row r="5" ht="18.0" customHeight="1">
      <c r="G5" s="16" t="s">
        <v>2721</v>
      </c>
      <c r="H5" s="17"/>
      <c r="I5" s="17"/>
      <c r="J5" s="17"/>
      <c r="K5" s="17"/>
    </row>
    <row r="6" ht="18.0" customHeight="1">
      <c r="F6" s="4" t="s">
        <v>2722</v>
      </c>
      <c r="G6" s="5"/>
      <c r="H6" s="5"/>
      <c r="I6" s="5"/>
      <c r="J6" s="5"/>
    </row>
    <row r="7" ht="18.0" customHeight="1">
      <c r="E7" s="43" t="s">
        <v>2723</v>
      </c>
      <c r="F7" s="27"/>
      <c r="G7" s="27"/>
      <c r="H7" s="27"/>
      <c r="I7" s="27"/>
    </row>
    <row r="8" ht="18.0" customHeight="1">
      <c r="B8" s="18" t="s">
        <v>2712</v>
      </c>
      <c r="C8" s="18" t="s">
        <v>2724</v>
      </c>
      <c r="D8" s="18" t="s">
        <v>2725</v>
      </c>
      <c r="E8" s="11" t="s">
        <v>2726</v>
      </c>
      <c r="F8" s="12"/>
      <c r="G8" s="13"/>
      <c r="H8" s="18" t="s">
        <v>29</v>
      </c>
    </row>
    <row r="9" ht="18.0" customHeight="1">
      <c r="B9" s="6">
        <v>1.35</v>
      </c>
      <c r="C9" s="6">
        <v>0.91</v>
      </c>
      <c r="D9" s="115">
        <v>0.73</v>
      </c>
      <c r="E9" s="116">
        <f t="shared" ref="E9:G9" si="1">EXP(B9)/(EXP($B$9)+EXP($C$9)+EXP($D$9))</f>
        <v>0.4582991624</v>
      </c>
      <c r="F9" s="79">
        <f t="shared" si="1"/>
        <v>0.2951613524</v>
      </c>
      <c r="G9" s="117">
        <f t="shared" si="1"/>
        <v>0.2465394852</v>
      </c>
      <c r="H9" s="67">
        <f>SUM(E9:G9)</f>
        <v>1</v>
      </c>
    </row>
    <row r="10" ht="18.0" customHeight="1">
      <c r="H10" s="33" t="s">
        <v>2727</v>
      </c>
    </row>
    <row r="11" ht="18.0" customHeight="1"/>
    <row r="12" ht="18.0" customHeight="1"/>
    <row r="13" ht="18.0" customHeight="1"/>
    <row r="14" ht="18.0" customHeight="1"/>
    <row r="15" ht="18.0" customHeight="1"/>
    <row r="16" ht="18.0" customHeight="1"/>
    <row r="17" ht="18.0" customHeight="1"/>
    <row r="18" ht="18.0" customHeight="1"/>
    <row r="19" ht="18.0" customHeight="1">
      <c r="B19" s="1" t="s">
        <v>2728</v>
      </c>
    </row>
    <row r="20" ht="18.0" customHeight="1"/>
    <row r="21" ht="18.0" customHeight="1">
      <c r="B21" s="18" t="s">
        <v>2712</v>
      </c>
      <c r="C21" s="18" t="s">
        <v>2724</v>
      </c>
      <c r="D21" s="18" t="s">
        <v>2725</v>
      </c>
      <c r="E21" s="11" t="s">
        <v>2726</v>
      </c>
      <c r="F21" s="12"/>
      <c r="G21" s="13"/>
      <c r="H21" s="18" t="s">
        <v>29</v>
      </c>
    </row>
    <row r="22" ht="18.0" customHeight="1">
      <c r="B22" s="116">
        <v>1.35</v>
      </c>
      <c r="C22" s="116">
        <v>0.91</v>
      </c>
      <c r="D22" s="118">
        <v>1.2</v>
      </c>
      <c r="E22" s="6">
        <f t="shared" ref="E22:G22" si="2">EXP(B22)/(EXP($B$22)+EXP($C$22)+EXP($D$22))</f>
        <v>0.3992423343</v>
      </c>
      <c r="F22" s="6">
        <f t="shared" si="2"/>
        <v>0.2571266041</v>
      </c>
      <c r="G22" s="6">
        <f t="shared" si="2"/>
        <v>0.3436310616</v>
      </c>
      <c r="H22" s="6">
        <f>SUM(E22:G22)</f>
        <v>1</v>
      </c>
    </row>
    <row r="23" ht="18.0" customHeight="1"/>
    <row r="24" ht="18.0" customHeight="1"/>
    <row r="25" ht="18.0" customHeight="1"/>
    <row r="26" ht="18.0" customHeight="1"/>
    <row r="27" ht="18.0" customHeight="1"/>
    <row r="28" ht="18.0" customHeight="1"/>
    <row r="29" ht="18.0" customHeight="1"/>
    <row r="30" ht="18.0" customHeight="1"/>
    <row r="31" ht="18.0" customHeight="1"/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3">
    <mergeCell ref="E1:F1"/>
    <mergeCell ref="E8:G8"/>
    <mergeCell ref="E21:G21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8.71"/>
    <col customWidth="1" min="3" max="3" width="12.14"/>
    <col customWidth="1" min="4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/>
    <row r="3" ht="18.0" customHeight="1">
      <c r="A3" s="1" t="s">
        <v>2</v>
      </c>
      <c r="B3" s="1" t="s">
        <v>2729</v>
      </c>
    </row>
    <row r="4" ht="18.0" customHeight="1"/>
    <row r="5" ht="18.0" customHeight="1">
      <c r="C5" s="10" t="s">
        <v>2730</v>
      </c>
      <c r="K5" s="7"/>
    </row>
    <row r="6" ht="18.0" customHeight="1">
      <c r="B6" s="18" t="s">
        <v>2712</v>
      </c>
      <c r="C6" s="113" t="s">
        <v>2731</v>
      </c>
      <c r="K6" s="7"/>
    </row>
    <row r="7" ht="18.0" customHeight="1">
      <c r="B7" s="6">
        <v>0.001</v>
      </c>
      <c r="C7" s="114"/>
    </row>
    <row r="8" ht="18.0" customHeight="1">
      <c r="B8" s="6">
        <v>0.01</v>
      </c>
      <c r="C8" s="114"/>
    </row>
    <row r="9" ht="18.0" customHeight="1">
      <c r="B9" s="6">
        <v>0.02</v>
      </c>
      <c r="C9" s="114"/>
    </row>
    <row r="10" ht="18.0" customHeight="1">
      <c r="B10" s="6">
        <v>0.03</v>
      </c>
      <c r="C10" s="114"/>
    </row>
    <row r="11" ht="18.0" customHeight="1">
      <c r="B11" s="6">
        <v>0.04</v>
      </c>
      <c r="C11" s="114"/>
    </row>
    <row r="12" ht="18.0" customHeight="1">
      <c r="B12" s="6">
        <v>0.05</v>
      </c>
      <c r="C12" s="114"/>
    </row>
    <row r="13" ht="18.0" customHeight="1">
      <c r="B13" s="6">
        <v>0.1</v>
      </c>
      <c r="C13" s="114"/>
    </row>
    <row r="14" ht="18.0" customHeight="1">
      <c r="B14" s="6">
        <v>0.15</v>
      </c>
      <c r="C14" s="114"/>
    </row>
    <row r="15" ht="18.0" customHeight="1">
      <c r="B15" s="6">
        <v>0.2</v>
      </c>
      <c r="C15" s="114"/>
    </row>
    <row r="16" ht="18.0" customHeight="1">
      <c r="B16" s="6">
        <v>0.25</v>
      </c>
      <c r="C16" s="114"/>
    </row>
    <row r="17" ht="18.0" customHeight="1">
      <c r="B17" s="6">
        <v>0.3</v>
      </c>
      <c r="C17" s="114"/>
    </row>
    <row r="18" ht="18.0" customHeight="1">
      <c r="B18" s="6">
        <v>0.35</v>
      </c>
      <c r="C18" s="114"/>
    </row>
    <row r="19" ht="18.0" customHeight="1">
      <c r="B19" s="6">
        <v>0.4</v>
      </c>
      <c r="C19" s="114"/>
    </row>
    <row r="20" ht="18.0" customHeight="1">
      <c r="B20" s="6">
        <v>0.45</v>
      </c>
      <c r="C20" s="114"/>
    </row>
    <row r="21" ht="18.0" customHeight="1">
      <c r="B21" s="6">
        <v>0.5</v>
      </c>
      <c r="C21" s="114"/>
    </row>
    <row r="22" ht="18.0" customHeight="1">
      <c r="B22" s="6">
        <v>0.55</v>
      </c>
      <c r="C22" s="114"/>
    </row>
    <row r="23" ht="18.0" customHeight="1">
      <c r="B23" s="6">
        <v>0.6</v>
      </c>
      <c r="C23" s="114"/>
    </row>
    <row r="24" ht="18.0" customHeight="1">
      <c r="B24" s="6">
        <v>0.65</v>
      </c>
      <c r="C24" s="114"/>
    </row>
    <row r="25" ht="18.0" customHeight="1">
      <c r="B25" s="6">
        <v>0.7</v>
      </c>
      <c r="C25" s="114"/>
    </row>
    <row r="26" ht="18.0" customHeight="1">
      <c r="B26" s="6">
        <v>0.75</v>
      </c>
      <c r="C26" s="114"/>
    </row>
    <row r="27" ht="18.0" customHeight="1">
      <c r="B27" s="6">
        <v>0.8</v>
      </c>
      <c r="C27" s="114"/>
    </row>
    <row r="28" ht="18.0" customHeight="1">
      <c r="B28" s="6">
        <v>0.85</v>
      </c>
      <c r="C28" s="114"/>
    </row>
    <row r="29" ht="18.0" customHeight="1">
      <c r="B29" s="6">
        <v>0.9</v>
      </c>
      <c r="C29" s="114"/>
    </row>
    <row r="30" ht="18.0" customHeight="1">
      <c r="B30" s="6">
        <v>0.95</v>
      </c>
      <c r="C30" s="114"/>
    </row>
    <row r="31" ht="18.0" customHeight="1">
      <c r="B31" s="6">
        <v>1.0</v>
      </c>
      <c r="C31" s="114"/>
    </row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0"/>
    <col customWidth="1" min="2" max="2" width="8.71"/>
    <col customWidth="1" min="3" max="3" width="12.14"/>
    <col customWidth="1" min="4" max="26" width="8.71"/>
  </cols>
  <sheetData>
    <row r="1" ht="18.0" customHeight="1">
      <c r="A1" s="1" t="s">
        <v>0</v>
      </c>
      <c r="C1" s="2"/>
      <c r="E1" s="3">
        <v>45424.0</v>
      </c>
      <c r="G1" s="1" t="s">
        <v>1</v>
      </c>
    </row>
    <row r="2" ht="18.0" customHeight="1"/>
    <row r="3" ht="18.0" customHeight="1">
      <c r="A3" s="1" t="s">
        <v>2</v>
      </c>
      <c r="B3" s="1" t="s">
        <v>2729</v>
      </c>
    </row>
    <row r="4" ht="18.0" customHeight="1"/>
    <row r="5" ht="18.0" customHeight="1">
      <c r="C5" s="10" t="s">
        <v>2730</v>
      </c>
      <c r="K5" s="7"/>
    </row>
    <row r="6" ht="18.0" customHeight="1">
      <c r="B6" s="18" t="s">
        <v>2712</v>
      </c>
      <c r="C6" s="113" t="s">
        <v>2731</v>
      </c>
      <c r="K6" s="7"/>
    </row>
    <row r="7" ht="18.0" customHeight="1">
      <c r="B7" s="6">
        <v>0.001</v>
      </c>
      <c r="C7" s="114">
        <f t="shared" ref="C7:C31" si="1">-LN(B7)</f>
        <v>6.907755279</v>
      </c>
    </row>
    <row r="8" ht="18.0" customHeight="1">
      <c r="B8" s="6">
        <v>0.01</v>
      </c>
      <c r="C8" s="114">
        <f t="shared" si="1"/>
        <v>4.605170186</v>
      </c>
    </row>
    <row r="9" ht="18.0" customHeight="1">
      <c r="B9" s="6">
        <v>0.02</v>
      </c>
      <c r="C9" s="114">
        <f t="shared" si="1"/>
        <v>3.912023005</v>
      </c>
    </row>
    <row r="10" ht="18.0" customHeight="1">
      <c r="B10" s="6">
        <v>0.03</v>
      </c>
      <c r="C10" s="114">
        <f t="shared" si="1"/>
        <v>3.506557897</v>
      </c>
    </row>
    <row r="11" ht="18.0" customHeight="1">
      <c r="B11" s="6">
        <v>0.04</v>
      </c>
      <c r="C11" s="114">
        <f t="shared" si="1"/>
        <v>3.218875825</v>
      </c>
    </row>
    <row r="12" ht="18.0" customHeight="1">
      <c r="B12" s="6">
        <v>0.05</v>
      </c>
      <c r="C12" s="114">
        <f t="shared" si="1"/>
        <v>2.995732274</v>
      </c>
    </row>
    <row r="13" ht="18.0" customHeight="1">
      <c r="B13" s="6">
        <v>0.1</v>
      </c>
      <c r="C13" s="114">
        <f t="shared" si="1"/>
        <v>2.302585093</v>
      </c>
    </row>
    <row r="14" ht="18.0" customHeight="1">
      <c r="B14" s="6">
        <v>0.15</v>
      </c>
      <c r="C14" s="114">
        <f t="shared" si="1"/>
        <v>1.897119985</v>
      </c>
    </row>
    <row r="15" ht="18.0" customHeight="1">
      <c r="B15" s="6">
        <v>0.2</v>
      </c>
      <c r="C15" s="114">
        <f t="shared" si="1"/>
        <v>1.609437912</v>
      </c>
    </row>
    <row r="16" ht="18.0" customHeight="1">
      <c r="B16" s="6">
        <v>0.25</v>
      </c>
      <c r="C16" s="114">
        <f t="shared" si="1"/>
        <v>1.386294361</v>
      </c>
    </row>
    <row r="17" ht="18.0" customHeight="1">
      <c r="B17" s="6">
        <v>0.3</v>
      </c>
      <c r="C17" s="114">
        <f t="shared" si="1"/>
        <v>1.203972804</v>
      </c>
    </row>
    <row r="18" ht="18.0" customHeight="1">
      <c r="B18" s="6">
        <v>0.35</v>
      </c>
      <c r="C18" s="114">
        <f t="shared" si="1"/>
        <v>1.049822124</v>
      </c>
    </row>
    <row r="19" ht="18.0" customHeight="1">
      <c r="B19" s="6">
        <v>0.4</v>
      </c>
      <c r="C19" s="114">
        <f t="shared" si="1"/>
        <v>0.9162907319</v>
      </c>
    </row>
    <row r="20" ht="18.0" customHeight="1">
      <c r="B20" s="6">
        <v>0.45</v>
      </c>
      <c r="C20" s="114">
        <f t="shared" si="1"/>
        <v>0.7985076962</v>
      </c>
    </row>
    <row r="21" ht="18.0" customHeight="1">
      <c r="B21" s="6">
        <v>0.5</v>
      </c>
      <c r="C21" s="114">
        <f t="shared" si="1"/>
        <v>0.6931471806</v>
      </c>
    </row>
    <row r="22" ht="18.0" customHeight="1">
      <c r="B22" s="6">
        <v>0.55</v>
      </c>
      <c r="C22" s="114">
        <f t="shared" si="1"/>
        <v>0.5978370008</v>
      </c>
    </row>
    <row r="23" ht="18.0" customHeight="1">
      <c r="B23" s="6">
        <v>0.6</v>
      </c>
      <c r="C23" s="114">
        <f t="shared" si="1"/>
        <v>0.5108256238</v>
      </c>
    </row>
    <row r="24" ht="18.0" customHeight="1">
      <c r="B24" s="6">
        <v>0.65</v>
      </c>
      <c r="C24" s="114">
        <f t="shared" si="1"/>
        <v>0.4307829161</v>
      </c>
    </row>
    <row r="25" ht="18.0" customHeight="1">
      <c r="B25" s="6">
        <v>0.7</v>
      </c>
      <c r="C25" s="114">
        <f t="shared" si="1"/>
        <v>0.3566749439</v>
      </c>
    </row>
    <row r="26" ht="18.0" customHeight="1">
      <c r="B26" s="6">
        <v>0.75</v>
      </c>
      <c r="C26" s="114">
        <f t="shared" si="1"/>
        <v>0.2876820725</v>
      </c>
    </row>
    <row r="27" ht="18.0" customHeight="1">
      <c r="B27" s="6">
        <v>0.8</v>
      </c>
      <c r="C27" s="114">
        <f t="shared" si="1"/>
        <v>0.2231435513</v>
      </c>
    </row>
    <row r="28" ht="18.0" customHeight="1">
      <c r="B28" s="6">
        <v>0.85</v>
      </c>
      <c r="C28" s="114">
        <f t="shared" si="1"/>
        <v>0.1625189295</v>
      </c>
    </row>
    <row r="29" ht="18.0" customHeight="1">
      <c r="B29" s="6">
        <v>0.9</v>
      </c>
      <c r="C29" s="114">
        <f t="shared" si="1"/>
        <v>0.1053605157</v>
      </c>
    </row>
    <row r="30" ht="18.0" customHeight="1">
      <c r="B30" s="6">
        <v>0.95</v>
      </c>
      <c r="C30" s="114">
        <f t="shared" si="1"/>
        <v>0.05129329439</v>
      </c>
    </row>
    <row r="31" ht="18.0" customHeight="1">
      <c r="B31" s="6">
        <v>1.0</v>
      </c>
      <c r="C31" s="114">
        <f t="shared" si="1"/>
        <v>0</v>
      </c>
    </row>
    <row r="32" ht="18.0" customHeight="1"/>
    <row r="33" ht="18.0" customHeight="1"/>
    <row r="34" ht="18.0" customHeight="1"/>
    <row r="35" ht="18.0" customHeight="1"/>
    <row r="36" ht="18.0" customHeight="1"/>
    <row r="37" ht="18.0" customHeight="1"/>
    <row r="38" ht="18.0" customHeight="1"/>
    <row r="39" ht="18.0" customHeight="1"/>
    <row r="40" ht="18.0" customHeight="1"/>
    <row r="41" ht="18.0" customHeight="1"/>
    <row r="42" ht="18.0" customHeight="1"/>
    <row r="43" ht="18.0" customHeight="1"/>
    <row r="44" ht="18.0" customHeight="1"/>
    <row r="45" ht="18.0" customHeight="1"/>
    <row r="46" ht="18.0" customHeight="1"/>
    <row r="47" ht="18.0" customHeight="1"/>
    <row r="48" ht="18.0" customHeight="1"/>
    <row r="49" ht="18.0" customHeight="1"/>
    <row r="50" ht="18.0" customHeight="1"/>
    <row r="51" ht="18.0" customHeight="1"/>
    <row r="52" ht="18.0" customHeight="1"/>
    <row r="53" ht="18.0" customHeight="1"/>
    <row r="54" ht="18.0" customHeight="1"/>
    <row r="55" ht="18.0" customHeight="1"/>
    <row r="56" ht="18.0" customHeight="1"/>
    <row r="57" ht="18.0" customHeight="1"/>
    <row r="58" ht="18.0" customHeight="1"/>
    <row r="59" ht="18.0" customHeight="1"/>
    <row r="60" ht="18.0" customHeight="1"/>
    <row r="61" ht="18.0" customHeight="1"/>
    <row r="62" ht="18.0" customHeight="1"/>
    <row r="63" ht="18.0" customHeight="1"/>
    <row r="64" ht="18.0" customHeight="1"/>
    <row r="65" ht="18.0" customHeight="1"/>
    <row r="66" ht="18.0" customHeight="1"/>
    <row r="67" ht="18.0" customHeight="1"/>
    <row r="68" ht="18.0" customHeight="1"/>
    <row r="69" ht="18.0" customHeight="1"/>
    <row r="70" ht="18.0" customHeight="1"/>
    <row r="71" ht="18.0" customHeight="1"/>
    <row r="72" ht="18.0" customHeight="1"/>
    <row r="73" ht="18.0" customHeight="1"/>
    <row r="74" ht="18.0" customHeight="1"/>
    <row r="75" ht="18.0" customHeight="1"/>
    <row r="76" ht="18.0" customHeight="1"/>
    <row r="77" ht="18.0" customHeight="1"/>
    <row r="78" ht="18.0" customHeight="1"/>
    <row r="79" ht="18.0" customHeight="1"/>
    <row r="80" ht="18.0" customHeight="1"/>
    <row r="81" ht="18.0" customHeight="1"/>
    <row r="82" ht="18.0" customHeight="1"/>
    <row r="83" ht="18.0" customHeight="1"/>
    <row r="84" ht="18.0" customHeight="1"/>
    <row r="85" ht="18.0" customHeight="1"/>
    <row r="86" ht="18.0" customHeight="1"/>
    <row r="87" ht="18.0" customHeight="1"/>
    <row r="88" ht="18.0" customHeight="1"/>
    <row r="89" ht="18.0" customHeight="1"/>
    <row r="90" ht="18.0" customHeight="1"/>
    <row r="91" ht="18.0" customHeight="1"/>
    <row r="92" ht="18.0" customHeight="1"/>
    <row r="93" ht="18.0" customHeight="1"/>
    <row r="94" ht="18.0" customHeight="1"/>
    <row r="95" ht="18.0" customHeight="1"/>
    <row r="96" ht="18.0" customHeight="1"/>
    <row r="97" ht="18.0" customHeight="1"/>
    <row r="98" ht="18.0" customHeight="1"/>
    <row r="99" ht="18.0" customHeight="1"/>
    <row r="100" ht="18.0" customHeight="1"/>
    <row r="101" ht="18.0" customHeight="1"/>
    <row r="102" ht="18.0" customHeight="1"/>
    <row r="103" ht="18.0" customHeight="1"/>
    <row r="104" ht="18.0" customHeight="1"/>
    <row r="105" ht="18.0" customHeight="1"/>
    <row r="106" ht="18.0" customHeight="1"/>
    <row r="107" ht="18.0" customHeight="1"/>
    <row r="108" ht="18.0" customHeight="1"/>
    <row r="109" ht="18.0" customHeight="1"/>
    <row r="110" ht="18.0" customHeight="1"/>
    <row r="111" ht="18.0" customHeight="1"/>
    <row r="112" ht="18.0" customHeight="1"/>
    <row r="113" ht="18.0" customHeight="1"/>
    <row r="114" ht="18.0" customHeight="1"/>
    <row r="115" ht="18.0" customHeight="1"/>
    <row r="116" ht="18.0" customHeight="1"/>
    <row r="117" ht="18.0" customHeight="1"/>
    <row r="118" ht="18.0" customHeight="1"/>
    <row r="119" ht="18.0" customHeight="1"/>
    <row r="120" ht="18.0" customHeight="1"/>
    <row r="121" ht="18.0" customHeight="1"/>
    <row r="122" ht="18.0" customHeight="1"/>
    <row r="123" ht="18.0" customHeight="1"/>
    <row r="124" ht="18.0" customHeight="1"/>
    <row r="125" ht="18.0" customHeight="1"/>
    <row r="126" ht="18.0" customHeight="1"/>
    <row r="127" ht="18.0" customHeight="1"/>
    <row r="128" ht="18.0" customHeight="1"/>
    <row r="129" ht="18.0" customHeight="1"/>
    <row r="130" ht="18.0" customHeight="1"/>
    <row r="131" ht="18.0" customHeight="1"/>
    <row r="132" ht="18.0" customHeight="1"/>
    <row r="133" ht="18.0" customHeight="1"/>
    <row r="134" ht="18.0" customHeight="1"/>
    <row r="135" ht="18.0" customHeight="1"/>
    <row r="136" ht="18.0" customHeight="1"/>
    <row r="137" ht="18.0" customHeight="1"/>
    <row r="138" ht="18.0" customHeight="1"/>
    <row r="139" ht="18.0" customHeight="1"/>
    <row r="140" ht="18.0" customHeight="1"/>
    <row r="141" ht="18.0" customHeight="1"/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/>
    <row r="151" ht="18.0" customHeight="1"/>
    <row r="152" ht="18.0" customHeight="1"/>
    <row r="153" ht="18.0" customHeight="1"/>
    <row r="154" ht="18.0" customHeight="1"/>
    <row r="155" ht="18.0" customHeight="1"/>
    <row r="156" ht="18.0" customHeight="1"/>
    <row r="157" ht="18.0" customHeight="1"/>
    <row r="158" ht="18.0" customHeight="1"/>
    <row r="159" ht="18.0" customHeight="1"/>
    <row r="160" ht="18.0" customHeight="1"/>
    <row r="161" ht="18.0" customHeight="1"/>
    <row r="162" ht="18.0" customHeight="1"/>
    <row r="163" ht="18.0" customHeight="1"/>
    <row r="164" ht="18.0" customHeight="1"/>
    <row r="165" ht="18.0" customHeight="1"/>
    <row r="166" ht="18.0" customHeight="1"/>
    <row r="167" ht="18.0" customHeight="1"/>
    <row r="168" ht="18.0" customHeight="1"/>
    <row r="169" ht="18.0" customHeight="1"/>
    <row r="170" ht="18.0" customHeight="1"/>
    <row r="171" ht="18.0" customHeight="1"/>
    <row r="172" ht="18.0" customHeight="1"/>
    <row r="173" ht="18.0" customHeight="1"/>
    <row r="174" ht="18.0" customHeight="1"/>
    <row r="175" ht="18.0" customHeight="1"/>
    <row r="176" ht="18.0" customHeight="1"/>
    <row r="177" ht="18.0" customHeight="1"/>
    <row r="178" ht="18.0" customHeight="1"/>
    <row r="179" ht="18.0" customHeight="1"/>
    <row r="180" ht="18.0" customHeight="1"/>
    <row r="181" ht="18.0" customHeight="1"/>
    <row r="182" ht="18.0" customHeight="1"/>
    <row r="183" ht="18.0" customHeight="1"/>
    <row r="184" ht="18.0" customHeight="1"/>
    <row r="185" ht="18.0" customHeight="1"/>
    <row r="186" ht="18.0" customHeight="1"/>
    <row r="187" ht="18.0" customHeight="1"/>
    <row r="188" ht="18.0" customHeight="1"/>
    <row r="189" ht="18.0" customHeight="1"/>
    <row r="190" ht="18.0" customHeight="1"/>
    <row r="191" ht="18.0" customHeight="1"/>
    <row r="192" ht="18.0" customHeight="1"/>
    <row r="193" ht="18.0" customHeight="1"/>
    <row r="194" ht="18.0" customHeight="1"/>
    <row r="195" ht="18.0" customHeight="1"/>
    <row r="196" ht="18.0" customHeight="1"/>
    <row r="197" ht="18.0" customHeight="1"/>
    <row r="198" ht="18.0" customHeight="1"/>
    <row r="199" ht="18.0" customHeight="1"/>
    <row r="200" ht="18.0" customHeight="1"/>
    <row r="201" ht="18.0" customHeight="1"/>
    <row r="202" ht="18.0" customHeight="1"/>
    <row r="203" ht="18.0" customHeight="1"/>
    <row r="204" ht="18.0" customHeight="1"/>
    <row r="205" ht="18.0" customHeight="1"/>
    <row r="206" ht="18.0" customHeight="1"/>
    <row r="207" ht="18.0" customHeight="1"/>
    <row r="208" ht="18.0" customHeight="1"/>
    <row r="209" ht="18.0" customHeight="1"/>
    <row r="210" ht="18.0" customHeight="1"/>
    <row r="211" ht="18.0" customHeight="1"/>
    <row r="212" ht="18.0" customHeight="1"/>
    <row r="213" ht="18.0" customHeight="1"/>
    <row r="214" ht="18.0" customHeight="1"/>
    <row r="215" ht="18.0" customHeight="1"/>
    <row r="216" ht="18.0" customHeight="1"/>
    <row r="217" ht="18.0" customHeight="1"/>
    <row r="218" ht="18.0" customHeight="1"/>
    <row r="219" ht="18.0" customHeight="1"/>
    <row r="220" ht="18.0" customHeight="1"/>
    <row r="221" ht="18.0" customHeight="1"/>
    <row r="222" ht="18.0" customHeight="1"/>
    <row r="223" ht="18.0" customHeight="1"/>
    <row r="224" ht="18.0" customHeight="1"/>
    <row r="225" ht="18.0" customHeight="1"/>
    <row r="226" ht="18.0" customHeight="1"/>
    <row r="227" ht="18.0" customHeight="1"/>
    <row r="228" ht="18.0" customHeight="1"/>
    <row r="229" ht="18.0" customHeight="1"/>
    <row r="230" ht="18.0" customHeight="1"/>
    <row r="231" ht="18.0" customHeight="1"/>
    <row r="232" ht="18.0" customHeight="1"/>
    <row r="233" ht="18.0" customHeight="1"/>
    <row r="234" ht="18.0" customHeight="1"/>
    <row r="235" ht="18.0" customHeight="1"/>
    <row r="236" ht="18.0" customHeight="1"/>
    <row r="237" ht="18.0" customHeight="1"/>
    <row r="238" ht="18.0" customHeight="1"/>
    <row r="239" ht="18.0" customHeight="1"/>
    <row r="240" ht="18.0" customHeight="1"/>
    <row r="241" ht="18.0" customHeight="1"/>
    <row r="242" ht="18.0" customHeight="1"/>
    <row r="243" ht="18.0" customHeight="1"/>
    <row r="244" ht="18.0" customHeight="1"/>
    <row r="245" ht="18.0" customHeight="1"/>
    <row r="246" ht="18.0" customHeight="1"/>
    <row r="247" ht="18.0" customHeight="1"/>
    <row r="248" ht="18.0" customHeight="1"/>
    <row r="249" ht="18.0" customHeight="1"/>
    <row r="250" ht="18.0" customHeight="1"/>
    <row r="251" ht="18.0" customHeight="1"/>
    <row r="252" ht="18.0" customHeight="1"/>
    <row r="253" ht="18.0" customHeight="1"/>
    <row r="254" ht="18.0" customHeight="1"/>
    <row r="255" ht="18.0" customHeight="1"/>
    <row r="256" ht="18.0" customHeight="1"/>
    <row r="257" ht="18.0" customHeight="1"/>
    <row r="258" ht="18.0" customHeight="1"/>
    <row r="259" ht="18.0" customHeight="1"/>
    <row r="260" ht="18.0" customHeight="1"/>
    <row r="261" ht="18.0" customHeight="1"/>
    <row r="262" ht="18.0" customHeight="1"/>
    <row r="263" ht="18.0" customHeight="1"/>
    <row r="264" ht="18.0" customHeight="1"/>
    <row r="265" ht="18.0" customHeight="1"/>
    <row r="266" ht="18.0" customHeight="1"/>
    <row r="267" ht="18.0" customHeight="1"/>
    <row r="268" ht="18.0" customHeight="1"/>
    <row r="269" ht="18.0" customHeight="1"/>
    <row r="270" ht="18.0" customHeight="1"/>
    <row r="271" ht="18.0" customHeight="1"/>
    <row r="272" ht="18.0" customHeight="1"/>
    <row r="273" ht="18.0" customHeight="1"/>
    <row r="274" ht="18.0" customHeight="1"/>
    <row r="275" ht="18.0" customHeight="1"/>
    <row r="276" ht="18.0" customHeight="1"/>
    <row r="277" ht="18.0" customHeight="1"/>
    <row r="278" ht="18.0" customHeight="1"/>
    <row r="279" ht="18.0" customHeight="1"/>
    <row r="280" ht="18.0" customHeight="1"/>
    <row r="281" ht="18.0" customHeight="1"/>
    <row r="282" ht="18.0" customHeight="1"/>
    <row r="283" ht="18.0" customHeight="1"/>
    <row r="284" ht="18.0" customHeight="1"/>
    <row r="285" ht="18.0" customHeight="1"/>
    <row r="286" ht="18.0" customHeight="1"/>
    <row r="287" ht="18.0" customHeight="1"/>
    <row r="288" ht="18.0" customHeight="1"/>
    <row r="289" ht="18.0" customHeight="1"/>
    <row r="290" ht="18.0" customHeight="1"/>
    <row r="291" ht="18.0" customHeight="1"/>
    <row r="292" ht="18.0" customHeight="1"/>
    <row r="293" ht="18.0" customHeight="1"/>
    <row r="294" ht="18.0" customHeight="1"/>
    <row r="295" ht="18.0" customHeight="1"/>
    <row r="296" ht="18.0" customHeight="1"/>
    <row r="297" ht="18.0" customHeight="1"/>
    <row r="298" ht="18.0" customHeight="1"/>
    <row r="299" ht="18.0" customHeight="1"/>
    <row r="300" ht="18.0" customHeight="1"/>
    <row r="301" ht="18.0" customHeight="1"/>
    <row r="302" ht="18.0" customHeight="1"/>
    <row r="303" ht="18.0" customHeight="1"/>
    <row r="304" ht="18.0" customHeight="1"/>
    <row r="305" ht="18.0" customHeight="1"/>
    <row r="306" ht="18.0" customHeight="1"/>
    <row r="307" ht="18.0" customHeight="1"/>
    <row r="308" ht="18.0" customHeight="1"/>
    <row r="309" ht="18.0" customHeight="1"/>
    <row r="310" ht="18.0" customHeight="1"/>
    <row r="311" ht="18.0" customHeight="1"/>
    <row r="312" ht="18.0" customHeight="1"/>
    <row r="313" ht="18.0" customHeight="1"/>
    <row r="314" ht="18.0" customHeight="1"/>
    <row r="315" ht="18.0" customHeight="1"/>
    <row r="316" ht="18.0" customHeight="1"/>
    <row r="317" ht="18.0" customHeight="1"/>
    <row r="318" ht="18.0" customHeight="1"/>
    <row r="319" ht="18.0" customHeight="1"/>
    <row r="320" ht="18.0" customHeight="1"/>
    <row r="321" ht="18.0" customHeight="1"/>
    <row r="322" ht="18.0" customHeight="1"/>
    <row r="323" ht="18.0" customHeight="1"/>
    <row r="324" ht="18.0" customHeight="1"/>
    <row r="325" ht="18.0" customHeight="1"/>
    <row r="326" ht="18.0" customHeight="1"/>
    <row r="327" ht="18.0" customHeight="1"/>
    <row r="328" ht="18.0" customHeight="1"/>
    <row r="329" ht="18.0" customHeight="1"/>
    <row r="330" ht="18.0" customHeight="1"/>
    <row r="331" ht="18.0" customHeight="1"/>
    <row r="332" ht="18.0" customHeight="1"/>
    <row r="333" ht="18.0" customHeight="1"/>
    <row r="334" ht="18.0" customHeight="1"/>
    <row r="335" ht="18.0" customHeight="1"/>
    <row r="336" ht="18.0" customHeight="1"/>
    <row r="337" ht="18.0" customHeight="1"/>
    <row r="338" ht="18.0" customHeight="1"/>
    <row r="339" ht="18.0" customHeight="1"/>
    <row r="340" ht="18.0" customHeight="1"/>
    <row r="341" ht="18.0" customHeight="1"/>
    <row r="342" ht="18.0" customHeight="1"/>
    <row r="343" ht="18.0" customHeight="1"/>
    <row r="344" ht="18.0" customHeight="1"/>
    <row r="345" ht="18.0" customHeight="1"/>
    <row r="346" ht="18.0" customHeight="1"/>
    <row r="347" ht="18.0" customHeight="1"/>
    <row r="348" ht="18.0" customHeight="1"/>
    <row r="349" ht="18.0" customHeight="1"/>
    <row r="350" ht="18.0" customHeight="1"/>
    <row r="351" ht="18.0" customHeight="1"/>
    <row r="352" ht="18.0" customHeight="1"/>
    <row r="353" ht="18.0" customHeight="1"/>
    <row r="354" ht="18.0" customHeight="1"/>
    <row r="355" ht="18.0" customHeight="1"/>
    <row r="356" ht="18.0" customHeight="1"/>
    <row r="357" ht="18.0" customHeight="1"/>
    <row r="358" ht="18.0" customHeight="1"/>
    <row r="359" ht="18.0" customHeight="1"/>
    <row r="360" ht="18.0" customHeight="1"/>
    <row r="361" ht="18.0" customHeight="1"/>
    <row r="362" ht="18.0" customHeight="1"/>
    <row r="363" ht="18.0" customHeight="1"/>
    <row r="364" ht="18.0" customHeight="1"/>
    <row r="365" ht="18.0" customHeight="1"/>
    <row r="366" ht="18.0" customHeight="1"/>
    <row r="367" ht="18.0" customHeight="1"/>
    <row r="368" ht="18.0" customHeight="1"/>
    <row r="369" ht="18.0" customHeight="1"/>
    <row r="370" ht="18.0" customHeight="1"/>
    <row r="371" ht="18.0" customHeight="1"/>
    <row r="372" ht="18.0" customHeight="1"/>
    <row r="373" ht="18.0" customHeight="1"/>
    <row r="374" ht="18.0" customHeight="1"/>
    <row r="375" ht="18.0" customHeight="1"/>
    <row r="376" ht="18.0" customHeight="1"/>
    <row r="377" ht="18.0" customHeight="1"/>
    <row r="378" ht="18.0" customHeight="1"/>
    <row r="379" ht="18.0" customHeight="1"/>
    <row r="380" ht="18.0" customHeight="1"/>
    <row r="381" ht="18.0" customHeight="1"/>
    <row r="382" ht="18.0" customHeight="1"/>
    <row r="383" ht="18.0" customHeight="1"/>
    <row r="384" ht="18.0" customHeight="1"/>
    <row r="385" ht="18.0" customHeight="1"/>
    <row r="386" ht="18.0" customHeight="1"/>
    <row r="387" ht="18.0" customHeight="1"/>
    <row r="388" ht="18.0" customHeight="1"/>
    <row r="389" ht="18.0" customHeight="1"/>
    <row r="390" ht="18.0" customHeight="1"/>
    <row r="391" ht="18.0" customHeight="1"/>
    <row r="392" ht="18.0" customHeight="1"/>
    <row r="393" ht="18.0" customHeight="1"/>
    <row r="394" ht="18.0" customHeight="1"/>
    <row r="395" ht="18.0" customHeight="1"/>
    <row r="396" ht="18.0" customHeight="1"/>
    <row r="397" ht="18.0" customHeight="1"/>
    <row r="398" ht="18.0" customHeight="1"/>
    <row r="399" ht="18.0" customHeight="1"/>
    <row r="400" ht="18.0" customHeight="1"/>
    <row r="401" ht="18.0" customHeight="1"/>
    <row r="402" ht="18.0" customHeight="1"/>
    <row r="403" ht="18.0" customHeight="1"/>
    <row r="404" ht="18.0" customHeight="1"/>
    <row r="405" ht="18.0" customHeight="1"/>
    <row r="406" ht="18.0" customHeight="1"/>
    <row r="407" ht="18.0" customHeight="1"/>
    <row r="408" ht="18.0" customHeight="1"/>
    <row r="409" ht="18.0" customHeight="1"/>
    <row r="410" ht="18.0" customHeight="1"/>
    <row r="411" ht="18.0" customHeight="1"/>
    <row r="412" ht="18.0" customHeight="1"/>
    <row r="413" ht="18.0" customHeight="1"/>
    <row r="414" ht="18.0" customHeight="1"/>
    <row r="415" ht="18.0" customHeight="1"/>
    <row r="416" ht="18.0" customHeight="1"/>
    <row r="417" ht="18.0" customHeight="1"/>
    <row r="418" ht="18.0" customHeight="1"/>
    <row r="419" ht="18.0" customHeight="1"/>
    <row r="420" ht="18.0" customHeight="1"/>
    <row r="421" ht="18.0" customHeight="1"/>
    <row r="422" ht="18.0" customHeight="1"/>
    <row r="423" ht="18.0" customHeight="1"/>
    <row r="424" ht="18.0" customHeight="1"/>
    <row r="425" ht="18.0" customHeight="1"/>
    <row r="426" ht="18.0" customHeight="1"/>
    <row r="427" ht="18.0" customHeight="1"/>
    <row r="428" ht="18.0" customHeight="1"/>
    <row r="429" ht="18.0" customHeight="1"/>
    <row r="430" ht="18.0" customHeight="1"/>
    <row r="431" ht="18.0" customHeight="1"/>
    <row r="432" ht="18.0" customHeight="1"/>
    <row r="433" ht="18.0" customHeight="1"/>
    <row r="434" ht="18.0" customHeight="1"/>
    <row r="435" ht="18.0" customHeight="1"/>
    <row r="436" ht="18.0" customHeight="1"/>
    <row r="437" ht="18.0" customHeight="1"/>
    <row r="438" ht="18.0" customHeight="1"/>
    <row r="439" ht="18.0" customHeight="1"/>
    <row r="440" ht="18.0" customHeight="1"/>
    <row r="441" ht="18.0" customHeight="1"/>
    <row r="442" ht="18.0" customHeight="1"/>
    <row r="443" ht="18.0" customHeight="1"/>
    <row r="444" ht="18.0" customHeight="1"/>
    <row r="445" ht="18.0" customHeight="1"/>
    <row r="446" ht="18.0" customHeight="1"/>
    <row r="447" ht="18.0" customHeight="1"/>
    <row r="448" ht="18.0" customHeight="1"/>
    <row r="449" ht="18.0" customHeight="1"/>
    <row r="450" ht="18.0" customHeight="1"/>
    <row r="451" ht="18.0" customHeight="1"/>
    <row r="452" ht="18.0" customHeight="1"/>
    <row r="453" ht="18.0" customHeight="1"/>
    <row r="454" ht="18.0" customHeight="1"/>
    <row r="455" ht="18.0" customHeight="1"/>
    <row r="456" ht="18.0" customHeight="1"/>
    <row r="457" ht="18.0" customHeight="1"/>
    <row r="458" ht="18.0" customHeight="1"/>
    <row r="459" ht="18.0" customHeight="1"/>
    <row r="460" ht="18.0" customHeight="1"/>
    <row r="461" ht="18.0" customHeight="1"/>
    <row r="462" ht="18.0" customHeight="1"/>
    <row r="463" ht="18.0" customHeight="1"/>
    <row r="464" ht="18.0" customHeight="1"/>
    <row r="465" ht="18.0" customHeight="1"/>
    <row r="466" ht="18.0" customHeight="1"/>
    <row r="467" ht="18.0" customHeight="1"/>
    <row r="468" ht="18.0" customHeight="1"/>
    <row r="469" ht="18.0" customHeight="1"/>
    <row r="470" ht="18.0" customHeight="1"/>
    <row r="471" ht="18.0" customHeight="1"/>
    <row r="472" ht="18.0" customHeight="1"/>
    <row r="473" ht="18.0" customHeight="1"/>
    <row r="474" ht="18.0" customHeight="1"/>
    <row r="475" ht="18.0" customHeight="1"/>
    <row r="476" ht="18.0" customHeight="1"/>
    <row r="477" ht="18.0" customHeight="1"/>
    <row r="478" ht="18.0" customHeight="1"/>
    <row r="479" ht="18.0" customHeight="1"/>
    <row r="480" ht="18.0" customHeight="1"/>
    <row r="481" ht="18.0" customHeight="1"/>
    <row r="482" ht="18.0" customHeight="1"/>
    <row r="483" ht="18.0" customHeight="1"/>
    <row r="484" ht="18.0" customHeight="1"/>
    <row r="485" ht="18.0" customHeight="1"/>
    <row r="486" ht="18.0" customHeight="1"/>
    <row r="487" ht="18.0" customHeight="1"/>
    <row r="488" ht="18.0" customHeight="1"/>
    <row r="489" ht="18.0" customHeight="1"/>
    <row r="490" ht="18.0" customHeight="1"/>
    <row r="491" ht="18.0" customHeight="1"/>
    <row r="492" ht="18.0" customHeight="1"/>
    <row r="493" ht="18.0" customHeight="1"/>
    <row r="494" ht="18.0" customHeight="1"/>
    <row r="495" ht="18.0" customHeight="1"/>
    <row r="496" ht="18.0" customHeight="1"/>
    <row r="497" ht="18.0" customHeight="1"/>
    <row r="498" ht="18.0" customHeight="1"/>
    <row r="499" ht="18.0" customHeight="1"/>
    <row r="500" ht="18.0" customHeight="1"/>
    <row r="501" ht="18.0" customHeight="1"/>
    <row r="502" ht="18.0" customHeight="1"/>
    <row r="503" ht="18.0" customHeight="1"/>
    <row r="504" ht="18.0" customHeight="1"/>
    <row r="505" ht="18.0" customHeight="1"/>
    <row r="506" ht="18.0" customHeight="1"/>
    <row r="507" ht="18.0" customHeight="1"/>
    <row r="508" ht="18.0" customHeight="1"/>
    <row r="509" ht="18.0" customHeight="1"/>
    <row r="510" ht="18.0" customHeight="1"/>
    <row r="511" ht="18.0" customHeight="1"/>
    <row r="512" ht="18.0" customHeight="1"/>
    <row r="513" ht="18.0" customHeight="1"/>
    <row r="514" ht="18.0" customHeight="1"/>
    <row r="515" ht="18.0" customHeight="1"/>
    <row r="516" ht="18.0" customHeight="1"/>
    <row r="517" ht="18.0" customHeight="1"/>
    <row r="518" ht="18.0" customHeight="1"/>
    <row r="519" ht="18.0" customHeight="1"/>
    <row r="520" ht="18.0" customHeight="1"/>
    <row r="521" ht="18.0" customHeight="1"/>
    <row r="522" ht="18.0" customHeight="1"/>
    <row r="523" ht="18.0" customHeight="1"/>
    <row r="524" ht="18.0" customHeight="1"/>
    <row r="525" ht="18.0" customHeight="1"/>
    <row r="526" ht="18.0" customHeight="1"/>
    <row r="527" ht="18.0" customHeight="1"/>
    <row r="528" ht="18.0" customHeight="1"/>
    <row r="529" ht="18.0" customHeight="1"/>
    <row r="530" ht="18.0" customHeight="1"/>
    <row r="531" ht="18.0" customHeight="1"/>
    <row r="532" ht="18.0" customHeight="1"/>
    <row r="533" ht="18.0" customHeight="1"/>
    <row r="534" ht="18.0" customHeight="1"/>
    <row r="535" ht="18.0" customHeight="1"/>
    <row r="536" ht="18.0" customHeight="1"/>
    <row r="537" ht="18.0" customHeight="1"/>
    <row r="538" ht="18.0" customHeight="1"/>
    <row r="539" ht="18.0" customHeight="1"/>
    <row r="540" ht="18.0" customHeight="1"/>
    <row r="541" ht="18.0" customHeight="1"/>
    <row r="542" ht="18.0" customHeight="1"/>
    <row r="543" ht="18.0" customHeight="1"/>
    <row r="544" ht="18.0" customHeight="1"/>
    <row r="545" ht="18.0" customHeight="1"/>
    <row r="546" ht="18.0" customHeight="1"/>
    <row r="547" ht="18.0" customHeight="1"/>
    <row r="548" ht="18.0" customHeight="1"/>
    <row r="549" ht="18.0" customHeight="1"/>
    <row r="550" ht="18.0" customHeight="1"/>
    <row r="551" ht="18.0" customHeight="1"/>
    <row r="552" ht="18.0" customHeight="1"/>
    <row r="553" ht="18.0" customHeight="1"/>
    <row r="554" ht="18.0" customHeight="1"/>
    <row r="555" ht="18.0" customHeight="1"/>
    <row r="556" ht="18.0" customHeight="1"/>
    <row r="557" ht="18.0" customHeight="1"/>
    <row r="558" ht="18.0" customHeight="1"/>
    <row r="559" ht="18.0" customHeight="1"/>
    <row r="560" ht="18.0" customHeight="1"/>
    <row r="561" ht="18.0" customHeight="1"/>
    <row r="562" ht="18.0" customHeight="1"/>
    <row r="563" ht="18.0" customHeight="1"/>
    <row r="564" ht="18.0" customHeight="1"/>
    <row r="565" ht="18.0" customHeight="1"/>
    <row r="566" ht="18.0" customHeight="1"/>
    <row r="567" ht="18.0" customHeight="1"/>
    <row r="568" ht="18.0" customHeight="1"/>
    <row r="569" ht="18.0" customHeight="1"/>
    <row r="570" ht="18.0" customHeight="1"/>
    <row r="571" ht="18.0" customHeight="1"/>
    <row r="572" ht="18.0" customHeight="1"/>
    <row r="573" ht="18.0" customHeight="1"/>
    <row r="574" ht="18.0" customHeight="1"/>
    <row r="575" ht="18.0" customHeight="1"/>
    <row r="576" ht="18.0" customHeight="1"/>
    <row r="577" ht="18.0" customHeight="1"/>
    <row r="578" ht="18.0" customHeight="1"/>
    <row r="579" ht="18.0" customHeight="1"/>
    <row r="580" ht="18.0" customHeight="1"/>
    <row r="581" ht="18.0" customHeight="1"/>
    <row r="582" ht="18.0" customHeight="1"/>
    <row r="583" ht="18.0" customHeight="1"/>
    <row r="584" ht="18.0" customHeight="1"/>
    <row r="585" ht="18.0" customHeight="1"/>
    <row r="586" ht="18.0" customHeight="1"/>
    <row r="587" ht="18.0" customHeight="1"/>
    <row r="588" ht="18.0" customHeight="1"/>
    <row r="589" ht="18.0" customHeight="1"/>
    <row r="590" ht="18.0" customHeight="1"/>
    <row r="591" ht="18.0" customHeight="1"/>
    <row r="592" ht="18.0" customHeight="1"/>
    <row r="593" ht="18.0" customHeight="1"/>
    <row r="594" ht="18.0" customHeight="1"/>
    <row r="595" ht="18.0" customHeight="1"/>
    <row r="596" ht="18.0" customHeight="1"/>
    <row r="597" ht="18.0" customHeight="1"/>
    <row r="598" ht="18.0" customHeight="1"/>
    <row r="599" ht="18.0" customHeight="1"/>
    <row r="600" ht="18.0" customHeight="1"/>
    <row r="601" ht="18.0" customHeight="1"/>
    <row r="602" ht="18.0" customHeight="1"/>
    <row r="603" ht="18.0" customHeight="1"/>
    <row r="604" ht="18.0" customHeight="1"/>
    <row r="605" ht="18.0" customHeight="1"/>
    <row r="606" ht="18.0" customHeight="1"/>
    <row r="607" ht="18.0" customHeight="1"/>
    <row r="608" ht="18.0" customHeight="1"/>
    <row r="609" ht="18.0" customHeight="1"/>
    <row r="610" ht="18.0" customHeight="1"/>
    <row r="611" ht="18.0" customHeight="1"/>
    <row r="612" ht="18.0" customHeight="1"/>
    <row r="613" ht="18.0" customHeight="1"/>
    <row r="614" ht="18.0" customHeight="1"/>
    <row r="615" ht="18.0" customHeight="1"/>
    <row r="616" ht="18.0" customHeight="1"/>
    <row r="617" ht="18.0" customHeight="1"/>
    <row r="618" ht="18.0" customHeight="1"/>
    <row r="619" ht="18.0" customHeight="1"/>
    <row r="620" ht="18.0" customHeight="1"/>
    <row r="621" ht="18.0" customHeight="1"/>
    <row r="622" ht="18.0" customHeight="1"/>
    <row r="623" ht="18.0" customHeight="1"/>
    <row r="624" ht="18.0" customHeight="1"/>
    <row r="625" ht="18.0" customHeight="1"/>
    <row r="626" ht="18.0" customHeight="1"/>
    <row r="627" ht="18.0" customHeight="1"/>
    <row r="628" ht="18.0" customHeight="1"/>
    <row r="629" ht="18.0" customHeight="1"/>
    <row r="630" ht="18.0" customHeight="1"/>
    <row r="631" ht="18.0" customHeight="1"/>
    <row r="632" ht="18.0" customHeight="1"/>
    <row r="633" ht="18.0" customHeight="1"/>
    <row r="634" ht="18.0" customHeight="1"/>
    <row r="635" ht="18.0" customHeight="1"/>
    <row r="636" ht="18.0" customHeight="1"/>
    <row r="637" ht="18.0" customHeight="1"/>
    <row r="638" ht="18.0" customHeight="1"/>
    <row r="639" ht="18.0" customHeight="1"/>
    <row r="640" ht="18.0" customHeight="1"/>
    <row r="641" ht="18.0" customHeight="1"/>
    <row r="642" ht="18.0" customHeight="1"/>
    <row r="643" ht="18.0" customHeight="1"/>
    <row r="644" ht="18.0" customHeight="1"/>
    <row r="645" ht="18.0" customHeight="1"/>
    <row r="646" ht="18.0" customHeight="1"/>
    <row r="647" ht="18.0" customHeight="1"/>
    <row r="648" ht="18.0" customHeight="1"/>
    <row r="649" ht="18.0" customHeight="1"/>
    <row r="650" ht="18.0" customHeight="1"/>
    <row r="651" ht="18.0" customHeight="1"/>
    <row r="652" ht="18.0" customHeight="1"/>
    <row r="653" ht="18.0" customHeight="1"/>
    <row r="654" ht="18.0" customHeight="1"/>
    <row r="655" ht="18.0" customHeight="1"/>
    <row r="656" ht="18.0" customHeight="1"/>
    <row r="657" ht="18.0" customHeight="1"/>
    <row r="658" ht="18.0" customHeight="1"/>
    <row r="659" ht="18.0" customHeight="1"/>
    <row r="660" ht="18.0" customHeight="1"/>
    <row r="661" ht="18.0" customHeight="1"/>
    <row r="662" ht="18.0" customHeight="1"/>
    <row r="663" ht="18.0" customHeight="1"/>
    <row r="664" ht="18.0" customHeight="1"/>
    <row r="665" ht="18.0" customHeight="1"/>
    <row r="666" ht="18.0" customHeight="1"/>
    <row r="667" ht="18.0" customHeight="1"/>
    <row r="668" ht="18.0" customHeight="1"/>
    <row r="669" ht="18.0" customHeight="1"/>
    <row r="670" ht="18.0" customHeight="1"/>
    <row r="671" ht="18.0" customHeight="1"/>
    <row r="672" ht="18.0" customHeight="1"/>
    <row r="673" ht="18.0" customHeight="1"/>
    <row r="674" ht="18.0" customHeight="1"/>
    <row r="675" ht="18.0" customHeight="1"/>
    <row r="676" ht="18.0" customHeight="1"/>
    <row r="677" ht="18.0" customHeight="1"/>
    <row r="678" ht="18.0" customHeight="1"/>
    <row r="679" ht="18.0" customHeight="1"/>
    <row r="680" ht="18.0" customHeight="1"/>
    <row r="681" ht="18.0" customHeight="1"/>
    <row r="682" ht="18.0" customHeight="1"/>
    <row r="683" ht="18.0" customHeight="1"/>
    <row r="684" ht="18.0" customHeight="1"/>
    <row r="685" ht="18.0" customHeight="1"/>
    <row r="686" ht="18.0" customHeight="1"/>
    <row r="687" ht="18.0" customHeight="1"/>
    <row r="688" ht="18.0" customHeight="1"/>
    <row r="689" ht="18.0" customHeight="1"/>
    <row r="690" ht="18.0" customHeight="1"/>
    <row r="691" ht="18.0" customHeight="1"/>
    <row r="692" ht="18.0" customHeight="1"/>
    <row r="693" ht="18.0" customHeight="1"/>
    <row r="694" ht="18.0" customHeight="1"/>
    <row r="695" ht="18.0" customHeight="1"/>
    <row r="696" ht="18.0" customHeight="1"/>
    <row r="697" ht="18.0" customHeight="1"/>
    <row r="698" ht="18.0" customHeight="1"/>
    <row r="699" ht="18.0" customHeight="1"/>
    <row r="700" ht="18.0" customHeight="1"/>
    <row r="701" ht="18.0" customHeight="1"/>
    <row r="702" ht="18.0" customHeight="1"/>
    <row r="703" ht="18.0" customHeight="1"/>
    <row r="704" ht="18.0" customHeight="1"/>
    <row r="705" ht="18.0" customHeight="1"/>
    <row r="706" ht="18.0" customHeight="1"/>
    <row r="707" ht="18.0" customHeight="1"/>
    <row r="708" ht="18.0" customHeight="1"/>
    <row r="709" ht="18.0" customHeight="1"/>
    <row r="710" ht="18.0" customHeight="1"/>
    <row r="711" ht="18.0" customHeight="1"/>
    <row r="712" ht="18.0" customHeight="1"/>
    <row r="713" ht="18.0" customHeight="1"/>
    <row r="714" ht="18.0" customHeight="1"/>
    <row r="715" ht="18.0" customHeight="1"/>
    <row r="716" ht="18.0" customHeight="1"/>
    <row r="717" ht="18.0" customHeight="1"/>
    <row r="718" ht="18.0" customHeight="1"/>
    <row r="719" ht="18.0" customHeight="1"/>
    <row r="720" ht="18.0" customHeight="1"/>
    <row r="721" ht="18.0" customHeight="1"/>
    <row r="722" ht="18.0" customHeight="1"/>
    <row r="723" ht="18.0" customHeight="1"/>
    <row r="724" ht="18.0" customHeight="1"/>
    <row r="725" ht="18.0" customHeight="1"/>
    <row r="726" ht="18.0" customHeight="1"/>
    <row r="727" ht="18.0" customHeight="1"/>
    <row r="728" ht="18.0" customHeight="1"/>
    <row r="729" ht="18.0" customHeight="1"/>
    <row r="730" ht="18.0" customHeight="1"/>
    <row r="731" ht="18.0" customHeight="1"/>
    <row r="732" ht="18.0" customHeight="1"/>
    <row r="733" ht="18.0" customHeight="1"/>
    <row r="734" ht="18.0" customHeight="1"/>
    <row r="735" ht="18.0" customHeight="1"/>
    <row r="736" ht="18.0" customHeight="1"/>
    <row r="737" ht="18.0" customHeight="1"/>
    <row r="738" ht="18.0" customHeight="1"/>
    <row r="739" ht="18.0" customHeight="1"/>
    <row r="740" ht="18.0" customHeight="1"/>
    <row r="741" ht="18.0" customHeight="1"/>
    <row r="742" ht="18.0" customHeight="1"/>
    <row r="743" ht="18.0" customHeight="1"/>
    <row r="744" ht="18.0" customHeight="1"/>
    <row r="745" ht="18.0" customHeight="1"/>
    <row r="746" ht="18.0" customHeight="1"/>
    <row r="747" ht="18.0" customHeight="1"/>
    <row r="748" ht="18.0" customHeight="1"/>
    <row r="749" ht="18.0" customHeight="1"/>
    <row r="750" ht="18.0" customHeight="1"/>
    <row r="751" ht="18.0" customHeight="1"/>
    <row r="752" ht="18.0" customHeight="1"/>
    <row r="753" ht="18.0" customHeight="1"/>
    <row r="754" ht="18.0" customHeight="1"/>
    <row r="755" ht="18.0" customHeight="1"/>
    <row r="756" ht="18.0" customHeight="1"/>
    <row r="757" ht="18.0" customHeight="1"/>
    <row r="758" ht="18.0" customHeight="1"/>
    <row r="759" ht="18.0" customHeight="1"/>
    <row r="760" ht="18.0" customHeight="1"/>
    <row r="761" ht="18.0" customHeight="1"/>
    <row r="762" ht="18.0" customHeight="1"/>
    <row r="763" ht="18.0" customHeight="1"/>
    <row r="764" ht="18.0" customHeight="1"/>
    <row r="765" ht="18.0" customHeight="1"/>
    <row r="766" ht="18.0" customHeight="1"/>
    <row r="767" ht="18.0" customHeight="1"/>
    <row r="768" ht="18.0" customHeight="1"/>
    <row r="769" ht="18.0" customHeight="1"/>
    <row r="770" ht="18.0" customHeight="1"/>
    <row r="771" ht="18.0" customHeight="1"/>
    <row r="772" ht="18.0" customHeight="1"/>
    <row r="773" ht="18.0" customHeight="1"/>
    <row r="774" ht="18.0" customHeight="1"/>
    <row r="775" ht="18.0" customHeight="1"/>
    <row r="776" ht="18.0" customHeight="1"/>
    <row r="777" ht="18.0" customHeight="1"/>
    <row r="778" ht="18.0" customHeight="1"/>
    <row r="779" ht="18.0" customHeight="1"/>
    <row r="780" ht="18.0" customHeight="1"/>
    <row r="781" ht="18.0" customHeight="1"/>
    <row r="782" ht="18.0" customHeight="1"/>
    <row r="783" ht="18.0" customHeight="1"/>
    <row r="784" ht="18.0" customHeight="1"/>
    <row r="785" ht="18.0" customHeight="1"/>
    <row r="786" ht="18.0" customHeight="1"/>
    <row r="787" ht="18.0" customHeight="1"/>
    <row r="788" ht="18.0" customHeight="1"/>
    <row r="789" ht="18.0" customHeight="1"/>
    <row r="790" ht="18.0" customHeight="1"/>
    <row r="791" ht="18.0" customHeight="1"/>
    <row r="792" ht="18.0" customHeight="1"/>
    <row r="793" ht="18.0" customHeight="1"/>
    <row r="794" ht="18.0" customHeight="1"/>
    <row r="795" ht="18.0" customHeight="1"/>
    <row r="796" ht="18.0" customHeight="1"/>
    <row r="797" ht="18.0" customHeight="1"/>
    <row r="798" ht="18.0" customHeight="1"/>
    <row r="799" ht="18.0" customHeight="1"/>
    <row r="800" ht="18.0" customHeight="1"/>
    <row r="801" ht="18.0" customHeight="1"/>
    <row r="802" ht="18.0" customHeight="1"/>
    <row r="803" ht="18.0" customHeight="1"/>
    <row r="804" ht="18.0" customHeight="1"/>
    <row r="805" ht="18.0" customHeight="1"/>
    <row r="806" ht="18.0" customHeight="1"/>
    <row r="807" ht="18.0" customHeight="1"/>
    <row r="808" ht="18.0" customHeight="1"/>
    <row r="809" ht="18.0" customHeight="1"/>
    <row r="810" ht="18.0" customHeight="1"/>
    <row r="811" ht="18.0" customHeight="1"/>
    <row r="812" ht="18.0" customHeight="1"/>
    <row r="813" ht="18.0" customHeight="1"/>
    <row r="814" ht="18.0" customHeight="1"/>
    <row r="815" ht="18.0" customHeight="1"/>
    <row r="816" ht="18.0" customHeight="1"/>
    <row r="817" ht="18.0" customHeight="1"/>
    <row r="818" ht="18.0" customHeight="1"/>
    <row r="819" ht="18.0" customHeight="1"/>
    <row r="820" ht="18.0" customHeight="1"/>
    <row r="821" ht="18.0" customHeight="1"/>
    <row r="822" ht="18.0" customHeight="1"/>
    <row r="823" ht="18.0" customHeight="1"/>
    <row r="824" ht="18.0" customHeight="1"/>
    <row r="825" ht="18.0" customHeight="1"/>
    <row r="826" ht="18.0" customHeight="1"/>
    <row r="827" ht="18.0" customHeight="1"/>
    <row r="828" ht="18.0" customHeight="1"/>
    <row r="829" ht="18.0" customHeight="1"/>
    <row r="830" ht="18.0" customHeight="1"/>
    <row r="831" ht="18.0" customHeight="1"/>
    <row r="832" ht="18.0" customHeight="1"/>
    <row r="833" ht="18.0" customHeight="1"/>
    <row r="834" ht="18.0" customHeight="1"/>
    <row r="835" ht="18.0" customHeight="1"/>
    <row r="836" ht="18.0" customHeight="1"/>
    <row r="837" ht="18.0" customHeight="1"/>
    <row r="838" ht="18.0" customHeight="1"/>
    <row r="839" ht="18.0" customHeight="1"/>
    <row r="840" ht="18.0" customHeight="1"/>
    <row r="841" ht="18.0" customHeight="1"/>
    <row r="842" ht="18.0" customHeight="1"/>
    <row r="843" ht="18.0" customHeight="1"/>
    <row r="844" ht="18.0" customHeight="1"/>
    <row r="845" ht="18.0" customHeight="1"/>
    <row r="846" ht="18.0" customHeight="1"/>
    <row r="847" ht="18.0" customHeight="1"/>
    <row r="848" ht="18.0" customHeight="1"/>
    <row r="849" ht="18.0" customHeight="1"/>
    <row r="850" ht="18.0" customHeight="1"/>
    <row r="851" ht="18.0" customHeight="1"/>
    <row r="852" ht="18.0" customHeight="1"/>
    <row r="853" ht="18.0" customHeight="1"/>
    <row r="854" ht="18.0" customHeight="1"/>
    <row r="855" ht="18.0" customHeight="1"/>
    <row r="856" ht="18.0" customHeight="1"/>
    <row r="857" ht="18.0" customHeight="1"/>
    <row r="858" ht="18.0" customHeight="1"/>
    <row r="859" ht="18.0" customHeight="1"/>
    <row r="860" ht="18.0" customHeight="1"/>
    <row r="861" ht="18.0" customHeight="1"/>
    <row r="862" ht="18.0" customHeight="1"/>
    <row r="863" ht="18.0" customHeight="1"/>
    <row r="864" ht="18.0" customHeight="1"/>
    <row r="865" ht="18.0" customHeight="1"/>
    <row r="866" ht="18.0" customHeight="1"/>
    <row r="867" ht="18.0" customHeight="1"/>
    <row r="868" ht="18.0" customHeight="1"/>
    <row r="869" ht="18.0" customHeight="1"/>
    <row r="870" ht="18.0" customHeight="1"/>
    <row r="871" ht="18.0" customHeight="1"/>
    <row r="872" ht="18.0" customHeight="1"/>
    <row r="873" ht="18.0" customHeight="1"/>
    <row r="874" ht="18.0" customHeight="1"/>
    <row r="875" ht="18.0" customHeight="1"/>
    <row r="876" ht="18.0" customHeight="1"/>
    <row r="877" ht="18.0" customHeight="1"/>
    <row r="878" ht="18.0" customHeight="1"/>
    <row r="879" ht="18.0" customHeight="1"/>
    <row r="880" ht="18.0" customHeight="1"/>
    <row r="881" ht="18.0" customHeight="1"/>
    <row r="882" ht="18.0" customHeight="1"/>
    <row r="883" ht="18.0" customHeight="1"/>
    <row r="884" ht="18.0" customHeight="1"/>
    <row r="885" ht="18.0" customHeight="1"/>
    <row r="886" ht="18.0" customHeight="1"/>
    <row r="887" ht="18.0" customHeight="1"/>
    <row r="888" ht="18.0" customHeight="1"/>
    <row r="889" ht="18.0" customHeight="1"/>
    <row r="890" ht="18.0" customHeight="1"/>
    <row r="891" ht="18.0" customHeight="1"/>
    <row r="892" ht="18.0" customHeight="1"/>
    <row r="893" ht="18.0" customHeight="1"/>
    <row r="894" ht="18.0" customHeight="1"/>
    <row r="895" ht="18.0" customHeight="1"/>
    <row r="896" ht="18.0" customHeight="1"/>
    <row r="897" ht="18.0" customHeight="1"/>
    <row r="898" ht="18.0" customHeight="1"/>
    <row r="899" ht="18.0" customHeight="1"/>
    <row r="900" ht="18.0" customHeight="1"/>
    <row r="901" ht="18.0" customHeight="1"/>
    <row r="902" ht="18.0" customHeight="1"/>
    <row r="903" ht="18.0" customHeight="1"/>
    <row r="904" ht="18.0" customHeight="1"/>
    <row r="905" ht="18.0" customHeight="1"/>
    <row r="906" ht="18.0" customHeight="1"/>
    <row r="907" ht="18.0" customHeight="1"/>
    <row r="908" ht="18.0" customHeight="1"/>
    <row r="909" ht="18.0" customHeight="1"/>
    <row r="910" ht="18.0" customHeight="1"/>
    <row r="911" ht="18.0" customHeight="1"/>
    <row r="912" ht="18.0" customHeight="1"/>
    <row r="913" ht="18.0" customHeight="1"/>
    <row r="914" ht="18.0" customHeight="1"/>
    <row r="915" ht="18.0" customHeight="1"/>
    <row r="916" ht="18.0" customHeight="1"/>
    <row r="917" ht="18.0" customHeight="1"/>
    <row r="918" ht="18.0" customHeight="1"/>
    <row r="919" ht="18.0" customHeight="1"/>
    <row r="920" ht="18.0" customHeight="1"/>
    <row r="921" ht="18.0" customHeight="1"/>
    <row r="922" ht="18.0" customHeight="1"/>
    <row r="923" ht="18.0" customHeight="1"/>
    <row r="924" ht="18.0" customHeight="1"/>
    <row r="925" ht="18.0" customHeight="1"/>
    <row r="926" ht="18.0" customHeight="1"/>
    <row r="927" ht="18.0" customHeight="1"/>
    <row r="928" ht="18.0" customHeight="1"/>
    <row r="929" ht="18.0" customHeight="1"/>
    <row r="930" ht="18.0" customHeight="1"/>
    <row r="931" ht="18.0" customHeight="1"/>
    <row r="932" ht="18.0" customHeight="1"/>
    <row r="933" ht="18.0" customHeight="1"/>
    <row r="934" ht="18.0" customHeight="1"/>
    <row r="935" ht="18.0" customHeight="1"/>
    <row r="936" ht="18.0" customHeight="1"/>
    <row r="937" ht="18.0" customHeight="1"/>
    <row r="938" ht="18.0" customHeight="1"/>
    <row r="939" ht="18.0" customHeight="1"/>
    <row r="940" ht="18.0" customHeight="1"/>
    <row r="941" ht="18.0" customHeight="1"/>
    <row r="942" ht="18.0" customHeight="1"/>
    <row r="943" ht="18.0" customHeight="1"/>
    <row r="944" ht="18.0" customHeight="1"/>
    <row r="945" ht="18.0" customHeight="1"/>
    <row r="946" ht="18.0" customHeight="1"/>
    <row r="947" ht="18.0" customHeight="1"/>
    <row r="948" ht="18.0" customHeight="1"/>
    <row r="949" ht="18.0" customHeight="1"/>
    <row r="950" ht="18.0" customHeight="1"/>
    <row r="951" ht="18.0" customHeight="1"/>
    <row r="952" ht="18.0" customHeight="1"/>
    <row r="953" ht="18.0" customHeight="1"/>
    <row r="954" ht="18.0" customHeight="1"/>
    <row r="955" ht="18.0" customHeight="1"/>
    <row r="956" ht="18.0" customHeight="1"/>
    <row r="957" ht="18.0" customHeight="1"/>
    <row r="958" ht="18.0" customHeight="1"/>
    <row r="959" ht="18.0" customHeight="1"/>
    <row r="960" ht="18.0" customHeight="1"/>
    <row r="961" ht="18.0" customHeight="1"/>
    <row r="962" ht="18.0" customHeight="1"/>
    <row r="963" ht="18.0" customHeight="1"/>
    <row r="964" ht="18.0" customHeight="1"/>
    <row r="965" ht="18.0" customHeight="1"/>
    <row r="966" ht="18.0" customHeight="1"/>
    <row r="967" ht="18.0" customHeight="1"/>
    <row r="968" ht="18.0" customHeight="1"/>
    <row r="969" ht="18.0" customHeight="1"/>
    <row r="970" ht="18.0" customHeight="1"/>
    <row r="971" ht="18.0" customHeight="1"/>
    <row r="972" ht="18.0" customHeight="1"/>
    <row r="973" ht="18.0" customHeight="1"/>
    <row r="974" ht="18.0" customHeight="1"/>
    <row r="975" ht="18.0" customHeight="1"/>
    <row r="976" ht="18.0" customHeight="1"/>
    <row r="977" ht="18.0" customHeight="1"/>
    <row r="978" ht="18.0" customHeight="1"/>
    <row r="979" ht="18.0" customHeight="1"/>
    <row r="980" ht="18.0" customHeight="1"/>
    <row r="981" ht="18.0" customHeight="1"/>
    <row r="982" ht="18.0" customHeight="1"/>
    <row r="983" ht="18.0" customHeight="1"/>
    <row r="984" ht="18.0" customHeight="1"/>
    <row r="985" ht="18.0" customHeight="1"/>
    <row r="986" ht="18.0" customHeight="1"/>
    <row r="987" ht="18.0" customHeight="1"/>
    <row r="988" ht="18.0" customHeight="1"/>
    <row r="989" ht="18.0" customHeight="1"/>
    <row r="990" ht="18.0" customHeight="1"/>
    <row r="991" ht="18.0" customHeight="1"/>
    <row r="992" ht="18.0" customHeight="1"/>
    <row r="993" ht="18.0" customHeight="1"/>
    <row r="994" ht="18.0" customHeight="1"/>
    <row r="995" ht="18.0" customHeight="1"/>
    <row r="996" ht="18.0" customHeight="1"/>
    <row r="997" ht="18.0" customHeight="1"/>
    <row r="998" ht="18.0" customHeight="1"/>
    <row r="999" ht="18.0" customHeight="1"/>
    <row r="1000" ht="18.0" customHeight="1"/>
  </sheetData>
  <mergeCells count="1">
    <mergeCell ref="E1:F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2022-11-18T05:46:17Z</dcterms:created>
  <dc:creator>morik</dc:creator>
</cp:coreProperties>
</file>