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l.sharepoint.com/sites/docencia/Documentos compartidos/Fund Ing Software Oct21-Feb22/Grupo 6/Requisitos/"/>
    </mc:Choice>
  </mc:AlternateContent>
  <xr:revisionPtr revIDLastSave="950" documentId="11_DC406384496BBB8F3E3421F70E42B1BA9F34AC03" xr6:coauthVersionLast="47" xr6:coauthVersionMax="47" xr10:uidLastSave="{4B9C3DE9-37B0-4D54-BF87-2F7FF609DD9F}"/>
  <bookViews>
    <workbookView xWindow="-120" yWindow="-120" windowWidth="20730" windowHeight="11160" tabRatio="522" activeTab="1" xr2:uid="{00000000-000D-0000-FFFF-FFFF00000000}"/>
  </bookViews>
  <sheets>
    <sheet name="SPRINT 1SD" sheetId="27" r:id="rId1"/>
    <sheet name="SPRINT 2" sheetId="29" r:id="rId2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'SPRINT 1SD'!$F$18</definedName>
    <definedName name="DoneDays" localSheetId="1">'SPRINT 2'!$F$18</definedName>
    <definedName name="DoneDays">#REF!</definedName>
    <definedName name="ImplementationDays" localSheetId="0">'SPRINT 1SD'!$D$16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OFFSET('SPRINT 1SD'!$H$17,0,0,1,'SPRINT 1SD'!DoneDays)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0">'SPRINT 1SD'!$C$21:$AF$28</definedName>
    <definedName name="SprintTasks" localSheetId="1">'SPRINT 2'!$C$21:$AF$47</definedName>
    <definedName name="SprintTasks">#REF!</definedName>
    <definedName name="Status">#REF!</definedName>
    <definedName name="StoryName">#REF!</definedName>
    <definedName name="TaskRows" localSheetId="0">'SPRINT 1SD'!$D$18</definedName>
    <definedName name="TaskRows" localSheetId="1">'SPRINT 2'!$D$18</definedName>
    <definedName name="TaskRows">#REF!</definedName>
    <definedName name="TaskStatus" localSheetId="0">'SPRINT 1SD'!$F$21:$F$28</definedName>
    <definedName name="TaskStatus" localSheetId="1">'SPRINT 2'!$F$21:$F$42</definedName>
    <definedName name="TaskStatus">#REF!</definedName>
    <definedName name="TaskStoryID" localSheetId="0">'SPRINT 1SD'!$D$21:$D$28</definedName>
    <definedName name="TaskStoryID" localSheetId="1">'SPRINT 2'!$D$21:$D$37</definedName>
    <definedName name="TaskStoryID">#REF!</definedName>
    <definedName name="TotalEffort" localSheetId="0">'SPRINT 1SD'!$G$17</definedName>
    <definedName name="TotalEffort" localSheetId="1">'SPRINT 2'!$G$17</definedName>
    <definedName name="TotalEffort">#REF!</definedName>
    <definedName name="TrendDays" localSheetId="0">'SPRINT 1SD'!$F$20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9" l="1"/>
  <c r="H33" i="29"/>
  <c r="AE33" i="29"/>
  <c r="AF33" i="29"/>
  <c r="AF34" i="29"/>
  <c r="AF35" i="29"/>
  <c r="AF36" i="29"/>
  <c r="AF37" i="29"/>
  <c r="AF38" i="29"/>
  <c r="F31" i="29"/>
  <c r="H31" i="29"/>
  <c r="AE31" i="29"/>
  <c r="AF31" i="29"/>
  <c r="F32" i="29"/>
  <c r="H32" i="29"/>
  <c r="AE32" i="29"/>
  <c r="AF32" i="29"/>
  <c r="H29" i="29"/>
  <c r="AE29" i="29"/>
  <c r="AF29" i="29"/>
  <c r="H30" i="29"/>
  <c r="AE30" i="29"/>
  <c r="AF30" i="29"/>
  <c r="H27" i="29"/>
  <c r="AE27" i="29"/>
  <c r="AF27" i="29"/>
  <c r="H26" i="29"/>
  <c r="H28" i="29" l="1"/>
  <c r="H25" i="29"/>
  <c r="H24" i="29"/>
  <c r="H23" i="29"/>
  <c r="H22" i="29"/>
  <c r="X21" i="29"/>
  <c r="I21" i="29"/>
  <c r="D18" i="29"/>
  <c r="AB17" i="29" s="1"/>
  <c r="H27" i="27"/>
  <c r="H26" i="27"/>
  <c r="I21" i="27"/>
  <c r="D18" i="27"/>
  <c r="M17" i="27" s="1"/>
  <c r="K17" i="29" l="1"/>
  <c r="M17" i="29"/>
  <c r="O17" i="29"/>
  <c r="W17" i="29"/>
  <c r="AC17" i="29"/>
  <c r="U17" i="29"/>
  <c r="V17" i="29"/>
  <c r="Y21" i="29"/>
  <c r="X18" i="29"/>
  <c r="G17" i="29"/>
  <c r="R18" i="29" s="1"/>
  <c r="P17" i="29"/>
  <c r="Y17" i="29"/>
  <c r="I17" i="29"/>
  <c r="Q17" i="29"/>
  <c r="AA17" i="29"/>
  <c r="J17" i="29"/>
  <c r="S17" i="29"/>
  <c r="J21" i="29"/>
  <c r="L17" i="29"/>
  <c r="R17" i="29"/>
  <c r="X17" i="29"/>
  <c r="AD17" i="29"/>
  <c r="H17" i="29"/>
  <c r="N17" i="29"/>
  <c r="T17" i="29"/>
  <c r="Z17" i="29"/>
  <c r="J21" i="27"/>
  <c r="T17" i="27"/>
  <c r="N17" i="27"/>
  <c r="S17" i="27"/>
  <c r="AA17" i="27"/>
  <c r="O17" i="27"/>
  <c r="G17" i="27"/>
  <c r="AB17" i="27"/>
  <c r="I17" i="27"/>
  <c r="X17" i="27"/>
  <c r="R17" i="27"/>
  <c r="Q17" i="27"/>
  <c r="AD17" i="27"/>
  <c r="AC17" i="27"/>
  <c r="K17" i="27"/>
  <c r="L17" i="27"/>
  <c r="J17" i="27"/>
  <c r="P17" i="27"/>
  <c r="Z17" i="27"/>
  <c r="Y17" i="27"/>
  <c r="W17" i="27"/>
  <c r="V17" i="27"/>
  <c r="H17" i="27"/>
  <c r="U17" i="27"/>
  <c r="U18" i="29" l="1"/>
  <c r="T18" i="29"/>
  <c r="H18" i="29"/>
  <c r="V18" i="29"/>
  <c r="S18" i="29"/>
  <c r="W18" i="29"/>
  <c r="J18" i="29"/>
  <c r="I18" i="29"/>
  <c r="K21" i="29"/>
  <c r="L21" i="29" s="1"/>
  <c r="Z21" i="29"/>
  <c r="Y18" i="29"/>
  <c r="K18" i="29"/>
  <c r="H18" i="27"/>
  <c r="I18" i="27"/>
  <c r="K21" i="27"/>
  <c r="L21" i="27" s="1"/>
  <c r="L18" i="27" s="1"/>
  <c r="J18" i="27"/>
  <c r="AA21" i="29" l="1"/>
  <c r="Z18" i="29"/>
  <c r="L18" i="29"/>
  <c r="M21" i="29"/>
  <c r="M21" i="27"/>
  <c r="K18" i="27"/>
  <c r="AA18" i="29" l="1"/>
  <c r="AB21" i="29"/>
  <c r="N21" i="29"/>
  <c r="M18" i="29"/>
  <c r="N21" i="27"/>
  <c r="O21" i="27" s="1"/>
  <c r="M18" i="27"/>
  <c r="N18" i="27" l="1"/>
  <c r="AB18" i="29"/>
  <c r="AC21" i="29"/>
  <c r="O21" i="29"/>
  <c r="N18" i="29"/>
  <c r="P21" i="27"/>
  <c r="O18" i="27"/>
  <c r="AC18" i="29" l="1"/>
  <c r="AD21" i="29"/>
  <c r="P21" i="29"/>
  <c r="O18" i="29"/>
  <c r="P18" i="27"/>
  <c r="Q21" i="27"/>
  <c r="AE21" i="29" l="1"/>
  <c r="AE26" i="29" s="1"/>
  <c r="AD18" i="29"/>
  <c r="P18" i="29"/>
  <c r="Q21" i="29"/>
  <c r="Q18" i="27"/>
  <c r="AE28" i="29" l="1"/>
  <c r="AE24" i="29"/>
  <c r="AE22" i="29"/>
  <c r="AE25" i="29"/>
  <c r="AE18" i="29"/>
  <c r="AE23" i="29"/>
  <c r="AF21" i="29"/>
  <c r="AF26" i="29" s="1"/>
  <c r="Q18" i="29"/>
  <c r="R18" i="27"/>
  <c r="AE17" i="29" l="1"/>
  <c r="AF23" i="29"/>
  <c r="AF24" i="29"/>
  <c r="AF25" i="29"/>
  <c r="AF18" i="29"/>
  <c r="AF22" i="29"/>
  <c r="AF39" i="29"/>
  <c r="AF42" i="29"/>
  <c r="AF41" i="29"/>
  <c r="AF28" i="29"/>
  <c r="AF40" i="29"/>
  <c r="S18" i="27"/>
  <c r="AF17" i="29" l="1"/>
  <c r="F18" i="29" s="1"/>
  <c r="T18" i="27"/>
  <c r="H20" i="29" l="1"/>
  <c r="F20" i="29"/>
  <c r="U18" i="27"/>
  <c r="AC19" i="29" l="1"/>
  <c r="K19" i="29"/>
  <c r="Y19" i="29"/>
  <c r="L19" i="29"/>
  <c r="R19" i="29"/>
  <c r="Q19" i="29"/>
  <c r="AA19" i="29"/>
  <c r="O19" i="29"/>
  <c r="I19" i="29"/>
  <c r="H19" i="29"/>
  <c r="AF19" i="29"/>
  <c r="AE19" i="29"/>
  <c r="M19" i="29"/>
  <c r="Z19" i="29"/>
  <c r="AD19" i="29"/>
  <c r="S19" i="29"/>
  <c r="N19" i="29"/>
  <c r="J19" i="29"/>
  <c r="U19" i="29"/>
  <c r="P19" i="29"/>
  <c r="W19" i="29"/>
  <c r="T19" i="29"/>
  <c r="V19" i="29"/>
  <c r="AB19" i="29"/>
  <c r="X19" i="29"/>
  <c r="V18" i="27"/>
  <c r="W18" i="27" l="1"/>
  <c r="X21" i="27"/>
  <c r="X18" i="27" l="1"/>
  <c r="Y21" i="27"/>
  <c r="Y18" i="27" l="1"/>
  <c r="Z21" i="27"/>
  <c r="AA21" i="27" l="1"/>
  <c r="Z18" i="27"/>
  <c r="AB21" i="27" l="1"/>
  <c r="AA18" i="27"/>
  <c r="AC21" i="27" l="1"/>
  <c r="AB18" i="27"/>
  <c r="AD21" i="27" l="1"/>
  <c r="AC18" i="27"/>
  <c r="AD18" i="27" l="1"/>
  <c r="AE21" i="27"/>
  <c r="AE27" i="27" l="1"/>
  <c r="AE28" i="27"/>
  <c r="AE26" i="27"/>
  <c r="AE18" i="27"/>
  <c r="AF21" i="27"/>
  <c r="AE22" i="27"/>
  <c r="AF27" i="27" l="1"/>
  <c r="AF28" i="27"/>
  <c r="AE17" i="27"/>
  <c r="AF18" i="27"/>
  <c r="AF26" i="27"/>
  <c r="AF22" i="27"/>
  <c r="AF17" i="27" l="1"/>
  <c r="F18" i="27" s="1"/>
  <c r="H20" i="27" s="1"/>
  <c r="F20" i="27" l="1"/>
  <c r="U19" i="27" s="1"/>
  <c r="J19" i="27" l="1"/>
  <c r="AD19" i="27"/>
  <c r="R19" i="27"/>
  <c r="S19" i="27"/>
  <c r="AE19" i="27"/>
  <c r="AF19" i="27"/>
  <c r="O19" i="27"/>
  <c r="W19" i="27"/>
  <c r="AB19" i="27"/>
  <c r="AA19" i="27"/>
  <c r="Z19" i="27"/>
  <c r="M19" i="27"/>
  <c r="K19" i="27"/>
  <c r="P19" i="27"/>
  <c r="N19" i="27"/>
  <c r="H19" i="27"/>
  <c r="Y19" i="27"/>
  <c r="X19" i="27"/>
  <c r="AC19" i="27"/>
  <c r="T19" i="27"/>
  <c r="L19" i="27"/>
  <c r="Q19" i="27"/>
  <c r="I19" i="27"/>
  <c r="V1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C25BAE49-F3DB-4E72-BC79-B715948DE23A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<sst xmlns="http://schemas.openxmlformats.org/spreadsheetml/2006/main" count="111" uniqueCount="63">
  <si>
    <t>Nombre del Proyecto:</t>
  </si>
  <si>
    <t>Gastronomic Tour</t>
  </si>
  <si>
    <t>Dueño del Proyecto</t>
  </si>
  <si>
    <t>Marco Guazha</t>
  </si>
  <si>
    <t>Gerente del Proyecto:</t>
  </si>
  <si>
    <t>Duración del Sprint</t>
  </si>
  <si>
    <t>Esfuerzo</t>
  </si>
  <si>
    <t>Faltante en los días siguientes…</t>
  </si>
  <si>
    <t>Tendencia calculada en los últimos</t>
  </si>
  <si>
    <t>Días</t>
  </si>
  <si>
    <t>Totales</t>
  </si>
  <si>
    <t>Task rows</t>
  </si>
  <si>
    <t>Done days</t>
  </si>
  <si>
    <t>Warning! These are necessary</t>
  </si>
  <si>
    <t>Trend</t>
  </si>
  <si>
    <t>template rows</t>
  </si>
  <si>
    <t>Trend Days</t>
  </si>
  <si>
    <t>ID Tarea</t>
  </si>
  <si>
    <t>Tarea</t>
  </si>
  <si>
    <t>ID Historia</t>
  </si>
  <si>
    <t>Responsable</t>
  </si>
  <si>
    <t>Estado</t>
  </si>
  <si>
    <t>Est.</t>
  </si>
  <si>
    <t>TA01-01</t>
  </si>
  <si>
    <t>Crear la interfaz para el registro de los platos</t>
  </si>
  <si>
    <t>HU01-01</t>
  </si>
  <si>
    <t>Fabian</t>
  </si>
  <si>
    <t>En Proceso</t>
  </si>
  <si>
    <t>TA01-03</t>
  </si>
  <si>
    <t>Steven</t>
  </si>
  <si>
    <t>Terminado</t>
  </si>
  <si>
    <t>TA01-04</t>
  </si>
  <si>
    <t>Crear un proceso de busqueda para los platos tradicionales</t>
  </si>
  <si>
    <t>TA01-06</t>
  </si>
  <si>
    <t>Eric</t>
  </si>
  <si>
    <t>TA02-01</t>
  </si>
  <si>
    <t>Crear una interfaz para el registro de las huecas tradicionales</t>
  </si>
  <si>
    <t>HU02-01</t>
  </si>
  <si>
    <t>TA02-04</t>
  </si>
  <si>
    <t>TA02-05</t>
  </si>
  <si>
    <t>HU02-02</t>
  </si>
  <si>
    <t>TA03-01</t>
  </si>
  <si>
    <t>HU03-01</t>
  </si>
  <si>
    <t xml:space="preserve">Fabian </t>
  </si>
  <si>
    <t>TA03-02</t>
  </si>
  <si>
    <t>Crear un formulario de registro para el usuario</t>
  </si>
  <si>
    <t>TA03-03</t>
  </si>
  <si>
    <t>Crear un log in para el usuario</t>
  </si>
  <si>
    <t>Erik</t>
  </si>
  <si>
    <t>En Progreso</t>
  </si>
  <si>
    <t>TA04-01</t>
  </si>
  <si>
    <t>HU04-01</t>
  </si>
  <si>
    <t>TA04-02</t>
  </si>
  <si>
    <t>TA04-03</t>
  </si>
  <si>
    <t>Crear  una interfaz de registro para el usuario</t>
  </si>
  <si>
    <t>Asignar una lista de permisos al editor</t>
  </si>
  <si>
    <t>Crear un usuario para el editor</t>
  </si>
  <si>
    <t>Crear una contraseña para el editor</t>
  </si>
  <si>
    <t>Progreso</t>
  </si>
  <si>
    <t>Crear la interfaz que presenta la informacion de los platos</t>
  </si>
  <si>
    <t>Crear la interfaz que presenta la informacion huecas</t>
  </si>
  <si>
    <t xml:space="preserve">Implementar un API de google maps para registrar las localizaciones de cada una de las huecas </t>
  </si>
  <si>
    <t>Crear una seccion de busqueda de informacion de los platos tradicionales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</si>
</sst>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9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C2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9" xfId="0" applyFont="1" applyFill="1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4" fillId="0" borderId="9" xfId="0" applyFont="1" applyBorder="1"/>
    <xf numFmtId="0" fontId="1" fillId="2" borderId="9" xfId="0" applyFont="1" applyFill="1" applyBorder="1" applyAlignment="1">
      <alignment horizontal="center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horizontal="center" wrapText="1"/>
    </xf>
    <xf numFmtId="0" fontId="0" fillId="4" borderId="9" xfId="0" applyFill="1" applyBorder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3" borderId="9" xfId="0" applyFill="1" applyBorder="1" applyAlignment="1">
      <alignment wrapText="1"/>
    </xf>
    <xf numFmtId="0" fontId="5" fillId="6" borderId="9" xfId="0" applyFont="1" applyFill="1" applyBorder="1" applyAlignment="1">
      <alignment wrapText="1"/>
    </xf>
    <xf numFmtId="0" fontId="5" fillId="6" borderId="9" xfId="0" applyFont="1" applyFill="1" applyBorder="1" applyAlignment="1">
      <alignment horizontal="center" wrapText="1"/>
    </xf>
    <xf numFmtId="0" fontId="5" fillId="3" borderId="9" xfId="0" applyFont="1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wrapText="1"/>
    </xf>
    <xf numFmtId="0" fontId="5" fillId="7" borderId="9" xfId="0" applyFont="1" applyFill="1" applyBorder="1" applyAlignment="1">
      <alignment horizontal="center" vertical="center" wrapText="1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5" fillId="7" borderId="9" xfId="0" applyFont="1" applyFill="1" applyBorder="1" applyAlignment="1">
      <alignment horizontal="center"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 applyAlignment="1">
      <alignment horizontal="center"/>
    </xf>
    <xf numFmtId="0" fontId="5" fillId="8" borderId="9" xfId="0" applyFont="1" applyFill="1" applyBorder="1" applyAlignment="1">
      <alignment wrapText="1"/>
    </xf>
    <xf numFmtId="0" fontId="7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37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2C2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1SD'!$H$17:$AF$17</c:f>
              <c:numCache>
                <c:formatCode>General</c:formatCode>
                <c:ptCount val="25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16</c:v>
                </c:pt>
                <c:pt idx="9">
                  <c:v>13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3-0E42-A617-890C91B4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1SD'!$H$18:$AF$18</c:f>
              <c:numCache>
                <c:formatCode>General</c:formatCode>
                <c:ptCount val="25"/>
                <c:pt idx="0">
                  <c:v>70</c:v>
                </c:pt>
                <c:pt idx="1">
                  <c:v>65.625</c:v>
                </c:pt>
                <c:pt idx="2">
                  <c:v>61.25</c:v>
                </c:pt>
                <c:pt idx="3">
                  <c:v>56.875</c:v>
                </c:pt>
                <c:pt idx="4">
                  <c:v>52.5</c:v>
                </c:pt>
                <c:pt idx="5">
                  <c:v>48.125</c:v>
                </c:pt>
                <c:pt idx="6">
                  <c:v>43.75</c:v>
                </c:pt>
                <c:pt idx="7">
                  <c:v>39.375</c:v>
                </c:pt>
                <c:pt idx="8">
                  <c:v>35</c:v>
                </c:pt>
                <c:pt idx="9">
                  <c:v>30.625</c:v>
                </c:pt>
                <c:pt idx="10">
                  <c:v>26.25</c:v>
                </c:pt>
                <c:pt idx="11">
                  <c:v>21.875</c:v>
                </c:pt>
                <c:pt idx="12">
                  <c:v>17.5</c:v>
                </c:pt>
                <c:pt idx="13">
                  <c:v>13.125</c:v>
                </c:pt>
                <c:pt idx="14">
                  <c:v>8.75</c:v>
                </c:pt>
                <c:pt idx="15">
                  <c:v>4.375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3-0E42-A617-890C91B4AED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1SD'!$H$19:$AF$19</c:f>
              <c:numCache>
                <c:formatCode>General</c:formatCode>
                <c:ptCount val="25"/>
                <c:pt idx="0">
                  <c:v>63.1</c:v>
                </c:pt>
                <c:pt idx="1">
                  <c:v>58.114285714285714</c:v>
                </c:pt>
                <c:pt idx="2">
                  <c:v>53.128571428571433</c:v>
                </c:pt>
                <c:pt idx="3">
                  <c:v>48.142857142857146</c:v>
                </c:pt>
                <c:pt idx="4">
                  <c:v>43.157142857142858</c:v>
                </c:pt>
                <c:pt idx="5">
                  <c:v>38.171428571428578</c:v>
                </c:pt>
                <c:pt idx="6">
                  <c:v>33.18571428571429</c:v>
                </c:pt>
                <c:pt idx="7">
                  <c:v>28.200000000000003</c:v>
                </c:pt>
                <c:pt idx="8">
                  <c:v>23.214285714285715</c:v>
                </c:pt>
                <c:pt idx="9">
                  <c:v>18.228571428571428</c:v>
                </c:pt>
                <c:pt idx="10">
                  <c:v>13.242857142857147</c:v>
                </c:pt>
                <c:pt idx="11">
                  <c:v>8.2571428571428598</c:v>
                </c:pt>
                <c:pt idx="12">
                  <c:v>3.2714285714285722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3-0E42-A617-890C91B4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56</c:v>
                </c:pt>
                <c:pt idx="2">
                  <c:v>50</c:v>
                </c:pt>
                <c:pt idx="3">
                  <c:v>44</c:v>
                </c:pt>
                <c:pt idx="4">
                  <c:v>38</c:v>
                </c:pt>
                <c:pt idx="5">
                  <c:v>32</c:v>
                </c:pt>
                <c:pt idx="6">
                  <c:v>26</c:v>
                </c:pt>
                <c:pt idx="7">
                  <c:v>20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5-4012-932B-D018814B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58.125</c:v>
                </c:pt>
                <c:pt idx="2">
                  <c:v>54.25</c:v>
                </c:pt>
                <c:pt idx="3">
                  <c:v>50.375</c:v>
                </c:pt>
                <c:pt idx="4">
                  <c:v>46.5</c:v>
                </c:pt>
                <c:pt idx="5">
                  <c:v>42.625</c:v>
                </c:pt>
                <c:pt idx="6">
                  <c:v>38.75</c:v>
                </c:pt>
                <c:pt idx="7">
                  <c:v>34.875</c:v>
                </c:pt>
                <c:pt idx="8">
                  <c:v>31</c:v>
                </c:pt>
                <c:pt idx="9">
                  <c:v>27.125</c:v>
                </c:pt>
                <c:pt idx="10">
                  <c:v>23.25</c:v>
                </c:pt>
                <c:pt idx="11">
                  <c:v>19.375</c:v>
                </c:pt>
                <c:pt idx="12">
                  <c:v>15.5</c:v>
                </c:pt>
                <c:pt idx="13">
                  <c:v>11.625</c:v>
                </c:pt>
                <c:pt idx="14">
                  <c:v>7.75</c:v>
                </c:pt>
                <c:pt idx="15">
                  <c:v>3.875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5-4012-932B-D018814BC0B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55.352941176470587</c:v>
                </c:pt>
                <c:pt idx="1">
                  <c:v>51.080882352941174</c:v>
                </c:pt>
                <c:pt idx="2">
                  <c:v>46.808823529411768</c:v>
                </c:pt>
                <c:pt idx="3">
                  <c:v>42.536764705882348</c:v>
                </c:pt>
                <c:pt idx="4">
                  <c:v>38.264705882352942</c:v>
                </c:pt>
                <c:pt idx="5">
                  <c:v>33.992647058823529</c:v>
                </c:pt>
                <c:pt idx="6">
                  <c:v>29.720588235294116</c:v>
                </c:pt>
                <c:pt idx="7">
                  <c:v>25.448529411764703</c:v>
                </c:pt>
                <c:pt idx="8">
                  <c:v>21.17647058823529</c:v>
                </c:pt>
                <c:pt idx="9">
                  <c:v>16.904411764705877</c:v>
                </c:pt>
                <c:pt idx="10">
                  <c:v>12.632352941176464</c:v>
                </c:pt>
                <c:pt idx="11">
                  <c:v>8.360294117647058</c:v>
                </c:pt>
                <c:pt idx="12">
                  <c:v>4.088235294117645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5-4012-932B-D018814B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9B41EF-1046-4971-8A14-1695D766F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28"/>
  <sheetViews>
    <sheetView topLeftCell="A16" workbookViewId="0">
      <selection activeCell="B22" sqref="B22:F28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81.140625" bestFit="1" customWidth="1"/>
    <col min="4" max="4" width="10.7109375" style="1" customWidth="1"/>
    <col min="5" max="5" width="13.7109375" customWidth="1"/>
    <col min="6" max="6" width="10.85546875" customWidth="1"/>
    <col min="7" max="7" width="9.42578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7"/>
      <c r="C2" s="8"/>
      <c r="D2" s="9"/>
      <c r="E2" s="10"/>
      <c r="F2" s="10"/>
      <c r="G2" s="10"/>
      <c r="H2" s="10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0"/>
      <c r="X2" s="10"/>
      <c r="Y2" s="10"/>
      <c r="Z2" s="10"/>
      <c r="AA2" s="10"/>
      <c r="AB2" s="10"/>
      <c r="AC2" s="10"/>
      <c r="AD2" s="10"/>
      <c r="AE2" s="10"/>
      <c r="AF2" s="11"/>
    </row>
    <row r="3" spans="2:32" ht="15" customHeight="1" x14ac:dyDescent="0.2">
      <c r="B3" s="12"/>
      <c r="C3" s="5" t="s">
        <v>0</v>
      </c>
      <c r="D3" s="51" t="s">
        <v>1</v>
      </c>
      <c r="E3" s="51"/>
      <c r="F3" s="51"/>
      <c r="G3" s="51"/>
      <c r="H3" s="51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6"/>
      <c r="X3" s="6"/>
      <c r="Y3" s="6"/>
      <c r="Z3" s="6"/>
      <c r="AA3" s="6"/>
      <c r="AB3" s="6"/>
      <c r="AC3" s="6"/>
      <c r="AD3" s="6"/>
      <c r="AE3" s="6"/>
      <c r="AF3" s="13"/>
    </row>
    <row r="4" spans="2:32" ht="15" customHeight="1" x14ac:dyDescent="0.2">
      <c r="B4" s="12"/>
      <c r="C4" s="5" t="s">
        <v>2</v>
      </c>
      <c r="D4" s="51" t="s">
        <v>3</v>
      </c>
      <c r="E4" s="51"/>
      <c r="F4" s="51"/>
      <c r="G4" s="51"/>
      <c r="H4" s="51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6"/>
      <c r="X4" s="6"/>
      <c r="Y4" s="6"/>
      <c r="Z4" s="6"/>
      <c r="AA4" s="6"/>
      <c r="AB4" s="6"/>
      <c r="AC4" s="6"/>
      <c r="AD4" s="6"/>
      <c r="AE4" s="6"/>
      <c r="AF4" s="13"/>
    </row>
    <row r="5" spans="2:32" ht="15" customHeight="1" x14ac:dyDescent="0.2">
      <c r="B5" s="12"/>
      <c r="C5" s="5" t="s">
        <v>4</v>
      </c>
      <c r="D5" s="52"/>
      <c r="E5" s="52"/>
      <c r="F5" s="52"/>
      <c r="G5" s="52"/>
      <c r="H5" s="5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6"/>
      <c r="X5" s="6"/>
      <c r="Y5" s="6"/>
      <c r="Z5" s="6"/>
      <c r="AA5" s="6"/>
      <c r="AB5" s="6"/>
      <c r="AC5" s="6"/>
      <c r="AD5" s="6"/>
      <c r="AE5" s="6"/>
      <c r="AF5" s="13"/>
    </row>
    <row r="6" spans="2:32" ht="15" customHeight="1" thickBot="1" x14ac:dyDescent="0.25">
      <c r="B6" s="14"/>
      <c r="C6" s="15"/>
      <c r="D6" s="16"/>
      <c r="E6" s="16"/>
      <c r="F6" s="16"/>
      <c r="G6" s="16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9"/>
    </row>
    <row r="7" spans="2:32" ht="10.5" customHeight="1" x14ac:dyDescent="0.2">
      <c r="B7" s="20"/>
      <c r="D7" s="21"/>
      <c r="E7" s="21"/>
      <c r="F7" s="21"/>
      <c r="G7" s="21"/>
      <c r="H7" s="21"/>
      <c r="I7" s="20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0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2:32" ht="18" x14ac:dyDescent="0.25">
      <c r="C8" s="2">
        <v>1</v>
      </c>
      <c r="D8" s="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23"/>
      <c r="C16" s="23" t="s">
        <v>5</v>
      </c>
      <c r="D16" s="24">
        <v>16</v>
      </c>
      <c r="E16" s="23"/>
      <c r="F16" s="25"/>
      <c r="G16" s="23" t="s">
        <v>6</v>
      </c>
      <c r="H16" s="23" t="s">
        <v>7</v>
      </c>
      <c r="I16" s="23"/>
      <c r="J16" s="23"/>
      <c r="K16" s="23"/>
      <c r="L16" s="23"/>
      <c r="M16" s="23"/>
      <c r="N16" s="23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2:32" x14ac:dyDescent="0.2">
      <c r="B17" s="23"/>
      <c r="C17" s="23" t="s">
        <v>8</v>
      </c>
      <c r="D17" s="24">
        <v>16</v>
      </c>
      <c r="E17" s="23" t="s">
        <v>9</v>
      </c>
      <c r="F17" s="23" t="s">
        <v>10</v>
      </c>
      <c r="G17" s="26">
        <f ca="1">SUM(OFFSET(G21,1,0,TaskRows,1))</f>
        <v>70</v>
      </c>
      <c r="H17" s="26">
        <f ca="1">IF(AND(SUM(OFFSET(H21,1,0,TaskRows,1))=0),0,SUM(OFFSET(H21,1,0,TaskRows,1)))</f>
        <v>70</v>
      </c>
      <c r="I17" s="26">
        <f t="shared" ref="I17:AF17" ca="1" si="0">IF(AND(SUM(OFFSET(I21,1,0,TaskRows,1))=0),"",SUM(OFFSET(I21,1,0,TaskRows,1)))</f>
        <v>63</v>
      </c>
      <c r="J17" s="26">
        <f t="shared" ca="1" si="0"/>
        <v>56</v>
      </c>
      <c r="K17" s="26">
        <f t="shared" ca="1" si="0"/>
        <v>49</v>
      </c>
      <c r="L17" s="26">
        <f t="shared" ca="1" si="0"/>
        <v>42</v>
      </c>
      <c r="M17" s="26">
        <f t="shared" ca="1" si="0"/>
        <v>35</v>
      </c>
      <c r="N17" s="26">
        <f t="shared" ca="1" si="0"/>
        <v>28</v>
      </c>
      <c r="O17" s="26">
        <f t="shared" ca="1" si="0"/>
        <v>21</v>
      </c>
      <c r="P17" s="26">
        <f t="shared" ca="1" si="0"/>
        <v>16</v>
      </c>
      <c r="Q17" s="26">
        <f t="shared" ca="1" si="0"/>
        <v>13</v>
      </c>
      <c r="R17" s="26">
        <f t="shared" ca="1" si="0"/>
        <v>10</v>
      </c>
      <c r="S17" s="26">
        <f t="shared" ca="1" si="0"/>
        <v>8</v>
      </c>
      <c r="T17" s="26">
        <f t="shared" ca="1" si="0"/>
        <v>6</v>
      </c>
      <c r="U17" s="26">
        <f t="shared" ca="1" si="0"/>
        <v>4</v>
      </c>
      <c r="V17" s="26">
        <f t="shared" ca="1" si="0"/>
        <v>2</v>
      </c>
      <c r="W17" s="26" t="str">
        <f t="shared" ca="1" si="0"/>
        <v/>
      </c>
      <c r="X17" s="26" t="str">
        <f t="shared" ca="1" si="0"/>
        <v/>
      </c>
      <c r="Y17" s="26" t="str">
        <f t="shared" ca="1" si="0"/>
        <v/>
      </c>
      <c r="Z17" s="26" t="str">
        <f t="shared" ca="1" si="0"/>
        <v/>
      </c>
      <c r="AA17" s="26" t="str">
        <f t="shared" ca="1" si="0"/>
        <v/>
      </c>
      <c r="AB17" s="26" t="str">
        <f t="shared" ca="1" si="0"/>
        <v/>
      </c>
      <c r="AC17" s="26" t="str">
        <f t="shared" ca="1" si="0"/>
        <v/>
      </c>
      <c r="AD17" s="26" t="str">
        <f t="shared" ca="1" si="0"/>
        <v/>
      </c>
      <c r="AE17" s="26" t="str">
        <f t="shared" ca="1" si="0"/>
        <v/>
      </c>
      <c r="AF17" s="26" t="str">
        <f t="shared" ca="1" si="0"/>
        <v/>
      </c>
    </row>
    <row r="18" spans="2:32" hidden="1" x14ac:dyDescent="0.2">
      <c r="B18" s="27"/>
      <c r="C18" s="27" t="s">
        <v>11</v>
      </c>
      <c r="D18" s="24">
        <f>IF(COUNTA(C22:C178)=0,1,COUNTA(C22:C178))</f>
        <v>7</v>
      </c>
      <c r="E18" s="27" t="s">
        <v>12</v>
      </c>
      <c r="F18" s="24">
        <f ca="1">IF(COUNTIF(H17:AF17,"&gt;0")=0,1,COUNTIF(H17:AF17,"&gt;0"))</f>
        <v>15</v>
      </c>
      <c r="G18" s="24"/>
      <c r="H18" s="24">
        <f ca="1">IF(H21="","",$G17-$G17/($D16-1)*(H21-1))</f>
        <v>70</v>
      </c>
      <c r="I18" s="24">
        <f t="shared" ref="I18:AF18" ca="1" si="1">IF(I21="","",TotalEffort-TotalEffort/(ImplementationDays)*(I21-1))</f>
        <v>65.625</v>
      </c>
      <c r="J18" s="24">
        <f t="shared" ca="1" si="1"/>
        <v>61.25</v>
      </c>
      <c r="K18" s="24">
        <f t="shared" ca="1" si="1"/>
        <v>56.875</v>
      </c>
      <c r="L18" s="24">
        <f t="shared" ca="1" si="1"/>
        <v>52.5</v>
      </c>
      <c r="M18" s="24">
        <f t="shared" ca="1" si="1"/>
        <v>48.125</v>
      </c>
      <c r="N18" s="24">
        <f t="shared" ca="1" si="1"/>
        <v>43.75</v>
      </c>
      <c r="O18" s="24">
        <f t="shared" ca="1" si="1"/>
        <v>39.375</v>
      </c>
      <c r="P18" s="24">
        <f t="shared" ca="1" si="1"/>
        <v>35</v>
      </c>
      <c r="Q18" s="24">
        <f t="shared" ca="1" si="1"/>
        <v>30.625</v>
      </c>
      <c r="R18" s="24">
        <f t="shared" ca="1" si="1"/>
        <v>26.25</v>
      </c>
      <c r="S18" s="24">
        <f t="shared" ca="1" si="1"/>
        <v>21.875</v>
      </c>
      <c r="T18" s="24">
        <f t="shared" ca="1" si="1"/>
        <v>17.5</v>
      </c>
      <c r="U18" s="24">
        <f t="shared" ca="1" si="1"/>
        <v>13.125</v>
      </c>
      <c r="V18" s="24">
        <f t="shared" ca="1" si="1"/>
        <v>8.75</v>
      </c>
      <c r="W18" s="24">
        <f t="shared" ca="1" si="1"/>
        <v>4.375</v>
      </c>
      <c r="X18" s="24" t="str">
        <f t="shared" si="1"/>
        <v/>
      </c>
      <c r="Y18" s="24" t="str">
        <f t="shared" si="1"/>
        <v/>
      </c>
      <c r="Z18" s="24" t="str">
        <f t="shared" si="1"/>
        <v/>
      </c>
      <c r="AA18" s="24" t="str">
        <f t="shared" si="1"/>
        <v/>
      </c>
      <c r="AB18" s="24" t="str">
        <f t="shared" si="1"/>
        <v/>
      </c>
      <c r="AC18" s="24" t="str">
        <f t="shared" si="1"/>
        <v/>
      </c>
      <c r="AD18" s="24" t="str">
        <f t="shared" si="1"/>
        <v/>
      </c>
      <c r="AE18" s="24" t="str">
        <f t="shared" si="1"/>
        <v/>
      </c>
      <c r="AF18" s="24" t="str">
        <f t="shared" si="1"/>
        <v/>
      </c>
    </row>
    <row r="19" spans="2:32" hidden="1" x14ac:dyDescent="0.2">
      <c r="B19" s="27"/>
      <c r="C19" s="28" t="s">
        <v>13</v>
      </c>
      <c r="D19" s="27"/>
      <c r="E19" s="27" t="s">
        <v>14</v>
      </c>
      <c r="F19" s="24"/>
      <c r="G19" s="24"/>
      <c r="H19" s="24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63.1</v>
      </c>
      <c r="I19" s="24">
        <f t="shared" ca="1" si="2"/>
        <v>58.114285714285714</v>
      </c>
      <c r="J19" s="24">
        <f t="shared" ca="1" si="2"/>
        <v>53.128571428571433</v>
      </c>
      <c r="K19" s="24">
        <f t="shared" ca="1" si="2"/>
        <v>48.142857142857146</v>
      </c>
      <c r="L19" s="24">
        <f t="shared" ca="1" si="2"/>
        <v>43.157142857142858</v>
      </c>
      <c r="M19" s="24">
        <f t="shared" ca="1" si="2"/>
        <v>38.171428571428578</v>
      </c>
      <c r="N19" s="24">
        <f t="shared" ca="1" si="2"/>
        <v>33.18571428571429</v>
      </c>
      <c r="O19" s="24">
        <f t="shared" ca="1" si="2"/>
        <v>28.200000000000003</v>
      </c>
      <c r="P19" s="24">
        <f t="shared" ca="1" si="2"/>
        <v>23.214285714285715</v>
      </c>
      <c r="Q19" s="24">
        <f t="shared" ca="1" si="2"/>
        <v>18.228571428571428</v>
      </c>
      <c r="R19" s="24">
        <f t="shared" ca="1" si="2"/>
        <v>13.242857142857147</v>
      </c>
      <c r="S19" s="24">
        <f t="shared" ca="1" si="2"/>
        <v>8.2571428571428598</v>
      </c>
      <c r="T19" s="24">
        <f t="shared" ca="1" si="2"/>
        <v>3.2714285714285722</v>
      </c>
      <c r="U19" s="24" t="str">
        <f t="shared" ca="1" si="2"/>
        <v/>
      </c>
      <c r="V19" s="24" t="str">
        <f t="shared" ca="1" si="2"/>
        <v/>
      </c>
      <c r="W19" s="24" t="str">
        <f t="shared" ca="1" si="2"/>
        <v/>
      </c>
      <c r="X19" s="24" t="str">
        <f t="shared" ca="1" si="2"/>
        <v/>
      </c>
      <c r="Y19" s="24" t="str">
        <f t="shared" ca="1" si="2"/>
        <v/>
      </c>
      <c r="Z19" s="24" t="str">
        <f t="shared" ca="1" si="2"/>
        <v/>
      </c>
      <c r="AA19" s="24" t="str">
        <f t="shared" ca="1" si="2"/>
        <v/>
      </c>
      <c r="AB19" s="24" t="str">
        <f t="shared" ca="1" si="2"/>
        <v/>
      </c>
      <c r="AC19" s="24" t="str">
        <f t="shared" ca="1" si="2"/>
        <v/>
      </c>
      <c r="AD19" s="24" t="str">
        <f t="shared" ca="1" si="2"/>
        <v/>
      </c>
      <c r="AE19" s="24" t="str">
        <f t="shared" ca="1" si="2"/>
        <v/>
      </c>
      <c r="AF19" s="24" t="str">
        <f t="shared" ca="1" si="2"/>
        <v/>
      </c>
    </row>
    <row r="20" spans="2:32" hidden="1" x14ac:dyDescent="0.2">
      <c r="B20" s="27"/>
      <c r="C20" s="28" t="s">
        <v>15</v>
      </c>
      <c r="D20" s="27"/>
      <c r="E20" s="27" t="s">
        <v>16</v>
      </c>
      <c r="F20" s="24">
        <f ca="1">IF(DoneDays&gt;D17,D17,DoneDays)</f>
        <v>15</v>
      </c>
      <c r="G20" s="24"/>
      <c r="H20" s="24">
        <f ca="1">IF(DoneDays&gt;G20,G20+1,"")</f>
        <v>1</v>
      </c>
      <c r="I20" s="24">
        <v>2</v>
      </c>
      <c r="J20" s="24">
        <v>3</v>
      </c>
      <c r="K20" s="24">
        <v>4</v>
      </c>
      <c r="L20" s="24">
        <v>5</v>
      </c>
      <c r="M20" s="24">
        <v>6</v>
      </c>
      <c r="N20" s="24">
        <v>7</v>
      </c>
      <c r="O20" s="24">
        <v>8</v>
      </c>
      <c r="P20" s="24">
        <v>9</v>
      </c>
      <c r="Q20" s="24">
        <v>10</v>
      </c>
      <c r="R20" s="24">
        <v>11</v>
      </c>
      <c r="S20" s="24">
        <v>12</v>
      </c>
      <c r="T20" s="24">
        <v>13</v>
      </c>
      <c r="U20" s="24">
        <v>14</v>
      </c>
      <c r="V20" s="24">
        <v>15</v>
      </c>
      <c r="W20" s="24">
        <v>16</v>
      </c>
      <c r="X20" s="24">
        <v>17</v>
      </c>
      <c r="Y20" s="24">
        <v>18</v>
      </c>
      <c r="Z20" s="24">
        <v>19</v>
      </c>
      <c r="AA20" s="24">
        <v>20</v>
      </c>
      <c r="AB20" s="24">
        <v>21</v>
      </c>
      <c r="AC20" s="24">
        <v>22</v>
      </c>
      <c r="AD20" s="24">
        <v>23</v>
      </c>
      <c r="AE20" s="24">
        <v>24</v>
      </c>
      <c r="AF20" s="24">
        <v>25</v>
      </c>
    </row>
    <row r="21" spans="2:32" x14ac:dyDescent="0.2">
      <c r="B21" s="23" t="s">
        <v>17</v>
      </c>
      <c r="C21" s="29" t="s">
        <v>18</v>
      </c>
      <c r="D21" s="29" t="s">
        <v>19</v>
      </c>
      <c r="E21" s="29" t="s">
        <v>20</v>
      </c>
      <c r="F21" s="29" t="s">
        <v>21</v>
      </c>
      <c r="G21" s="29" t="s">
        <v>22</v>
      </c>
      <c r="H21" s="29">
        <v>1</v>
      </c>
      <c r="I21" s="29">
        <f t="shared" ref="I21:AF21" si="3">IF($D$16&gt;H21,H21+1,"")</f>
        <v>2</v>
      </c>
      <c r="J21" s="29">
        <f t="shared" si="3"/>
        <v>3</v>
      </c>
      <c r="K21" s="29">
        <f t="shared" si="3"/>
        <v>4</v>
      </c>
      <c r="L21" s="29">
        <f t="shared" si="3"/>
        <v>5</v>
      </c>
      <c r="M21" s="29">
        <f t="shared" si="3"/>
        <v>6</v>
      </c>
      <c r="N21" s="29">
        <f t="shared" si="3"/>
        <v>7</v>
      </c>
      <c r="O21" s="29">
        <f t="shared" si="3"/>
        <v>8</v>
      </c>
      <c r="P21" s="29">
        <f t="shared" si="3"/>
        <v>9</v>
      </c>
      <c r="Q21" s="29">
        <f t="shared" si="3"/>
        <v>10</v>
      </c>
      <c r="R21" s="29">
        <v>11</v>
      </c>
      <c r="S21" s="29">
        <v>12</v>
      </c>
      <c r="T21" s="29">
        <v>13</v>
      </c>
      <c r="U21" s="29">
        <v>14</v>
      </c>
      <c r="V21" s="29">
        <v>15</v>
      </c>
      <c r="W21" s="29">
        <v>16</v>
      </c>
      <c r="X21" s="29" t="str">
        <f t="shared" si="3"/>
        <v/>
      </c>
      <c r="Y21" s="29" t="str">
        <f t="shared" si="3"/>
        <v/>
      </c>
      <c r="Z21" s="29" t="str">
        <f t="shared" si="3"/>
        <v/>
      </c>
      <c r="AA21" s="29" t="str">
        <f t="shared" si="3"/>
        <v/>
      </c>
      <c r="AB21" s="29" t="str">
        <f t="shared" si="3"/>
        <v/>
      </c>
      <c r="AC21" s="29" t="str">
        <f t="shared" si="3"/>
        <v/>
      </c>
      <c r="AD21" s="29" t="str">
        <f t="shared" si="3"/>
        <v/>
      </c>
      <c r="AE21" s="29" t="str">
        <f t="shared" si="3"/>
        <v/>
      </c>
      <c r="AF21" s="29" t="str">
        <f t="shared" si="3"/>
        <v/>
      </c>
    </row>
    <row r="22" spans="2:32" ht="17.25" customHeight="1" x14ac:dyDescent="0.2">
      <c r="B22" s="41" t="s">
        <v>23</v>
      </c>
      <c r="C22" s="42" t="s">
        <v>24</v>
      </c>
      <c r="D22" s="43" t="s">
        <v>25</v>
      </c>
      <c r="E22" s="44" t="s">
        <v>26</v>
      </c>
      <c r="F22" s="44" t="s">
        <v>27</v>
      </c>
      <c r="G22" s="45">
        <v>15</v>
      </c>
      <c r="H22" s="45">
        <v>15</v>
      </c>
      <c r="I22" s="45">
        <v>14</v>
      </c>
      <c r="J22" s="45">
        <v>13</v>
      </c>
      <c r="K22" s="45">
        <v>12</v>
      </c>
      <c r="L22" s="45">
        <v>11</v>
      </c>
      <c r="M22" s="45">
        <v>10</v>
      </c>
      <c r="N22" s="45">
        <v>9</v>
      </c>
      <c r="O22" s="45">
        <v>8</v>
      </c>
      <c r="P22" s="45">
        <v>7</v>
      </c>
      <c r="Q22" s="45">
        <v>6</v>
      </c>
      <c r="R22" s="45">
        <v>5</v>
      </c>
      <c r="S22" s="45">
        <v>4</v>
      </c>
      <c r="T22" s="45">
        <v>3</v>
      </c>
      <c r="U22" s="45">
        <v>2</v>
      </c>
      <c r="V22" s="45">
        <v>1</v>
      </c>
      <c r="W22" s="45">
        <v>0</v>
      </c>
      <c r="X22" s="45"/>
      <c r="Y22" s="45"/>
      <c r="Z22" s="45"/>
      <c r="AA22" s="45"/>
      <c r="AB22" s="45"/>
      <c r="AC22" s="45"/>
      <c r="AD22" s="45"/>
      <c r="AE22" s="45" t="str">
        <f t="shared" ref="AE22:AF22" si="4">IF(OR(AE$21="",$G22=""),"",AD22)</f>
        <v/>
      </c>
      <c r="AF22" s="45" t="str">
        <f t="shared" si="4"/>
        <v/>
      </c>
    </row>
    <row r="23" spans="2:32" x14ac:dyDescent="0.2">
      <c r="B23" s="37" t="s">
        <v>28</v>
      </c>
      <c r="C23" s="37" t="s">
        <v>62</v>
      </c>
      <c r="D23" s="40" t="s">
        <v>25</v>
      </c>
      <c r="E23" s="38" t="s">
        <v>29</v>
      </c>
      <c r="F23" s="38" t="s">
        <v>30</v>
      </c>
      <c r="G23" s="39">
        <v>8</v>
      </c>
      <c r="H23" s="39">
        <v>8</v>
      </c>
      <c r="I23" s="39">
        <v>7</v>
      </c>
      <c r="J23" s="39">
        <v>6</v>
      </c>
      <c r="K23" s="39">
        <v>5</v>
      </c>
      <c r="L23" s="39">
        <v>4</v>
      </c>
      <c r="M23" s="39">
        <v>3</v>
      </c>
      <c r="N23" s="39">
        <v>2</v>
      </c>
      <c r="O23" s="39">
        <v>1</v>
      </c>
      <c r="P23" s="39">
        <v>0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2:32" x14ac:dyDescent="0.2">
      <c r="B24" s="37" t="s">
        <v>31</v>
      </c>
      <c r="C24" s="38" t="s">
        <v>32</v>
      </c>
      <c r="D24" s="40" t="s">
        <v>25</v>
      </c>
      <c r="E24" s="38" t="s">
        <v>29</v>
      </c>
      <c r="F24" s="38" t="s">
        <v>30</v>
      </c>
      <c r="G24" s="39">
        <v>8</v>
      </c>
      <c r="H24" s="39">
        <v>8</v>
      </c>
      <c r="I24" s="39">
        <v>7</v>
      </c>
      <c r="J24" s="39">
        <v>6</v>
      </c>
      <c r="K24" s="39">
        <v>5</v>
      </c>
      <c r="L24" s="39">
        <v>4</v>
      </c>
      <c r="M24" s="39">
        <v>3</v>
      </c>
      <c r="N24" s="39">
        <v>2</v>
      </c>
      <c r="O24" s="39">
        <v>1</v>
      </c>
      <c r="P24" s="39">
        <v>0</v>
      </c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2:32" ht="24.75" customHeight="1" x14ac:dyDescent="0.2">
      <c r="B25" s="37" t="s">
        <v>33</v>
      </c>
      <c r="C25" s="38" t="s">
        <v>59</v>
      </c>
      <c r="D25" s="40" t="s">
        <v>40</v>
      </c>
      <c r="E25" s="38" t="s">
        <v>34</v>
      </c>
      <c r="F25" s="38" t="s">
        <v>30</v>
      </c>
      <c r="G25" s="39">
        <v>7</v>
      </c>
      <c r="H25" s="39">
        <v>7</v>
      </c>
      <c r="I25" s="39">
        <v>6</v>
      </c>
      <c r="J25" s="39">
        <v>5</v>
      </c>
      <c r="K25" s="39">
        <v>4</v>
      </c>
      <c r="L25" s="39">
        <v>3</v>
      </c>
      <c r="M25" s="39">
        <v>2</v>
      </c>
      <c r="N25" s="39">
        <v>1</v>
      </c>
      <c r="O25" s="39">
        <v>0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2:32" x14ac:dyDescent="0.2">
      <c r="B26" s="44" t="s">
        <v>35</v>
      </c>
      <c r="C26" s="44" t="s">
        <v>36</v>
      </c>
      <c r="D26" s="44" t="s">
        <v>37</v>
      </c>
      <c r="E26" s="44" t="s">
        <v>26</v>
      </c>
      <c r="F26" s="44" t="s">
        <v>27</v>
      </c>
      <c r="G26" s="44">
        <v>15</v>
      </c>
      <c r="H26" s="44">
        <f>IF(OR(H$21="",$G26=""),"",G26)</f>
        <v>15</v>
      </c>
      <c r="I26" s="44">
        <v>14</v>
      </c>
      <c r="J26" s="44">
        <v>13</v>
      </c>
      <c r="K26" s="44">
        <v>12</v>
      </c>
      <c r="L26" s="44">
        <v>11</v>
      </c>
      <c r="M26" s="44">
        <v>10</v>
      </c>
      <c r="N26" s="44">
        <v>9</v>
      </c>
      <c r="O26" s="44">
        <v>8</v>
      </c>
      <c r="P26" s="44">
        <v>7</v>
      </c>
      <c r="Q26" s="44">
        <v>6</v>
      </c>
      <c r="R26" s="44">
        <v>5</v>
      </c>
      <c r="S26" s="44">
        <v>4</v>
      </c>
      <c r="T26" s="44">
        <v>3</v>
      </c>
      <c r="U26" s="44">
        <v>2</v>
      </c>
      <c r="V26" s="44">
        <v>1</v>
      </c>
      <c r="W26" s="44">
        <v>0</v>
      </c>
      <c r="X26" s="44"/>
      <c r="Y26" s="44"/>
      <c r="Z26" s="44"/>
      <c r="AA26" s="44"/>
      <c r="AB26" s="44"/>
      <c r="AC26" s="44"/>
      <c r="AD26" s="44"/>
      <c r="AE26" s="44" t="str">
        <f t="shared" ref="AE26:AF28" si="5">IF(OR(AE$21="",$G26=""),"",AD26)</f>
        <v/>
      </c>
      <c r="AF26" s="44" t="str">
        <f t="shared" si="5"/>
        <v/>
      </c>
    </row>
    <row r="27" spans="2:32" x14ac:dyDescent="0.2">
      <c r="B27" s="37" t="s">
        <v>38</v>
      </c>
      <c r="C27" s="38" t="s">
        <v>61</v>
      </c>
      <c r="D27" s="38" t="s">
        <v>37</v>
      </c>
      <c r="E27" s="38" t="s">
        <v>29</v>
      </c>
      <c r="F27" s="38" t="s">
        <v>30</v>
      </c>
      <c r="G27" s="39">
        <v>10</v>
      </c>
      <c r="H27" s="39">
        <f>IF(OR(H$21="",$G27=""),"",G27)</f>
        <v>10</v>
      </c>
      <c r="I27" s="39">
        <v>9</v>
      </c>
      <c r="J27" s="39">
        <v>8</v>
      </c>
      <c r="K27" s="39">
        <v>7</v>
      </c>
      <c r="L27" s="39">
        <v>6</v>
      </c>
      <c r="M27" s="39">
        <v>5</v>
      </c>
      <c r="N27" s="39">
        <v>4</v>
      </c>
      <c r="O27" s="39">
        <v>3</v>
      </c>
      <c r="P27" s="39">
        <v>2</v>
      </c>
      <c r="Q27" s="39">
        <v>1</v>
      </c>
      <c r="R27" s="39">
        <v>0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 t="str">
        <f t="shared" si="5"/>
        <v/>
      </c>
      <c r="AF27" s="39" t="str">
        <f t="shared" si="5"/>
        <v/>
      </c>
    </row>
    <row r="28" spans="2:32" x14ac:dyDescent="0.2">
      <c r="B28" s="37" t="s">
        <v>39</v>
      </c>
      <c r="C28" s="38" t="s">
        <v>60</v>
      </c>
      <c r="D28" s="38" t="s">
        <v>40</v>
      </c>
      <c r="E28" s="38" t="s">
        <v>26</v>
      </c>
      <c r="F28" s="38" t="s">
        <v>30</v>
      </c>
      <c r="G28" s="39">
        <v>7</v>
      </c>
      <c r="H28" s="39">
        <v>7</v>
      </c>
      <c r="I28" s="39">
        <v>6</v>
      </c>
      <c r="J28" s="39">
        <v>5</v>
      </c>
      <c r="K28" s="39">
        <v>4</v>
      </c>
      <c r="L28" s="39">
        <v>3</v>
      </c>
      <c r="M28" s="39">
        <v>2</v>
      </c>
      <c r="N28" s="39">
        <v>1</v>
      </c>
      <c r="O28" s="39">
        <v>0</v>
      </c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 t="str">
        <f t="shared" si="5"/>
        <v/>
      </c>
      <c r="AF28" s="39" t="str">
        <f t="shared" si="5"/>
        <v/>
      </c>
    </row>
  </sheetData>
  <mergeCells count="3">
    <mergeCell ref="D3:H3"/>
    <mergeCell ref="D4:H4"/>
    <mergeCell ref="D5:H5"/>
  </mergeCells>
  <phoneticPr fontId="6" type="noConversion"/>
  <conditionalFormatting sqref="L22:AF24 E25:AF25 I23:O24 B26:AF26 C27:AF28">
    <cfRule type="expression" dxfId="36" priority="142" stopIfTrue="1">
      <formula>$F22="Done"</formula>
    </cfRule>
    <cfRule type="expression" dxfId="35" priority="143" stopIfTrue="1">
      <formula>$F22="Ongoing"</formula>
    </cfRule>
  </conditionalFormatting>
  <conditionalFormatting sqref="B22:C22 C23:D24 E22:AF25 B23:B25 B26:AF28">
    <cfRule type="expression" dxfId="34" priority="144" stopIfTrue="1">
      <formula>$F22="Terminado"</formula>
    </cfRule>
    <cfRule type="expression" dxfId="33" priority="145" stopIfTrue="1">
      <formula>$F22="En Progreso"</formula>
    </cfRule>
  </conditionalFormatting>
  <conditionalFormatting sqref="D22">
    <cfRule type="expression" dxfId="32" priority="139" stopIfTrue="1">
      <formula>$O22="Terminado"</formula>
    </cfRule>
    <cfRule type="expression" dxfId="31" priority="140" stopIfTrue="1">
      <formula>$O22="En Progreso"</formula>
    </cfRule>
    <cfRule type="expression" dxfId="30" priority="141" stopIfTrue="1">
      <formula>$O22="Eliminado"</formula>
    </cfRule>
  </conditionalFormatting>
  <conditionalFormatting sqref="C25:D25">
    <cfRule type="expression" dxfId="29" priority="35" stopIfTrue="1">
      <formula>$F25="Done"</formula>
    </cfRule>
    <cfRule type="expression" dxfId="28" priority="36" stopIfTrue="1">
      <formula>$F25="Ongoing"</formula>
    </cfRule>
  </conditionalFormatting>
  <conditionalFormatting sqref="C25:D25">
    <cfRule type="expression" dxfId="27" priority="37" stopIfTrue="1">
      <formula>$F25="Terminado"</formula>
    </cfRule>
    <cfRule type="expression" dxfId="26" priority="38" stopIfTrue="1">
      <formula>$F25="En Progreso"</formula>
    </cfRule>
  </conditionalFormatting>
  <dataValidations count="1">
    <dataValidation type="list" allowBlank="1" showInputMessage="1" sqref="F10:F15 F22:F28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D8D-FDEA-4749-B919-A78B2E7F6B48}">
  <dimension ref="A1:AF69"/>
  <sheetViews>
    <sheetView tabSelected="1" topLeftCell="A13" workbookViewId="0">
      <selection activeCell="B21" sqref="B21:F27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53.7109375" bestFit="1" customWidth="1"/>
    <col min="4" max="4" width="10.7109375" style="1" customWidth="1"/>
    <col min="5" max="5" width="13.7109375" customWidth="1"/>
    <col min="6" max="6" width="10.85546875" customWidth="1"/>
    <col min="7" max="7" width="9.42578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7"/>
      <c r="C2" s="8"/>
      <c r="D2" s="9"/>
      <c r="E2" s="10"/>
      <c r="F2" s="10"/>
      <c r="G2" s="10"/>
      <c r="H2" s="10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0"/>
      <c r="X2" s="10"/>
      <c r="Y2" s="10"/>
      <c r="Z2" s="10"/>
      <c r="AA2" s="10"/>
      <c r="AB2" s="10"/>
      <c r="AC2" s="10"/>
      <c r="AD2" s="10"/>
      <c r="AE2" s="10"/>
      <c r="AF2" s="11"/>
    </row>
    <row r="3" spans="2:32" ht="15" customHeight="1" x14ac:dyDescent="0.2">
      <c r="B3" s="12"/>
      <c r="C3" s="5" t="s">
        <v>0</v>
      </c>
      <c r="D3" s="51" t="s">
        <v>1</v>
      </c>
      <c r="E3" s="51"/>
      <c r="F3" s="51"/>
      <c r="G3" s="51"/>
      <c r="H3" s="51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6"/>
      <c r="X3" s="6"/>
      <c r="Y3" s="6"/>
      <c r="Z3" s="6"/>
      <c r="AA3" s="6"/>
      <c r="AB3" s="6"/>
      <c r="AC3" s="6"/>
      <c r="AD3" s="6"/>
      <c r="AE3" s="6"/>
      <c r="AF3" s="13"/>
    </row>
    <row r="4" spans="2:32" ht="15" customHeight="1" x14ac:dyDescent="0.2">
      <c r="B4" s="12"/>
      <c r="C4" s="5" t="s">
        <v>2</v>
      </c>
      <c r="D4" s="51" t="s">
        <v>3</v>
      </c>
      <c r="E4" s="51"/>
      <c r="F4" s="51"/>
      <c r="G4" s="51"/>
      <c r="H4" s="51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6"/>
      <c r="X4" s="6"/>
      <c r="Y4" s="6"/>
      <c r="Z4" s="6"/>
      <c r="AA4" s="6"/>
      <c r="AB4" s="6"/>
      <c r="AC4" s="6"/>
      <c r="AD4" s="6"/>
      <c r="AE4" s="6"/>
      <c r="AF4" s="13"/>
    </row>
    <row r="5" spans="2:32" ht="15" customHeight="1" x14ac:dyDescent="0.2">
      <c r="B5" s="12"/>
      <c r="C5" s="5" t="s">
        <v>4</v>
      </c>
      <c r="D5" s="52"/>
      <c r="E5" s="52"/>
      <c r="F5" s="52"/>
      <c r="G5" s="52"/>
      <c r="H5" s="5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6"/>
      <c r="X5" s="6"/>
      <c r="Y5" s="6"/>
      <c r="Z5" s="6"/>
      <c r="AA5" s="6"/>
      <c r="AB5" s="6"/>
      <c r="AC5" s="6"/>
      <c r="AD5" s="6"/>
      <c r="AE5" s="6"/>
      <c r="AF5" s="13"/>
    </row>
    <row r="6" spans="2:32" ht="15" customHeight="1" thickBot="1" x14ac:dyDescent="0.25">
      <c r="B6" s="14"/>
      <c r="C6" s="15"/>
      <c r="D6" s="16"/>
      <c r="E6" s="16"/>
      <c r="F6" s="16"/>
      <c r="G6" s="16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9"/>
    </row>
    <row r="7" spans="2:32" ht="10.5" customHeight="1" x14ac:dyDescent="0.2">
      <c r="B7" s="20"/>
      <c r="D7" s="21"/>
      <c r="E7" s="21"/>
      <c r="F7" s="21"/>
      <c r="G7" s="21"/>
      <c r="H7" s="21"/>
      <c r="I7" s="20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0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2:32" ht="18" x14ac:dyDescent="0.25">
      <c r="C8" s="2">
        <v>2</v>
      </c>
      <c r="D8" s="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23"/>
      <c r="C16" s="23" t="s">
        <v>5</v>
      </c>
      <c r="D16" s="24">
        <v>16</v>
      </c>
      <c r="E16" s="23"/>
      <c r="F16" s="25"/>
      <c r="G16" s="23" t="s">
        <v>6</v>
      </c>
      <c r="H16" s="23" t="s">
        <v>7</v>
      </c>
      <c r="I16" s="23"/>
      <c r="J16" s="23"/>
      <c r="K16" s="23"/>
      <c r="L16" s="23"/>
      <c r="M16" s="23"/>
      <c r="N16" s="23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2:32" x14ac:dyDescent="0.2">
      <c r="B17" s="23"/>
      <c r="C17" s="23" t="s">
        <v>8</v>
      </c>
      <c r="D17" s="24">
        <v>16</v>
      </c>
      <c r="E17" s="23" t="s">
        <v>9</v>
      </c>
      <c r="F17" s="23" t="s">
        <v>10</v>
      </c>
      <c r="G17" s="26">
        <f ca="1">SUM(OFFSET(G21,1,0,TaskRows,1))</f>
        <v>62</v>
      </c>
      <c r="H17" s="26">
        <f ca="1">IF(AND(SUM(OFFSET(H21,1,0,TaskRows,1))=0),0,SUM(OFFSET(H21,1,0,TaskRows,1)))</f>
        <v>62</v>
      </c>
      <c r="I17" s="26">
        <f t="shared" ref="I17:AF17" ca="1" si="0">IF(AND(SUM(OFFSET(I21,1,0,TaskRows,1))=0),"",SUM(OFFSET(I21,1,0,TaskRows,1)))</f>
        <v>56</v>
      </c>
      <c r="J17" s="26">
        <f t="shared" ca="1" si="0"/>
        <v>50</v>
      </c>
      <c r="K17" s="26">
        <f t="shared" ca="1" si="0"/>
        <v>44</v>
      </c>
      <c r="L17" s="26">
        <f t="shared" ca="1" si="0"/>
        <v>38</v>
      </c>
      <c r="M17" s="26">
        <f t="shared" ca="1" si="0"/>
        <v>32</v>
      </c>
      <c r="N17" s="26">
        <f t="shared" ca="1" si="0"/>
        <v>26</v>
      </c>
      <c r="O17" s="26">
        <f t="shared" ca="1" si="0"/>
        <v>20</v>
      </c>
      <c r="P17" s="26">
        <f t="shared" ca="1" si="0"/>
        <v>13</v>
      </c>
      <c r="Q17" s="26">
        <f t="shared" ca="1" si="0"/>
        <v>10</v>
      </c>
      <c r="R17" s="26">
        <f t="shared" ca="1" si="0"/>
        <v>7</v>
      </c>
      <c r="S17" s="26">
        <f t="shared" ca="1" si="0"/>
        <v>5</v>
      </c>
      <c r="T17" s="26">
        <f t="shared" ca="1" si="0"/>
        <v>4</v>
      </c>
      <c r="U17" s="26">
        <f t="shared" ca="1" si="0"/>
        <v>3</v>
      </c>
      <c r="V17" s="26">
        <f t="shared" ca="1" si="0"/>
        <v>2</v>
      </c>
      <c r="W17" s="26">
        <f t="shared" ca="1" si="0"/>
        <v>1</v>
      </c>
      <c r="X17" s="26" t="str">
        <f t="shared" ca="1" si="0"/>
        <v/>
      </c>
      <c r="Y17" s="26" t="str">
        <f t="shared" ca="1" si="0"/>
        <v/>
      </c>
      <c r="Z17" s="26" t="str">
        <f t="shared" ca="1" si="0"/>
        <v/>
      </c>
      <c r="AA17" s="26" t="str">
        <f t="shared" ca="1" si="0"/>
        <v/>
      </c>
      <c r="AB17" s="26" t="str">
        <f t="shared" ca="1" si="0"/>
        <v/>
      </c>
      <c r="AC17" s="26" t="str">
        <f t="shared" ca="1" si="0"/>
        <v/>
      </c>
      <c r="AD17" s="26" t="str">
        <f t="shared" ca="1" si="0"/>
        <v/>
      </c>
      <c r="AE17" s="26" t="str">
        <f t="shared" ca="1" si="0"/>
        <v/>
      </c>
      <c r="AF17" s="26" t="str">
        <f t="shared" ca="1" si="0"/>
        <v/>
      </c>
    </row>
    <row r="18" spans="2:32" hidden="1" x14ac:dyDescent="0.2">
      <c r="B18" s="27"/>
      <c r="C18" s="27" t="s">
        <v>11</v>
      </c>
      <c r="D18" s="24">
        <f>IF(COUNTA(C22:C223)=0,1,COUNTA(C22:C223))</f>
        <v>6</v>
      </c>
      <c r="E18" s="27" t="s">
        <v>12</v>
      </c>
      <c r="F18" s="24">
        <f ca="1">IF(COUNTIF(H17:AF17,"&gt;0")=0,1,COUNTIF(H17:AF17,"&gt;0"))</f>
        <v>16</v>
      </c>
      <c r="G18" s="24"/>
      <c r="H18" s="24">
        <f ca="1">IF(H21="","",$G17-$G17/($D16-1)*(H21-1))</f>
        <v>62</v>
      </c>
      <c r="I18" s="24">
        <f t="shared" ref="I18:AF18" ca="1" si="1">IF(I21="","",TotalEffort-TotalEffort/(ImplementationDays)*(I21-1))</f>
        <v>58.125</v>
      </c>
      <c r="J18" s="24">
        <f t="shared" ca="1" si="1"/>
        <v>54.25</v>
      </c>
      <c r="K18" s="24">
        <f t="shared" ca="1" si="1"/>
        <v>50.375</v>
      </c>
      <c r="L18" s="24">
        <f t="shared" ca="1" si="1"/>
        <v>46.5</v>
      </c>
      <c r="M18" s="24">
        <f t="shared" ca="1" si="1"/>
        <v>42.625</v>
      </c>
      <c r="N18" s="24">
        <f t="shared" ca="1" si="1"/>
        <v>38.75</v>
      </c>
      <c r="O18" s="24">
        <f t="shared" ca="1" si="1"/>
        <v>34.875</v>
      </c>
      <c r="P18" s="24">
        <f t="shared" ca="1" si="1"/>
        <v>31</v>
      </c>
      <c r="Q18" s="24">
        <f t="shared" ca="1" si="1"/>
        <v>27.125</v>
      </c>
      <c r="R18" s="24">
        <f t="shared" ca="1" si="1"/>
        <v>23.25</v>
      </c>
      <c r="S18" s="24">
        <f t="shared" ca="1" si="1"/>
        <v>19.375</v>
      </c>
      <c r="T18" s="24">
        <f t="shared" ca="1" si="1"/>
        <v>15.5</v>
      </c>
      <c r="U18" s="24">
        <f t="shared" ca="1" si="1"/>
        <v>11.625</v>
      </c>
      <c r="V18" s="24">
        <f t="shared" ca="1" si="1"/>
        <v>7.75</v>
      </c>
      <c r="W18" s="24">
        <f t="shared" ca="1" si="1"/>
        <v>3.875</v>
      </c>
      <c r="X18" s="24" t="str">
        <f t="shared" si="1"/>
        <v/>
      </c>
      <c r="Y18" s="24" t="str">
        <f t="shared" si="1"/>
        <v/>
      </c>
      <c r="Z18" s="24" t="str">
        <f t="shared" si="1"/>
        <v/>
      </c>
      <c r="AA18" s="24" t="str">
        <f t="shared" si="1"/>
        <v/>
      </c>
      <c r="AB18" s="24" t="str">
        <f t="shared" si="1"/>
        <v/>
      </c>
      <c r="AC18" s="24" t="str">
        <f t="shared" si="1"/>
        <v/>
      </c>
      <c r="AD18" s="24" t="str">
        <f t="shared" si="1"/>
        <v/>
      </c>
      <c r="AE18" s="24" t="str">
        <f t="shared" si="1"/>
        <v/>
      </c>
      <c r="AF18" s="24" t="str">
        <f t="shared" si="1"/>
        <v/>
      </c>
    </row>
    <row r="19" spans="2:32" hidden="1" x14ac:dyDescent="0.2">
      <c r="B19" s="27"/>
      <c r="C19" s="28" t="s">
        <v>13</v>
      </c>
      <c r="D19" s="27"/>
      <c r="E19" s="27" t="s">
        <v>14</v>
      </c>
      <c r="F19" s="24"/>
      <c r="G19" s="24"/>
      <c r="H19" s="24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55.352941176470587</v>
      </c>
      <c r="I19" s="24">
        <f t="shared" ca="1" si="2"/>
        <v>51.080882352941174</v>
      </c>
      <c r="J19" s="24">
        <f t="shared" ca="1" si="2"/>
        <v>46.808823529411768</v>
      </c>
      <c r="K19" s="24">
        <f t="shared" ca="1" si="2"/>
        <v>42.536764705882348</v>
      </c>
      <c r="L19" s="24">
        <f t="shared" ca="1" si="2"/>
        <v>38.264705882352942</v>
      </c>
      <c r="M19" s="24">
        <f t="shared" ca="1" si="2"/>
        <v>33.992647058823529</v>
      </c>
      <c r="N19" s="24">
        <f t="shared" ca="1" si="2"/>
        <v>29.720588235294116</v>
      </c>
      <c r="O19" s="24">
        <f t="shared" ca="1" si="2"/>
        <v>25.448529411764703</v>
      </c>
      <c r="P19" s="24">
        <f t="shared" ca="1" si="2"/>
        <v>21.17647058823529</v>
      </c>
      <c r="Q19" s="24">
        <f t="shared" ca="1" si="2"/>
        <v>16.904411764705877</v>
      </c>
      <c r="R19" s="24">
        <f t="shared" ca="1" si="2"/>
        <v>12.632352941176464</v>
      </c>
      <c r="S19" s="24">
        <f t="shared" ca="1" si="2"/>
        <v>8.360294117647058</v>
      </c>
      <c r="T19" s="24">
        <f t="shared" ca="1" si="2"/>
        <v>4.088235294117645</v>
      </c>
      <c r="U19" s="24" t="str">
        <f t="shared" ca="1" si="2"/>
        <v/>
      </c>
      <c r="V19" s="24" t="str">
        <f t="shared" ca="1" si="2"/>
        <v/>
      </c>
      <c r="W19" s="24" t="str">
        <f t="shared" ca="1" si="2"/>
        <v/>
      </c>
      <c r="X19" s="24" t="str">
        <f t="shared" ca="1" si="2"/>
        <v/>
      </c>
      <c r="Y19" s="24" t="str">
        <f t="shared" ca="1" si="2"/>
        <v/>
      </c>
      <c r="Z19" s="24" t="str">
        <f t="shared" ca="1" si="2"/>
        <v/>
      </c>
      <c r="AA19" s="24" t="str">
        <f t="shared" ca="1" si="2"/>
        <v/>
      </c>
      <c r="AB19" s="24" t="str">
        <f t="shared" ca="1" si="2"/>
        <v/>
      </c>
      <c r="AC19" s="24" t="str">
        <f t="shared" ca="1" si="2"/>
        <v/>
      </c>
      <c r="AD19" s="24" t="str">
        <f t="shared" ca="1" si="2"/>
        <v/>
      </c>
      <c r="AE19" s="24" t="str">
        <f t="shared" ca="1" si="2"/>
        <v/>
      </c>
      <c r="AF19" s="24" t="str">
        <f t="shared" ca="1" si="2"/>
        <v/>
      </c>
    </row>
    <row r="20" spans="2:32" hidden="1" x14ac:dyDescent="0.2">
      <c r="B20" s="27"/>
      <c r="C20" s="28" t="s">
        <v>15</v>
      </c>
      <c r="D20" s="27"/>
      <c r="E20" s="27" t="s">
        <v>16</v>
      </c>
      <c r="F20" s="24">
        <f ca="1">IF(DoneDays&gt;D17,D17,DoneDays)</f>
        <v>16</v>
      </c>
      <c r="G20" s="24"/>
      <c r="H20" s="24">
        <f ca="1">IF(DoneDays&gt;G20,G20+1,"")</f>
        <v>1</v>
      </c>
      <c r="I20" s="24">
        <v>2</v>
      </c>
      <c r="J20" s="24">
        <v>3</v>
      </c>
      <c r="K20" s="24">
        <v>4</v>
      </c>
      <c r="L20" s="24">
        <v>5</v>
      </c>
      <c r="M20" s="24">
        <v>6</v>
      </c>
      <c r="N20" s="24">
        <v>7</v>
      </c>
      <c r="O20" s="24">
        <v>8</v>
      </c>
      <c r="P20" s="24">
        <v>9</v>
      </c>
      <c r="Q20" s="24">
        <v>10</v>
      </c>
      <c r="R20" s="24">
        <v>11</v>
      </c>
      <c r="S20" s="24">
        <v>12</v>
      </c>
      <c r="T20" s="24">
        <v>13</v>
      </c>
      <c r="U20" s="24">
        <v>14</v>
      </c>
      <c r="V20" s="24">
        <v>15</v>
      </c>
      <c r="W20" s="24">
        <v>16</v>
      </c>
      <c r="X20" s="24">
        <v>17</v>
      </c>
      <c r="Y20" s="24">
        <v>18</v>
      </c>
      <c r="Z20" s="24">
        <v>19</v>
      </c>
      <c r="AA20" s="24">
        <v>20</v>
      </c>
      <c r="AB20" s="24">
        <v>21</v>
      </c>
      <c r="AC20" s="24">
        <v>22</v>
      </c>
      <c r="AD20" s="24">
        <v>23</v>
      </c>
      <c r="AE20" s="24">
        <v>24</v>
      </c>
      <c r="AF20" s="24">
        <v>25</v>
      </c>
    </row>
    <row r="21" spans="2:32" x14ac:dyDescent="0.2">
      <c r="B21" s="23" t="s">
        <v>17</v>
      </c>
      <c r="C21" s="29" t="s">
        <v>18</v>
      </c>
      <c r="D21" s="29" t="s">
        <v>19</v>
      </c>
      <c r="E21" s="29" t="s">
        <v>20</v>
      </c>
      <c r="F21" s="29" t="s">
        <v>21</v>
      </c>
      <c r="G21" s="29" t="s">
        <v>22</v>
      </c>
      <c r="H21" s="29">
        <v>1</v>
      </c>
      <c r="I21" s="29">
        <f t="shared" ref="I21:AF21" si="3">IF($D$16&gt;H21,H21+1,"")</f>
        <v>2</v>
      </c>
      <c r="J21" s="29">
        <f t="shared" si="3"/>
        <v>3</v>
      </c>
      <c r="K21" s="29">
        <f t="shared" si="3"/>
        <v>4</v>
      </c>
      <c r="L21" s="29">
        <f t="shared" si="3"/>
        <v>5</v>
      </c>
      <c r="M21" s="29">
        <f t="shared" si="3"/>
        <v>6</v>
      </c>
      <c r="N21" s="29">
        <f t="shared" si="3"/>
        <v>7</v>
      </c>
      <c r="O21" s="29">
        <f t="shared" si="3"/>
        <v>8</v>
      </c>
      <c r="P21" s="29">
        <f t="shared" si="3"/>
        <v>9</v>
      </c>
      <c r="Q21" s="29">
        <f t="shared" si="3"/>
        <v>10</v>
      </c>
      <c r="R21" s="29">
        <v>11</v>
      </c>
      <c r="S21" s="29">
        <v>12</v>
      </c>
      <c r="T21" s="29">
        <v>13</v>
      </c>
      <c r="U21" s="29">
        <v>14</v>
      </c>
      <c r="V21" s="29">
        <v>15</v>
      </c>
      <c r="W21" s="29">
        <v>16</v>
      </c>
      <c r="X21" s="29" t="str">
        <f t="shared" si="3"/>
        <v/>
      </c>
      <c r="Y21" s="29" t="str">
        <f t="shared" si="3"/>
        <v/>
      </c>
      <c r="Z21" s="29" t="str">
        <f t="shared" si="3"/>
        <v/>
      </c>
      <c r="AA21" s="29" t="str">
        <f t="shared" si="3"/>
        <v/>
      </c>
      <c r="AB21" s="29" t="str">
        <f t="shared" si="3"/>
        <v/>
      </c>
      <c r="AC21" s="29" t="str">
        <f t="shared" si="3"/>
        <v/>
      </c>
      <c r="AD21" s="29" t="str">
        <f t="shared" si="3"/>
        <v/>
      </c>
      <c r="AE21" s="29" t="str">
        <f t="shared" si="3"/>
        <v/>
      </c>
      <c r="AF21" s="29" t="str">
        <f t="shared" si="3"/>
        <v/>
      </c>
    </row>
    <row r="22" spans="2:32" x14ac:dyDescent="0.2">
      <c r="B22" s="42" t="s">
        <v>41</v>
      </c>
      <c r="C22" s="42" t="s">
        <v>54</v>
      </c>
      <c r="D22" s="42" t="s">
        <v>42</v>
      </c>
      <c r="E22" s="42" t="s">
        <v>43</v>
      </c>
      <c r="F22" s="42" t="s">
        <v>30</v>
      </c>
      <c r="G22" s="46">
        <v>10</v>
      </c>
      <c r="H22" s="46">
        <f t="shared" ref="H22:H33" si="4">IF(OR(H$21="",$G22=""),"",G22)</f>
        <v>10</v>
      </c>
      <c r="I22" s="46">
        <v>9</v>
      </c>
      <c r="J22" s="46">
        <v>8</v>
      </c>
      <c r="K22" s="46">
        <v>7</v>
      </c>
      <c r="L22" s="46">
        <v>6</v>
      </c>
      <c r="M22" s="46">
        <v>5</v>
      </c>
      <c r="N22" s="46">
        <v>4</v>
      </c>
      <c r="O22" s="46">
        <v>3</v>
      </c>
      <c r="P22" s="46">
        <v>2</v>
      </c>
      <c r="Q22" s="46">
        <v>1</v>
      </c>
      <c r="R22" s="46">
        <v>0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 t="str">
        <f t="shared" ref="AE22:AF22" si="5">IF(OR(AE$21="",$G22=""),"",AD22)</f>
        <v/>
      </c>
      <c r="AF22" s="46" t="str">
        <f t="shared" si="5"/>
        <v/>
      </c>
    </row>
    <row r="23" spans="2:32" x14ac:dyDescent="0.2">
      <c r="B23" s="35" t="s">
        <v>44</v>
      </c>
      <c r="C23" s="35" t="s">
        <v>45</v>
      </c>
      <c r="D23" s="35" t="s">
        <v>42</v>
      </c>
      <c r="E23" s="35" t="s">
        <v>29</v>
      </c>
      <c r="F23" s="35" t="s">
        <v>30</v>
      </c>
      <c r="G23" s="36">
        <v>12</v>
      </c>
      <c r="H23" s="36">
        <f t="shared" si="4"/>
        <v>12</v>
      </c>
      <c r="I23" s="36">
        <v>11</v>
      </c>
      <c r="J23" s="36">
        <v>10</v>
      </c>
      <c r="K23" s="36">
        <v>9</v>
      </c>
      <c r="L23" s="36">
        <v>8</v>
      </c>
      <c r="M23" s="36">
        <v>7</v>
      </c>
      <c r="N23" s="36">
        <v>6</v>
      </c>
      <c r="O23" s="36">
        <v>5</v>
      </c>
      <c r="P23" s="36">
        <v>3</v>
      </c>
      <c r="Q23" s="36">
        <v>2</v>
      </c>
      <c r="R23" s="36">
        <v>1</v>
      </c>
      <c r="S23" s="36">
        <v>0</v>
      </c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 t="str">
        <f t="shared" ref="AE23:AF34" si="6">IF(OR(AE$21="",$G23=""),"",AD23)</f>
        <v/>
      </c>
      <c r="AF23" s="36" t="str">
        <f t="shared" si="6"/>
        <v/>
      </c>
    </row>
    <row r="24" spans="2:32" x14ac:dyDescent="0.2">
      <c r="B24" s="50" t="s">
        <v>46</v>
      </c>
      <c r="C24" s="35" t="s">
        <v>47</v>
      </c>
      <c r="D24" s="35" t="s">
        <v>42</v>
      </c>
      <c r="E24" s="35" t="s">
        <v>29</v>
      </c>
      <c r="F24" s="35" t="s">
        <v>30</v>
      </c>
      <c r="G24" s="36">
        <v>16</v>
      </c>
      <c r="H24" s="36">
        <f t="shared" si="4"/>
        <v>16</v>
      </c>
      <c r="I24" s="36">
        <v>15</v>
      </c>
      <c r="J24" s="36">
        <v>14</v>
      </c>
      <c r="K24" s="36">
        <v>13</v>
      </c>
      <c r="L24" s="36">
        <v>12</v>
      </c>
      <c r="M24" s="36">
        <v>11</v>
      </c>
      <c r="N24" s="36">
        <v>10</v>
      </c>
      <c r="O24" s="36">
        <v>9</v>
      </c>
      <c r="P24" s="36">
        <v>8</v>
      </c>
      <c r="Q24" s="36">
        <v>7</v>
      </c>
      <c r="R24" s="36">
        <v>6</v>
      </c>
      <c r="S24" s="36">
        <v>5</v>
      </c>
      <c r="T24" s="36">
        <v>4</v>
      </c>
      <c r="U24" s="36">
        <v>3</v>
      </c>
      <c r="V24" s="36">
        <v>2</v>
      </c>
      <c r="W24" s="36">
        <v>1</v>
      </c>
      <c r="X24" s="36">
        <v>0</v>
      </c>
      <c r="Y24" s="36"/>
      <c r="Z24" s="36"/>
      <c r="AA24" s="36"/>
      <c r="AB24" s="36"/>
      <c r="AC24" s="36"/>
      <c r="AD24" s="36"/>
      <c r="AE24" s="36" t="str">
        <f t="shared" si="6"/>
        <v/>
      </c>
      <c r="AF24" s="36" t="str">
        <f t="shared" si="6"/>
        <v/>
      </c>
    </row>
    <row r="25" spans="2:32" ht="14.25" customHeight="1" x14ac:dyDescent="0.2">
      <c r="B25" s="30" t="s">
        <v>50</v>
      </c>
      <c r="C25" s="34" t="s">
        <v>55</v>
      </c>
      <c r="D25" s="30" t="s">
        <v>51</v>
      </c>
      <c r="E25" s="30" t="s">
        <v>48</v>
      </c>
      <c r="F25" s="30" t="s">
        <v>49</v>
      </c>
      <c r="G25" s="31">
        <v>8</v>
      </c>
      <c r="H25" s="31">
        <f t="shared" si="4"/>
        <v>8</v>
      </c>
      <c r="I25" s="31">
        <v>7</v>
      </c>
      <c r="J25" s="31">
        <v>6</v>
      </c>
      <c r="K25" s="31">
        <v>5</v>
      </c>
      <c r="L25" s="31">
        <v>4</v>
      </c>
      <c r="M25" s="31">
        <v>3</v>
      </c>
      <c r="N25" s="31">
        <v>2</v>
      </c>
      <c r="O25" s="31">
        <v>1</v>
      </c>
      <c r="P25" s="31">
        <v>0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 t="str">
        <f t="shared" si="6"/>
        <v/>
      </c>
      <c r="AF25" s="31" t="str">
        <f t="shared" si="6"/>
        <v/>
      </c>
    </row>
    <row r="26" spans="2:32" ht="15.75" customHeight="1" x14ac:dyDescent="0.2">
      <c r="B26" s="32" t="s">
        <v>52</v>
      </c>
      <c r="C26" s="32" t="s">
        <v>56</v>
      </c>
      <c r="D26" s="32" t="s">
        <v>51</v>
      </c>
      <c r="E26" s="32" t="s">
        <v>48</v>
      </c>
      <c r="F26" s="32" t="s">
        <v>49</v>
      </c>
      <c r="G26" s="33">
        <v>8</v>
      </c>
      <c r="H26" s="33">
        <f t="shared" si="4"/>
        <v>8</v>
      </c>
      <c r="I26" s="33">
        <v>7</v>
      </c>
      <c r="J26" s="33">
        <v>6</v>
      </c>
      <c r="K26" s="33">
        <v>5</v>
      </c>
      <c r="L26" s="33">
        <v>4</v>
      </c>
      <c r="M26" s="33">
        <v>3</v>
      </c>
      <c r="N26" s="33">
        <v>2</v>
      </c>
      <c r="O26" s="33">
        <v>1</v>
      </c>
      <c r="P26" s="33">
        <v>0</v>
      </c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 t="str">
        <f t="shared" si="6"/>
        <v/>
      </c>
      <c r="AF26" s="33" t="str">
        <f t="shared" si="6"/>
        <v/>
      </c>
    </row>
    <row r="27" spans="2:32" x14ac:dyDescent="0.2">
      <c r="B27" s="47" t="s">
        <v>53</v>
      </c>
      <c r="C27" s="47" t="s">
        <v>57</v>
      </c>
      <c r="D27" s="47" t="s">
        <v>51</v>
      </c>
      <c r="E27" s="47" t="s">
        <v>48</v>
      </c>
      <c r="F27" s="47" t="s">
        <v>58</v>
      </c>
      <c r="G27" s="48">
        <v>8</v>
      </c>
      <c r="H27" s="48">
        <f t="shared" ref="H27" si="7">IF(OR(H$21="",$G27=""),"",G27)</f>
        <v>8</v>
      </c>
      <c r="I27" s="48">
        <v>7</v>
      </c>
      <c r="J27" s="48">
        <v>6</v>
      </c>
      <c r="K27" s="48">
        <v>5</v>
      </c>
      <c r="L27" s="48">
        <v>4</v>
      </c>
      <c r="M27" s="48">
        <v>3</v>
      </c>
      <c r="N27" s="48">
        <v>2</v>
      </c>
      <c r="O27" s="48">
        <v>1</v>
      </c>
      <c r="P27" s="48">
        <v>0</v>
      </c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 t="str">
        <f t="shared" si="6"/>
        <v/>
      </c>
      <c r="AF27" s="49" t="str">
        <f t="shared" si="6"/>
        <v/>
      </c>
    </row>
    <row r="28" spans="2:32" x14ac:dyDescent="0.2">
      <c r="H28" s="1" t="str">
        <f t="shared" si="4"/>
        <v/>
      </c>
      <c r="AE28" s="1" t="str">
        <f t="shared" si="6"/>
        <v/>
      </c>
      <c r="AF28" s="1" t="str">
        <f t="shared" si="6"/>
        <v/>
      </c>
    </row>
    <row r="29" spans="2:32" x14ac:dyDescent="0.2">
      <c r="H29" s="1" t="str">
        <f t="shared" si="4"/>
        <v/>
      </c>
      <c r="AE29" s="1" t="str">
        <f t="shared" si="6"/>
        <v/>
      </c>
      <c r="AF29" s="1" t="str">
        <f t="shared" si="6"/>
        <v/>
      </c>
    </row>
    <row r="30" spans="2:32" x14ac:dyDescent="0.2">
      <c r="H30" s="1" t="str">
        <f t="shared" si="4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ref="F31:F33" si="8">IF(C28&lt;&gt;"","Planned","")</f>
        <v/>
      </c>
      <c r="H31" s="1" t="str">
        <f t="shared" si="4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8"/>
        <v/>
      </c>
      <c r="H32" s="1" t="str">
        <f t="shared" si="4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8"/>
        <v/>
      </c>
      <c r="H33" s="1" t="str">
        <f t="shared" si="4"/>
        <v/>
      </c>
      <c r="AE33" s="1" t="str">
        <f t="shared" si="6"/>
        <v/>
      </c>
      <c r="AF33" s="1" t="str">
        <f t="shared" si="6"/>
        <v/>
      </c>
    </row>
    <row r="34" spans="6:32" x14ac:dyDescent="0.2">
      <c r="AF34" s="1" t="str">
        <f t="shared" si="6"/>
        <v/>
      </c>
    </row>
    <row r="35" spans="6:32" x14ac:dyDescent="0.2">
      <c r="AF35" s="1" t="str">
        <f t="shared" ref="AF35:AF42" si="9">IF(OR(AF$21="",$G35=""),"",AE35)</f>
        <v/>
      </c>
    </row>
    <row r="36" spans="6:32" x14ac:dyDescent="0.2">
      <c r="AF36" s="1" t="str">
        <f t="shared" si="9"/>
        <v/>
      </c>
    </row>
    <row r="37" spans="6:32" x14ac:dyDescent="0.2">
      <c r="AF37" s="1" t="str">
        <f t="shared" si="9"/>
        <v/>
      </c>
    </row>
    <row r="38" spans="6:32" x14ac:dyDescent="0.2">
      <c r="AF38" s="1" t="str">
        <f t="shared" si="9"/>
        <v/>
      </c>
    </row>
    <row r="39" spans="6:32" x14ac:dyDescent="0.2">
      <c r="AF39" s="1" t="str">
        <f t="shared" si="9"/>
        <v/>
      </c>
    </row>
    <row r="40" spans="6:32" x14ac:dyDescent="0.2">
      <c r="AF40" s="1" t="str">
        <f t="shared" si="9"/>
        <v/>
      </c>
    </row>
    <row r="41" spans="6:32" x14ac:dyDescent="0.2">
      <c r="AF41" s="1" t="str">
        <f t="shared" si="9"/>
        <v/>
      </c>
    </row>
    <row r="42" spans="6:32" x14ac:dyDescent="0.2">
      <c r="AF42" s="1" t="str">
        <f t="shared" si="9"/>
        <v/>
      </c>
    </row>
    <row r="63" spans="1:1" x14ac:dyDescent="0.2">
      <c r="A63" s="1"/>
    </row>
    <row r="69" spans="1:6" s="1" customFormat="1" x14ac:dyDescent="0.2">
      <c r="A69"/>
      <c r="B69"/>
      <c r="C69"/>
      <c r="E69"/>
      <c r="F69"/>
    </row>
  </sheetData>
  <mergeCells count="3">
    <mergeCell ref="D3:H3"/>
    <mergeCell ref="D4:H4"/>
    <mergeCell ref="D5:H5"/>
  </mergeCells>
  <phoneticPr fontId="8" type="noConversion"/>
  <conditionalFormatting sqref="E22:E26 G22:AF26 F24:F25 B25:D25 B27 D27:AF42">
    <cfRule type="expression" dxfId="25" priority="66" stopIfTrue="1">
      <formula>$F22="Done"</formula>
    </cfRule>
    <cfRule type="expression" dxfId="24" priority="67" stopIfTrue="1">
      <formula>$F22="Ongoing"</formula>
    </cfRule>
  </conditionalFormatting>
  <conditionalFormatting sqref="E22:E26 G22:AF26 F22:F25 B25:D25 B27 D27:AF42">
    <cfRule type="expression" dxfId="23" priority="68" stopIfTrue="1">
      <formula>$F22="Terminado"</formula>
    </cfRule>
    <cfRule type="expression" dxfId="22" priority="69" stopIfTrue="1">
      <formula>$F22="En Progreso"</formula>
    </cfRule>
  </conditionalFormatting>
  <conditionalFormatting sqref="C27:C39">
    <cfRule type="expression" dxfId="21" priority="70" stopIfTrue="1">
      <formula>$F30="Done"</formula>
    </cfRule>
    <cfRule type="expression" dxfId="20" priority="71" stopIfTrue="1">
      <formula>$F30="Ongoing"</formula>
    </cfRule>
  </conditionalFormatting>
  <conditionalFormatting sqref="B28:C39 C27">
    <cfRule type="expression" dxfId="19" priority="72" stopIfTrue="1">
      <formula>$F30="Terminado"</formula>
    </cfRule>
    <cfRule type="expression" dxfId="18" priority="73" stopIfTrue="1">
      <formula>$F30="En Progreso"</formula>
    </cfRule>
  </conditionalFormatting>
  <conditionalFormatting sqref="F26">
    <cfRule type="expression" dxfId="17" priority="45" stopIfTrue="1">
      <formula>$F26="Done"</formula>
    </cfRule>
    <cfRule type="expression" dxfId="16" priority="46" stopIfTrue="1">
      <formula>$F26="Ongoing"</formula>
    </cfRule>
  </conditionalFormatting>
  <conditionalFormatting sqref="F26">
    <cfRule type="expression" dxfId="15" priority="47" stopIfTrue="1">
      <formula>$F26="Terminado"</formula>
    </cfRule>
    <cfRule type="expression" dxfId="14" priority="48" stopIfTrue="1">
      <formula>$F26="En Progreso"</formula>
    </cfRule>
  </conditionalFormatting>
  <conditionalFormatting sqref="C22:D24">
    <cfRule type="expression" dxfId="13" priority="17" stopIfTrue="1">
      <formula>$F22="Done"</formula>
    </cfRule>
    <cfRule type="expression" dxfId="12" priority="18" stopIfTrue="1">
      <formula>$F22="Ongoing"</formula>
    </cfRule>
  </conditionalFormatting>
  <conditionalFormatting sqref="C22:D24">
    <cfRule type="expression" dxfId="11" priority="19" stopIfTrue="1">
      <formula>$F22="Terminado"</formula>
    </cfRule>
    <cfRule type="expression" dxfId="10" priority="20" stopIfTrue="1">
      <formula>$F22="En Progreso"</formula>
    </cfRule>
  </conditionalFormatting>
  <conditionalFormatting sqref="B22:B23">
    <cfRule type="expression" dxfId="9" priority="13" stopIfTrue="1">
      <formula>$F22="Done"</formula>
    </cfRule>
    <cfRule type="expression" dxfId="8" priority="14" stopIfTrue="1">
      <formula>$F22="Ongoing"</formula>
    </cfRule>
  </conditionalFormatting>
  <conditionalFormatting sqref="B22:B23">
    <cfRule type="expression" dxfId="7" priority="15" stopIfTrue="1">
      <formula>$F22="Terminado"</formula>
    </cfRule>
    <cfRule type="expression" dxfId="6" priority="16" stopIfTrue="1">
      <formula>$F22="En Progreso"</formula>
    </cfRule>
  </conditionalFormatting>
  <conditionalFormatting sqref="B26:D26">
    <cfRule type="expression" dxfId="5" priority="1" stopIfTrue="1">
      <formula>$F26="Done"</formula>
    </cfRule>
    <cfRule type="expression" dxfId="4" priority="2" stopIfTrue="1">
      <formula>$F26="Ongoing"</formula>
    </cfRule>
  </conditionalFormatting>
  <conditionalFormatting sqref="B26:D26">
    <cfRule type="expression" dxfId="3" priority="3" stopIfTrue="1">
      <formula>$F26="Terminado"</formula>
    </cfRule>
    <cfRule type="expression" dxfId="2" priority="4" stopIfTrue="1">
      <formula>$F26="En Progreso"</formula>
    </cfRule>
  </conditionalFormatting>
  <conditionalFormatting sqref="B24">
    <cfRule type="expression" dxfId="1" priority="158" stopIfTrue="1">
      <formula>#REF!="Terminado"</formula>
    </cfRule>
    <cfRule type="expression" dxfId="0" priority="159" stopIfTrue="1">
      <formula>#REF!="En Progreso"</formula>
    </cfRule>
  </conditionalFormatting>
  <dataValidations count="1">
    <dataValidation type="list" allowBlank="1" showInputMessage="1" sqref="F10:F15 F22:F48" xr:uid="{E8E2CB8C-B133-4CE5-9DDD-45E41CECCE0C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D0F0DD4BCDB84EA0C1156C55D2EECE" ma:contentTypeVersion="12" ma:contentTypeDescription="Crear nuevo documento." ma:contentTypeScope="" ma:versionID="640b192a0b1d43903614f03e1a1c0e85">
  <xsd:schema xmlns:xsd="http://www.w3.org/2001/XMLSchema" xmlns:xs="http://www.w3.org/2001/XMLSchema" xmlns:p="http://schemas.microsoft.com/office/2006/metadata/properties" xmlns:ns2="354c3900-8b78-48ed-9c07-166499dfdc8c" xmlns:ns3="ab22e963-e0d8-4d7a-91d8-7e14ed2fe46c" targetNamespace="http://schemas.microsoft.com/office/2006/metadata/properties" ma:root="true" ma:fieldsID="faa3f75af2b6b84ba941a6f2011d6477" ns2:_="" ns3:_="">
    <xsd:import namespace="354c3900-8b78-48ed-9c07-166499dfdc8c"/>
    <xsd:import namespace="ab22e963-e0d8-4d7a-91d8-7e14ed2fe4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4c3900-8b78-48ed-9c07-166499dfdc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e963-e0d8-4d7a-91d8-7e14ed2fe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B976E-19D9-4A12-8B5E-B576F40809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B93950-CEE8-43C0-A283-F931F9B9E6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4c3900-8b78-48ed-9c07-166499dfdc8c"/>
    <ds:schemaRef ds:uri="ab22e963-e0d8-4d7a-91d8-7e14ed2fe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SPRINT 1SD</vt:lpstr>
      <vt:lpstr>SPRINT 2</vt:lpstr>
      <vt:lpstr>'SPRINT 1SD'!DoneDays</vt:lpstr>
      <vt:lpstr>'SPRINT 2'!DoneDays</vt:lpstr>
      <vt:lpstr>'SPRINT 1SD'!ImplementationDays</vt:lpstr>
      <vt:lpstr>'SPRINT 2'!ImplementationDays</vt:lpstr>
      <vt:lpstr>'SPRINT 1SD'!SprintTasks</vt:lpstr>
      <vt:lpstr>'SPRINT 2'!SprintTasks</vt:lpstr>
      <vt:lpstr>'SPRINT 1SD'!TaskRows</vt:lpstr>
      <vt:lpstr>'SPRINT 2'!TaskRows</vt:lpstr>
      <vt:lpstr>'SPRINT 1SD'!TaskStatus</vt:lpstr>
      <vt:lpstr>'SPRINT 2'!TaskStatus</vt:lpstr>
      <vt:lpstr>'SPRINT 1SD'!TaskStoryID</vt:lpstr>
      <vt:lpstr>'SPRINT 2'!TaskStoryID</vt:lpstr>
      <vt:lpstr>'SPRINT 1SD'!TotalEffort</vt:lpstr>
      <vt:lpstr>'SPRINT 2'!TotalEffort</vt:lpstr>
      <vt:lpstr>'SPRINT 1SD'!TrendDays</vt:lpstr>
      <vt:lpstr>'SPRINT 2'!TrendDays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cp:keywords/>
  <dc:description>Template versio 1.0 Approval</dc:description>
  <cp:lastModifiedBy>Fabian Soto</cp:lastModifiedBy>
  <cp:revision>1</cp:revision>
  <dcterms:created xsi:type="dcterms:W3CDTF">1998-06-05T11:20:44Z</dcterms:created>
  <dcterms:modified xsi:type="dcterms:W3CDTF">2022-01-26T03:58:19Z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0x010100EFD0F0DD4BCDB84EA0C1156C55D2EECE</vt:lpwstr>
  </property>
</Properties>
</file>