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er\Documents\GitHub\RealismOverhaul\"/>
    </mc:Choice>
  </mc:AlternateContent>
  <xr:revisionPtr revIDLastSave="0" documentId="13_ncr:1_{B60B6D65-6652-4BA7-970A-BD7E00531189}" xr6:coauthVersionLast="45" xr6:coauthVersionMax="45" xr10:uidLastSave="{00000000-0000-0000-0000-000000000000}"/>
  <bookViews>
    <workbookView xWindow="2340" yWindow="465" windowWidth="21960" windowHeight="18180" xr2:uid="{5F1442BE-D636-45B7-9909-8B7129575BB4}"/>
  </bookViews>
  <sheets>
    <sheet name="Cylindrical" sheetId="1" r:id="rId1"/>
    <sheet name="Conical" sheetId="2" r:id="rId2"/>
    <sheet name="Spherical" sheetId="3" r:id="rId3"/>
    <sheet name="Capsule" sheetId="4" r:id="rId4"/>
    <sheet name="Weir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2" i="1" l="1"/>
  <c r="E33" i="1"/>
  <c r="E34" i="1"/>
  <c r="E35" i="1"/>
  <c r="E31" i="1"/>
  <c r="E4" i="4"/>
  <c r="E30" i="1" l="1"/>
  <c r="F8" i="2"/>
  <c r="F7" i="2"/>
  <c r="F4" i="2"/>
  <c r="F5" i="2"/>
  <c r="F6" i="2"/>
  <c r="E6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F3" i="2"/>
  <c r="F2" i="2"/>
  <c r="E3" i="4"/>
  <c r="E2" i="4"/>
  <c r="D3" i="3"/>
  <c r="D4" i="3"/>
  <c r="D2" i="3"/>
  <c r="D2" i="1"/>
  <c r="E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</author>
  </authors>
  <commentList>
    <comment ref="C1" authorId="0" shapeId="0" xr:uid="{8AC6F911-F985-41C8-AE19-AFE2E4B5A2A4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Declared stack diameter</t>
        </r>
      </text>
    </comment>
    <comment ref="D1" authorId="0" shapeId="0" xr:uid="{ABC92EAC-0C59-4DF0-93E1-FEE1056A791C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Distance from node_stack_top to node_stack_bottom</t>
        </r>
      </text>
    </comment>
    <comment ref="C33" authorId="0" shapeId="0" xr:uid="{C59EB072-6DD8-49F8-9770-51B1F4655F71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Measured in Blender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</author>
  </authors>
  <commentList>
    <comment ref="C1" authorId="0" shapeId="0" xr:uid="{771680C6-31C1-42FF-AE4A-2E62B15E25AA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Declared stack diameter</t>
        </r>
      </text>
    </comment>
    <comment ref="D1" authorId="0" shapeId="0" xr:uid="{8B2800FB-7D10-431A-98D2-8B2AFDC8A721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Declared Stack Diameter</t>
        </r>
      </text>
    </comment>
    <comment ref="E1" authorId="0" shapeId="0" xr:uid="{B97F5979-7C17-4EB0-95F7-F3E0E4A06D09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Distance from node_stack_top to node_stack_bottom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</author>
  </authors>
  <commentList>
    <comment ref="C1" authorId="0" shapeId="0" xr:uid="{DA75BA25-8CC4-40E3-BD2B-B57BD0E283EF}">
      <text>
        <r>
          <rPr>
            <b/>
            <sz val="9"/>
            <color indexed="81"/>
            <rFont val="Segoe UI"/>
            <family val="2"/>
          </rPr>
          <t>alexander:</t>
        </r>
        <r>
          <rPr>
            <sz val="9"/>
            <color indexed="81"/>
            <rFont val="Segoe UI"/>
            <family val="2"/>
          </rPr>
          <t xml:space="preserve">
Measured with Blender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</author>
  </authors>
  <commentList>
    <comment ref="C1" authorId="0" shapeId="0" xr:uid="{C7047F9F-DB4D-4A47-BA1A-C63A84F6932A}">
      <text>
        <r>
          <rPr>
            <b/>
            <sz val="9"/>
            <color indexed="81"/>
            <rFont val="Segoe UI"/>
            <family val="2"/>
          </rPr>
          <t>alexander:</t>
        </r>
        <r>
          <rPr>
            <sz val="9"/>
            <color indexed="81"/>
            <rFont val="Segoe UI"/>
            <family val="2"/>
          </rPr>
          <t xml:space="preserve">
Measured with Blender</t>
        </r>
      </text>
    </comment>
    <comment ref="D1" authorId="0" shapeId="0" xr:uid="{0E19CCAE-FE96-4C04-A603-EC7E5342EB17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Distance from node_stack_top to node_stack_bottom</t>
        </r>
      </text>
    </comment>
    <comment ref="D4" authorId="0" shapeId="0" xr:uid="{54AE718E-F891-42D2-BDCA-2B6A7A6C347F}">
      <text>
        <r>
          <rPr>
            <b/>
            <sz val="9"/>
            <color indexed="81"/>
            <rFont val="Segoe UI"/>
            <charset val="1"/>
          </rPr>
          <t>alexander:</t>
        </r>
        <r>
          <rPr>
            <sz val="9"/>
            <color indexed="81"/>
            <rFont val="Segoe UI"/>
            <charset val="1"/>
          </rPr>
          <t xml:space="preserve">
Measured with Blender</t>
        </r>
      </text>
    </comment>
  </commentList>
</comments>
</file>

<file path=xl/sharedStrings.xml><?xml version="1.0" encoding="utf-8"?>
<sst xmlns="http://schemas.openxmlformats.org/spreadsheetml/2006/main" count="174" uniqueCount="112">
  <si>
    <t>name</t>
  </si>
  <si>
    <t>title</t>
  </si>
  <si>
    <t>fuelTankSmallFlat</t>
  </si>
  <si>
    <t>FL-T100 Fuel Tank</t>
  </si>
  <si>
    <t>fuelTankSmall</t>
  </si>
  <si>
    <t>FL-T200 Fuel Tank</t>
  </si>
  <si>
    <t>Outer Volume [L]</t>
  </si>
  <si>
    <t>Length [m]</t>
  </si>
  <si>
    <t>Diameter [m]</t>
  </si>
  <si>
    <t>fuelTank</t>
  </si>
  <si>
    <t>FL-T400 Fuel Tank</t>
  </si>
  <si>
    <t>fuelTank_long</t>
  </si>
  <si>
    <t>FL-T800 Fuel Tank</t>
  </si>
  <si>
    <t>Size3SmallTank</t>
  </si>
  <si>
    <t>Rockomax8BW</t>
  </si>
  <si>
    <t>Rockomax X200-8 Fuel Tank</t>
  </si>
  <si>
    <t>Rockomax16_BW</t>
  </si>
  <si>
    <t>Rockomax X200-16 Fuel Tank</t>
  </si>
  <si>
    <t>Rockomax32_BW</t>
  </si>
  <si>
    <t>Rockomax X200-32 Fuel Tank</t>
  </si>
  <si>
    <t>Rockomax64_BW</t>
  </si>
  <si>
    <t>Rockomax Jumbo-64 Fuel Tank</t>
  </si>
  <si>
    <t>Kerbodyne S3-3600 Tank</t>
  </si>
  <si>
    <t>miniFuelTank</t>
  </si>
  <si>
    <t>Oscar-B Fuel Tank</t>
  </si>
  <si>
    <t>Size3MediumTank</t>
  </si>
  <si>
    <t>Kerbodyne S3-7200 Tank</t>
  </si>
  <si>
    <t>Size3LargeTank</t>
  </si>
  <si>
    <t>Kerbodyne S3-14400 Tank</t>
  </si>
  <si>
    <t>OscarDtank</t>
  </si>
  <si>
    <t>Oscar-C Fuel Tank</t>
  </si>
  <si>
    <t>OscarEtank</t>
  </si>
  <si>
    <t>Oscar-D Fuel Tank</t>
  </si>
  <si>
    <t>Size1p5_Tank_01</t>
  </si>
  <si>
    <t>FL-TX220 Fuel Tank</t>
  </si>
  <si>
    <t>Size1p5_Tank_02</t>
  </si>
  <si>
    <t>FL-TX900 Fuel Tank</t>
  </si>
  <si>
    <t>FL-TX440 Fuel Tank</t>
  </si>
  <si>
    <t>Size1p5_Tank_03</t>
  </si>
  <si>
    <t>Size1p5_Tank_04</t>
  </si>
  <si>
    <t>Size1p5_Tank_05</t>
  </si>
  <si>
    <t>FL-TX1800 Fuel Tank</t>
  </si>
  <si>
    <t>FL-C1000 Fuel Tank</t>
  </si>
  <si>
    <t>Size4_Tank_01</t>
  </si>
  <si>
    <t>Kerbodyne S4-64 Fuel Tank</t>
  </si>
  <si>
    <t>Kerbodyne S4-128 Fuel Tank</t>
  </si>
  <si>
    <t>Size4_Tank_02</t>
  </si>
  <si>
    <t>Size4_Tank_03</t>
  </si>
  <si>
    <t>Kerbodyne S4-256 Fuel Tank</t>
  </si>
  <si>
    <t>Size4_Tank_04</t>
  </si>
  <si>
    <t>Kerbodyne S4-512 Fuel Tank</t>
  </si>
  <si>
    <t>FL-R1 RCS Fuel Tank</t>
  </si>
  <si>
    <t>RCSTank1-2</t>
  </si>
  <si>
    <t>rcsTankMini</t>
  </si>
  <si>
    <t>RCSFuelTank</t>
  </si>
  <si>
    <t>FL-R25 RCS Fuel Tank</t>
  </si>
  <si>
    <t>FL-R10 RCS Fuel Tank</t>
  </si>
  <si>
    <t>Size1p5_Monoprop</t>
  </si>
  <si>
    <t>FL-R5 RCS Fuel Tank</t>
  </si>
  <si>
    <t>externalTankRound</t>
  </si>
  <si>
    <t>externalTankCapsule</t>
  </si>
  <si>
    <t>R-11 'Baguette' External Tank</t>
  </si>
  <si>
    <t>R-4 'Dumpling' External Tank</t>
  </si>
  <si>
    <t>radialRCSTank</t>
  </si>
  <si>
    <t>Stratus-V Roundified Monopropellant Tank</t>
  </si>
  <si>
    <t>rcsTankRadialLong</t>
  </si>
  <si>
    <t>Stratus-V Cylindrified Monopropellant Tank</t>
  </si>
  <si>
    <t>Monoprop</t>
  </si>
  <si>
    <t>monopropMiniSphere</t>
  </si>
  <si>
    <t>Stratus-V Minified Monopropellant Tank</t>
  </si>
  <si>
    <t>Top Diameter [m]</t>
  </si>
  <si>
    <t>Height [m]</t>
  </si>
  <si>
    <t>Bottom Diameter</t>
  </si>
  <si>
    <t>C7 Brand Adapter - 2.5m to 1.25m</t>
  </si>
  <si>
    <t>adapterSize2-Size1</t>
  </si>
  <si>
    <t>adapterSize2-Size1Slant</t>
  </si>
  <si>
    <t>C7 Brand Adapter Slanted - 2.5m to 1.25m</t>
  </si>
  <si>
    <t>Mk0 Liquid Fuel Fuselage</t>
  </si>
  <si>
    <t>miniFuselage</t>
  </si>
  <si>
    <t>Mk1 Liquid Fuel Fuselage</t>
  </si>
  <si>
    <t>MK1Fuselage</t>
  </si>
  <si>
    <t>Stock Fuel Type</t>
  </si>
  <si>
    <t>LF+OX</t>
  </si>
  <si>
    <t>LF</t>
  </si>
  <si>
    <t>Size1p5_Size0_Adapter_01</t>
  </si>
  <si>
    <t>FL-A150 Fuel Tank Adapter</t>
  </si>
  <si>
    <t>FL-A151L Fuel Tank Adapter</t>
  </si>
  <si>
    <t>Size1p5_Size1_Adapter_01</t>
  </si>
  <si>
    <t>FL-A151S Fuel Tank Adapter</t>
  </si>
  <si>
    <t>Size1p5_Size1_Adapter_02</t>
  </si>
  <si>
    <t>Size1p5_Size2_Adapter_01</t>
  </si>
  <si>
    <t>FL-A215 Fuel Tank Adapter</t>
  </si>
  <si>
    <t>Size3_Size4_Adapter_01</t>
  </si>
  <si>
    <t>Kerbodyne S3-S4 Adapter Tank</t>
  </si>
  <si>
    <t>Size4_EngineAdapter_01</t>
  </si>
  <si>
    <t>Kerbodyne Engine Cluster Adapter Tank</t>
  </si>
  <si>
    <t>PB-X150 Xenon Container</t>
  </si>
  <si>
    <t>PB-X750 Xenon Container</t>
  </si>
  <si>
    <t>Small Holding Tank</t>
  </si>
  <si>
    <t>Large Holding Tank</t>
  </si>
  <si>
    <t>Radial Holding Tank</t>
  </si>
  <si>
    <t>PB-X50R Xenon Container</t>
  </si>
  <si>
    <t>Xenon</t>
  </si>
  <si>
    <t>Resource</t>
  </si>
  <si>
    <t>xenonTankRadial</t>
  </si>
  <si>
    <t>xenonTank</t>
  </si>
  <si>
    <t>xenonTankLarge</t>
  </si>
  <si>
    <t>Ore</t>
  </si>
  <si>
    <t>SmallTank</t>
  </si>
  <si>
    <t>LargeTank</t>
  </si>
  <si>
    <t>RadialOreTank</t>
  </si>
  <si>
    <t>Lf+Ox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</si>
</sst>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FE186-41F8-4264-B9F0-5015AE685683}">
  <dimension ref="A1:F35"/>
  <sheetViews>
    <sheetView tabSelected="1" zoomScaleNormal="100" workbookViewId="0">
      <pane ySplit="1" topLeftCell="A2" activePane="bottomLeft" state="frozen"/>
      <selection pane="bottomLeft" activeCell="H12" sqref="H12"/>
    </sheetView>
  </sheetViews>
  <sheetFormatPr baseColWidth="10" defaultRowHeight="15" x14ac:dyDescent="0.25"/>
  <cols>
    <col min="1" max="1" width="17" bestFit="1" customWidth="1"/>
    <col min="2" max="2" width="25.42578125" bestFit="1" customWidth="1"/>
    <col min="3" max="3" width="12.85546875" bestFit="1" customWidth="1"/>
    <col min="4" max="4" width="10.5703125" bestFit="1" customWidth="1"/>
    <col min="5" max="5" width="16.42578125" bestFit="1" customWidth="1"/>
    <col min="6" max="6" width="19.140625" customWidth="1"/>
  </cols>
  <sheetData>
    <row r="1" spans="1:6" x14ac:dyDescent="0.25">
      <c r="A1" s="3" t="s">
        <v>0</v>
      </c>
      <c r="B1" s="3" t="s">
        <v>1</v>
      </c>
      <c r="C1" s="3" t="s">
        <v>8</v>
      </c>
      <c r="D1" s="3" t="s">
        <v>71</v>
      </c>
      <c r="E1" s="3" t="s">
        <v>6</v>
      </c>
      <c r="F1" s="3" t="s">
        <v>81</v>
      </c>
    </row>
    <row r="2" spans="1:6" x14ac:dyDescent="0.25">
      <c r="A2" t="s">
        <v>23</v>
      </c>
      <c r="B2" t="s">
        <v>24</v>
      </c>
      <c r="C2" s="2">
        <v>0.625</v>
      </c>
      <c r="D2" s="2">
        <f>0.1742737*2</f>
        <v>0.34854740000000001</v>
      </c>
      <c r="E2" s="1">
        <f>D2*PI()*(C2/2)^2*1000</f>
        <v>106.93300305349834</v>
      </c>
      <c r="F2" t="s">
        <v>82</v>
      </c>
    </row>
    <row r="3" spans="1:6" x14ac:dyDescent="0.25">
      <c r="A3" t="s">
        <v>29</v>
      </c>
      <c r="B3" t="s">
        <v>30</v>
      </c>
      <c r="C3" s="2">
        <v>0.625</v>
      </c>
      <c r="D3" s="2">
        <v>1.0508388</v>
      </c>
      <c r="E3" s="1">
        <f t="shared" ref="E3:E29" si="0">D3*PI()*(C3/2)^2*1000</f>
        <v>322.39330607296029</v>
      </c>
      <c r="F3" t="s">
        <v>82</v>
      </c>
    </row>
    <row r="4" spans="1:6" x14ac:dyDescent="0.25">
      <c r="A4" t="s">
        <v>31</v>
      </c>
      <c r="B4" t="s">
        <v>32</v>
      </c>
      <c r="C4" s="2">
        <v>0.625</v>
      </c>
      <c r="D4" s="2">
        <v>2.0476779999999999</v>
      </c>
      <c r="E4" s="1">
        <f t="shared" si="0"/>
        <v>628.21974235521884</v>
      </c>
      <c r="F4" t="s">
        <v>82</v>
      </c>
    </row>
    <row r="5" spans="1:6" x14ac:dyDescent="0.25">
      <c r="A5" t="s">
        <v>53</v>
      </c>
      <c r="B5" t="s">
        <v>56</v>
      </c>
      <c r="C5" s="2">
        <v>0.625</v>
      </c>
      <c r="D5" s="2">
        <v>0.375</v>
      </c>
      <c r="E5" s="1">
        <f t="shared" si="0"/>
        <v>115.04855909142309</v>
      </c>
      <c r="F5" t="s">
        <v>67</v>
      </c>
    </row>
    <row r="6" spans="1:6" x14ac:dyDescent="0.25">
      <c r="A6" t="s">
        <v>78</v>
      </c>
      <c r="B6" t="s">
        <v>77</v>
      </c>
      <c r="C6" s="2">
        <v>0.625</v>
      </c>
      <c r="D6" s="2">
        <v>1.375</v>
      </c>
      <c r="E6" s="1">
        <f t="shared" si="0"/>
        <v>421.84471666855126</v>
      </c>
      <c r="F6" t="s">
        <v>83</v>
      </c>
    </row>
    <row r="7" spans="1:6" x14ac:dyDescent="0.25">
      <c r="A7" t="s">
        <v>80</v>
      </c>
      <c r="B7" t="s">
        <v>79</v>
      </c>
      <c r="C7">
        <v>1.25</v>
      </c>
      <c r="D7" s="2">
        <v>1.875</v>
      </c>
      <c r="E7" s="1">
        <f t="shared" si="0"/>
        <v>2300.9711818284618</v>
      </c>
      <c r="F7" t="s">
        <v>83</v>
      </c>
    </row>
    <row r="8" spans="1:6" x14ac:dyDescent="0.25">
      <c r="A8" t="s">
        <v>2</v>
      </c>
      <c r="B8" t="s">
        <v>3</v>
      </c>
      <c r="C8" s="2">
        <v>1.25</v>
      </c>
      <c r="D8" s="2">
        <v>0.625</v>
      </c>
      <c r="E8" s="1">
        <f t="shared" si="0"/>
        <v>766.99039394282056</v>
      </c>
      <c r="F8" t="s">
        <v>82</v>
      </c>
    </row>
    <row r="9" spans="1:6" x14ac:dyDescent="0.25">
      <c r="A9" t="s">
        <v>4</v>
      </c>
      <c r="B9" t="s">
        <v>5</v>
      </c>
      <c r="C9" s="2">
        <v>1.25</v>
      </c>
      <c r="D9" s="2">
        <v>1.1105</v>
      </c>
      <c r="E9" s="1">
        <f t="shared" si="0"/>
        <v>1362.7885319576037</v>
      </c>
      <c r="F9" t="s">
        <v>82</v>
      </c>
    </row>
    <row r="10" spans="1:6" x14ac:dyDescent="0.25">
      <c r="A10" t="s">
        <v>9</v>
      </c>
      <c r="B10" t="s">
        <v>10</v>
      </c>
      <c r="C10" s="2">
        <v>1.25</v>
      </c>
      <c r="D10" s="2">
        <v>1.894225</v>
      </c>
      <c r="E10" s="1">
        <f t="shared" si="0"/>
        <v>2324.5638063461433</v>
      </c>
      <c r="F10" t="s">
        <v>82</v>
      </c>
    </row>
    <row r="11" spans="1:6" x14ac:dyDescent="0.25">
      <c r="A11" t="s">
        <v>11</v>
      </c>
      <c r="B11" t="s">
        <v>12</v>
      </c>
      <c r="C11" s="2">
        <v>1.25</v>
      </c>
      <c r="D11" s="2">
        <v>3.75</v>
      </c>
      <c r="E11" s="1">
        <f t="shared" si="0"/>
        <v>4601.9423636569236</v>
      </c>
      <c r="F11" t="s">
        <v>82</v>
      </c>
    </row>
    <row r="12" spans="1:6" x14ac:dyDescent="0.25">
      <c r="A12" t="s">
        <v>54</v>
      </c>
      <c r="B12" t="s">
        <v>55</v>
      </c>
      <c r="C12" s="2">
        <v>1.25</v>
      </c>
      <c r="D12" s="2">
        <v>0.57060540000000004</v>
      </c>
      <c r="E12" s="1">
        <f t="shared" si="0"/>
        <v>700.2381768510412</v>
      </c>
      <c r="F12" t="s">
        <v>67</v>
      </c>
    </row>
    <row r="13" spans="1:6" x14ac:dyDescent="0.25">
      <c r="A13" t="s">
        <v>14</v>
      </c>
      <c r="B13" t="s">
        <v>15</v>
      </c>
      <c r="C13" s="2">
        <v>2.5</v>
      </c>
      <c r="D13" s="2">
        <v>0.91</v>
      </c>
      <c r="E13" s="1">
        <f t="shared" si="0"/>
        <v>4466.9520543229883</v>
      </c>
      <c r="F13" t="s">
        <v>82</v>
      </c>
    </row>
    <row r="14" spans="1:6" x14ac:dyDescent="0.25">
      <c r="A14" t="s">
        <v>16</v>
      </c>
      <c r="B14" t="s">
        <v>17</v>
      </c>
      <c r="C14" s="2">
        <v>2.5</v>
      </c>
      <c r="D14" s="2">
        <v>1.84</v>
      </c>
      <c r="E14" s="1">
        <f t="shared" si="0"/>
        <v>9032.0788790706556</v>
      </c>
      <c r="F14" t="s">
        <v>82</v>
      </c>
    </row>
    <row r="15" spans="1:6" x14ac:dyDescent="0.25">
      <c r="A15" t="s">
        <v>18</v>
      </c>
      <c r="B15" t="s">
        <v>19</v>
      </c>
      <c r="C15" s="2">
        <v>2.5</v>
      </c>
      <c r="D15" s="2">
        <v>3.72</v>
      </c>
      <c r="E15" s="1">
        <f t="shared" si="0"/>
        <v>18260.507298990673</v>
      </c>
      <c r="F15" t="s">
        <v>82</v>
      </c>
    </row>
    <row r="16" spans="1:6" x14ac:dyDescent="0.25">
      <c r="A16" t="s">
        <v>20</v>
      </c>
      <c r="B16" t="s">
        <v>21</v>
      </c>
      <c r="C16" s="2">
        <v>2.5</v>
      </c>
      <c r="D16" s="2">
        <v>7.46</v>
      </c>
      <c r="E16" s="1">
        <f t="shared" si="0"/>
        <v>36619.189368406027</v>
      </c>
      <c r="F16" t="s">
        <v>82</v>
      </c>
    </row>
    <row r="17" spans="1:6" x14ac:dyDescent="0.25">
      <c r="A17" t="s">
        <v>52</v>
      </c>
      <c r="B17" t="s">
        <v>51</v>
      </c>
      <c r="C17" s="2">
        <v>2.5</v>
      </c>
      <c r="D17" s="2">
        <v>1</v>
      </c>
      <c r="E17" s="1">
        <f t="shared" si="0"/>
        <v>4908.7385212340523</v>
      </c>
      <c r="F17" t="s">
        <v>67</v>
      </c>
    </row>
    <row r="18" spans="1:6" x14ac:dyDescent="0.25">
      <c r="A18" t="s">
        <v>13</v>
      </c>
      <c r="B18" t="s">
        <v>22</v>
      </c>
      <c r="C18" s="2">
        <v>3.75</v>
      </c>
      <c r="D18" s="2">
        <v>1.927</v>
      </c>
      <c r="E18" s="1">
        <f t="shared" si="0"/>
        <v>21283.063043440539</v>
      </c>
      <c r="F18" t="s">
        <v>82</v>
      </c>
    </row>
    <row r="19" spans="1:6" x14ac:dyDescent="0.25">
      <c r="A19" t="s">
        <v>25</v>
      </c>
      <c r="B19" t="s">
        <v>26</v>
      </c>
      <c r="C19" s="2">
        <v>3.75</v>
      </c>
      <c r="D19" s="2">
        <v>3.8679999999999999</v>
      </c>
      <c r="E19" s="1">
        <f t="shared" si="0"/>
        <v>42720.75135029995</v>
      </c>
      <c r="F19" t="s">
        <v>82</v>
      </c>
    </row>
    <row r="20" spans="1:6" x14ac:dyDescent="0.25">
      <c r="A20" t="s">
        <v>27</v>
      </c>
      <c r="B20" t="s">
        <v>28</v>
      </c>
      <c r="C20" s="2">
        <v>3.75</v>
      </c>
      <c r="D20" s="2">
        <v>7.48</v>
      </c>
      <c r="E20" s="1">
        <f t="shared" si="0"/>
        <v>82614.069312369102</v>
      </c>
      <c r="F20" t="s">
        <v>82</v>
      </c>
    </row>
    <row r="21" spans="1:6" x14ac:dyDescent="0.25">
      <c r="A21" t="s">
        <v>33</v>
      </c>
      <c r="B21" t="s">
        <v>34</v>
      </c>
      <c r="C21" s="2">
        <v>1.875</v>
      </c>
      <c r="D21" s="2">
        <v>0.46875</v>
      </c>
      <c r="E21" s="1">
        <f t="shared" si="0"/>
        <v>1294.2962897785098</v>
      </c>
      <c r="F21" t="s">
        <v>82</v>
      </c>
    </row>
    <row r="22" spans="1:6" x14ac:dyDescent="0.25">
      <c r="A22" t="s">
        <v>35</v>
      </c>
      <c r="B22" t="s">
        <v>37</v>
      </c>
      <c r="C22" s="2">
        <v>1.875</v>
      </c>
      <c r="D22" s="2">
        <v>0.9375</v>
      </c>
      <c r="E22" s="1">
        <f t="shared" si="0"/>
        <v>2588.5925795570197</v>
      </c>
      <c r="F22" t="s">
        <v>82</v>
      </c>
    </row>
    <row r="23" spans="1:6" x14ac:dyDescent="0.25">
      <c r="A23" t="s">
        <v>38</v>
      </c>
      <c r="B23" t="s">
        <v>36</v>
      </c>
      <c r="C23" s="2">
        <v>1.875</v>
      </c>
      <c r="D23" s="2">
        <v>1.875</v>
      </c>
      <c r="E23" s="1">
        <f t="shared" si="0"/>
        <v>5177.1851591140394</v>
      </c>
      <c r="F23" t="s">
        <v>82</v>
      </c>
    </row>
    <row r="24" spans="1:6" x14ac:dyDescent="0.25">
      <c r="A24" t="s">
        <v>39</v>
      </c>
      <c r="B24" t="s">
        <v>41</v>
      </c>
      <c r="C24" s="2">
        <v>1.875</v>
      </c>
      <c r="D24" s="2">
        <v>3.75</v>
      </c>
      <c r="E24" s="1">
        <f t="shared" si="0"/>
        <v>10354.370318228079</v>
      </c>
      <c r="F24" t="s">
        <v>82</v>
      </c>
    </row>
    <row r="25" spans="1:6" x14ac:dyDescent="0.25">
      <c r="A25" t="s">
        <v>57</v>
      </c>
      <c r="B25" t="s">
        <v>58</v>
      </c>
      <c r="C25" s="2">
        <v>1.875</v>
      </c>
      <c r="D25" s="2">
        <v>0.85</v>
      </c>
      <c r="E25" s="1">
        <f t="shared" si="0"/>
        <v>2346.990605465031</v>
      </c>
      <c r="F25" t="s">
        <v>67</v>
      </c>
    </row>
    <row r="26" spans="1:6" x14ac:dyDescent="0.25">
      <c r="A26" t="s">
        <v>43</v>
      </c>
      <c r="B26" t="s">
        <v>44</v>
      </c>
      <c r="C26" s="2">
        <v>5</v>
      </c>
      <c r="D26" s="2">
        <v>1.875</v>
      </c>
      <c r="E26" s="1">
        <f t="shared" si="0"/>
        <v>36815.538909255389</v>
      </c>
      <c r="F26" t="s">
        <v>82</v>
      </c>
    </row>
    <row r="27" spans="1:6" x14ac:dyDescent="0.25">
      <c r="A27" t="s">
        <v>46</v>
      </c>
      <c r="B27" t="s">
        <v>45</v>
      </c>
      <c r="C27" s="2">
        <v>5</v>
      </c>
      <c r="D27" s="2">
        <v>3.75</v>
      </c>
      <c r="E27" s="1">
        <f t="shared" si="0"/>
        <v>73631.077818510777</v>
      </c>
      <c r="F27" t="s">
        <v>82</v>
      </c>
    </row>
    <row r="28" spans="1:6" x14ac:dyDescent="0.25">
      <c r="A28" t="s">
        <v>47</v>
      </c>
      <c r="B28" t="s">
        <v>48</v>
      </c>
      <c r="C28" s="2">
        <v>5</v>
      </c>
      <c r="D28" s="2">
        <v>7.5</v>
      </c>
      <c r="E28" s="1">
        <f t="shared" si="0"/>
        <v>147262.15563702155</v>
      </c>
      <c r="F28" t="s">
        <v>82</v>
      </c>
    </row>
    <row r="29" spans="1:6" x14ac:dyDescent="0.25">
      <c r="A29" t="s">
        <v>49</v>
      </c>
      <c r="B29" t="s">
        <v>50</v>
      </c>
      <c r="C29" s="2">
        <v>5</v>
      </c>
      <c r="D29" s="2">
        <v>15</v>
      </c>
      <c r="E29" s="1">
        <f t="shared" si="0"/>
        <v>294524.31127404311</v>
      </c>
      <c r="F29" t="s">
        <v>82</v>
      </c>
    </row>
    <row r="30" spans="1:6" x14ac:dyDescent="0.25">
      <c r="A30" t="s">
        <v>94</v>
      </c>
      <c r="B30" t="s">
        <v>95</v>
      </c>
      <c r="C30" s="2">
        <v>5</v>
      </c>
      <c r="D30" s="2">
        <v>2.5499999999999998</v>
      </c>
      <c r="E30" s="1">
        <f t="shared" ref="E30:E35" si="1">D30*PI()*(C30/2)^2*1000</f>
        <v>50069.132916587325</v>
      </c>
      <c r="F30" t="s">
        <v>82</v>
      </c>
    </row>
    <row r="31" spans="1:6" x14ac:dyDescent="0.25">
      <c r="A31" t="s">
        <v>105</v>
      </c>
      <c r="B31" t="s">
        <v>96</v>
      </c>
      <c r="C31" s="2">
        <v>0.625</v>
      </c>
      <c r="D31" s="2">
        <v>0.28093220000000002</v>
      </c>
      <c r="E31" s="1">
        <f t="shared" si="1"/>
        <v>86.188919499689305</v>
      </c>
      <c r="F31" t="s">
        <v>102</v>
      </c>
    </row>
    <row r="32" spans="1:6" x14ac:dyDescent="0.25">
      <c r="A32" t="s">
        <v>106</v>
      </c>
      <c r="B32" t="s">
        <v>97</v>
      </c>
      <c r="C32" s="2">
        <v>1.25</v>
      </c>
      <c r="D32" s="2">
        <v>0.59</v>
      </c>
      <c r="E32" s="1">
        <f t="shared" si="1"/>
        <v>724.03893188202267</v>
      </c>
      <c r="F32" t="s">
        <v>102</v>
      </c>
    </row>
    <row r="33" spans="1:6" x14ac:dyDescent="0.25">
      <c r="A33" t="s">
        <v>110</v>
      </c>
      <c r="B33" t="s">
        <v>100</v>
      </c>
      <c r="C33" s="2">
        <v>0.5</v>
      </c>
      <c r="D33" s="2">
        <v>1.2</v>
      </c>
      <c r="E33" s="1">
        <f t="shared" si="1"/>
        <v>235.61944901923448</v>
      </c>
      <c r="F33" t="s">
        <v>107</v>
      </c>
    </row>
    <row r="34" spans="1:6" x14ac:dyDescent="0.25">
      <c r="A34" t="s">
        <v>108</v>
      </c>
      <c r="B34" t="s">
        <v>98</v>
      </c>
      <c r="C34" s="2">
        <v>1.25</v>
      </c>
      <c r="D34" s="2">
        <v>1.8</v>
      </c>
      <c r="E34" s="1">
        <f t="shared" si="1"/>
        <v>2208.9323345553235</v>
      </c>
      <c r="F34" t="s">
        <v>107</v>
      </c>
    </row>
    <row r="35" spans="1:6" x14ac:dyDescent="0.25">
      <c r="A35" t="s">
        <v>109</v>
      </c>
      <c r="B35" t="s">
        <v>99</v>
      </c>
      <c r="C35" s="2">
        <v>2.5</v>
      </c>
      <c r="D35" s="2">
        <v>1.8</v>
      </c>
      <c r="E35" s="1">
        <f t="shared" si="1"/>
        <v>8835.7293382212938</v>
      </c>
      <c r="F35" t="s">
        <v>107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E58AB-3630-44E1-8DCD-66ECB0870A18}">
  <dimension ref="A1:G8"/>
  <sheetViews>
    <sheetView workbookViewId="0">
      <pane ySplit="1" topLeftCell="A2" activePane="bottomLeft" state="frozen"/>
      <selection pane="bottomLeft" activeCell="C30" sqref="C30"/>
    </sheetView>
  </sheetViews>
  <sheetFormatPr baseColWidth="10" defaultRowHeight="15" x14ac:dyDescent="0.25"/>
  <cols>
    <col min="1" max="1" width="24.7109375" bestFit="1" customWidth="1"/>
    <col min="2" max="2" width="38" bestFit="1" customWidth="1"/>
    <col min="3" max="3" width="16.7109375" bestFit="1" customWidth="1"/>
    <col min="4" max="4" width="16.42578125" bestFit="1" customWidth="1"/>
    <col min="6" max="6" width="16.42578125" bestFit="1" customWidth="1"/>
  </cols>
  <sheetData>
    <row r="1" spans="1:7" x14ac:dyDescent="0.25">
      <c r="A1" s="3" t="s">
        <v>0</v>
      </c>
      <c r="B1" s="3" t="s">
        <v>1</v>
      </c>
      <c r="C1" s="3" t="s">
        <v>70</v>
      </c>
      <c r="D1" s="3" t="s">
        <v>72</v>
      </c>
      <c r="E1" s="3" t="s">
        <v>71</v>
      </c>
      <c r="F1" s="3" t="s">
        <v>6</v>
      </c>
      <c r="G1" s="3" t="s">
        <v>81</v>
      </c>
    </row>
    <row r="2" spans="1:7" x14ac:dyDescent="0.25">
      <c r="A2" t="s">
        <v>74</v>
      </c>
      <c r="B2" t="s">
        <v>73</v>
      </c>
      <c r="C2" s="1">
        <v>1.25</v>
      </c>
      <c r="D2">
        <v>2.5</v>
      </c>
      <c r="E2">
        <v>2.5</v>
      </c>
      <c r="F2" s="1">
        <f>1/3*PI()*E2*(C2^2+(C2*D2)+D2^2)*1000</f>
        <v>28634.308040531967</v>
      </c>
      <c r="G2" t="s">
        <v>82</v>
      </c>
    </row>
    <row r="3" spans="1:7" x14ac:dyDescent="0.25">
      <c r="A3" t="s">
        <v>75</v>
      </c>
      <c r="B3" t="s">
        <v>76</v>
      </c>
      <c r="C3" s="1">
        <v>1.25</v>
      </c>
      <c r="D3">
        <v>2.5</v>
      </c>
      <c r="E3">
        <v>2.5</v>
      </c>
      <c r="F3" s="1">
        <f>1/3*PI()*E3*(C3^2+(C3*D3)+D3^2)*1000</f>
        <v>28634.308040531967</v>
      </c>
      <c r="G3" t="s">
        <v>82</v>
      </c>
    </row>
    <row r="4" spans="1:7" x14ac:dyDescent="0.25">
      <c r="A4" t="s">
        <v>84</v>
      </c>
      <c r="B4" t="s">
        <v>85</v>
      </c>
      <c r="C4">
        <v>0.625</v>
      </c>
      <c r="D4">
        <v>1.875</v>
      </c>
      <c r="E4">
        <v>0.75</v>
      </c>
      <c r="F4" s="1">
        <f t="shared" ref="F4:F8" si="0">1/3*PI()*E4*(C4^2+(C4*D4)+D4^2)*1000</f>
        <v>3988.3500485026671</v>
      </c>
      <c r="G4" t="s">
        <v>82</v>
      </c>
    </row>
    <row r="5" spans="1:7" x14ac:dyDescent="0.25">
      <c r="A5" t="s">
        <v>87</v>
      </c>
      <c r="B5" t="s">
        <v>86</v>
      </c>
      <c r="C5">
        <v>1.25</v>
      </c>
      <c r="D5">
        <v>1.875</v>
      </c>
      <c r="E5">
        <v>1.875</v>
      </c>
      <c r="F5" s="1">
        <f t="shared" si="0"/>
        <v>14572.817484913588</v>
      </c>
      <c r="G5" t="s">
        <v>82</v>
      </c>
    </row>
    <row r="6" spans="1:7" x14ac:dyDescent="0.25">
      <c r="A6" t="s">
        <v>89</v>
      </c>
      <c r="B6" t="s">
        <v>88</v>
      </c>
      <c r="C6">
        <v>1.25</v>
      </c>
      <c r="D6">
        <v>1.875</v>
      </c>
      <c r="E6">
        <f>0.234375*2</f>
        <v>0.46875</v>
      </c>
      <c r="F6" s="1">
        <f t="shared" si="0"/>
        <v>3643.2043712283971</v>
      </c>
      <c r="G6" t="s">
        <v>82</v>
      </c>
    </row>
    <row r="7" spans="1:7" x14ac:dyDescent="0.25">
      <c r="A7" t="s">
        <v>90</v>
      </c>
      <c r="B7" t="s">
        <v>91</v>
      </c>
      <c r="C7">
        <v>1.875</v>
      </c>
      <c r="D7">
        <v>2.5</v>
      </c>
      <c r="E7">
        <v>1.875</v>
      </c>
      <c r="F7" s="1">
        <f t="shared" si="0"/>
        <v>28378.644575884358</v>
      </c>
      <c r="G7" t="s">
        <v>82</v>
      </c>
    </row>
    <row r="8" spans="1:7" x14ac:dyDescent="0.25">
      <c r="A8" t="s">
        <v>92</v>
      </c>
      <c r="B8" t="s">
        <v>93</v>
      </c>
      <c r="C8">
        <v>3.75</v>
      </c>
      <c r="D8">
        <v>5</v>
      </c>
      <c r="E8">
        <v>2.5</v>
      </c>
      <c r="F8" s="1">
        <f t="shared" si="0"/>
        <v>151352.77107138323</v>
      </c>
      <c r="G8" t="s">
        <v>82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159CF-F402-41BE-9361-E3DB610C4170}">
  <dimension ref="A1:E4"/>
  <sheetViews>
    <sheetView workbookViewId="0">
      <pane ySplit="1" topLeftCell="A2" activePane="bottomLeft" state="frozen"/>
      <selection pane="bottomLeft" activeCell="F29" sqref="F29"/>
    </sheetView>
  </sheetViews>
  <sheetFormatPr baseColWidth="10" defaultRowHeight="15" x14ac:dyDescent="0.25"/>
  <cols>
    <col min="1" max="1" width="18.42578125" bestFit="1" customWidth="1"/>
    <col min="2" max="2" width="39.5703125" bestFit="1" customWidth="1"/>
    <col min="4" max="4" width="16.42578125" bestFit="1" customWidth="1"/>
  </cols>
  <sheetData>
    <row r="1" spans="1:5" x14ac:dyDescent="0.25">
      <c r="A1" s="3" t="s">
        <v>0</v>
      </c>
      <c r="B1" s="3" t="s">
        <v>1</v>
      </c>
      <c r="C1" s="3" t="s">
        <v>8</v>
      </c>
      <c r="D1" s="3" t="s">
        <v>6</v>
      </c>
      <c r="E1" s="3" t="s">
        <v>67</v>
      </c>
    </row>
    <row r="2" spans="1:5" x14ac:dyDescent="0.25">
      <c r="A2" t="s">
        <v>59</v>
      </c>
      <c r="B2" t="s">
        <v>62</v>
      </c>
      <c r="C2">
        <v>0.625</v>
      </c>
      <c r="D2" s="1">
        <f>4/3*(C2/2)^3*PI()*1000</f>
        <v>127.83173232380344</v>
      </c>
      <c r="E2" t="s">
        <v>82</v>
      </c>
    </row>
    <row r="3" spans="1:5" x14ac:dyDescent="0.25">
      <c r="A3" t="s">
        <v>63</v>
      </c>
      <c r="B3" t="s">
        <v>64</v>
      </c>
      <c r="C3">
        <v>0.58799999999999997</v>
      </c>
      <c r="D3" s="1">
        <f t="shared" ref="D3:D4" si="0">4/3*(C3/2)^3*PI()*1000</f>
        <v>106.44630742142941</v>
      </c>
      <c r="E3" t="s">
        <v>67</v>
      </c>
    </row>
    <row r="4" spans="1:5" x14ac:dyDescent="0.25">
      <c r="A4" t="s">
        <v>68</v>
      </c>
      <c r="B4" t="s">
        <v>69</v>
      </c>
      <c r="C4">
        <v>0.375</v>
      </c>
      <c r="D4" s="1">
        <f t="shared" si="0"/>
        <v>27.611654181941542</v>
      </c>
      <c r="E4" t="s">
        <v>67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AEC3-89C3-4244-A894-0FFAED54E0DB}">
  <dimension ref="A1:F4"/>
  <sheetViews>
    <sheetView workbookViewId="0">
      <pane ySplit="1" topLeftCell="A2" activePane="bottomLeft" state="frozen"/>
      <selection pane="bottomLeft" activeCell="H17" sqref="H17"/>
    </sheetView>
  </sheetViews>
  <sheetFormatPr baseColWidth="10" defaultRowHeight="15" x14ac:dyDescent="0.25"/>
  <cols>
    <col min="1" max="1" width="19.7109375" bestFit="1" customWidth="1"/>
    <col min="2" max="2" width="26.85546875" bestFit="1" customWidth="1"/>
    <col min="3" max="3" width="8" bestFit="1" customWidth="1"/>
    <col min="4" max="4" width="10.5703125" bestFit="1" customWidth="1"/>
    <col min="5" max="5" width="16.42578125" bestFit="1" customWidth="1"/>
  </cols>
  <sheetData>
    <row r="1" spans="1:6" x14ac:dyDescent="0.25">
      <c r="A1" s="3" t="s">
        <v>0</v>
      </c>
      <c r="B1" s="3" t="s">
        <v>1</v>
      </c>
      <c r="C1" s="3" t="s">
        <v>8</v>
      </c>
      <c r="D1" s="3" t="s">
        <v>7</v>
      </c>
      <c r="E1" s="3" t="s">
        <v>6</v>
      </c>
      <c r="F1" s="3" t="s">
        <v>103</v>
      </c>
    </row>
    <row r="2" spans="1:6" x14ac:dyDescent="0.25">
      <c r="A2" t="s">
        <v>60</v>
      </c>
      <c r="B2" t="s">
        <v>61</v>
      </c>
      <c r="C2">
        <v>0.625</v>
      </c>
      <c r="D2">
        <v>1.25</v>
      </c>
      <c r="E2" s="1">
        <f>4/3*(C2/2)^3*PI()+(D2-C2)*(C2/2)^2*PI()*1000</f>
        <v>191.87543021802895</v>
      </c>
      <c r="F2" t="s">
        <v>82</v>
      </c>
    </row>
    <row r="3" spans="1:6" x14ac:dyDescent="0.25">
      <c r="A3" t="s">
        <v>65</v>
      </c>
      <c r="B3" t="s">
        <v>66</v>
      </c>
      <c r="C3">
        <v>0.53466000000000002</v>
      </c>
      <c r="D3">
        <v>1.4871099999999999</v>
      </c>
      <c r="E3" s="1">
        <f>4/3*(C3/2)^3*PI()+(D3-C3)*(C3/2)^2*PI()*1000</f>
        <v>213.91929238830406</v>
      </c>
      <c r="F3" t="s">
        <v>67</v>
      </c>
    </row>
    <row r="4" spans="1:6" x14ac:dyDescent="0.25">
      <c r="A4" t="s">
        <v>104</v>
      </c>
      <c r="B4" t="s">
        <v>101</v>
      </c>
      <c r="C4">
        <v>0.31893700000000003</v>
      </c>
      <c r="D4">
        <v>0.55149400000000004</v>
      </c>
      <c r="E4" s="1">
        <f>4/3*(C4/2)^3*PI()+(D4-C4)*(C4/2)^2*PI()*1000</f>
        <v>18.596276604178552</v>
      </c>
      <c r="F4" t="s">
        <v>102</v>
      </c>
    </row>
  </sheetData>
  <pageMargins left="0.7" right="0.7" top="0.78740157499999996" bottom="0.78740157499999996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3ECEC-C78A-4C71-86DA-4A10A104C6AE}">
  <dimension ref="A1:F2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15.85546875" bestFit="1" customWidth="1"/>
  </cols>
  <sheetData>
    <row r="1" spans="1:6" x14ac:dyDescent="0.25">
      <c r="A1" s="3" t="s">
        <v>0</v>
      </c>
      <c r="B1" s="3" t="s">
        <v>1</v>
      </c>
      <c r="C1" s="3" t="s">
        <v>8</v>
      </c>
      <c r="D1" s="3" t="s">
        <v>7</v>
      </c>
      <c r="E1" s="3" t="s">
        <v>6</v>
      </c>
      <c r="F1" s="3" t="s">
        <v>103</v>
      </c>
    </row>
    <row r="2" spans="1:6" x14ac:dyDescent="0.25">
      <c r="A2" t="s">
        <v>40</v>
      </c>
      <c r="B2" t="s">
        <v>42</v>
      </c>
      <c r="F2" t="s">
        <v>111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Cylindrical</vt:lpstr>
      <vt:lpstr>Conical</vt:lpstr>
      <vt:lpstr>Spherical</vt:lpstr>
      <vt:lpstr>Capsule</vt:lpstr>
      <vt:lpstr>Weird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Kobymaru</dc:creator>
  <cp:lastModifiedBy>alexander</cp:lastModifiedBy>
  <dcterms:created xsi:type="dcterms:W3CDTF">2020-05-23T11:25:33Z</dcterms:created>
  <dcterms:modified xsi:type="dcterms:W3CDTF">2020-05-24T14:16:19Z</dcterms:modified>
</cp:coreProperties>
</file>