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mc:AlternateContent xmlns:mc="http://schemas.openxmlformats.org/markup-compatibility/2006">
    <mc:Choice Requires="x15">
      <x15ac:absPath xmlns:x15ac="http://schemas.microsoft.com/office/spreadsheetml/2010/11/ac" url="C:\Users\Le Beurre Noisette\Desktop\LBN定例会資料\"/>
    </mc:Choice>
  </mc:AlternateContent>
  <xr:revisionPtr revIDLastSave="0" documentId="13_ncr:1_{C2C80323-52AF-4F66-A84A-F704B7424EEE}" xr6:coauthVersionLast="45" xr6:coauthVersionMax="45" xr10:uidLastSave="{00000000-0000-0000-0000-000000000000}"/>
  <bookViews>
    <workbookView xWindow="-120" yWindow="-120" windowWidth="20730" windowHeight="11160" firstSheet="3" activeTab="8" xr2:uid="{00000000-000D-0000-FFFF-FFFF00000000}"/>
  </bookViews>
  <sheets>
    <sheet name="LBN2原価表1月" sheetId="99" r:id="rId1"/>
    <sheet name="売上・利益・経費" sheetId="1" r:id="rId2"/>
    <sheet name="施設売上1月度" sheetId="88" r:id="rId3"/>
    <sheet name="ランチ&amp;カフェ売上実績 " sheetId="15" r:id="rId4"/>
    <sheet name="ランチ詳細" sheetId="90" r:id="rId5"/>
    <sheet name="ディナー売上実績" sheetId="70" r:id="rId6"/>
    <sheet name="ディナー詳細" sheetId="100" r:id="rId7"/>
    <sheet name="飲料出数" sheetId="93" r:id="rId8"/>
    <sheet name="Sheet1" sheetId="10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Key1" localSheetId="5" hidden="1">#REF!</definedName>
    <definedName name="_Key1" localSheetId="3" hidden="1">#REF!</definedName>
    <definedName name="_Key1" hidden="1">#REF!</definedName>
    <definedName name="_Order1" hidden="1">1</definedName>
    <definedName name="☆上記３１期の累計実績は_前期との" localSheetId="5">#REF!</definedName>
    <definedName name="☆上記３１期の累計実績は_前期との" localSheetId="3">#REF!</definedName>
    <definedName name="☆上記３１期の累計実績は_前期との">#REF!</definedName>
    <definedName name="A1.R60_">#N/A</definedName>
    <definedName name="aaaa">#REF!</definedName>
    <definedName name="ASA" localSheetId="5">'[1]4-2)販管累計実績前年対'!#REF!</definedName>
    <definedName name="ASA" localSheetId="3">'[1]4-2)販管累計実績前年対'!#REF!</definedName>
    <definedName name="ASA">'[1]4-2)販管累計実績前年対'!#REF!</definedName>
    <definedName name="_xlnm.Criteria" localSheetId="5">#REF!</definedName>
    <definedName name="_xlnm.Criteria" localSheetId="3">#REF!</definedName>
    <definedName name="_xlnm.Criteria">#REF!</definedName>
    <definedName name="dd">#REF!</definedName>
    <definedName name="ｄｄｄｄ">#REF!</definedName>
    <definedName name="ｄｄｄｄｄ">#REF!</definedName>
    <definedName name="ｆｆｆ" localSheetId="5">#REF!</definedName>
    <definedName name="ｆｆｆ">#REF!</definedName>
    <definedName name="GB">#REF!</definedName>
    <definedName name="ｈ" localSheetId="5">#REF!</definedName>
    <definedName name="ｈ" localSheetId="3">#REF!</definedName>
    <definedName name="ｈ">#REF!</definedName>
    <definedName name="hhhh">[2]Sheet1!#REF!</definedName>
    <definedName name="HIROKI" localSheetId="5" hidden="1">'[3]5-1-2西支援　数値実績'!#REF!</definedName>
    <definedName name="HIROKI" localSheetId="3" hidden="1">'[3]5-1-2西支援　数値実績'!#REF!</definedName>
    <definedName name="HIROKI" hidden="1">'[3]5-1-2西支援　数値実績'!#REF!</definedName>
    <definedName name="huyt" localSheetId="5">#REF!</definedName>
    <definedName name="huyt" localSheetId="3">#REF!</definedName>
    <definedName name="huyt">#REF!</definedName>
    <definedName name="ｊ" localSheetId="5">#REF!</definedName>
    <definedName name="ｊ" localSheetId="3">#REF!</definedName>
    <definedName name="ｊ">#REF!</definedName>
    <definedName name="ｊｊ" localSheetId="5">#REF!</definedName>
    <definedName name="ｊｊ" localSheetId="3">#REF!</definedName>
    <definedName name="ｊｊ">#REF!</definedName>
    <definedName name="ｋ">[4]マスタ!$B$21:$C$32</definedName>
    <definedName name="kitei">[5]マスタ!$K$7:$L$164</definedName>
    <definedName name="kk" hidden="1">#REF!</definedName>
    <definedName name="ｋｋｋ" localSheetId="5">#REF!</definedName>
    <definedName name="ｋｋｋ" localSheetId="3">#REF!</definedName>
    <definedName name="ｋｋｋ">#REF!</definedName>
    <definedName name="ｋｋｋｋｋｋｋ" localSheetId="5">#REF!</definedName>
    <definedName name="ｋｋｋｋｋｋｋ" localSheetId="3">#REF!</definedName>
    <definedName name="ｋｋｋｋｋｋｋ">#REF!</definedName>
    <definedName name="komo">#REF!</definedName>
    <definedName name="komori">[6]Sheet1!#REF!</definedName>
    <definedName name="Kunita">[2]Sheet1!#REF!</definedName>
    <definedName name="kコース割合" localSheetId="5">#REF!</definedName>
    <definedName name="kコース割合">#REF!</definedName>
    <definedName name="k分類" localSheetId="5">#REF!</definedName>
    <definedName name="k分類">#REF!</definedName>
    <definedName name="k予約割合" localSheetId="5">#REF!</definedName>
    <definedName name="k予約割合">#REF!</definedName>
    <definedName name="ｌ" localSheetId="5">#REF!</definedName>
    <definedName name="ｌ" localSheetId="3">#REF!</definedName>
    <definedName name="ｌ">#REF!</definedName>
    <definedName name="LBN">[7]Sheet1!#REF!</definedName>
    <definedName name="LBN5月">#REF!</definedName>
    <definedName name="ｌｌ" localSheetId="5">#REF!</definedName>
    <definedName name="ｌｌ" localSheetId="3">#REF!</definedName>
    <definedName name="ｌｌ">#REF!</definedName>
    <definedName name="L割合" localSheetId="5">#REF!</definedName>
    <definedName name="L割合">#REF!</definedName>
    <definedName name="m.komori">[6]Sheet1!#REF!</definedName>
    <definedName name="masayuki">[2]Sheet1!#REF!</definedName>
    <definedName name="MIYUKI">[6]Sheet1!#REF!</definedName>
    <definedName name="mm">#REF!</definedName>
    <definedName name="N">[6]Sheet1!#REF!</definedName>
    <definedName name="ｐ">[6]Sheet1!#REF!</definedName>
    <definedName name="ｐｐｐｐ">#REF!</definedName>
    <definedName name="_xlnm.Print_Area" localSheetId="0">LBN2原価表1月!$A$1:$I$57</definedName>
    <definedName name="_xlnm.Print_Area" localSheetId="6">ディナー詳細!$C$2:$Q$103</definedName>
    <definedName name="_xlnm.Print_Area" localSheetId="5">ディナー売上実績!$A$1:$AK$63</definedName>
    <definedName name="_xlnm.Print_Area" localSheetId="3">'ランチ&amp;カフェ売上実績 '!$A$1:$AL$64</definedName>
    <definedName name="_xlnm.Print_Area" localSheetId="4">ランチ詳細!$A$1:$AB$53</definedName>
    <definedName name="_xlnm.Print_Area">#REF!</definedName>
    <definedName name="ｑ">[6]Sheet1!#REF!</definedName>
    <definedName name="ｑゐえ" localSheetId="5">#REF!</definedName>
    <definedName name="ｑゐえ" localSheetId="3">#REF!</definedName>
    <definedName name="ｑゐえ">#REF!</definedName>
    <definedName name="ri">[2]Sheet1!#REF!</definedName>
    <definedName name="ｓ" localSheetId="5">#REF!</definedName>
    <definedName name="ｓ">#REF!</definedName>
    <definedName name="si">[6]Sheet1!#REF!</definedName>
    <definedName name="SIRAKURA">[6]Sheet1!#REF!</definedName>
    <definedName name="ss">#REF!</definedName>
    <definedName name="ｓｓｓｓ">#REF!</definedName>
    <definedName name="ｓｓｓｓｓｓ" localSheetId="5">#REF!</definedName>
    <definedName name="ｓｓｓｓｓｓ">#REF!</definedName>
    <definedName name="T">[6]Sheet1!#REF!</definedName>
    <definedName name="tenki">[5]マスタ!$E$7:$F$11</definedName>
    <definedName name="tms" localSheetId="5">#REF!</definedName>
    <definedName name="tms" localSheetId="3">#REF!</definedName>
    <definedName name="tms">#REF!</definedName>
    <definedName name="ｔｔｔｔｔｔｔ">[6]Sheet1!#REF!</definedName>
    <definedName name="tukihi">[5]マスタ!$B$21:$C$32</definedName>
    <definedName name="uuuuuuu">#REF!</definedName>
    <definedName name="vv">[6]Sheet1!#REF!</definedName>
    <definedName name="W">[6]Sheet1!#REF!</definedName>
    <definedName name="wa">#REF!</definedName>
    <definedName name="wrn.9703開店開拓." hidden="1">{#N/A,#N/A,TRUE,"3月"}</definedName>
    <definedName name="ww">[6]Sheet1!#REF!</definedName>
    <definedName name="wwww">#REF!</definedName>
    <definedName name="zzz">[2]Sheet1!#REF!</definedName>
    <definedName name="あ" localSheetId="5">#REF!</definedName>
    <definedName name="あ" localSheetId="3">#REF!</definedName>
    <definedName name="あ">#REF!</definedName>
    <definedName name="ああ" localSheetId="5">#REF!</definedName>
    <definedName name="ああ" localSheetId="3">#REF!</definedName>
    <definedName name="ああ">#REF!</definedName>
    <definedName name="ああああああああああああああ">[2]Sheet1!#REF!</definedName>
    <definedName name="ああああああああああああああああああああああああああああああああああああああああああああ">[6]Sheet1!#REF!</definedName>
    <definedName name="い" localSheetId="5">#REF!</definedName>
    <definedName name="い" localSheetId="3">#REF!</definedName>
    <definedName name="い">#REF!</definedName>
    <definedName name="いひひ">[6]Sheet1!#REF!</definedName>
    <definedName name="かじ">[2]Sheet1!#REF!</definedName>
    <definedName name="グリルに50分ほどかかる席が多くある状況。" localSheetId="5">#REF!</definedName>
    <definedName name="グリルに50分ほどかかる席が多くある状況。" localSheetId="3">#REF!</definedName>
    <definedName name="グリルに50分ほどかかる席が多くある状況。">#REF!</definedName>
    <definedName name="コース" localSheetId="5">#REF!</definedName>
    <definedName name="コース" localSheetId="3">#REF!</definedName>
    <definedName name="コース">#REF!</definedName>
    <definedName name="せ">[6]Sheet1!#REF!</definedName>
    <definedName name="だ">[6]Sheet1!#REF!</definedName>
    <definedName name="ただし">[6]Sheet1!#REF!</definedName>
    <definedName name="ドリンク見解">#REF!</definedName>
    <definedName name="わ">[2]Sheet1!#REF!</definedName>
    <definedName name="ワインリスト">'[1]4-2)販管累計実績前年対'!#REF!</definedName>
    <definedName name="営業報告書3月" localSheetId="5">#REF!</definedName>
    <definedName name="営業報告書3月">#REF!</definedName>
    <definedName name="課別予算設定品目" hidden="1">{#N/A,#N/A,TRUE,"3月"}</definedName>
    <definedName name="梶原">#REF!</definedName>
    <definedName name="月分類" localSheetId="5">#REF!</definedName>
    <definedName name="月分類">#REF!</definedName>
    <definedName name="見解入力">#REF!</definedName>
    <definedName name="支社ｺｰﾄﾞ" localSheetId="5">#REF!</definedName>
    <definedName name="支社ｺｰﾄﾞ">#REF!</definedName>
    <definedName name="小守">#REF!</definedName>
    <definedName name="小守政行">[6]Sheet1!#REF!</definedName>
    <definedName name="新" hidden="1">{#N/A,#N/A,TRUE,"3月"}</definedName>
    <definedName name="新井分" localSheetId="5" hidden="1">[8]酒井!#REF!</definedName>
    <definedName name="新井分" localSheetId="3" hidden="1">[8]酒井!#REF!</definedName>
    <definedName name="新井分" hidden="1">[8]酒井!#REF!</definedName>
    <definedName name="石橋">#REF!</definedName>
    <definedName name="石倉">[6]Sheet1!#REF!</definedName>
    <definedName name="大音">[2]Sheet1!#REF!</definedName>
    <definedName name="超過">[9]テーブル!$A$1:$B$4</definedName>
    <definedName name="賃金データ">[10]辞令テーブル!$B$2:$K$82</definedName>
    <definedName name="店舗記号" localSheetId="5">#REF!</definedName>
    <definedName name="店舗記号" localSheetId="3">#REF!</definedName>
    <definedName name="店舗記号">#REF!</definedName>
    <definedName name="白倉">[6]Sheet1!#REF!</definedName>
    <definedName name="分類" localSheetId="5">#REF!</definedName>
    <definedName name="分類">#REF!</definedName>
    <definedName name="予約マニュアル平日">[7]Sheet1!#REF!</definedName>
    <definedName name="予約マニュアル平日ディナー">#REF!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37" i="70" l="1"/>
  <c r="U37" i="70"/>
  <c r="M37" i="1" l="1"/>
  <c r="M36" i="1"/>
  <c r="F23" i="1"/>
  <c r="I23" i="1"/>
  <c r="I22" i="1"/>
  <c r="E45" i="90" l="1"/>
  <c r="E44" i="90"/>
  <c r="E43" i="90"/>
  <c r="E42" i="90"/>
  <c r="E41" i="90"/>
  <c r="E56" i="90"/>
  <c r="E55" i="90"/>
  <c r="E54" i="90"/>
  <c r="S91" i="100"/>
  <c r="U78" i="100"/>
  <c r="U79" i="100"/>
  <c r="U80" i="100"/>
  <c r="U81" i="100"/>
  <c r="U82" i="100"/>
  <c r="U77" i="100"/>
  <c r="U50" i="100"/>
  <c r="U51" i="100"/>
  <c r="U52" i="100"/>
  <c r="U53" i="100"/>
  <c r="U54" i="100"/>
  <c r="U55" i="100"/>
  <c r="U56" i="100"/>
  <c r="U57" i="100"/>
  <c r="U58" i="100"/>
  <c r="U59" i="100"/>
  <c r="U60" i="100"/>
  <c r="U61" i="100"/>
  <c r="U62" i="100"/>
  <c r="U63" i="100"/>
  <c r="U64" i="100"/>
  <c r="U65" i="100"/>
  <c r="U66" i="100"/>
  <c r="U67" i="100"/>
  <c r="U68" i="100"/>
  <c r="U69" i="100"/>
  <c r="U70" i="100"/>
  <c r="U71" i="100"/>
  <c r="U72" i="100"/>
  <c r="U73" i="100"/>
  <c r="U49" i="100"/>
  <c r="U35" i="100"/>
  <c r="U36" i="100"/>
  <c r="U37" i="100"/>
  <c r="U38" i="100"/>
  <c r="U39" i="100"/>
  <c r="U40" i="100"/>
  <c r="U41" i="100"/>
  <c r="U42" i="100"/>
  <c r="U43" i="100"/>
  <c r="U44" i="100"/>
  <c r="U45" i="100"/>
  <c r="U46" i="100"/>
  <c r="U34" i="100"/>
  <c r="U23" i="100"/>
  <c r="U24" i="100"/>
  <c r="U25" i="100"/>
  <c r="U26" i="100"/>
  <c r="U27" i="100"/>
  <c r="U28" i="100"/>
  <c r="U29" i="100"/>
  <c r="U30" i="100"/>
  <c r="U31" i="100"/>
  <c r="U22" i="100"/>
  <c r="U10" i="100"/>
  <c r="U11" i="100"/>
  <c r="U12" i="100"/>
  <c r="U13" i="100"/>
  <c r="U14" i="100"/>
  <c r="U15" i="100"/>
  <c r="U16" i="100"/>
  <c r="U17" i="100"/>
  <c r="U18" i="100"/>
  <c r="U19" i="100"/>
  <c r="U9" i="100"/>
  <c r="T83" i="100"/>
  <c r="V72" i="100"/>
  <c r="V71" i="100"/>
  <c r="V70" i="100"/>
  <c r="V69" i="100"/>
  <c r="V68" i="100"/>
  <c r="T74" i="100" s="1"/>
  <c r="T47" i="100"/>
  <c r="T32" i="100"/>
  <c r="T20" i="100"/>
  <c r="T5" i="100"/>
  <c r="U47" i="100" l="1"/>
  <c r="T6" i="100"/>
  <c r="V45" i="100" s="1"/>
  <c r="U83" i="100"/>
  <c r="U74" i="100"/>
  <c r="U32" i="100"/>
  <c r="U20" i="100"/>
  <c r="AR48" i="93"/>
  <c r="AT48" i="93" s="1"/>
  <c r="AT45" i="93"/>
  <c r="AT44" i="93"/>
  <c r="AT43" i="93"/>
  <c r="AR30" i="93" s="1"/>
  <c r="AT42" i="93"/>
  <c r="AR27" i="93" s="1"/>
  <c r="AT41" i="93"/>
  <c r="AT40" i="93"/>
  <c r="AT39" i="93"/>
  <c r="AT38" i="93"/>
  <c r="AT37" i="93"/>
  <c r="AT36" i="93"/>
  <c r="AT35" i="93"/>
  <c r="AT34" i="93"/>
  <c r="AT33" i="93"/>
  <c r="AR26" i="93" s="1"/>
  <c r="AR22" i="93"/>
  <c r="AT22" i="93" s="1"/>
  <c r="AT20" i="93"/>
  <c r="AR8" i="93" s="1"/>
  <c r="AT19" i="93"/>
  <c r="AT18" i="93"/>
  <c r="AT17" i="93"/>
  <c r="AT16" i="93"/>
  <c r="AT15" i="93"/>
  <c r="AT14" i="93"/>
  <c r="AT13" i="93"/>
  <c r="AT12" i="93"/>
  <c r="AT11" i="93"/>
  <c r="AR5" i="93" s="1"/>
  <c r="V58" i="100" l="1"/>
  <c r="V11" i="100"/>
  <c r="V23" i="100"/>
  <c r="V62" i="100"/>
  <c r="V17" i="100"/>
  <c r="V29" i="100"/>
  <c r="V78" i="100"/>
  <c r="V38" i="100"/>
  <c r="V54" i="100"/>
  <c r="V82" i="100"/>
  <c r="V50" i="100"/>
  <c r="V66" i="100"/>
  <c r="V9" i="100"/>
  <c r="V34" i="100"/>
  <c r="V26" i="100"/>
  <c r="V80" i="100"/>
  <c r="V13" i="100"/>
  <c r="V42" i="100"/>
  <c r="V46" i="100"/>
  <c r="V19" i="100"/>
  <c r="V40" i="100"/>
  <c r="V31" i="100"/>
  <c r="V49" i="100"/>
  <c r="V15" i="100"/>
  <c r="V36" i="100"/>
  <c r="V44" i="100"/>
  <c r="V24" i="100"/>
  <c r="V51" i="100"/>
  <c r="V56" i="100"/>
  <c r="V28" i="100"/>
  <c r="V53" i="100"/>
  <c r="V25" i="100"/>
  <c r="V22" i="100"/>
  <c r="V30" i="100"/>
  <c r="V55" i="100"/>
  <c r="V59" i="100"/>
  <c r="V57" i="100"/>
  <c r="V61" i="100"/>
  <c r="V65" i="100"/>
  <c r="V79" i="100"/>
  <c r="V81" i="100"/>
  <c r="V63" i="100"/>
  <c r="V64" i="100"/>
  <c r="V60" i="100"/>
  <c r="V67" i="100"/>
  <c r="V27" i="100"/>
  <c r="V12" i="100"/>
  <c r="V77" i="100"/>
  <c r="V83" i="100" s="1"/>
  <c r="V52" i="100"/>
  <c r="V16" i="100"/>
  <c r="V18" i="100"/>
  <c r="V10" i="100"/>
  <c r="V35" i="100"/>
  <c r="V14" i="100"/>
  <c r="V39" i="100"/>
  <c r="V41" i="100"/>
  <c r="V43" i="100"/>
  <c r="V37" i="100"/>
  <c r="AR29" i="93"/>
  <c r="AR28" i="93"/>
  <c r="AR7" i="93"/>
  <c r="AR6" i="93"/>
  <c r="W37" i="15"/>
  <c r="U37" i="15"/>
  <c r="V32" i="100" l="1"/>
  <c r="V74" i="100"/>
  <c r="V20" i="100"/>
  <c r="V47" i="100"/>
  <c r="S82" i="100"/>
  <c r="S81" i="100"/>
  <c r="S80" i="100"/>
  <c r="C56" i="90"/>
  <c r="C55" i="90"/>
  <c r="C54" i="90"/>
  <c r="C45" i="90"/>
  <c r="C44" i="90"/>
  <c r="C43" i="90"/>
  <c r="C42" i="90"/>
  <c r="C41" i="90"/>
  <c r="O37" i="1" l="1"/>
  <c r="F22" i="1"/>
  <c r="AO48" i="93" l="1"/>
  <c r="AQ48" i="93" s="1"/>
  <c r="AQ45" i="93"/>
  <c r="AQ44" i="93"/>
  <c r="AQ43" i="93"/>
  <c r="AO30" i="93" s="1"/>
  <c r="AQ42" i="93"/>
  <c r="AQ41" i="93"/>
  <c r="AQ40" i="93"/>
  <c r="AQ39" i="93"/>
  <c r="AQ38" i="93"/>
  <c r="AQ37" i="93"/>
  <c r="AQ36" i="93"/>
  <c r="AQ35" i="93"/>
  <c r="AQ34" i="93"/>
  <c r="AQ33" i="93"/>
  <c r="AO22" i="93"/>
  <c r="AQ22" i="93" s="1"/>
  <c r="AQ20" i="93"/>
  <c r="AQ19" i="93"/>
  <c r="AQ18" i="93"/>
  <c r="AQ17" i="93"/>
  <c r="AQ16" i="93"/>
  <c r="AQ15" i="93"/>
  <c r="AQ14" i="93"/>
  <c r="AQ13" i="93"/>
  <c r="AQ12" i="93"/>
  <c r="AQ11" i="93"/>
  <c r="AO8" i="93"/>
  <c r="R78" i="100"/>
  <c r="R79" i="100"/>
  <c r="R80" i="100"/>
  <c r="R81" i="100"/>
  <c r="R82" i="100"/>
  <c r="R83" i="100" s="1"/>
  <c r="R77" i="100"/>
  <c r="R50" i="100"/>
  <c r="R51" i="100"/>
  <c r="R52" i="100"/>
  <c r="R53" i="100"/>
  <c r="R54" i="100"/>
  <c r="R55" i="100"/>
  <c r="R56" i="100"/>
  <c r="R57" i="100"/>
  <c r="R58" i="100"/>
  <c r="R59" i="100"/>
  <c r="R60" i="100"/>
  <c r="R61" i="100"/>
  <c r="R62" i="100"/>
  <c r="R63" i="100"/>
  <c r="R64" i="100"/>
  <c r="R65" i="100"/>
  <c r="R66" i="100"/>
  <c r="R67" i="100"/>
  <c r="R68" i="100"/>
  <c r="R69" i="100"/>
  <c r="R70" i="100"/>
  <c r="R71" i="100"/>
  <c r="R72" i="100"/>
  <c r="R73" i="100"/>
  <c r="R49" i="100"/>
  <c r="R35" i="100"/>
  <c r="R36" i="100"/>
  <c r="R37" i="100"/>
  <c r="R38" i="100"/>
  <c r="R39" i="100"/>
  <c r="R40" i="100"/>
  <c r="R41" i="100"/>
  <c r="R42" i="100"/>
  <c r="R43" i="100"/>
  <c r="R44" i="100"/>
  <c r="R45" i="100"/>
  <c r="R46" i="100"/>
  <c r="R34" i="100"/>
  <c r="R23" i="100"/>
  <c r="R24" i="100"/>
  <c r="R25" i="100"/>
  <c r="R26" i="100"/>
  <c r="R27" i="100"/>
  <c r="R28" i="100"/>
  <c r="R29" i="100"/>
  <c r="R30" i="100"/>
  <c r="R31" i="100"/>
  <c r="R22" i="100"/>
  <c r="R10" i="100"/>
  <c r="R11" i="100"/>
  <c r="R12" i="100"/>
  <c r="R13" i="100"/>
  <c r="R14" i="100"/>
  <c r="R15" i="100"/>
  <c r="R16" i="100"/>
  <c r="R17" i="100"/>
  <c r="R18" i="100"/>
  <c r="R19" i="100"/>
  <c r="R9" i="100"/>
  <c r="Q83" i="100"/>
  <c r="S72" i="100"/>
  <c r="S71" i="100"/>
  <c r="S70" i="100"/>
  <c r="S69" i="100"/>
  <c r="S68" i="100"/>
  <c r="Q74" i="100" s="1"/>
  <c r="Q47" i="100"/>
  <c r="Q32" i="100"/>
  <c r="Q20" i="100"/>
  <c r="O78" i="100"/>
  <c r="O79" i="100"/>
  <c r="O80" i="100"/>
  <c r="O81" i="100"/>
  <c r="O82" i="100"/>
  <c r="O77" i="100"/>
  <c r="O50" i="100"/>
  <c r="O51" i="100"/>
  <c r="O52" i="100"/>
  <c r="O53" i="100"/>
  <c r="O54" i="100"/>
  <c r="O55" i="100"/>
  <c r="O56" i="100"/>
  <c r="O57" i="100"/>
  <c r="O58" i="100"/>
  <c r="O59" i="100"/>
  <c r="O60" i="100"/>
  <c r="O61" i="100"/>
  <c r="O62" i="100"/>
  <c r="O63" i="100"/>
  <c r="O64" i="100"/>
  <c r="O65" i="100"/>
  <c r="O66" i="100"/>
  <c r="O67" i="100"/>
  <c r="O68" i="100"/>
  <c r="O69" i="100"/>
  <c r="O70" i="100"/>
  <c r="O71" i="100"/>
  <c r="O72" i="100"/>
  <c r="O73" i="100"/>
  <c r="O49" i="100"/>
  <c r="O35" i="100"/>
  <c r="O36" i="100"/>
  <c r="O37" i="100"/>
  <c r="O38" i="100"/>
  <c r="O39" i="100"/>
  <c r="O40" i="100"/>
  <c r="O41" i="100"/>
  <c r="O42" i="100"/>
  <c r="O43" i="100"/>
  <c r="O44" i="100"/>
  <c r="O45" i="100"/>
  <c r="O46" i="100"/>
  <c r="O34" i="100"/>
  <c r="O23" i="100"/>
  <c r="O24" i="100"/>
  <c r="O25" i="100"/>
  <c r="O26" i="100"/>
  <c r="O27" i="100"/>
  <c r="O28" i="100"/>
  <c r="O29" i="100"/>
  <c r="O30" i="100"/>
  <c r="O31" i="100"/>
  <c r="O22" i="100"/>
  <c r="O10" i="100"/>
  <c r="O11" i="100"/>
  <c r="O12" i="100"/>
  <c r="O13" i="100"/>
  <c r="O14" i="100"/>
  <c r="O15" i="100"/>
  <c r="O16" i="100"/>
  <c r="O17" i="100"/>
  <c r="O18" i="100"/>
  <c r="O9" i="100"/>
  <c r="AO28" i="93" l="1"/>
  <c r="AO26" i="93"/>
  <c r="AO5" i="93"/>
  <c r="AO29" i="93"/>
  <c r="AO27" i="93"/>
  <c r="AO7" i="93"/>
  <c r="AO6" i="93"/>
  <c r="R74" i="100"/>
  <c r="R32" i="100"/>
  <c r="R20" i="100"/>
  <c r="R47" i="100"/>
  <c r="Q6" i="100" l="1"/>
  <c r="S9" i="100" s="1"/>
  <c r="Q5" i="100"/>
  <c r="Y58" i="90"/>
  <c r="W58" i="90"/>
  <c r="U58" i="90"/>
  <c r="S58" i="90"/>
  <c r="Q58" i="90"/>
  <c r="O58" i="90"/>
  <c r="M58" i="90"/>
  <c r="AA57" i="90"/>
  <c r="Y57" i="90"/>
  <c r="W57" i="90"/>
  <c r="U57" i="90"/>
  <c r="S57" i="90"/>
  <c r="Q57" i="90"/>
  <c r="O57" i="90"/>
  <c r="M57" i="90"/>
  <c r="AA56" i="90"/>
  <c r="Y56" i="90"/>
  <c r="W56" i="90"/>
  <c r="AA55" i="90"/>
  <c r="Y55" i="90"/>
  <c r="W55" i="90"/>
  <c r="AA54" i="90"/>
  <c r="Y54" i="90"/>
  <c r="W54" i="90"/>
  <c r="U54" i="90"/>
  <c r="S54" i="90"/>
  <c r="Q54" i="90"/>
  <c r="O54" i="90"/>
  <c r="M54" i="90"/>
  <c r="K54" i="90"/>
  <c r="I54" i="90"/>
  <c r="G54" i="90"/>
  <c r="AA53" i="90"/>
  <c r="Y53" i="90"/>
  <c r="W53" i="90"/>
  <c r="U53" i="90"/>
  <c r="S53" i="90"/>
  <c r="Q53" i="90"/>
  <c r="O53" i="90"/>
  <c r="M53" i="90"/>
  <c r="K53" i="90"/>
  <c r="I53" i="90"/>
  <c r="G53" i="90"/>
  <c r="E53" i="90"/>
  <c r="C53" i="90"/>
  <c r="AA52" i="90"/>
  <c r="Y52" i="90"/>
  <c r="W52" i="90"/>
  <c r="U52" i="90"/>
  <c r="S52" i="90"/>
  <c r="Q52" i="90"/>
  <c r="O52" i="90"/>
  <c r="M52" i="90"/>
  <c r="K52" i="90"/>
  <c r="I52" i="90"/>
  <c r="G52" i="90"/>
  <c r="E52" i="90"/>
  <c r="C52" i="90"/>
  <c r="AA51" i="90"/>
  <c r="Y51" i="90"/>
  <c r="W51" i="90"/>
  <c r="U51" i="90"/>
  <c r="S51" i="90"/>
  <c r="Q51" i="90"/>
  <c r="O51" i="90"/>
  <c r="M51" i="90"/>
  <c r="K51" i="90"/>
  <c r="I51" i="90"/>
  <c r="G51" i="90"/>
  <c r="E51" i="90"/>
  <c r="C51" i="90"/>
  <c r="AA50" i="90"/>
  <c r="Y50" i="90"/>
  <c r="W50" i="90"/>
  <c r="U50" i="90"/>
  <c r="S50" i="90"/>
  <c r="Q50" i="90"/>
  <c r="O50" i="90"/>
  <c r="M50" i="90"/>
  <c r="K50" i="90"/>
  <c r="I50" i="90"/>
  <c r="G50" i="90"/>
  <c r="E50" i="90"/>
  <c r="C50" i="90"/>
  <c r="AA49" i="90"/>
  <c r="Y49" i="90"/>
  <c r="W49" i="90"/>
  <c r="U49" i="90"/>
  <c r="S49" i="90"/>
  <c r="Q49" i="90"/>
  <c r="O49" i="90"/>
  <c r="M49" i="90"/>
  <c r="K49" i="90"/>
  <c r="I49" i="90"/>
  <c r="G49" i="90"/>
  <c r="E49" i="90"/>
  <c r="C49" i="90"/>
  <c r="AA48" i="90"/>
  <c r="Y48" i="90"/>
  <c r="W48" i="90"/>
  <c r="U48" i="90"/>
  <c r="S48" i="90"/>
  <c r="Q48" i="90"/>
  <c r="O48" i="90"/>
  <c r="M48" i="90"/>
  <c r="K48" i="90"/>
  <c r="I48" i="90"/>
  <c r="G48" i="90"/>
  <c r="E48" i="90"/>
  <c r="C48" i="90"/>
  <c r="AA45" i="90"/>
  <c r="AA44" i="90"/>
  <c r="Y44" i="90"/>
  <c r="W44" i="90"/>
  <c r="U44" i="90"/>
  <c r="S44" i="90"/>
  <c r="Q44" i="90"/>
  <c r="AA43" i="90"/>
  <c r="Y43" i="90"/>
  <c r="W43" i="90"/>
  <c r="U43" i="90"/>
  <c r="S43" i="90"/>
  <c r="Q43" i="90"/>
  <c r="AA42" i="90"/>
  <c r="Y42" i="90"/>
  <c r="W42" i="90"/>
  <c r="U42" i="90"/>
  <c r="S42" i="90"/>
  <c r="Q42" i="90"/>
  <c r="O42" i="90"/>
  <c r="M42" i="90"/>
  <c r="K42" i="90"/>
  <c r="AA41" i="90"/>
  <c r="Y41" i="90"/>
  <c r="W41" i="90"/>
  <c r="U41" i="90"/>
  <c r="S41" i="90"/>
  <c r="Q41" i="90"/>
  <c r="O41" i="90"/>
  <c r="M41" i="90"/>
  <c r="K41" i="90"/>
  <c r="I41" i="90"/>
  <c r="G41" i="90"/>
  <c r="AA40" i="90"/>
  <c r="Y40" i="90"/>
  <c r="W40" i="90"/>
  <c r="U40" i="90"/>
  <c r="S40" i="90"/>
  <c r="Q40" i="90"/>
  <c r="O40" i="90"/>
  <c r="M40" i="90"/>
  <c r="K40" i="90"/>
  <c r="I40" i="90"/>
  <c r="G40" i="90"/>
  <c r="E40" i="90"/>
  <c r="C40" i="90"/>
  <c r="AA39" i="90"/>
  <c r="Y39" i="90"/>
  <c r="W39" i="90"/>
  <c r="U39" i="90"/>
  <c r="S39" i="90"/>
  <c r="Q39" i="90"/>
  <c r="O39" i="90"/>
  <c r="M39" i="90"/>
  <c r="K39" i="90"/>
  <c r="I39" i="90"/>
  <c r="G39" i="90"/>
  <c r="E39" i="90"/>
  <c r="C39" i="90"/>
  <c r="AA38" i="90"/>
  <c r="Y38" i="90"/>
  <c r="W38" i="90"/>
  <c r="U38" i="90"/>
  <c r="S38" i="90"/>
  <c r="Q38" i="90"/>
  <c r="O38" i="90"/>
  <c r="M38" i="90"/>
  <c r="K38" i="90"/>
  <c r="I38" i="90"/>
  <c r="G38" i="90"/>
  <c r="E38" i="90"/>
  <c r="C38" i="90"/>
  <c r="AA37" i="90"/>
  <c r="Y37" i="90"/>
  <c r="W37" i="90"/>
  <c r="U37" i="90"/>
  <c r="S37" i="90"/>
  <c r="Q37" i="90"/>
  <c r="O37" i="90"/>
  <c r="M37" i="90"/>
  <c r="K37" i="90"/>
  <c r="I37" i="90"/>
  <c r="G37" i="90"/>
  <c r="E37" i="90"/>
  <c r="C37" i="90"/>
  <c r="S46" i="100" l="1"/>
  <c r="S44" i="100"/>
  <c r="S42" i="100"/>
  <c r="S40" i="100"/>
  <c r="S38" i="100"/>
  <c r="S36" i="100"/>
  <c r="S34" i="100"/>
  <c r="S19" i="100"/>
  <c r="S17" i="100"/>
  <c r="S15" i="100"/>
  <c r="S13" i="100"/>
  <c r="S11" i="100"/>
  <c r="S67" i="100"/>
  <c r="S61" i="100"/>
  <c r="S57" i="100"/>
  <c r="S53" i="100"/>
  <c r="S51" i="100"/>
  <c r="S30" i="100"/>
  <c r="S26" i="100"/>
  <c r="S22" i="100"/>
  <c r="S78" i="100"/>
  <c r="S66" i="100"/>
  <c r="S64" i="100"/>
  <c r="S62" i="100"/>
  <c r="S60" i="100"/>
  <c r="S58" i="100"/>
  <c r="S56" i="100"/>
  <c r="S54" i="100"/>
  <c r="S52" i="100"/>
  <c r="S50" i="100"/>
  <c r="S31" i="100"/>
  <c r="S29" i="100"/>
  <c r="S27" i="100"/>
  <c r="S25" i="100"/>
  <c r="S23" i="100"/>
  <c r="S79" i="100"/>
  <c r="S77" i="100"/>
  <c r="S28" i="100"/>
  <c r="S24" i="100"/>
  <c r="S45" i="100"/>
  <c r="S43" i="100"/>
  <c r="S41" i="100"/>
  <c r="S39" i="100"/>
  <c r="S37" i="100"/>
  <c r="S35" i="100"/>
  <c r="S18" i="100"/>
  <c r="S16" i="100"/>
  <c r="S14" i="100"/>
  <c r="S12" i="100"/>
  <c r="S10" i="100"/>
  <c r="S65" i="100"/>
  <c r="S63" i="100"/>
  <c r="S59" i="100"/>
  <c r="S55" i="100"/>
  <c r="S49" i="100"/>
  <c r="G6" i="99"/>
  <c r="S83" i="100" l="1"/>
  <c r="S47" i="100"/>
  <c r="S74" i="100"/>
  <c r="S32" i="100"/>
  <c r="S20" i="100"/>
  <c r="I21" i="1"/>
  <c r="F21" i="1"/>
  <c r="AL48" i="93" l="1"/>
  <c r="AN48" i="93" s="1"/>
  <c r="AN45" i="93"/>
  <c r="AN44" i="93"/>
  <c r="AN43" i="93"/>
  <c r="AL30" i="93" s="1"/>
  <c r="AN42" i="93"/>
  <c r="AN41" i="93"/>
  <c r="AN40" i="93"/>
  <c r="AN39" i="93"/>
  <c r="AN38" i="93"/>
  <c r="AN37" i="93"/>
  <c r="AN36" i="93"/>
  <c r="AN35" i="93"/>
  <c r="AN34" i="93"/>
  <c r="AN33" i="93"/>
  <c r="AL22" i="93"/>
  <c r="AN22" i="93" s="1"/>
  <c r="AN20" i="93"/>
  <c r="AL8" i="93" s="1"/>
  <c r="AN19" i="93"/>
  <c r="AN18" i="93"/>
  <c r="AN17" i="93"/>
  <c r="AN16" i="93"/>
  <c r="AN15" i="93"/>
  <c r="AN14" i="93"/>
  <c r="AN13" i="93"/>
  <c r="AN12" i="93"/>
  <c r="AN11" i="93"/>
  <c r="N83" i="100"/>
  <c r="O83" i="100"/>
  <c r="N74" i="100"/>
  <c r="P72" i="100"/>
  <c r="P71" i="100"/>
  <c r="P70" i="100"/>
  <c r="P69" i="100"/>
  <c r="P68" i="100"/>
  <c r="O74" i="100"/>
  <c r="N47" i="100"/>
  <c r="O47" i="100"/>
  <c r="O32" i="100"/>
  <c r="N32" i="100"/>
  <c r="N20" i="100"/>
  <c r="N6" i="100" s="1"/>
  <c r="O19" i="100"/>
  <c r="O20" i="100"/>
  <c r="N5" i="100"/>
  <c r="AA27" i="90"/>
  <c r="AA26" i="90"/>
  <c r="AA25" i="90"/>
  <c r="AA24" i="90"/>
  <c r="AA23" i="90"/>
  <c r="AA22" i="90"/>
  <c r="AA21" i="90"/>
  <c r="AA20" i="90"/>
  <c r="AA19" i="90"/>
  <c r="AA18" i="90"/>
  <c r="AA15" i="90"/>
  <c r="AA14" i="90"/>
  <c r="AA13" i="90"/>
  <c r="AA12" i="90"/>
  <c r="AA11" i="90"/>
  <c r="AA10" i="90"/>
  <c r="AA9" i="90"/>
  <c r="AA8" i="90"/>
  <c r="AA7" i="90"/>
  <c r="AL27" i="93" l="1"/>
  <c r="AL29" i="93"/>
  <c r="AL5" i="93"/>
  <c r="AL28" i="93"/>
  <c r="AL26" i="93"/>
  <c r="AL7" i="93"/>
  <c r="AL6" i="93"/>
  <c r="P46" i="100"/>
  <c r="P44" i="100"/>
  <c r="P42" i="100"/>
  <c r="P40" i="100"/>
  <c r="P38" i="100"/>
  <c r="P36" i="100"/>
  <c r="P34" i="100"/>
  <c r="P19" i="100"/>
  <c r="P17" i="100"/>
  <c r="P15" i="100"/>
  <c r="P13" i="100"/>
  <c r="P11" i="100"/>
  <c r="P9" i="100"/>
  <c r="P43" i="100"/>
  <c r="P39" i="100"/>
  <c r="P35" i="100"/>
  <c r="P18" i="100"/>
  <c r="P14" i="100"/>
  <c r="P79" i="100"/>
  <c r="P80" i="100"/>
  <c r="P78" i="100"/>
  <c r="P66" i="100"/>
  <c r="P64" i="100"/>
  <c r="P62" i="100"/>
  <c r="P60" i="100"/>
  <c r="P58" i="100"/>
  <c r="P56" i="100"/>
  <c r="P54" i="100"/>
  <c r="P52" i="100"/>
  <c r="P50" i="100"/>
  <c r="P31" i="100"/>
  <c r="P29" i="100"/>
  <c r="P27" i="100"/>
  <c r="P25" i="100"/>
  <c r="P23" i="100"/>
  <c r="P45" i="100"/>
  <c r="P41" i="100"/>
  <c r="P37" i="100"/>
  <c r="P16" i="100"/>
  <c r="P12" i="100"/>
  <c r="P67" i="100"/>
  <c r="P63" i="100"/>
  <c r="P59" i="100"/>
  <c r="P55" i="100"/>
  <c r="P51" i="100"/>
  <c r="P30" i="100"/>
  <c r="P26" i="100"/>
  <c r="P22" i="100"/>
  <c r="P32" i="100" s="1"/>
  <c r="P10" i="100"/>
  <c r="P77" i="100"/>
  <c r="P65" i="100"/>
  <c r="P61" i="100"/>
  <c r="P57" i="100"/>
  <c r="P53" i="100"/>
  <c r="P49" i="100"/>
  <c r="P28" i="100"/>
  <c r="P24" i="100"/>
  <c r="P47" i="100" l="1"/>
  <c r="P83" i="100"/>
  <c r="P74" i="100"/>
  <c r="P20" i="100"/>
  <c r="I32" i="1" l="1"/>
  <c r="Y28" i="90" l="1"/>
  <c r="Y27" i="90"/>
  <c r="Y26" i="90"/>
  <c r="Y25" i="90"/>
  <c r="Y24" i="90"/>
  <c r="Y23" i="90"/>
  <c r="Y22" i="90"/>
  <c r="Y21" i="90"/>
  <c r="Y20" i="90"/>
  <c r="Y19" i="90"/>
  <c r="Y18" i="90"/>
  <c r="Y13" i="90"/>
  <c r="Y14" i="90"/>
  <c r="Y12" i="90"/>
  <c r="Y11" i="90"/>
  <c r="Y10" i="90"/>
  <c r="Y9" i="90"/>
  <c r="Y8" i="90"/>
  <c r="Y7" i="90"/>
  <c r="AI48" i="93" l="1"/>
  <c r="AK48" i="93" s="1"/>
  <c r="AK45" i="93"/>
  <c r="AK44" i="93"/>
  <c r="AK43" i="93"/>
  <c r="AI30" i="93" s="1"/>
  <c r="AK42" i="93"/>
  <c r="AK41" i="93"/>
  <c r="AK40" i="93"/>
  <c r="AK39" i="93"/>
  <c r="AK38" i="93"/>
  <c r="AK37" i="93"/>
  <c r="AK36" i="93"/>
  <c r="AK35" i="93"/>
  <c r="AK34" i="93"/>
  <c r="AK33" i="93"/>
  <c r="AI22" i="93"/>
  <c r="AK22" i="93" s="1"/>
  <c r="AK20" i="93"/>
  <c r="AI8" i="93" s="1"/>
  <c r="AK19" i="93"/>
  <c r="AK18" i="93"/>
  <c r="AK17" i="93"/>
  <c r="AK16" i="93"/>
  <c r="AK15" i="93"/>
  <c r="AK14" i="93"/>
  <c r="AK13" i="93"/>
  <c r="AK12" i="93"/>
  <c r="AK11" i="93"/>
  <c r="L82" i="100"/>
  <c r="L81" i="100"/>
  <c r="L80" i="100"/>
  <c r="L79" i="100"/>
  <c r="L78" i="100"/>
  <c r="L77" i="100"/>
  <c r="L73" i="100"/>
  <c r="L72" i="100"/>
  <c r="L71" i="100"/>
  <c r="L70" i="100"/>
  <c r="L69" i="100"/>
  <c r="L68" i="100"/>
  <c r="L67" i="100"/>
  <c r="L66" i="100"/>
  <c r="L65" i="100"/>
  <c r="L64" i="100"/>
  <c r="L63" i="100"/>
  <c r="L62" i="100"/>
  <c r="L61" i="100"/>
  <c r="L60" i="100"/>
  <c r="L59" i="100"/>
  <c r="L58" i="100"/>
  <c r="L57" i="100"/>
  <c r="L56" i="100"/>
  <c r="L55" i="100"/>
  <c r="L54" i="100"/>
  <c r="L53" i="100"/>
  <c r="L52" i="100"/>
  <c r="L51" i="100"/>
  <c r="L50" i="100"/>
  <c r="L49" i="100"/>
  <c r="L46" i="100"/>
  <c r="L45" i="100"/>
  <c r="L44" i="100"/>
  <c r="L43" i="100"/>
  <c r="L42" i="100"/>
  <c r="L41" i="100"/>
  <c r="L40" i="100"/>
  <c r="L39" i="100"/>
  <c r="L38" i="100"/>
  <c r="L37" i="100"/>
  <c r="L36" i="100"/>
  <c r="L35" i="100"/>
  <c r="L34" i="100"/>
  <c r="L31" i="100"/>
  <c r="L30" i="100"/>
  <c r="L29" i="100"/>
  <c r="L28" i="100"/>
  <c r="L27" i="100"/>
  <c r="L26" i="100"/>
  <c r="L25" i="100"/>
  <c r="L24" i="100"/>
  <c r="L23" i="100"/>
  <c r="L22" i="100"/>
  <c r="L19" i="100"/>
  <c r="L18" i="100"/>
  <c r="L17" i="100"/>
  <c r="L16" i="100"/>
  <c r="L15" i="100"/>
  <c r="L14" i="100"/>
  <c r="L13" i="100"/>
  <c r="L12" i="100"/>
  <c r="L11" i="100"/>
  <c r="L10" i="100"/>
  <c r="L9" i="100"/>
  <c r="K83" i="100"/>
  <c r="M72" i="100"/>
  <c r="M71" i="100"/>
  <c r="M70" i="100"/>
  <c r="M69" i="100"/>
  <c r="M68" i="100"/>
  <c r="K74" i="100" s="1"/>
  <c r="K47" i="100"/>
  <c r="K32" i="100"/>
  <c r="K20" i="100"/>
  <c r="K5" i="100"/>
  <c r="L83" i="100" l="1"/>
  <c r="AI29" i="93"/>
  <c r="L74" i="100"/>
  <c r="AI28" i="93"/>
  <c r="AI26" i="93"/>
  <c r="AI27" i="93"/>
  <c r="AI7" i="93"/>
  <c r="AI5" i="93"/>
  <c r="AI6" i="93"/>
  <c r="L47" i="100"/>
  <c r="K6" i="100"/>
  <c r="M79" i="100" s="1"/>
  <c r="L32" i="100"/>
  <c r="L20" i="100"/>
  <c r="M39" i="100" l="1"/>
  <c r="M31" i="100"/>
  <c r="M34" i="100"/>
  <c r="M37" i="100"/>
  <c r="M17" i="100"/>
  <c r="M28" i="100"/>
  <c r="M9" i="100"/>
  <c r="M56" i="100"/>
  <c r="M38" i="100"/>
  <c r="M24" i="100"/>
  <c r="M11" i="100"/>
  <c r="M60" i="100"/>
  <c r="M12" i="100"/>
  <c r="M41" i="100"/>
  <c r="M61" i="100"/>
  <c r="M45" i="100"/>
  <c r="M13" i="100"/>
  <c r="M52" i="100"/>
  <c r="M64" i="100"/>
  <c r="M23" i="100"/>
  <c r="M42" i="100"/>
  <c r="M49" i="100"/>
  <c r="M30" i="100"/>
  <c r="M80" i="100"/>
  <c r="M15" i="100"/>
  <c r="M54" i="100"/>
  <c r="M78" i="100"/>
  <c r="M27" i="100"/>
  <c r="M46" i="100"/>
  <c r="M57" i="100"/>
  <c r="M16" i="100"/>
  <c r="M65" i="100"/>
  <c r="M43" i="100"/>
  <c r="M53" i="100"/>
  <c r="M77" i="100"/>
  <c r="M62" i="100"/>
  <c r="M22" i="100"/>
  <c r="M18" i="100"/>
  <c r="M29" i="100"/>
  <c r="M40" i="100"/>
  <c r="M26" i="100"/>
  <c r="M14" i="100"/>
  <c r="M51" i="100"/>
  <c r="M59" i="100"/>
  <c r="M67" i="100"/>
  <c r="M50" i="100"/>
  <c r="M58" i="100"/>
  <c r="M66" i="100"/>
  <c r="M35" i="100"/>
  <c r="M25" i="100"/>
  <c r="M36" i="100"/>
  <c r="M44" i="100"/>
  <c r="M10" i="100"/>
  <c r="M19" i="100"/>
  <c r="M55" i="100"/>
  <c r="M63" i="100"/>
  <c r="O91" i="100"/>
  <c r="M83" i="100" l="1"/>
  <c r="M20" i="100"/>
  <c r="M32" i="100"/>
  <c r="M74" i="100"/>
  <c r="M47" i="100"/>
  <c r="I31" i="1"/>
  <c r="AF48" i="93" l="1"/>
  <c r="AH48" i="93" s="1"/>
  <c r="AH45" i="93"/>
  <c r="AH44" i="93"/>
  <c r="AH43" i="93"/>
  <c r="AF30" i="93" s="1"/>
  <c r="AH42" i="93"/>
  <c r="AH41" i="93"/>
  <c r="AH40" i="93"/>
  <c r="AH39" i="93"/>
  <c r="AH38" i="93"/>
  <c r="AH37" i="93"/>
  <c r="AH36" i="93"/>
  <c r="AH35" i="93"/>
  <c r="AH34" i="93"/>
  <c r="AH33" i="93"/>
  <c r="AF26" i="93" s="1"/>
  <c r="AF22" i="93"/>
  <c r="AH22" i="93" s="1"/>
  <c r="AH20" i="93"/>
  <c r="AF8" i="93" s="1"/>
  <c r="AH19" i="93"/>
  <c r="AH18" i="93"/>
  <c r="AH17" i="93"/>
  <c r="AH16" i="93"/>
  <c r="AH15" i="93"/>
  <c r="AH14" i="93"/>
  <c r="AH13" i="93"/>
  <c r="AH12" i="93"/>
  <c r="AH11" i="93"/>
  <c r="I78" i="100"/>
  <c r="I79" i="100"/>
  <c r="I77" i="100"/>
  <c r="I50" i="100"/>
  <c r="I51" i="100"/>
  <c r="I52" i="100"/>
  <c r="I53" i="100"/>
  <c r="I74" i="100" s="1"/>
  <c r="I54" i="100"/>
  <c r="I55" i="100"/>
  <c r="I56" i="100"/>
  <c r="I57" i="100"/>
  <c r="I58" i="100"/>
  <c r="I59" i="100"/>
  <c r="I60" i="100"/>
  <c r="I61" i="100"/>
  <c r="I62" i="100"/>
  <c r="I63" i="100"/>
  <c r="I64" i="100"/>
  <c r="I65" i="100"/>
  <c r="I66" i="100"/>
  <c r="I67" i="100"/>
  <c r="I68" i="100"/>
  <c r="I69" i="100"/>
  <c r="I70" i="100"/>
  <c r="I71" i="100"/>
  <c r="I72" i="100"/>
  <c r="I73" i="100"/>
  <c r="I49" i="100"/>
  <c r="I35" i="100"/>
  <c r="I36" i="100"/>
  <c r="I37" i="100"/>
  <c r="I38" i="100"/>
  <c r="I39" i="100"/>
  <c r="I40" i="100"/>
  <c r="I41" i="100"/>
  <c r="I42" i="100"/>
  <c r="I43" i="100"/>
  <c r="I44" i="100"/>
  <c r="I45" i="100"/>
  <c r="I46" i="100"/>
  <c r="I34" i="100"/>
  <c r="I23" i="100"/>
  <c r="I24" i="100"/>
  <c r="I25" i="100"/>
  <c r="I26" i="100"/>
  <c r="I27" i="100"/>
  <c r="I28" i="100"/>
  <c r="I29" i="100"/>
  <c r="I30" i="100"/>
  <c r="I22" i="100"/>
  <c r="I10" i="100"/>
  <c r="I11" i="100"/>
  <c r="I12" i="100"/>
  <c r="I13" i="100"/>
  <c r="I14" i="100"/>
  <c r="I15" i="100"/>
  <c r="I16" i="100"/>
  <c r="I17" i="100"/>
  <c r="I9" i="100"/>
  <c r="H83" i="100"/>
  <c r="J72" i="100"/>
  <c r="J71" i="100"/>
  <c r="J70" i="100"/>
  <c r="J69" i="100"/>
  <c r="J68" i="100"/>
  <c r="H74" i="100" s="1"/>
  <c r="H47" i="100"/>
  <c r="H32" i="100"/>
  <c r="H20" i="100"/>
  <c r="H5" i="100"/>
  <c r="W28" i="90"/>
  <c r="W27" i="90"/>
  <c r="W26" i="90"/>
  <c r="W25" i="90"/>
  <c r="W24" i="90"/>
  <c r="W23" i="90"/>
  <c r="W22" i="90"/>
  <c r="W21" i="90"/>
  <c r="W20" i="90"/>
  <c r="W19" i="90"/>
  <c r="W18" i="90"/>
  <c r="W14" i="90"/>
  <c r="W13" i="90"/>
  <c r="W12" i="90"/>
  <c r="W11" i="90"/>
  <c r="W10" i="90"/>
  <c r="W9" i="90"/>
  <c r="W8" i="90"/>
  <c r="W7" i="90"/>
  <c r="AF5" i="93" l="1"/>
  <c r="AF27" i="93"/>
  <c r="AF6" i="93"/>
  <c r="AF28" i="93"/>
  <c r="AF29" i="93"/>
  <c r="AF7" i="93"/>
  <c r="I83" i="100"/>
  <c r="I47" i="100"/>
  <c r="I32" i="100"/>
  <c r="H6" i="100"/>
  <c r="J63" i="100" s="1"/>
  <c r="I20" i="100"/>
  <c r="J25" i="100" l="1"/>
  <c r="J30" i="100"/>
  <c r="J58" i="100"/>
  <c r="J50" i="100"/>
  <c r="J35" i="100"/>
  <c r="J43" i="100"/>
  <c r="J38" i="100"/>
  <c r="J66" i="100"/>
  <c r="J67" i="100"/>
  <c r="J44" i="100"/>
  <c r="J28" i="100"/>
  <c r="J17" i="100"/>
  <c r="J27" i="100"/>
  <c r="J78" i="100"/>
  <c r="J37" i="100"/>
  <c r="J34" i="100"/>
  <c r="J49" i="100"/>
  <c r="J18" i="100"/>
  <c r="J29" i="100"/>
  <c r="J54" i="100"/>
  <c r="J62" i="100"/>
  <c r="J9" i="100"/>
  <c r="J10" i="100"/>
  <c r="J39" i="100"/>
  <c r="J11" i="100"/>
  <c r="J36" i="100"/>
  <c r="J14" i="100"/>
  <c r="J24" i="100"/>
  <c r="J53" i="100"/>
  <c r="J80" i="100"/>
  <c r="J52" i="100"/>
  <c r="J60" i="100"/>
  <c r="J42" i="100"/>
  <c r="J46" i="100"/>
  <c r="J12" i="100"/>
  <c r="J22" i="100"/>
  <c r="J23" i="100"/>
  <c r="J45" i="100"/>
  <c r="J56" i="100"/>
  <c r="J64" i="100"/>
  <c r="J15" i="100"/>
  <c r="J16" i="100"/>
  <c r="J41" i="100"/>
  <c r="J13" i="100"/>
  <c r="J40" i="100"/>
  <c r="J19" i="100"/>
  <c r="J26" i="100"/>
  <c r="J57" i="100"/>
  <c r="J31" i="100"/>
  <c r="J61" i="100"/>
  <c r="J51" i="100"/>
  <c r="J65" i="100"/>
  <c r="J55" i="100"/>
  <c r="J77" i="100"/>
  <c r="J59" i="100"/>
  <c r="J79" i="100"/>
  <c r="J20" i="100" l="1"/>
  <c r="J32" i="100"/>
  <c r="J47" i="100"/>
  <c r="J83" i="100"/>
  <c r="J74" i="100"/>
  <c r="AC48" i="93" l="1"/>
  <c r="AE48" i="93" s="1"/>
  <c r="AE45" i="93"/>
  <c r="AE44" i="93"/>
  <c r="AE43" i="93"/>
  <c r="AC30" i="93" s="1"/>
  <c r="AE42" i="93"/>
  <c r="AE41" i="93"/>
  <c r="AE40" i="93"/>
  <c r="AE39" i="93"/>
  <c r="AC29" i="93" s="1"/>
  <c r="AE38" i="93"/>
  <c r="AE37" i="93"/>
  <c r="AE36" i="93"/>
  <c r="AE35" i="93"/>
  <c r="AE34" i="93"/>
  <c r="AE33" i="93"/>
  <c r="AC22" i="93"/>
  <c r="AE22" i="93" s="1"/>
  <c r="AE20" i="93"/>
  <c r="AC8" i="93" s="1"/>
  <c r="AE19" i="93"/>
  <c r="AE18" i="93"/>
  <c r="AE17" i="93"/>
  <c r="AE16" i="93"/>
  <c r="AE15" i="93"/>
  <c r="AE14" i="93"/>
  <c r="AE13" i="93"/>
  <c r="AE12" i="93"/>
  <c r="AE11" i="93"/>
  <c r="G68" i="100"/>
  <c r="G69" i="100"/>
  <c r="G70" i="100"/>
  <c r="G71" i="100"/>
  <c r="G72" i="100"/>
  <c r="I30" i="1"/>
  <c r="AC27" i="93" l="1"/>
  <c r="AC28" i="93"/>
  <c r="AC26" i="93"/>
  <c r="AC7" i="93"/>
  <c r="AC5" i="93"/>
  <c r="AC6" i="93"/>
  <c r="N91" i="100"/>
  <c r="M91" i="100"/>
  <c r="H91" i="100"/>
  <c r="G91" i="100"/>
  <c r="F91" i="100"/>
  <c r="D91" i="100"/>
  <c r="E5" i="100"/>
  <c r="F79" i="100"/>
  <c r="F78" i="100"/>
  <c r="F77" i="100"/>
  <c r="E83" i="100"/>
  <c r="E47" i="100"/>
  <c r="E32" i="100"/>
  <c r="E20" i="100"/>
  <c r="F65" i="100"/>
  <c r="F64" i="100"/>
  <c r="F63" i="100"/>
  <c r="F62" i="100"/>
  <c r="F61" i="100"/>
  <c r="F60" i="100"/>
  <c r="F59" i="100"/>
  <c r="F58" i="100"/>
  <c r="F57" i="100"/>
  <c r="F56" i="100"/>
  <c r="F55" i="100"/>
  <c r="F54" i="100"/>
  <c r="F53" i="100"/>
  <c r="F52" i="100"/>
  <c r="F51" i="100"/>
  <c r="F74" i="100" s="1"/>
  <c r="F50" i="100"/>
  <c r="F49" i="100"/>
  <c r="F44" i="100"/>
  <c r="F43" i="100"/>
  <c r="F42" i="100"/>
  <c r="F41" i="100"/>
  <c r="F40" i="100"/>
  <c r="F39" i="100"/>
  <c r="F38" i="100"/>
  <c r="F37" i="100"/>
  <c r="F36" i="100"/>
  <c r="F35" i="100"/>
  <c r="F47" i="100" s="1"/>
  <c r="F34" i="100"/>
  <c r="F29" i="100"/>
  <c r="F28" i="100"/>
  <c r="F27" i="100"/>
  <c r="F26" i="100"/>
  <c r="F25" i="100"/>
  <c r="F24" i="100"/>
  <c r="F23" i="100"/>
  <c r="F22" i="100"/>
  <c r="F32" i="100" s="1"/>
  <c r="F17" i="100"/>
  <c r="F16" i="100"/>
  <c r="F15" i="100"/>
  <c r="F14" i="100"/>
  <c r="F13" i="100"/>
  <c r="F12" i="100"/>
  <c r="F11" i="100"/>
  <c r="F20" i="100" s="1"/>
  <c r="F10" i="100"/>
  <c r="F9" i="100"/>
  <c r="F83" i="100" l="1"/>
  <c r="U28" i="90"/>
  <c r="U27" i="90"/>
  <c r="U24" i="90"/>
  <c r="U23" i="90"/>
  <c r="U22" i="90"/>
  <c r="U21" i="90"/>
  <c r="U20" i="90"/>
  <c r="U19" i="90"/>
  <c r="U18" i="90"/>
  <c r="U14" i="90"/>
  <c r="U13" i="90"/>
  <c r="U12" i="90"/>
  <c r="U11" i="90"/>
  <c r="U10" i="90"/>
  <c r="U9" i="90"/>
  <c r="U8" i="90"/>
  <c r="U7" i="90"/>
  <c r="Z48" i="93" l="1"/>
  <c r="AB48" i="93" s="1"/>
  <c r="AB45" i="93"/>
  <c r="AB44" i="93"/>
  <c r="AB43" i="93"/>
  <c r="Z30" i="93" s="1"/>
  <c r="AB42" i="93"/>
  <c r="AB41" i="93"/>
  <c r="AB40" i="93"/>
  <c r="AB39" i="93"/>
  <c r="AB38" i="93"/>
  <c r="AB37" i="93"/>
  <c r="AB36" i="93"/>
  <c r="AB35" i="93"/>
  <c r="AB34" i="93"/>
  <c r="AB33" i="93"/>
  <c r="Z22" i="93"/>
  <c r="AB22" i="93" s="1"/>
  <c r="AB20" i="93"/>
  <c r="Z8" i="93" s="1"/>
  <c r="AB19" i="93"/>
  <c r="AB18" i="93"/>
  <c r="AB17" i="93"/>
  <c r="AB16" i="93"/>
  <c r="AB15" i="93"/>
  <c r="AB14" i="93"/>
  <c r="AB13" i="93"/>
  <c r="Z6" i="93" s="1"/>
  <c r="AB12" i="93"/>
  <c r="AB11" i="93"/>
  <c r="Z7" i="93" l="1"/>
  <c r="Z29" i="93"/>
  <c r="Z28" i="93"/>
  <c r="Z27" i="93"/>
  <c r="Z26" i="93"/>
  <c r="Z5" i="93"/>
  <c r="S28" i="90"/>
  <c r="S27" i="90"/>
  <c r="S24" i="90"/>
  <c r="S23" i="90"/>
  <c r="S22" i="90"/>
  <c r="S21" i="90"/>
  <c r="S20" i="90"/>
  <c r="S19" i="90"/>
  <c r="S18" i="90"/>
  <c r="S14" i="90"/>
  <c r="S13" i="90"/>
  <c r="S12" i="90"/>
  <c r="S11" i="90"/>
  <c r="S10" i="90"/>
  <c r="S9" i="90"/>
  <c r="S8" i="90"/>
  <c r="S7" i="90"/>
  <c r="F4" i="88"/>
  <c r="F5" i="88"/>
  <c r="F6" i="88"/>
  <c r="F7" i="88"/>
  <c r="F8" i="88"/>
  <c r="F9" i="88"/>
  <c r="F10" i="88"/>
  <c r="F11" i="88"/>
  <c r="F12" i="88"/>
  <c r="F13" i="88"/>
  <c r="F14" i="88"/>
  <c r="F15" i="88"/>
  <c r="F16" i="88"/>
  <c r="F17" i="88"/>
  <c r="F3" i="88"/>
  <c r="I29" i="1"/>
  <c r="F29" i="1"/>
  <c r="C136" i="99" l="1"/>
  <c r="B136" i="99"/>
  <c r="C135" i="99"/>
  <c r="B135" i="99"/>
  <c r="C134" i="99"/>
  <c r="B134" i="99"/>
  <c r="C133" i="99"/>
  <c r="B133" i="99"/>
  <c r="C132" i="99"/>
  <c r="B132" i="99"/>
  <c r="C131" i="99"/>
  <c r="B131" i="99"/>
  <c r="C130" i="99"/>
  <c r="B130" i="99"/>
  <c r="C129" i="99"/>
  <c r="B129" i="99"/>
  <c r="C128" i="99"/>
  <c r="B128" i="99"/>
  <c r="C127" i="99"/>
  <c r="B127" i="99"/>
  <c r="C126" i="99"/>
  <c r="B126" i="99"/>
  <c r="G125" i="99"/>
  <c r="F125" i="99"/>
  <c r="C125" i="99"/>
  <c r="B125" i="99"/>
  <c r="G124" i="99"/>
  <c r="F124" i="99"/>
  <c r="C124" i="99"/>
  <c r="B124" i="99"/>
  <c r="G123" i="99"/>
  <c r="F123" i="99"/>
  <c r="C123" i="99"/>
  <c r="B123" i="99"/>
  <c r="G122" i="99"/>
  <c r="F122" i="99"/>
  <c r="C122" i="99"/>
  <c r="B122" i="99"/>
  <c r="G121" i="99"/>
  <c r="F121" i="99"/>
  <c r="C121" i="99"/>
  <c r="B121" i="99"/>
  <c r="G120" i="99"/>
  <c r="F120" i="99"/>
  <c r="C120" i="99"/>
  <c r="B120" i="99"/>
  <c r="G119" i="99"/>
  <c r="F119" i="99"/>
  <c r="C119" i="99"/>
  <c r="B119" i="99"/>
  <c r="G118" i="99"/>
  <c r="F118" i="99"/>
  <c r="C118" i="99"/>
  <c r="B118" i="99"/>
  <c r="G117" i="99"/>
  <c r="F117" i="99"/>
  <c r="C117" i="99"/>
  <c r="B117" i="99"/>
  <c r="G116" i="99"/>
  <c r="F116" i="99"/>
  <c r="C116" i="99"/>
  <c r="B116" i="99"/>
  <c r="G115" i="99"/>
  <c r="F115" i="99"/>
  <c r="C115" i="99"/>
  <c r="B115" i="99"/>
  <c r="G114" i="99"/>
  <c r="F114" i="99"/>
  <c r="C114" i="99"/>
  <c r="B114" i="99"/>
  <c r="G113" i="99"/>
  <c r="F113" i="99"/>
  <c r="C113" i="99"/>
  <c r="B113" i="99"/>
  <c r="G112" i="99"/>
  <c r="F112" i="99"/>
  <c r="C112" i="99"/>
  <c r="B112" i="99"/>
  <c r="G111" i="99"/>
  <c r="F111" i="99"/>
  <c r="C111" i="99"/>
  <c r="B111" i="99"/>
  <c r="G110" i="99"/>
  <c r="F110" i="99"/>
  <c r="C110" i="99"/>
  <c r="B110" i="99"/>
  <c r="G109" i="99"/>
  <c r="F109" i="99"/>
  <c r="C109" i="99"/>
  <c r="B109" i="99"/>
  <c r="G108" i="99"/>
  <c r="F108" i="99"/>
  <c r="C108" i="99"/>
  <c r="B108" i="99"/>
  <c r="G107" i="99"/>
  <c r="F107" i="99"/>
  <c r="C107" i="99"/>
  <c r="B107" i="99"/>
  <c r="G106" i="99"/>
  <c r="F106" i="99"/>
  <c r="C106" i="99"/>
  <c r="B106" i="99"/>
  <c r="G105" i="99"/>
  <c r="F105" i="99"/>
  <c r="C105" i="99"/>
  <c r="B105" i="99"/>
  <c r="G104" i="99"/>
  <c r="F104" i="99"/>
  <c r="E104" i="99"/>
  <c r="D104" i="99"/>
  <c r="C104" i="99"/>
  <c r="B104" i="99"/>
  <c r="G103" i="99"/>
  <c r="F103" i="99"/>
  <c r="E103" i="99"/>
  <c r="D103" i="99"/>
  <c r="C103" i="99"/>
  <c r="B103" i="99"/>
  <c r="G102" i="99"/>
  <c r="F102" i="99"/>
  <c r="E102" i="99"/>
  <c r="D102" i="99"/>
  <c r="C102" i="99"/>
  <c r="B102" i="99"/>
  <c r="G101" i="99"/>
  <c r="F101" i="99"/>
  <c r="E101" i="99"/>
  <c r="D101" i="99"/>
  <c r="C101" i="99"/>
  <c r="B101" i="99"/>
  <c r="G100" i="99"/>
  <c r="F100" i="99"/>
  <c r="E100" i="99"/>
  <c r="D100" i="99"/>
  <c r="C100" i="99"/>
  <c r="B100" i="99"/>
  <c r="G99" i="99"/>
  <c r="F99" i="99"/>
  <c r="E99" i="99"/>
  <c r="D99" i="99"/>
  <c r="C99" i="99"/>
  <c r="B99" i="99"/>
  <c r="G98" i="99"/>
  <c r="F98" i="99"/>
  <c r="E98" i="99"/>
  <c r="D98" i="99"/>
  <c r="C98" i="99"/>
  <c r="B98" i="99"/>
  <c r="G97" i="99"/>
  <c r="F97" i="99"/>
  <c r="E97" i="99"/>
  <c r="D97" i="99"/>
  <c r="C97" i="99"/>
  <c r="B97" i="99"/>
  <c r="G96" i="99"/>
  <c r="F96" i="99"/>
  <c r="E96" i="99"/>
  <c r="D96" i="99"/>
  <c r="C96" i="99"/>
  <c r="B96" i="99"/>
  <c r="G95" i="99"/>
  <c r="F95" i="99"/>
  <c r="E95" i="99"/>
  <c r="D95" i="99"/>
  <c r="C95" i="99"/>
  <c r="B95" i="99"/>
  <c r="G94" i="99"/>
  <c r="F94" i="99"/>
  <c r="E94" i="99"/>
  <c r="D94" i="99"/>
  <c r="C94" i="99"/>
  <c r="B94" i="99"/>
  <c r="G93" i="99"/>
  <c r="F93" i="99"/>
  <c r="E93" i="99"/>
  <c r="D93" i="99"/>
  <c r="C93" i="99"/>
  <c r="B93" i="99"/>
  <c r="G92" i="99"/>
  <c r="F92" i="99"/>
  <c r="E92" i="99"/>
  <c r="D92" i="99"/>
  <c r="C92" i="99"/>
  <c r="B92" i="99"/>
  <c r="G91" i="99"/>
  <c r="F91" i="99"/>
  <c r="E91" i="99"/>
  <c r="D91" i="99"/>
  <c r="C91" i="99"/>
  <c r="B91" i="99"/>
  <c r="G90" i="99"/>
  <c r="F90" i="99"/>
  <c r="E90" i="99"/>
  <c r="D90" i="99"/>
  <c r="C90" i="99"/>
  <c r="B90" i="99"/>
  <c r="G89" i="99"/>
  <c r="F89" i="99"/>
  <c r="E89" i="99"/>
  <c r="D89" i="99"/>
  <c r="C89" i="99"/>
  <c r="B89" i="99"/>
  <c r="G88" i="99"/>
  <c r="F88" i="99"/>
  <c r="E88" i="99"/>
  <c r="D88" i="99"/>
  <c r="C88" i="99"/>
  <c r="B88" i="99"/>
  <c r="G87" i="99"/>
  <c r="F87" i="99"/>
  <c r="E87" i="99"/>
  <c r="D87" i="99"/>
  <c r="C87" i="99"/>
  <c r="B87" i="99"/>
  <c r="G86" i="99"/>
  <c r="F86" i="99"/>
  <c r="E86" i="99"/>
  <c r="D86" i="99"/>
  <c r="C86" i="99"/>
  <c r="B86" i="99"/>
  <c r="G85" i="99"/>
  <c r="F85" i="99"/>
  <c r="E85" i="99"/>
  <c r="D85" i="99"/>
  <c r="C85" i="99"/>
  <c r="B85" i="99"/>
  <c r="G84" i="99"/>
  <c r="F84" i="99"/>
  <c r="E84" i="99"/>
  <c r="D84" i="99"/>
  <c r="C84" i="99"/>
  <c r="B84" i="99"/>
  <c r="G83" i="99"/>
  <c r="F83" i="99"/>
  <c r="E83" i="99"/>
  <c r="D83" i="99"/>
  <c r="C83" i="99"/>
  <c r="B83" i="99"/>
  <c r="G82" i="99"/>
  <c r="F82" i="99"/>
  <c r="E82" i="99"/>
  <c r="D82" i="99"/>
  <c r="C82" i="99"/>
  <c r="B82" i="99"/>
  <c r="G81" i="99"/>
  <c r="F81" i="99"/>
  <c r="E81" i="99"/>
  <c r="D81" i="99"/>
  <c r="C81" i="99"/>
  <c r="B81" i="99"/>
  <c r="G80" i="99"/>
  <c r="F80" i="99"/>
  <c r="E80" i="99"/>
  <c r="D80" i="99"/>
  <c r="C80" i="99"/>
  <c r="B80" i="99"/>
  <c r="G79" i="99"/>
  <c r="F79" i="99"/>
  <c r="E79" i="99"/>
  <c r="D79" i="99"/>
  <c r="C79" i="99"/>
  <c r="B79" i="99"/>
  <c r="G78" i="99"/>
  <c r="F78" i="99"/>
  <c r="E78" i="99"/>
  <c r="D78" i="99"/>
  <c r="C78" i="99"/>
  <c r="B78" i="99"/>
  <c r="G77" i="99"/>
  <c r="F77" i="99"/>
  <c r="E77" i="99"/>
  <c r="D77" i="99"/>
  <c r="C77" i="99"/>
  <c r="B77" i="99"/>
  <c r="G76" i="99"/>
  <c r="F76" i="99"/>
  <c r="E76" i="99"/>
  <c r="D76" i="99"/>
  <c r="C76" i="99"/>
  <c r="B76" i="99"/>
  <c r="G75" i="99"/>
  <c r="F75" i="99"/>
  <c r="E75" i="99"/>
  <c r="D75" i="99"/>
  <c r="C75" i="99"/>
  <c r="B75" i="99"/>
  <c r="G74" i="99"/>
  <c r="F74" i="99"/>
  <c r="E74" i="99"/>
  <c r="D74" i="99"/>
  <c r="C74" i="99"/>
  <c r="B74" i="99"/>
  <c r="G73" i="99"/>
  <c r="F73" i="99"/>
  <c r="E73" i="99"/>
  <c r="D73" i="99"/>
  <c r="C73" i="99"/>
  <c r="B73" i="99"/>
  <c r="G72" i="99"/>
  <c r="F72" i="99"/>
  <c r="E72" i="99"/>
  <c r="D72" i="99"/>
  <c r="C72" i="99"/>
  <c r="B72" i="99"/>
  <c r="G71" i="99"/>
  <c r="F71" i="99"/>
  <c r="E71" i="99"/>
  <c r="D71" i="99"/>
  <c r="C71" i="99"/>
  <c r="B71" i="99"/>
  <c r="G70" i="99"/>
  <c r="F70" i="99"/>
  <c r="E70" i="99"/>
  <c r="D70" i="99"/>
  <c r="C70" i="99"/>
  <c r="B70" i="99"/>
  <c r="G69" i="99"/>
  <c r="F69" i="99"/>
  <c r="E69" i="99"/>
  <c r="D69" i="99"/>
  <c r="C69" i="99"/>
  <c r="B69" i="99"/>
  <c r="G68" i="99"/>
  <c r="F68" i="99"/>
  <c r="E68" i="99"/>
  <c r="D68" i="99"/>
  <c r="C68" i="99"/>
  <c r="B68" i="99"/>
  <c r="G67" i="99"/>
  <c r="F67" i="99"/>
  <c r="E67" i="99"/>
  <c r="D67" i="99"/>
  <c r="C67" i="99"/>
  <c r="B67" i="99"/>
  <c r="G66" i="99"/>
  <c r="F66" i="99"/>
  <c r="E66" i="99"/>
  <c r="D66" i="99"/>
  <c r="C66" i="99"/>
  <c r="B66" i="99"/>
  <c r="G65" i="99"/>
  <c r="F65" i="99"/>
  <c r="E65" i="99"/>
  <c r="D65" i="99"/>
  <c r="C65" i="99"/>
  <c r="B65" i="99"/>
  <c r="G64" i="99"/>
  <c r="F64" i="99"/>
  <c r="E64" i="99"/>
  <c r="D64" i="99"/>
  <c r="C64" i="99"/>
  <c r="B64" i="99"/>
  <c r="G63" i="99"/>
  <c r="F63" i="99"/>
  <c r="E63" i="99"/>
  <c r="D63" i="99"/>
  <c r="C63" i="99"/>
  <c r="B63" i="99"/>
  <c r="G62" i="99"/>
  <c r="F62" i="99"/>
  <c r="E62" i="99"/>
  <c r="D62" i="99"/>
  <c r="C62" i="99"/>
  <c r="B62" i="99"/>
  <c r="G61" i="99"/>
  <c r="F61" i="99"/>
  <c r="E61" i="99"/>
  <c r="D61" i="99"/>
  <c r="C61" i="99"/>
  <c r="B61" i="99"/>
  <c r="G60" i="99"/>
  <c r="F60" i="99"/>
  <c r="E60" i="99"/>
  <c r="D60" i="99"/>
  <c r="C60" i="99"/>
  <c r="B60" i="99"/>
  <c r="G59" i="99"/>
  <c r="F59" i="99"/>
  <c r="E59" i="99"/>
  <c r="D59" i="99"/>
  <c r="C59" i="99"/>
  <c r="B59" i="99"/>
  <c r="G58" i="99"/>
  <c r="F58" i="99"/>
  <c r="E58" i="99"/>
  <c r="D58" i="99"/>
  <c r="C58" i="99"/>
  <c r="B58" i="99"/>
  <c r="G57" i="99"/>
  <c r="F57" i="99"/>
  <c r="E57" i="99"/>
  <c r="D57" i="99"/>
  <c r="C57" i="99"/>
  <c r="B57" i="99"/>
  <c r="G56" i="99"/>
  <c r="F56" i="99"/>
  <c r="E56" i="99"/>
  <c r="D56" i="99"/>
  <c r="C56" i="99"/>
  <c r="B56" i="99"/>
  <c r="G55" i="99"/>
  <c r="F55" i="99"/>
  <c r="E55" i="99"/>
  <c r="D55" i="99"/>
  <c r="C55" i="99"/>
  <c r="B55" i="99"/>
  <c r="G54" i="99"/>
  <c r="F54" i="99"/>
  <c r="E54" i="99"/>
  <c r="D54" i="99"/>
  <c r="C54" i="99"/>
  <c r="B54" i="99"/>
  <c r="I53" i="99"/>
  <c r="H53" i="99"/>
  <c r="G53" i="99"/>
  <c r="F53" i="99"/>
  <c r="E53" i="99"/>
  <c r="D53" i="99"/>
  <c r="C53" i="99"/>
  <c r="B53" i="99"/>
  <c r="I52" i="99"/>
  <c r="H52" i="99"/>
  <c r="G52" i="99"/>
  <c r="F52" i="99"/>
  <c r="E52" i="99"/>
  <c r="D52" i="99"/>
  <c r="C52" i="99"/>
  <c r="B52" i="99"/>
  <c r="I51" i="99"/>
  <c r="H51" i="99"/>
  <c r="G51" i="99"/>
  <c r="F51" i="99"/>
  <c r="E51" i="99"/>
  <c r="D51" i="99"/>
  <c r="C51" i="99"/>
  <c r="B51" i="99"/>
  <c r="I50" i="99"/>
  <c r="H50" i="99"/>
  <c r="G50" i="99"/>
  <c r="F50" i="99"/>
  <c r="E50" i="99"/>
  <c r="D50" i="99"/>
  <c r="C50" i="99"/>
  <c r="B50" i="99"/>
  <c r="I49" i="99"/>
  <c r="H49" i="99"/>
  <c r="G49" i="99"/>
  <c r="F49" i="99"/>
  <c r="E49" i="99"/>
  <c r="D49" i="99"/>
  <c r="C49" i="99"/>
  <c r="B49" i="99"/>
  <c r="I48" i="99"/>
  <c r="H48" i="99"/>
  <c r="G48" i="99"/>
  <c r="F48" i="99"/>
  <c r="E48" i="99"/>
  <c r="D48" i="99"/>
  <c r="C48" i="99"/>
  <c r="B48" i="99"/>
  <c r="I47" i="99"/>
  <c r="H47" i="99"/>
  <c r="G47" i="99"/>
  <c r="F47" i="99"/>
  <c r="E47" i="99"/>
  <c r="D47" i="99"/>
  <c r="C47" i="99"/>
  <c r="B47" i="99"/>
  <c r="I46" i="99"/>
  <c r="H46" i="99"/>
  <c r="G46" i="99"/>
  <c r="F46" i="99"/>
  <c r="E46" i="99"/>
  <c r="D46" i="99"/>
  <c r="C46" i="99"/>
  <c r="B46" i="99"/>
  <c r="I45" i="99"/>
  <c r="H45" i="99"/>
  <c r="G45" i="99"/>
  <c r="F45" i="99"/>
  <c r="E45" i="99"/>
  <c r="D45" i="99"/>
  <c r="C45" i="99"/>
  <c r="B45" i="99"/>
  <c r="I44" i="99"/>
  <c r="H44" i="99"/>
  <c r="G44" i="99"/>
  <c r="F44" i="99"/>
  <c r="E44" i="99"/>
  <c r="D44" i="99"/>
  <c r="C44" i="99"/>
  <c r="B44" i="99"/>
  <c r="I43" i="99"/>
  <c r="H43" i="99"/>
  <c r="G43" i="99"/>
  <c r="F43" i="99"/>
  <c r="E43" i="99"/>
  <c r="D43" i="99"/>
  <c r="C43" i="99"/>
  <c r="B43" i="99"/>
  <c r="I42" i="99"/>
  <c r="H42" i="99"/>
  <c r="G42" i="99"/>
  <c r="F42" i="99"/>
  <c r="E42" i="99"/>
  <c r="D42" i="99"/>
  <c r="C42" i="99"/>
  <c r="B42" i="99"/>
  <c r="I41" i="99"/>
  <c r="H41" i="99"/>
  <c r="G41" i="99"/>
  <c r="F41" i="99"/>
  <c r="E41" i="99"/>
  <c r="D41" i="99"/>
  <c r="C41" i="99"/>
  <c r="B41" i="99"/>
  <c r="I40" i="99"/>
  <c r="H40" i="99"/>
  <c r="G40" i="99"/>
  <c r="F40" i="99"/>
  <c r="E40" i="99"/>
  <c r="D40" i="99"/>
  <c r="C40" i="99"/>
  <c r="B40" i="99"/>
  <c r="I39" i="99"/>
  <c r="H39" i="99"/>
  <c r="G39" i="99"/>
  <c r="F39" i="99"/>
  <c r="E39" i="99"/>
  <c r="D39" i="99"/>
  <c r="C39" i="99"/>
  <c r="B39" i="99"/>
  <c r="I38" i="99"/>
  <c r="H38" i="99"/>
  <c r="G38" i="99"/>
  <c r="F38" i="99"/>
  <c r="E38" i="99"/>
  <c r="D38" i="99"/>
  <c r="C38" i="99"/>
  <c r="B38" i="99"/>
  <c r="I37" i="99"/>
  <c r="H37" i="99"/>
  <c r="G37" i="99"/>
  <c r="F37" i="99"/>
  <c r="E37" i="99"/>
  <c r="D37" i="99"/>
  <c r="C37" i="99"/>
  <c r="B37" i="99"/>
  <c r="I36" i="99"/>
  <c r="H36" i="99"/>
  <c r="G36" i="99"/>
  <c r="F36" i="99"/>
  <c r="E36" i="99"/>
  <c r="D36" i="99"/>
  <c r="C36" i="99"/>
  <c r="B36" i="99"/>
  <c r="I35" i="99"/>
  <c r="H35" i="99"/>
  <c r="G35" i="99"/>
  <c r="F35" i="99"/>
  <c r="E35" i="99"/>
  <c r="D35" i="99"/>
  <c r="C35" i="99"/>
  <c r="B35" i="99"/>
  <c r="I34" i="99"/>
  <c r="H34" i="99"/>
  <c r="G34" i="99"/>
  <c r="F34" i="99"/>
  <c r="E34" i="99"/>
  <c r="D34" i="99"/>
  <c r="C34" i="99"/>
  <c r="B34" i="99"/>
  <c r="I33" i="99"/>
  <c r="H33" i="99"/>
  <c r="G33" i="99"/>
  <c r="F33" i="99"/>
  <c r="E33" i="99"/>
  <c r="D33" i="99"/>
  <c r="C33" i="99"/>
  <c r="B33" i="99"/>
  <c r="I32" i="99"/>
  <c r="H32" i="99"/>
  <c r="G32" i="99"/>
  <c r="F32" i="99"/>
  <c r="E32" i="99"/>
  <c r="D32" i="99"/>
  <c r="C32" i="99"/>
  <c r="B32" i="99"/>
  <c r="I31" i="99"/>
  <c r="H31" i="99"/>
  <c r="G31" i="99"/>
  <c r="F31" i="99"/>
  <c r="E31" i="99"/>
  <c r="D31" i="99"/>
  <c r="C31" i="99"/>
  <c r="B31" i="99"/>
  <c r="I30" i="99"/>
  <c r="H30" i="99"/>
  <c r="G30" i="99"/>
  <c r="F30" i="99"/>
  <c r="E30" i="99"/>
  <c r="D30" i="99"/>
  <c r="C30" i="99"/>
  <c r="B30" i="99"/>
  <c r="I29" i="99"/>
  <c r="H29" i="99"/>
  <c r="G29" i="99"/>
  <c r="F29" i="99"/>
  <c r="E29" i="99"/>
  <c r="D29" i="99"/>
  <c r="C29" i="99"/>
  <c r="B29" i="99"/>
  <c r="I28" i="99"/>
  <c r="H28" i="99"/>
  <c r="G28" i="99"/>
  <c r="F28" i="99"/>
  <c r="E28" i="99"/>
  <c r="D28" i="99"/>
  <c r="C28" i="99"/>
  <c r="B28" i="99"/>
  <c r="I27" i="99"/>
  <c r="H27" i="99"/>
  <c r="G27" i="99"/>
  <c r="F27" i="99"/>
  <c r="E27" i="99"/>
  <c r="D27" i="99"/>
  <c r="C27" i="99"/>
  <c r="B27" i="99"/>
  <c r="I26" i="99"/>
  <c r="H26" i="99"/>
  <c r="G26" i="99"/>
  <c r="F26" i="99"/>
  <c r="E26" i="99"/>
  <c r="D26" i="99"/>
  <c r="C26" i="99"/>
  <c r="B26" i="99"/>
  <c r="I25" i="99"/>
  <c r="H25" i="99"/>
  <c r="G25" i="99"/>
  <c r="F25" i="99"/>
  <c r="E25" i="99"/>
  <c r="D25" i="99"/>
  <c r="C25" i="99"/>
  <c r="B25" i="99"/>
  <c r="I24" i="99"/>
  <c r="H24" i="99"/>
  <c r="G24" i="99"/>
  <c r="F24" i="99"/>
  <c r="E24" i="99"/>
  <c r="D24" i="99"/>
  <c r="C24" i="99"/>
  <c r="B24" i="99"/>
  <c r="I23" i="99"/>
  <c r="H23" i="99"/>
  <c r="G23" i="99"/>
  <c r="F23" i="99"/>
  <c r="E23" i="99"/>
  <c r="D23" i="99"/>
  <c r="C23" i="99"/>
  <c r="B23" i="99"/>
  <c r="I22" i="99"/>
  <c r="H22" i="99"/>
  <c r="G22" i="99"/>
  <c r="F22" i="99"/>
  <c r="E22" i="99"/>
  <c r="D22" i="99"/>
  <c r="C22" i="99"/>
  <c r="B22" i="99"/>
  <c r="I21" i="99"/>
  <c r="H21" i="99"/>
  <c r="G21" i="99"/>
  <c r="F21" i="99"/>
  <c r="E21" i="99"/>
  <c r="D21" i="99"/>
  <c r="C21" i="99"/>
  <c r="B21" i="99"/>
  <c r="I20" i="99"/>
  <c r="H20" i="99"/>
  <c r="G20" i="99"/>
  <c r="F20" i="99"/>
  <c r="E20" i="99"/>
  <c r="D20" i="99"/>
  <c r="C20" i="99"/>
  <c r="B20" i="99"/>
  <c r="I19" i="99"/>
  <c r="H19" i="99"/>
  <c r="G19" i="99"/>
  <c r="F19" i="99"/>
  <c r="E19" i="99"/>
  <c r="D19" i="99"/>
  <c r="C19" i="99"/>
  <c r="B19" i="99"/>
  <c r="I18" i="99"/>
  <c r="H18" i="99"/>
  <c r="G18" i="99"/>
  <c r="F18" i="99"/>
  <c r="E18" i="99"/>
  <c r="D18" i="99"/>
  <c r="C18" i="99"/>
  <c r="B18" i="99"/>
  <c r="I17" i="99"/>
  <c r="H17" i="99"/>
  <c r="G17" i="99"/>
  <c r="F17" i="99"/>
  <c r="E17" i="99"/>
  <c r="D17" i="99"/>
  <c r="C17" i="99"/>
  <c r="B17" i="99"/>
  <c r="I16" i="99"/>
  <c r="H16" i="99"/>
  <c r="G16" i="99"/>
  <c r="F16" i="99"/>
  <c r="E16" i="99"/>
  <c r="D16" i="99"/>
  <c r="C16" i="99"/>
  <c r="B16" i="99"/>
  <c r="I15" i="99"/>
  <c r="H15" i="99"/>
  <c r="G15" i="99"/>
  <c r="F15" i="99"/>
  <c r="E15" i="99"/>
  <c r="D15" i="99"/>
  <c r="C15" i="99"/>
  <c r="B15" i="99"/>
  <c r="I14" i="99"/>
  <c r="H14" i="99"/>
  <c r="G14" i="99"/>
  <c r="F14" i="99"/>
  <c r="E14" i="99"/>
  <c r="D14" i="99"/>
  <c r="C14" i="99"/>
  <c r="B14" i="99"/>
  <c r="I13" i="99"/>
  <c r="H13" i="99"/>
  <c r="G13" i="99"/>
  <c r="F13" i="99"/>
  <c r="E13" i="99"/>
  <c r="D13" i="99"/>
  <c r="C13" i="99"/>
  <c r="B13" i="99"/>
  <c r="I12" i="99"/>
  <c r="H12" i="99"/>
  <c r="G12" i="99"/>
  <c r="F12" i="99"/>
  <c r="E12" i="99"/>
  <c r="D12" i="99"/>
  <c r="C12" i="99"/>
  <c r="B12" i="99"/>
  <c r="I11" i="99"/>
  <c r="H11" i="99"/>
  <c r="G11" i="99"/>
  <c r="F11" i="99"/>
  <c r="E11" i="99"/>
  <c r="D11" i="99"/>
  <c r="C11" i="99"/>
  <c r="B11" i="99"/>
  <c r="I10" i="99"/>
  <c r="H10" i="99"/>
  <c r="G10" i="99"/>
  <c r="F10" i="99"/>
  <c r="E10" i="99"/>
  <c r="D10" i="99"/>
  <c r="C10" i="99"/>
  <c r="B10" i="99"/>
  <c r="I9" i="99"/>
  <c r="I139" i="99" s="1"/>
  <c r="H9" i="99"/>
  <c r="G9" i="99"/>
  <c r="F9" i="99"/>
  <c r="E9" i="99"/>
  <c r="D9" i="99"/>
  <c r="C9" i="99"/>
  <c r="B9" i="99"/>
  <c r="E6" i="99"/>
  <c r="D6" i="99"/>
  <c r="C6" i="99"/>
  <c r="F5" i="99"/>
  <c r="H5" i="99" s="1"/>
  <c r="F4" i="99"/>
  <c r="H4" i="99" s="1"/>
  <c r="E139" i="99" l="1"/>
  <c r="E137" i="99" s="1"/>
  <c r="E138" i="99" s="1"/>
  <c r="C139" i="99"/>
  <c r="C137" i="99" s="1"/>
  <c r="C138" i="99" s="1"/>
  <c r="G139" i="99"/>
  <c r="G137" i="99" s="1"/>
  <c r="G138" i="99" s="1"/>
  <c r="I137" i="99"/>
  <c r="I138" i="99" s="1"/>
  <c r="F6" i="99"/>
  <c r="H6" i="99" s="1"/>
  <c r="W22" i="93" l="1"/>
  <c r="Y22" i="93" s="1"/>
  <c r="Y20" i="93"/>
  <c r="Y19" i="93"/>
  <c r="Y18" i="93"/>
  <c r="Y17" i="93"/>
  <c r="Y16" i="93"/>
  <c r="Y15" i="93"/>
  <c r="Y14" i="93"/>
  <c r="Y13" i="93"/>
  <c r="Y12" i="93"/>
  <c r="Y11" i="93"/>
  <c r="W5" i="93" s="1"/>
  <c r="W8" i="93"/>
  <c r="W48" i="93"/>
  <c r="Y48" i="93" s="1"/>
  <c r="Y45" i="93"/>
  <c r="Y44" i="93"/>
  <c r="Y43" i="93"/>
  <c r="W30" i="93" s="1"/>
  <c r="Y42" i="93"/>
  <c r="Y41" i="93"/>
  <c r="Y40" i="93"/>
  <c r="Y39" i="93"/>
  <c r="Y38" i="93"/>
  <c r="Y37" i="93"/>
  <c r="Y36" i="93"/>
  <c r="Y35" i="93"/>
  <c r="Y34" i="93"/>
  <c r="Y33" i="93"/>
  <c r="Q28" i="90"/>
  <c r="Q27" i="90"/>
  <c r="Q24" i="90"/>
  <c r="Q23" i="90"/>
  <c r="Q22" i="90"/>
  <c r="Q21" i="90"/>
  <c r="Q20" i="90"/>
  <c r="Q19" i="90"/>
  <c r="Q18" i="90"/>
  <c r="Q14" i="90"/>
  <c r="Q13" i="90"/>
  <c r="Q12" i="90"/>
  <c r="Q11" i="90"/>
  <c r="Q10" i="90"/>
  <c r="Q9" i="90"/>
  <c r="Q8" i="90"/>
  <c r="Q7" i="90"/>
  <c r="W29" i="93" l="1"/>
  <c r="W26" i="93"/>
  <c r="W7" i="93"/>
  <c r="W27" i="93"/>
  <c r="W28" i="93"/>
  <c r="W6" i="93"/>
  <c r="O28" i="90" l="1"/>
  <c r="O27" i="90"/>
  <c r="O24" i="90"/>
  <c r="O23" i="90"/>
  <c r="O22" i="90"/>
  <c r="O21" i="90"/>
  <c r="O20" i="90"/>
  <c r="O19" i="90"/>
  <c r="O18" i="90"/>
  <c r="O12" i="90"/>
  <c r="O11" i="90"/>
  <c r="O10" i="90"/>
  <c r="O9" i="90"/>
  <c r="O8" i="90"/>
  <c r="O7" i="90"/>
  <c r="T48" i="93" l="1"/>
  <c r="V48" i="93" s="1"/>
  <c r="V45" i="93"/>
  <c r="V44" i="93"/>
  <c r="V43" i="93"/>
  <c r="T30" i="93" s="1"/>
  <c r="V42" i="93"/>
  <c r="V41" i="93"/>
  <c r="V40" i="93"/>
  <c r="V39" i="93"/>
  <c r="V38" i="93"/>
  <c r="V37" i="93"/>
  <c r="V36" i="93"/>
  <c r="V35" i="93"/>
  <c r="V34" i="93"/>
  <c r="V33" i="93"/>
  <c r="T22" i="93"/>
  <c r="V22" i="93" s="1"/>
  <c r="V20" i="93"/>
  <c r="T8" i="93" s="1"/>
  <c r="V19" i="93"/>
  <c r="V18" i="93"/>
  <c r="V17" i="93"/>
  <c r="V16" i="93"/>
  <c r="V15" i="93"/>
  <c r="V14" i="93"/>
  <c r="V13" i="93"/>
  <c r="V12" i="93"/>
  <c r="V11" i="93"/>
  <c r="T5" i="93" l="1"/>
  <c r="T26" i="93"/>
  <c r="T29" i="93"/>
  <c r="T28" i="93"/>
  <c r="T27" i="93"/>
  <c r="T6" i="93"/>
  <c r="T7" i="93"/>
  <c r="R27" i="1" l="1"/>
  <c r="R26" i="1" l="1"/>
  <c r="R25" i="1"/>
  <c r="R24" i="1" l="1"/>
  <c r="R23" i="1"/>
  <c r="R22" i="1"/>
  <c r="P26" i="1"/>
  <c r="Q48" i="93" l="1"/>
  <c r="S48" i="93" s="1"/>
  <c r="N48" i="93"/>
  <c r="P48" i="93" s="1"/>
  <c r="K48" i="93"/>
  <c r="M48" i="93" s="1"/>
  <c r="H48" i="93"/>
  <c r="J48" i="93" s="1"/>
  <c r="E48" i="93"/>
  <c r="G48" i="93" s="1"/>
  <c r="B48" i="93"/>
  <c r="D48" i="93" s="1"/>
  <c r="S45" i="93"/>
  <c r="P45" i="93"/>
  <c r="M45" i="93"/>
  <c r="J45" i="93"/>
  <c r="G45" i="93"/>
  <c r="D45" i="93"/>
  <c r="S44" i="93"/>
  <c r="P44" i="93"/>
  <c r="M44" i="93"/>
  <c r="J44" i="93"/>
  <c r="G44" i="93"/>
  <c r="D44" i="93"/>
  <c r="S43" i="93"/>
  <c r="Q30" i="93" s="1"/>
  <c r="P43" i="93"/>
  <c r="N30" i="93" s="1"/>
  <c r="M43" i="93"/>
  <c r="K30" i="93" s="1"/>
  <c r="J43" i="93"/>
  <c r="H30" i="93" s="1"/>
  <c r="G43" i="93"/>
  <c r="D43" i="93"/>
  <c r="S42" i="93"/>
  <c r="P42" i="93"/>
  <c r="M42" i="93"/>
  <c r="J42" i="93"/>
  <c r="G42" i="93"/>
  <c r="D42" i="93"/>
  <c r="S41" i="93"/>
  <c r="P41" i="93"/>
  <c r="M41" i="93"/>
  <c r="J41" i="93"/>
  <c r="G41" i="93"/>
  <c r="D41" i="93"/>
  <c r="S40" i="93"/>
  <c r="P40" i="93"/>
  <c r="M40" i="93"/>
  <c r="K29" i="93" s="1"/>
  <c r="J40" i="93"/>
  <c r="H29" i="93" s="1"/>
  <c r="G40" i="93"/>
  <c r="D40" i="93"/>
  <c r="S39" i="93"/>
  <c r="P39" i="93"/>
  <c r="M39" i="93"/>
  <c r="J39" i="93"/>
  <c r="G39" i="93"/>
  <c r="D39" i="93"/>
  <c r="S38" i="93"/>
  <c r="P38" i="93"/>
  <c r="M38" i="93"/>
  <c r="J38" i="93"/>
  <c r="G38" i="93"/>
  <c r="D38" i="93"/>
  <c r="S37" i="93"/>
  <c r="P37" i="93"/>
  <c r="M37" i="93"/>
  <c r="J37" i="93"/>
  <c r="G37" i="93"/>
  <c r="E28" i="93" s="1"/>
  <c r="D37" i="93"/>
  <c r="B28" i="93" s="1"/>
  <c r="S36" i="93"/>
  <c r="P36" i="93"/>
  <c r="M36" i="93"/>
  <c r="J36" i="93"/>
  <c r="G36" i="93"/>
  <c r="D36" i="93"/>
  <c r="S35" i="93"/>
  <c r="P35" i="93"/>
  <c r="M35" i="93"/>
  <c r="J35" i="93"/>
  <c r="G35" i="93"/>
  <c r="D35" i="93"/>
  <c r="S34" i="93"/>
  <c r="P34" i="93"/>
  <c r="M34" i="93"/>
  <c r="J34" i="93"/>
  <c r="G34" i="93"/>
  <c r="D34" i="93"/>
  <c r="S33" i="93"/>
  <c r="Q26" i="93" s="1"/>
  <c r="P33" i="93"/>
  <c r="N26" i="93" s="1"/>
  <c r="M33" i="93"/>
  <c r="J33" i="93"/>
  <c r="G33" i="93"/>
  <c r="D33" i="93"/>
  <c r="E30" i="93"/>
  <c r="B30" i="93"/>
  <c r="Q28" i="93"/>
  <c r="N28" i="93"/>
  <c r="K27" i="93"/>
  <c r="H27" i="93"/>
  <c r="E26" i="93"/>
  <c r="B26" i="93"/>
  <c r="Q22" i="93"/>
  <c r="S22" i="93" s="1"/>
  <c r="N22" i="93"/>
  <c r="P22" i="93" s="1"/>
  <c r="K22" i="93"/>
  <c r="M22" i="93" s="1"/>
  <c r="H22" i="93"/>
  <c r="J22" i="93" s="1"/>
  <c r="E22" i="93"/>
  <c r="G22" i="93" s="1"/>
  <c r="B22" i="93"/>
  <c r="D22" i="93" s="1"/>
  <c r="S20" i="93"/>
  <c r="P20" i="93"/>
  <c r="M20" i="93"/>
  <c r="J20" i="93"/>
  <c r="G20" i="93"/>
  <c r="D20" i="93"/>
  <c r="S19" i="93"/>
  <c r="P19" i="93"/>
  <c r="M19" i="93"/>
  <c r="J19" i="93"/>
  <c r="G19" i="93"/>
  <c r="D19" i="93"/>
  <c r="S18" i="93"/>
  <c r="P18" i="93"/>
  <c r="M18" i="93"/>
  <c r="J18" i="93"/>
  <c r="G18" i="93"/>
  <c r="D18" i="93"/>
  <c r="S17" i="93"/>
  <c r="P17" i="93"/>
  <c r="M17" i="93"/>
  <c r="J17" i="93"/>
  <c r="G17" i="93"/>
  <c r="D17" i="93"/>
  <c r="S16" i="93"/>
  <c r="Q7" i="93" s="1"/>
  <c r="P16" i="93"/>
  <c r="N7" i="93" s="1"/>
  <c r="M16" i="93"/>
  <c r="J16" i="93"/>
  <c r="G16" i="93"/>
  <c r="D16" i="93"/>
  <c r="S15" i="93"/>
  <c r="P15" i="93"/>
  <c r="M15" i="93"/>
  <c r="J15" i="93"/>
  <c r="G15" i="93"/>
  <c r="D15" i="93"/>
  <c r="S14" i="93"/>
  <c r="P14" i="93"/>
  <c r="M14" i="93"/>
  <c r="J14" i="93"/>
  <c r="G14" i="93"/>
  <c r="D14" i="93"/>
  <c r="S13" i="93"/>
  <c r="P13" i="93"/>
  <c r="M13" i="93"/>
  <c r="K6" i="93" s="1"/>
  <c r="J13" i="93"/>
  <c r="H6" i="93" s="1"/>
  <c r="G13" i="93"/>
  <c r="D13" i="93"/>
  <c r="S12" i="93"/>
  <c r="P12" i="93"/>
  <c r="M12" i="93"/>
  <c r="J12" i="93"/>
  <c r="G12" i="93"/>
  <c r="E5" i="93" s="1"/>
  <c r="D12" i="93"/>
  <c r="B5" i="93" s="1"/>
  <c r="S11" i="93"/>
  <c r="P11" i="93"/>
  <c r="M11" i="93"/>
  <c r="J11" i="93"/>
  <c r="G11" i="93"/>
  <c r="D11" i="93"/>
  <c r="Q8" i="93"/>
  <c r="N8" i="93"/>
  <c r="K8" i="93"/>
  <c r="H8" i="93"/>
  <c r="E8" i="93"/>
  <c r="B8" i="93"/>
  <c r="E7" i="93"/>
  <c r="B7" i="93"/>
  <c r="Q5" i="93"/>
  <c r="N5" i="93"/>
  <c r="H5" i="93" l="1"/>
  <c r="B6" i="93"/>
  <c r="N6" i="93"/>
  <c r="H7" i="93"/>
  <c r="H26" i="93"/>
  <c r="H28" i="93"/>
  <c r="B29" i="93"/>
  <c r="N29" i="93"/>
  <c r="B27" i="93"/>
  <c r="N27" i="93"/>
  <c r="K5" i="93"/>
  <c r="E6" i="93"/>
  <c r="Q6" i="93"/>
  <c r="K7" i="93"/>
  <c r="K26" i="93"/>
  <c r="K28" i="93"/>
  <c r="E29" i="93"/>
  <c r="Q29" i="93"/>
  <c r="E27" i="93"/>
  <c r="Q27" i="93"/>
  <c r="M28" i="90"/>
  <c r="M27" i="90"/>
  <c r="M24" i="90"/>
  <c r="M23" i="90"/>
  <c r="M22" i="90"/>
  <c r="M21" i="90"/>
  <c r="M20" i="90"/>
  <c r="M19" i="90"/>
  <c r="M18" i="90"/>
  <c r="M12" i="90"/>
  <c r="M11" i="90"/>
  <c r="M10" i="90"/>
  <c r="M9" i="90"/>
  <c r="M8" i="90"/>
  <c r="M7" i="90"/>
  <c r="H4" i="88" l="1"/>
  <c r="H5" i="88"/>
  <c r="H6" i="88"/>
  <c r="H7" i="88"/>
  <c r="H8" i="88"/>
  <c r="H9" i="88"/>
  <c r="H10" i="88"/>
  <c r="H11" i="88"/>
  <c r="H12" i="88"/>
  <c r="H13" i="88"/>
  <c r="H14" i="88"/>
  <c r="H15" i="88"/>
  <c r="H16" i="88"/>
  <c r="H17" i="88"/>
  <c r="H3" i="88"/>
  <c r="I4" i="88"/>
  <c r="I5" i="88"/>
  <c r="I6" i="88"/>
  <c r="I7" i="88"/>
  <c r="I8" i="88"/>
  <c r="I9" i="88"/>
  <c r="I10" i="88"/>
  <c r="I11" i="88"/>
  <c r="I12" i="88"/>
  <c r="I13" i="88"/>
  <c r="I14" i="88"/>
  <c r="I15" i="88"/>
  <c r="I16" i="88"/>
  <c r="I17" i="88"/>
  <c r="I3" i="88"/>
  <c r="K24" i="90" l="1"/>
  <c r="I24" i="90"/>
  <c r="G24" i="90"/>
  <c r="K23" i="90"/>
  <c r="I23" i="90"/>
  <c r="G23" i="90"/>
  <c r="E23" i="90"/>
  <c r="C23" i="90"/>
  <c r="K22" i="90"/>
  <c r="I22" i="90"/>
  <c r="G22" i="90"/>
  <c r="E22" i="90"/>
  <c r="C22" i="90"/>
  <c r="K21" i="90"/>
  <c r="I21" i="90"/>
  <c r="G21" i="90"/>
  <c r="E21" i="90"/>
  <c r="C21" i="90"/>
  <c r="K20" i="90"/>
  <c r="I20" i="90"/>
  <c r="G20" i="90"/>
  <c r="E20" i="90"/>
  <c r="C20" i="90"/>
  <c r="K19" i="90"/>
  <c r="I19" i="90"/>
  <c r="G19" i="90"/>
  <c r="E19" i="90"/>
  <c r="C19" i="90"/>
  <c r="K18" i="90"/>
  <c r="I18" i="90"/>
  <c r="G18" i="90"/>
  <c r="E18" i="90"/>
  <c r="C18" i="90"/>
  <c r="K12" i="90"/>
  <c r="K11" i="90"/>
  <c r="I11" i="90"/>
  <c r="G11" i="90"/>
  <c r="K10" i="90"/>
  <c r="I10" i="90"/>
  <c r="G10" i="90"/>
  <c r="E10" i="90"/>
  <c r="C10" i="90"/>
  <c r="K9" i="90"/>
  <c r="I9" i="90"/>
  <c r="G9" i="90"/>
  <c r="E9" i="90"/>
  <c r="C9" i="90"/>
  <c r="K8" i="90"/>
  <c r="I8" i="90"/>
  <c r="G8" i="90"/>
  <c r="E8" i="90"/>
  <c r="C8" i="90"/>
  <c r="K7" i="90"/>
  <c r="I7" i="90"/>
  <c r="G7" i="90"/>
  <c r="E7" i="90"/>
  <c r="C7" i="90"/>
  <c r="J39" i="1" l="1"/>
  <c r="J38" i="1"/>
  <c r="J37" i="1"/>
  <c r="R51" i="15" l="1"/>
  <c r="R52" i="15"/>
  <c r="AK33" i="15" l="1"/>
  <c r="AJ32" i="15"/>
  <c r="AJ31" i="15"/>
  <c r="AJ30" i="15"/>
  <c r="AJ29" i="15"/>
  <c r="AJ28" i="15"/>
  <c r="AJ27" i="15"/>
  <c r="AJ26" i="15"/>
  <c r="AJ25" i="15"/>
  <c r="AJ24" i="15"/>
  <c r="AJ23" i="15"/>
  <c r="AJ22" i="15"/>
  <c r="AJ21" i="15"/>
  <c r="AH33" i="15"/>
  <c r="AE33" i="15"/>
  <c r="AB33" i="15"/>
  <c r="Y33" i="15"/>
  <c r="AG32" i="15"/>
  <c r="AD32" i="15"/>
  <c r="AA32" i="15"/>
  <c r="X32" i="15"/>
  <c r="AG31" i="15"/>
  <c r="AD31" i="15"/>
  <c r="AA31" i="15"/>
  <c r="X31" i="15"/>
  <c r="AG30" i="15"/>
  <c r="AD30" i="15"/>
  <c r="AA30" i="15"/>
  <c r="X30" i="15"/>
  <c r="AG29" i="15"/>
  <c r="AD29" i="15"/>
  <c r="AA29" i="15"/>
  <c r="X29" i="15"/>
  <c r="AG28" i="15"/>
  <c r="AD28" i="15"/>
  <c r="AA28" i="15"/>
  <c r="X28" i="15"/>
  <c r="AG27" i="15"/>
  <c r="AD27" i="15"/>
  <c r="AA27" i="15"/>
  <c r="X27" i="15"/>
  <c r="AG26" i="15"/>
  <c r="AD26" i="15"/>
  <c r="AA26" i="15"/>
  <c r="X26" i="15"/>
  <c r="AG25" i="15"/>
  <c r="AD25" i="15"/>
  <c r="AA25" i="15"/>
  <c r="X25" i="15"/>
  <c r="AG24" i="15"/>
  <c r="AD24" i="15"/>
  <c r="AA24" i="15"/>
  <c r="X24" i="15"/>
  <c r="AG23" i="15"/>
  <c r="AD23" i="15"/>
  <c r="AA23" i="15"/>
  <c r="X23" i="15"/>
  <c r="AG22" i="15"/>
  <c r="AD22" i="15"/>
  <c r="AA22" i="15"/>
  <c r="X22" i="15"/>
  <c r="AG21" i="15"/>
  <c r="AG33" i="15" s="1"/>
  <c r="AI33" i="15" s="1"/>
  <c r="AD21" i="15"/>
  <c r="AD33" i="15" s="1"/>
  <c r="AF33" i="15" s="1"/>
  <c r="AA21" i="15"/>
  <c r="X21" i="15"/>
  <c r="X33" i="15" s="1"/>
  <c r="Z33" i="15" s="1"/>
  <c r="AH17" i="70"/>
  <c r="AG16" i="70"/>
  <c r="AG15" i="70"/>
  <c r="AG14" i="70"/>
  <c r="AG13" i="70"/>
  <c r="AG12" i="70"/>
  <c r="AG11" i="70"/>
  <c r="AG10" i="70"/>
  <c r="AG9" i="70"/>
  <c r="AG8" i="70"/>
  <c r="AG7" i="70"/>
  <c r="AG6" i="70"/>
  <c r="AG5" i="70"/>
  <c r="AE17" i="70"/>
  <c r="AD16" i="70"/>
  <c r="AD15" i="70"/>
  <c r="AD14" i="70"/>
  <c r="AD13" i="70"/>
  <c r="AD12" i="70"/>
  <c r="AD11" i="70"/>
  <c r="AD10" i="70"/>
  <c r="AD9" i="70"/>
  <c r="AD8" i="70"/>
  <c r="AD7" i="70"/>
  <c r="AD6" i="70"/>
  <c r="AD5" i="70"/>
  <c r="AH33" i="70"/>
  <c r="AG32" i="70"/>
  <c r="AG31" i="70"/>
  <c r="AG30" i="70"/>
  <c r="AG29" i="70"/>
  <c r="AG28" i="70"/>
  <c r="AG27" i="70"/>
  <c r="AG26" i="70"/>
  <c r="AG25" i="70"/>
  <c r="AG24" i="70"/>
  <c r="AG23" i="70"/>
  <c r="AG22" i="70"/>
  <c r="AG21" i="70"/>
  <c r="AE33" i="70"/>
  <c r="AD32" i="70"/>
  <c r="AD31" i="70"/>
  <c r="AD30" i="70"/>
  <c r="AD29" i="70"/>
  <c r="AD28" i="70"/>
  <c r="AD27" i="70"/>
  <c r="AD26" i="70"/>
  <c r="AD25" i="70"/>
  <c r="AD24" i="70"/>
  <c r="AD23" i="70"/>
  <c r="AD22" i="70"/>
  <c r="AD21" i="70"/>
  <c r="AB33" i="70"/>
  <c r="AA32" i="70"/>
  <c r="AA31" i="70"/>
  <c r="AA30" i="70"/>
  <c r="AA29" i="70"/>
  <c r="AA28" i="70"/>
  <c r="AA27" i="70"/>
  <c r="AA26" i="70"/>
  <c r="AA25" i="70"/>
  <c r="AA24" i="70"/>
  <c r="AA23" i="70"/>
  <c r="AA22" i="70"/>
  <c r="AA21" i="70"/>
  <c r="Y33" i="70"/>
  <c r="X22" i="70"/>
  <c r="X23" i="70"/>
  <c r="X24" i="70"/>
  <c r="X25" i="70"/>
  <c r="X26" i="70"/>
  <c r="X27" i="70"/>
  <c r="X28" i="70"/>
  <c r="X29" i="70"/>
  <c r="X30" i="70"/>
  <c r="X31" i="70"/>
  <c r="X32" i="70"/>
  <c r="X21" i="70"/>
  <c r="AD17" i="70" l="1"/>
  <c r="AF17" i="70" s="1"/>
  <c r="X33" i="70"/>
  <c r="Z33" i="70" s="1"/>
  <c r="AG33" i="70"/>
  <c r="AI33" i="70" s="1"/>
  <c r="AA33" i="70"/>
  <c r="AC33" i="70" s="1"/>
  <c r="AG17" i="70"/>
  <c r="AI17" i="70" s="1"/>
  <c r="AD33" i="70"/>
  <c r="AF33" i="70" s="1"/>
  <c r="AA33" i="15"/>
  <c r="AC33" i="15" s="1"/>
  <c r="AJ33" i="15"/>
  <c r="AL33" i="15" s="1"/>
  <c r="X17" i="70" l="1"/>
  <c r="W17" i="70"/>
  <c r="Y17" i="70" s="1"/>
  <c r="U17" i="70"/>
  <c r="T17" i="70"/>
  <c r="V17" i="70" s="1"/>
  <c r="Y16" i="70"/>
  <c r="V16" i="70"/>
  <c r="Y15" i="70"/>
  <c r="V15" i="70"/>
  <c r="AB15" i="70" s="1"/>
  <c r="Y14" i="70"/>
  <c r="V14" i="70"/>
  <c r="Y13" i="70"/>
  <c r="V13" i="70"/>
  <c r="Y12" i="70"/>
  <c r="V12" i="70"/>
  <c r="Y11" i="70"/>
  <c r="V11" i="70"/>
  <c r="Y10" i="70"/>
  <c r="V10" i="70"/>
  <c r="Y9" i="70"/>
  <c r="V9" i="70"/>
  <c r="Y8" i="70"/>
  <c r="V8" i="70"/>
  <c r="Y7" i="70"/>
  <c r="V7" i="70"/>
  <c r="AB7" i="70" s="1"/>
  <c r="Y6" i="70"/>
  <c r="V6" i="70"/>
  <c r="Y5" i="70"/>
  <c r="V5" i="70"/>
  <c r="Q62" i="70"/>
  <c r="P62" i="70"/>
  <c r="O62" i="70"/>
  <c r="N62" i="70"/>
  <c r="M62" i="70"/>
  <c r="L62" i="70"/>
  <c r="K62" i="70"/>
  <c r="J62" i="70"/>
  <c r="I62" i="70"/>
  <c r="H62" i="70"/>
  <c r="G62" i="70"/>
  <c r="F62" i="70"/>
  <c r="R61" i="70"/>
  <c r="R60" i="70"/>
  <c r="R59" i="70"/>
  <c r="R58" i="70"/>
  <c r="R57" i="70"/>
  <c r="R56" i="70"/>
  <c r="R55" i="70"/>
  <c r="R54" i="70"/>
  <c r="R53" i="70"/>
  <c r="R52" i="70"/>
  <c r="R51" i="70"/>
  <c r="R50" i="70"/>
  <c r="R49" i="70"/>
  <c r="R48" i="70"/>
  <c r="R47" i="70"/>
  <c r="R46" i="70"/>
  <c r="R45" i="70"/>
  <c r="R44" i="70"/>
  <c r="R43" i="70"/>
  <c r="R42" i="70"/>
  <c r="R41" i="70"/>
  <c r="R40" i="70"/>
  <c r="R39" i="70"/>
  <c r="R38" i="70"/>
  <c r="AA37" i="70"/>
  <c r="Y37" i="70"/>
  <c r="R37" i="70"/>
  <c r="W33" i="70"/>
  <c r="V33" i="70"/>
  <c r="Q33" i="70"/>
  <c r="P33" i="70"/>
  <c r="N33" i="70"/>
  <c r="M33" i="70"/>
  <c r="L33" i="70"/>
  <c r="K33" i="70"/>
  <c r="F33" i="70"/>
  <c r="E33" i="70"/>
  <c r="C33" i="70"/>
  <c r="B33" i="70"/>
  <c r="T32" i="70"/>
  <c r="S32" i="70"/>
  <c r="R32" i="70"/>
  <c r="O32" i="70"/>
  <c r="I32" i="70"/>
  <c r="H32" i="70"/>
  <c r="G32" i="70"/>
  <c r="D32" i="70"/>
  <c r="T31" i="70"/>
  <c r="S31" i="70"/>
  <c r="R31" i="70"/>
  <c r="O31" i="70"/>
  <c r="I31" i="70"/>
  <c r="H31" i="70"/>
  <c r="G31" i="70"/>
  <c r="D31" i="70"/>
  <c r="T30" i="70"/>
  <c r="S30" i="70"/>
  <c r="R30" i="70"/>
  <c r="O30" i="70"/>
  <c r="I30" i="70"/>
  <c r="H30" i="70"/>
  <c r="G30" i="70"/>
  <c r="D30" i="70"/>
  <c r="T29" i="70"/>
  <c r="S29" i="70"/>
  <c r="R29" i="70"/>
  <c r="O29" i="70"/>
  <c r="I29" i="70"/>
  <c r="H29" i="70"/>
  <c r="G29" i="70"/>
  <c r="D29" i="70"/>
  <c r="T28" i="70"/>
  <c r="S28" i="70"/>
  <c r="R28" i="70"/>
  <c r="O28" i="70"/>
  <c r="I28" i="70"/>
  <c r="H28" i="70"/>
  <c r="G28" i="70"/>
  <c r="D28" i="70"/>
  <c r="T27" i="70"/>
  <c r="S27" i="70"/>
  <c r="R27" i="70"/>
  <c r="O27" i="70"/>
  <c r="I27" i="70"/>
  <c r="H27" i="70"/>
  <c r="G27" i="70"/>
  <c r="D27" i="70"/>
  <c r="T26" i="70"/>
  <c r="S26" i="70"/>
  <c r="R26" i="70"/>
  <c r="O26" i="70"/>
  <c r="I26" i="70"/>
  <c r="H26" i="70"/>
  <c r="G26" i="70"/>
  <c r="D26" i="70"/>
  <c r="T25" i="70"/>
  <c r="S25" i="70"/>
  <c r="R25" i="70"/>
  <c r="O25" i="70"/>
  <c r="I25" i="70"/>
  <c r="H25" i="70"/>
  <c r="G25" i="70"/>
  <c r="D25" i="70"/>
  <c r="T24" i="70"/>
  <c r="S24" i="70"/>
  <c r="R24" i="70"/>
  <c r="R8" i="70" s="1"/>
  <c r="R17" i="70" s="1"/>
  <c r="O24" i="70"/>
  <c r="I24" i="70"/>
  <c r="H24" i="70"/>
  <c r="G24" i="70"/>
  <c r="D24" i="70"/>
  <c r="T23" i="70"/>
  <c r="S23" i="70"/>
  <c r="R23" i="70"/>
  <c r="O23" i="70"/>
  <c r="I23" i="70"/>
  <c r="H23" i="70"/>
  <c r="G23" i="70"/>
  <c r="D23" i="70"/>
  <c r="T22" i="70"/>
  <c r="S22" i="70"/>
  <c r="R22" i="70"/>
  <c r="O22" i="70"/>
  <c r="I22" i="70"/>
  <c r="H22" i="70"/>
  <c r="G22" i="70"/>
  <c r="D22" i="70"/>
  <c r="T21" i="70"/>
  <c r="S21" i="70"/>
  <c r="R21" i="70"/>
  <c r="O21" i="70"/>
  <c r="I21" i="70"/>
  <c r="H21" i="70"/>
  <c r="G21" i="70"/>
  <c r="D21" i="70"/>
  <c r="AA17" i="70"/>
  <c r="Q17" i="70"/>
  <c r="O17" i="70"/>
  <c r="N17" i="70"/>
  <c r="L17" i="70"/>
  <c r="K17" i="70"/>
  <c r="F17" i="70"/>
  <c r="E17" i="70"/>
  <c r="C17" i="70"/>
  <c r="B17" i="70"/>
  <c r="AA16" i="70"/>
  <c r="Z16" i="70"/>
  <c r="S16" i="70"/>
  <c r="P16" i="70"/>
  <c r="M16" i="70"/>
  <c r="I16" i="70"/>
  <c r="H16" i="70"/>
  <c r="G16" i="70"/>
  <c r="D16" i="70"/>
  <c r="AA15" i="70"/>
  <c r="Z15" i="70"/>
  <c r="S15" i="70"/>
  <c r="P15" i="70"/>
  <c r="M15" i="70"/>
  <c r="I15" i="70"/>
  <c r="H15" i="70"/>
  <c r="G15" i="70"/>
  <c r="D15" i="70"/>
  <c r="AA14" i="70"/>
  <c r="Z14" i="70"/>
  <c r="S14" i="70"/>
  <c r="P14" i="70"/>
  <c r="M14" i="70"/>
  <c r="I14" i="70"/>
  <c r="H14" i="70"/>
  <c r="G14" i="70"/>
  <c r="D14" i="70"/>
  <c r="AA13" i="70"/>
  <c r="Z13" i="70"/>
  <c r="S13" i="70"/>
  <c r="P13" i="70"/>
  <c r="M13" i="70"/>
  <c r="I13" i="70"/>
  <c r="H13" i="70"/>
  <c r="G13" i="70"/>
  <c r="D13" i="70"/>
  <c r="AA12" i="70"/>
  <c r="Z12" i="70"/>
  <c r="S12" i="70"/>
  <c r="P12" i="70"/>
  <c r="M12" i="70"/>
  <c r="I12" i="70"/>
  <c r="H12" i="70"/>
  <c r="G12" i="70"/>
  <c r="D12" i="70"/>
  <c r="AA11" i="70"/>
  <c r="Z11" i="70"/>
  <c r="S11" i="70"/>
  <c r="P11" i="70"/>
  <c r="M11" i="70"/>
  <c r="I11" i="70"/>
  <c r="H11" i="70"/>
  <c r="G11" i="70"/>
  <c r="D11" i="70"/>
  <c r="AA10" i="70"/>
  <c r="Z10" i="70"/>
  <c r="S10" i="70"/>
  <c r="P10" i="70"/>
  <c r="M10" i="70"/>
  <c r="I10" i="70"/>
  <c r="H10" i="70"/>
  <c r="G10" i="70"/>
  <c r="D10" i="70"/>
  <c r="AA9" i="70"/>
  <c r="Z9" i="70"/>
  <c r="AB9" i="70"/>
  <c r="S9" i="70"/>
  <c r="P9" i="70"/>
  <c r="M9" i="70"/>
  <c r="I9" i="70"/>
  <c r="H9" i="70"/>
  <c r="G9" i="70"/>
  <c r="D9" i="70"/>
  <c r="AA8" i="70"/>
  <c r="Z8" i="70"/>
  <c r="S8" i="70"/>
  <c r="P8" i="70"/>
  <c r="M8" i="70"/>
  <c r="I8" i="70"/>
  <c r="H8" i="70"/>
  <c r="G8" i="70"/>
  <c r="D8" i="70"/>
  <c r="AA7" i="70"/>
  <c r="Z7" i="70"/>
  <c r="S7" i="70"/>
  <c r="P7" i="70"/>
  <c r="M7" i="70"/>
  <c r="I7" i="70"/>
  <c r="H7" i="70"/>
  <c r="G7" i="70"/>
  <c r="D7" i="70"/>
  <c r="AA6" i="70"/>
  <c r="Z6" i="70"/>
  <c r="S6" i="70"/>
  <c r="P6" i="70"/>
  <c r="M6" i="70"/>
  <c r="I6" i="70"/>
  <c r="H6" i="70"/>
  <c r="G6" i="70"/>
  <c r="D6" i="70"/>
  <c r="AA5" i="70"/>
  <c r="Z5" i="70"/>
  <c r="S5" i="70"/>
  <c r="P5" i="70"/>
  <c r="M5" i="70"/>
  <c r="I5" i="70"/>
  <c r="H5" i="70"/>
  <c r="G5" i="70"/>
  <c r="D5" i="70"/>
  <c r="AJ17" i="15"/>
  <c r="AI17" i="15"/>
  <c r="AK17" i="15" s="1"/>
  <c r="AK16" i="15"/>
  <c r="AK15" i="15"/>
  <c r="AK14" i="15"/>
  <c r="AK13" i="15"/>
  <c r="AK12" i="15"/>
  <c r="AK11" i="15"/>
  <c r="AK10" i="15"/>
  <c r="AK9" i="15"/>
  <c r="AK8" i="15"/>
  <c r="AK7" i="15"/>
  <c r="AK6" i="15"/>
  <c r="AK5" i="15"/>
  <c r="R17" i="15"/>
  <c r="Q17" i="15"/>
  <c r="S16" i="15"/>
  <c r="S15" i="15"/>
  <c r="S14" i="15"/>
  <c r="S13" i="15"/>
  <c r="S12" i="15"/>
  <c r="S11" i="15"/>
  <c r="S10" i="15"/>
  <c r="S9" i="15"/>
  <c r="S8" i="15"/>
  <c r="S7" i="15"/>
  <c r="S6" i="15"/>
  <c r="S5" i="15"/>
  <c r="AG17" i="15"/>
  <c r="AF17" i="15"/>
  <c r="AD17" i="15"/>
  <c r="AC17" i="15"/>
  <c r="X17" i="15"/>
  <c r="W17" i="15"/>
  <c r="U17" i="15"/>
  <c r="T17" i="15"/>
  <c r="AH16" i="15"/>
  <c r="AE16" i="15"/>
  <c r="AA16" i="15"/>
  <c r="Z16" i="15"/>
  <c r="Y16" i="15"/>
  <c r="V16" i="15"/>
  <c r="AH15" i="15"/>
  <c r="AE15" i="15"/>
  <c r="AA15" i="15"/>
  <c r="Z15" i="15"/>
  <c r="Y15" i="15"/>
  <c r="V15" i="15"/>
  <c r="AH14" i="15"/>
  <c r="AE14" i="15"/>
  <c r="AA14" i="15"/>
  <c r="Z14" i="15"/>
  <c r="Y14" i="15"/>
  <c r="V14" i="15"/>
  <c r="AH13" i="15"/>
  <c r="AE13" i="15"/>
  <c r="AA13" i="15"/>
  <c r="Z13" i="15"/>
  <c r="Y13" i="15"/>
  <c r="V13" i="15"/>
  <c r="AH12" i="15"/>
  <c r="AE12" i="15"/>
  <c r="AA12" i="15"/>
  <c r="Z12" i="15"/>
  <c r="Y12" i="15"/>
  <c r="V12" i="15"/>
  <c r="AH11" i="15"/>
  <c r="AE11" i="15"/>
  <c r="AA11" i="15"/>
  <c r="Z11" i="15"/>
  <c r="Y11" i="15"/>
  <c r="V11" i="15"/>
  <c r="AH10" i="15"/>
  <c r="AE10" i="15"/>
  <c r="AA10" i="15"/>
  <c r="Z10" i="15"/>
  <c r="Y10" i="15"/>
  <c r="V10" i="15"/>
  <c r="AH9" i="15"/>
  <c r="AE9" i="15"/>
  <c r="AA9" i="15"/>
  <c r="Z9" i="15"/>
  <c r="Y9" i="15"/>
  <c r="V9" i="15"/>
  <c r="AH8" i="15"/>
  <c r="AE8" i="15"/>
  <c r="AA8" i="15"/>
  <c r="Z8" i="15"/>
  <c r="Y8" i="15"/>
  <c r="V8" i="15"/>
  <c r="AH7" i="15"/>
  <c r="AE7" i="15"/>
  <c r="AA7" i="15"/>
  <c r="Z7" i="15"/>
  <c r="Y7" i="15"/>
  <c r="V7" i="15"/>
  <c r="AH6" i="15"/>
  <c r="AE6" i="15"/>
  <c r="AA6" i="15"/>
  <c r="Z6" i="15"/>
  <c r="Y6" i="15"/>
  <c r="V6" i="15"/>
  <c r="AH5" i="15"/>
  <c r="AE5" i="15"/>
  <c r="AA5" i="15"/>
  <c r="Z5" i="15"/>
  <c r="Y5" i="15"/>
  <c r="V5" i="15"/>
  <c r="S17" i="70" l="1"/>
  <c r="J23" i="70"/>
  <c r="AB5" i="70"/>
  <c r="AB11" i="70"/>
  <c r="AB13" i="70"/>
  <c r="J32" i="70"/>
  <c r="S17" i="15"/>
  <c r="Z17" i="70"/>
  <c r="J31" i="70"/>
  <c r="J30" i="70"/>
  <c r="J14" i="70"/>
  <c r="J29" i="70"/>
  <c r="J13" i="70"/>
  <c r="J28" i="70"/>
  <c r="J27" i="70"/>
  <c r="J26" i="70"/>
  <c r="J10" i="70"/>
  <c r="J11" i="70"/>
  <c r="J16" i="70"/>
  <c r="J12" i="70"/>
  <c r="J15" i="70"/>
  <c r="U26" i="70"/>
  <c r="U27" i="70"/>
  <c r="U28" i="70"/>
  <c r="U29" i="70"/>
  <c r="U30" i="70"/>
  <c r="U31" i="70"/>
  <c r="U32" i="70"/>
  <c r="AB6" i="70"/>
  <c r="AB8" i="70"/>
  <c r="AB10" i="70"/>
  <c r="AB12" i="70"/>
  <c r="AB14" i="70"/>
  <c r="AB16" i="70"/>
  <c r="U25" i="70"/>
  <c r="J25" i="70"/>
  <c r="J9" i="70"/>
  <c r="AB6" i="15"/>
  <c r="AE17" i="15"/>
  <c r="Z17" i="15"/>
  <c r="U24" i="70"/>
  <c r="J8" i="70"/>
  <c r="J24" i="70"/>
  <c r="U23" i="70"/>
  <c r="J7" i="70"/>
  <c r="AB8" i="15"/>
  <c r="AB10" i="15"/>
  <c r="AB12" i="15"/>
  <c r="AB14" i="15"/>
  <c r="AH17" i="15"/>
  <c r="AA17" i="15"/>
  <c r="V17" i="15"/>
  <c r="J22" i="70"/>
  <c r="S33" i="70"/>
  <c r="U22" i="70"/>
  <c r="J6" i="70"/>
  <c r="D17" i="70"/>
  <c r="R62" i="70"/>
  <c r="S38" i="70" s="1"/>
  <c r="T33" i="70"/>
  <c r="U21" i="70"/>
  <c r="O33" i="70"/>
  <c r="D33" i="70"/>
  <c r="H33" i="70"/>
  <c r="P17" i="70"/>
  <c r="M17" i="70"/>
  <c r="J5" i="70"/>
  <c r="G17" i="70"/>
  <c r="I17" i="70"/>
  <c r="H17" i="70"/>
  <c r="J21" i="70"/>
  <c r="G33" i="70"/>
  <c r="AB17" i="70"/>
  <c r="I33" i="70"/>
  <c r="R33" i="70"/>
  <c r="AB16" i="15"/>
  <c r="AB5" i="15"/>
  <c r="AB7" i="15"/>
  <c r="AB9" i="15"/>
  <c r="AB11" i="15"/>
  <c r="AB13" i="15"/>
  <c r="AB15" i="15"/>
  <c r="Y17" i="15"/>
  <c r="AB17" i="15" l="1"/>
  <c r="S37" i="70"/>
  <c r="S58" i="70"/>
  <c r="J17" i="70"/>
  <c r="S49" i="70"/>
  <c r="S56" i="70"/>
  <c r="S59" i="70"/>
  <c r="S47" i="70"/>
  <c r="S45" i="70"/>
  <c r="S55" i="70"/>
  <c r="S61" i="70"/>
  <c r="S52" i="70"/>
  <c r="S51" i="70"/>
  <c r="J33" i="70"/>
  <c r="S57" i="70"/>
  <c r="S41" i="70"/>
  <c r="S44" i="70"/>
  <c r="S39" i="70"/>
  <c r="S43" i="70"/>
  <c r="S50" i="70"/>
  <c r="S53" i="70"/>
  <c r="S60" i="70"/>
  <c r="S40" i="70"/>
  <c r="S48" i="70"/>
  <c r="S46" i="70"/>
  <c r="S42" i="70"/>
  <c r="S54" i="70"/>
  <c r="U33" i="70"/>
  <c r="W33" i="15"/>
  <c r="V33" i="15"/>
  <c r="AA37" i="15"/>
  <c r="L33" i="15"/>
  <c r="K33" i="15"/>
  <c r="Q33" i="15"/>
  <c r="P33" i="15"/>
  <c r="N33" i="15"/>
  <c r="M33" i="15"/>
  <c r="T32" i="15"/>
  <c r="S32" i="15"/>
  <c r="R32" i="15"/>
  <c r="O32" i="15"/>
  <c r="T31" i="15"/>
  <c r="S31" i="15"/>
  <c r="R31" i="15"/>
  <c r="O31" i="15"/>
  <c r="T30" i="15"/>
  <c r="S30" i="15"/>
  <c r="R30" i="15"/>
  <c r="O30" i="15"/>
  <c r="T29" i="15"/>
  <c r="S29" i="15"/>
  <c r="R29" i="15"/>
  <c r="O29" i="15"/>
  <c r="T28" i="15"/>
  <c r="S28" i="15"/>
  <c r="R28" i="15"/>
  <c r="O28" i="15"/>
  <c r="T27" i="15"/>
  <c r="S27" i="15"/>
  <c r="R27" i="15"/>
  <c r="O27" i="15"/>
  <c r="T26" i="15"/>
  <c r="S26" i="15"/>
  <c r="R26" i="15"/>
  <c r="O26" i="15"/>
  <c r="T25" i="15"/>
  <c r="S25" i="15"/>
  <c r="R25" i="15"/>
  <c r="O25" i="15"/>
  <c r="T24" i="15"/>
  <c r="S24" i="15"/>
  <c r="R24" i="15"/>
  <c r="O24" i="15"/>
  <c r="T23" i="15"/>
  <c r="S23" i="15"/>
  <c r="R23" i="15"/>
  <c r="O23" i="15"/>
  <c r="T22" i="15"/>
  <c r="S22" i="15"/>
  <c r="R22" i="15"/>
  <c r="O22" i="15"/>
  <c r="T21" i="15"/>
  <c r="S21" i="15"/>
  <c r="R21" i="15"/>
  <c r="O21" i="15"/>
  <c r="F33" i="15"/>
  <c r="E33" i="15"/>
  <c r="C33" i="15"/>
  <c r="B33" i="15"/>
  <c r="I32" i="15"/>
  <c r="H32" i="15"/>
  <c r="G32" i="15"/>
  <c r="D32" i="15"/>
  <c r="I31" i="15"/>
  <c r="H31" i="15"/>
  <c r="G31" i="15"/>
  <c r="D31" i="15"/>
  <c r="I30" i="15"/>
  <c r="H30" i="15"/>
  <c r="G30" i="15"/>
  <c r="D30" i="15"/>
  <c r="I29" i="15"/>
  <c r="H29" i="15"/>
  <c r="G29" i="15"/>
  <c r="D29" i="15"/>
  <c r="I28" i="15"/>
  <c r="H28" i="15"/>
  <c r="G28" i="15"/>
  <c r="D28" i="15"/>
  <c r="I27" i="15"/>
  <c r="H27" i="15"/>
  <c r="G27" i="15"/>
  <c r="D27" i="15"/>
  <c r="I26" i="15"/>
  <c r="H26" i="15"/>
  <c r="G26" i="15"/>
  <c r="D26" i="15"/>
  <c r="I25" i="15"/>
  <c r="H25" i="15"/>
  <c r="G25" i="15"/>
  <c r="D25" i="15"/>
  <c r="I24" i="15"/>
  <c r="H24" i="15"/>
  <c r="G24" i="15"/>
  <c r="D24" i="15"/>
  <c r="I23" i="15"/>
  <c r="H23" i="15"/>
  <c r="G23" i="15"/>
  <c r="D23" i="15"/>
  <c r="I22" i="15"/>
  <c r="H22" i="15"/>
  <c r="G22" i="15"/>
  <c r="D22" i="15"/>
  <c r="I21" i="15"/>
  <c r="H21" i="15"/>
  <c r="G21" i="15"/>
  <c r="D21" i="15"/>
  <c r="J26" i="15" l="1"/>
  <c r="J27" i="15"/>
  <c r="J28" i="15"/>
  <c r="J30" i="15"/>
  <c r="J31" i="15"/>
  <c r="J32" i="15"/>
  <c r="J24" i="15"/>
  <c r="J23" i="15"/>
  <c r="J25" i="15"/>
  <c r="J29" i="15"/>
  <c r="U23" i="15"/>
  <c r="U25" i="15"/>
  <c r="U27" i="15"/>
  <c r="U29" i="15"/>
  <c r="U31" i="15"/>
  <c r="U32" i="15"/>
  <c r="S62" i="70"/>
  <c r="J22" i="15"/>
  <c r="S33" i="15"/>
  <c r="U21" i="15"/>
  <c r="H33" i="15"/>
  <c r="J21" i="15"/>
  <c r="I33" i="15"/>
  <c r="G33" i="15"/>
  <c r="T33" i="15"/>
  <c r="U22" i="15"/>
  <c r="U24" i="15"/>
  <c r="U26" i="15"/>
  <c r="U28" i="15"/>
  <c r="U30" i="15"/>
  <c r="O33" i="15"/>
  <c r="R33" i="15"/>
  <c r="D33" i="15"/>
  <c r="U33" i="15" l="1"/>
  <c r="J33" i="15"/>
  <c r="Y37" i="15" l="1"/>
  <c r="Q41" i="1" l="1"/>
  <c r="Q40" i="1"/>
  <c r="Q38" i="1"/>
  <c r="Q37" i="1"/>
  <c r="F63" i="15" l="1"/>
  <c r="O17" i="15" l="1"/>
  <c r="N17" i="15"/>
  <c r="L17" i="15"/>
  <c r="K17" i="15"/>
  <c r="P16" i="15"/>
  <c r="M16" i="15"/>
  <c r="P15" i="15"/>
  <c r="M15" i="15"/>
  <c r="P14" i="15"/>
  <c r="M14" i="15"/>
  <c r="P13" i="15"/>
  <c r="M13" i="15"/>
  <c r="P12" i="15"/>
  <c r="M12" i="15"/>
  <c r="P11" i="15"/>
  <c r="M11" i="15"/>
  <c r="P10" i="15"/>
  <c r="M10" i="15"/>
  <c r="P9" i="15"/>
  <c r="M9" i="15"/>
  <c r="P8" i="15"/>
  <c r="M8" i="15"/>
  <c r="P7" i="15"/>
  <c r="M7" i="15"/>
  <c r="P6" i="15"/>
  <c r="M6" i="15"/>
  <c r="P5" i="15"/>
  <c r="M5" i="15"/>
  <c r="I11" i="15"/>
  <c r="M17" i="15" l="1"/>
  <c r="P17" i="15"/>
  <c r="I11" i="1" l="1"/>
  <c r="I12" i="1"/>
  <c r="U17" i="1"/>
  <c r="T17" i="1"/>
  <c r="V16" i="1"/>
  <c r="V15" i="1"/>
  <c r="V14" i="1"/>
  <c r="V13" i="1"/>
  <c r="V12" i="1"/>
  <c r="V11" i="1"/>
  <c r="V10" i="1"/>
  <c r="V9" i="1"/>
  <c r="V8" i="1"/>
  <c r="V7" i="1"/>
  <c r="V6" i="1"/>
  <c r="V5" i="1"/>
  <c r="V17" i="1" l="1"/>
  <c r="B17" i="1" l="1"/>
  <c r="Q63" i="15"/>
  <c r="P63" i="15"/>
  <c r="O63" i="15"/>
  <c r="N63" i="15"/>
  <c r="M63" i="15"/>
  <c r="L63" i="15"/>
  <c r="K63" i="15"/>
  <c r="J63" i="15"/>
  <c r="I63" i="15"/>
  <c r="H63" i="15"/>
  <c r="G63" i="15"/>
  <c r="R62" i="15"/>
  <c r="S52" i="15" s="1"/>
  <c r="R61" i="15"/>
  <c r="S51" i="15" s="1"/>
  <c r="R60" i="15"/>
  <c r="R59" i="15"/>
  <c r="R58" i="15"/>
  <c r="R57" i="15"/>
  <c r="R56" i="15"/>
  <c r="R55" i="15"/>
  <c r="R54" i="15"/>
  <c r="R53" i="15"/>
  <c r="R50" i="15"/>
  <c r="R49" i="15"/>
  <c r="R48" i="15"/>
  <c r="R47" i="15"/>
  <c r="R46" i="15"/>
  <c r="R45" i="15"/>
  <c r="R44" i="15"/>
  <c r="R43" i="15"/>
  <c r="R42" i="15"/>
  <c r="R41" i="15"/>
  <c r="R40" i="15"/>
  <c r="R39" i="15"/>
  <c r="R38" i="15"/>
  <c r="R37" i="15"/>
  <c r="F17" i="15"/>
  <c r="E17" i="15"/>
  <c r="C17" i="15"/>
  <c r="B17" i="15"/>
  <c r="I16" i="15"/>
  <c r="H16" i="15"/>
  <c r="G16" i="15"/>
  <c r="D16" i="15"/>
  <c r="I15" i="15"/>
  <c r="H15" i="15"/>
  <c r="G15" i="15"/>
  <c r="D15" i="15"/>
  <c r="I14" i="15"/>
  <c r="H14" i="15"/>
  <c r="G14" i="15"/>
  <c r="D14" i="15"/>
  <c r="I13" i="15"/>
  <c r="G13" i="15"/>
  <c r="D13" i="15"/>
  <c r="H13" i="15"/>
  <c r="H12" i="15"/>
  <c r="G12" i="15"/>
  <c r="D12" i="15"/>
  <c r="I12" i="15"/>
  <c r="H11" i="15"/>
  <c r="G11" i="15"/>
  <c r="D11" i="15"/>
  <c r="I10" i="15"/>
  <c r="H10" i="15"/>
  <c r="G10" i="15"/>
  <c r="D10" i="15"/>
  <c r="I9" i="15"/>
  <c r="H9" i="15"/>
  <c r="G9" i="15"/>
  <c r="D9" i="15"/>
  <c r="I8" i="15"/>
  <c r="H8" i="15"/>
  <c r="G8" i="15"/>
  <c r="D8" i="15"/>
  <c r="I7" i="15"/>
  <c r="H7" i="15"/>
  <c r="G7" i="15"/>
  <c r="D7" i="15"/>
  <c r="I6" i="15"/>
  <c r="H6" i="15"/>
  <c r="G6" i="15"/>
  <c r="D6" i="15"/>
  <c r="I5" i="15"/>
  <c r="H5" i="15"/>
  <c r="G5" i="15"/>
  <c r="D5" i="15"/>
  <c r="I5" i="1"/>
  <c r="I15" i="1"/>
  <c r="I14" i="1"/>
  <c r="I13" i="1"/>
  <c r="H13" i="1"/>
  <c r="I49" i="1"/>
  <c r="H49" i="1"/>
  <c r="F49" i="1"/>
  <c r="D49" i="1"/>
  <c r="B49" i="1"/>
  <c r="C49" i="1" s="1"/>
  <c r="J48" i="1"/>
  <c r="G48" i="1"/>
  <c r="E48" i="1"/>
  <c r="C48" i="1"/>
  <c r="J47" i="1"/>
  <c r="G47" i="1"/>
  <c r="E47" i="1"/>
  <c r="C47" i="1"/>
  <c r="J46" i="1"/>
  <c r="G46" i="1"/>
  <c r="E46" i="1"/>
  <c r="C46" i="1"/>
  <c r="J45" i="1"/>
  <c r="G45" i="1"/>
  <c r="E45" i="1"/>
  <c r="C45" i="1"/>
  <c r="J44" i="1"/>
  <c r="G44" i="1"/>
  <c r="E44" i="1"/>
  <c r="C44" i="1"/>
  <c r="J43" i="1"/>
  <c r="G43" i="1"/>
  <c r="E43" i="1"/>
  <c r="C43" i="1"/>
  <c r="J42" i="1"/>
  <c r="G42" i="1"/>
  <c r="E42" i="1"/>
  <c r="C42" i="1"/>
  <c r="J41" i="1"/>
  <c r="G41" i="1"/>
  <c r="E41" i="1"/>
  <c r="C41" i="1"/>
  <c r="J40" i="1"/>
  <c r="G40" i="1"/>
  <c r="E40" i="1"/>
  <c r="C40" i="1"/>
  <c r="G39" i="1"/>
  <c r="E39" i="1"/>
  <c r="C39" i="1"/>
  <c r="G38" i="1"/>
  <c r="E38" i="1"/>
  <c r="C38" i="1"/>
  <c r="G37" i="1"/>
  <c r="E37" i="1"/>
  <c r="C37" i="1"/>
  <c r="Q33" i="1"/>
  <c r="O33" i="1"/>
  <c r="H33" i="1"/>
  <c r="E33" i="1"/>
  <c r="R32" i="1"/>
  <c r="P32" i="1"/>
  <c r="J32" i="1"/>
  <c r="G32" i="1"/>
  <c r="C32" i="1"/>
  <c r="D32" i="1" s="1"/>
  <c r="R31" i="1"/>
  <c r="P31" i="1"/>
  <c r="J31" i="1"/>
  <c r="G31" i="1"/>
  <c r="C31" i="1"/>
  <c r="D31" i="1" s="1"/>
  <c r="R30" i="1"/>
  <c r="P30" i="1"/>
  <c r="J30" i="1"/>
  <c r="G30" i="1"/>
  <c r="C30" i="1"/>
  <c r="D30" i="1" s="1"/>
  <c r="R29" i="1"/>
  <c r="P29" i="1"/>
  <c r="J29" i="1"/>
  <c r="G29" i="1"/>
  <c r="C29" i="1"/>
  <c r="D29" i="1" s="1"/>
  <c r="R28" i="1"/>
  <c r="P28" i="1"/>
  <c r="J28" i="1"/>
  <c r="G28" i="1"/>
  <c r="C28" i="1"/>
  <c r="D28" i="1" s="1"/>
  <c r="P27" i="1"/>
  <c r="J27" i="1"/>
  <c r="G27" i="1"/>
  <c r="C27" i="1"/>
  <c r="D27" i="1" s="1"/>
  <c r="J26" i="1"/>
  <c r="G26" i="1"/>
  <c r="C26" i="1"/>
  <c r="D26" i="1" s="1"/>
  <c r="P25" i="1"/>
  <c r="J25" i="1"/>
  <c r="G25" i="1"/>
  <c r="C25" i="1"/>
  <c r="D25" i="1" s="1"/>
  <c r="P24" i="1"/>
  <c r="J24" i="1"/>
  <c r="G24" i="1"/>
  <c r="C24" i="1"/>
  <c r="D24" i="1" s="1"/>
  <c r="P23" i="1"/>
  <c r="J23" i="1"/>
  <c r="G23" i="1"/>
  <c r="C23" i="1"/>
  <c r="D23" i="1" s="1"/>
  <c r="P22" i="1"/>
  <c r="J22" i="1"/>
  <c r="G22" i="1"/>
  <c r="C22" i="1"/>
  <c r="D22" i="1" s="1"/>
  <c r="R21" i="1"/>
  <c r="P21" i="1"/>
  <c r="J21" i="1"/>
  <c r="G21" i="1"/>
  <c r="C21" i="1"/>
  <c r="D21" i="1" s="1"/>
  <c r="R17" i="1"/>
  <c r="S17" i="1" s="1"/>
  <c r="Q17" i="1"/>
  <c r="L17" i="1"/>
  <c r="K17" i="1"/>
  <c r="F17" i="1"/>
  <c r="E17" i="1"/>
  <c r="C17" i="1"/>
  <c r="S16" i="1"/>
  <c r="P16" i="1"/>
  <c r="O16" i="1"/>
  <c r="N16" i="1"/>
  <c r="M16" i="1"/>
  <c r="J16" i="1"/>
  <c r="I16" i="1"/>
  <c r="H16" i="1"/>
  <c r="G16" i="1"/>
  <c r="D16" i="1"/>
  <c r="S15" i="1"/>
  <c r="P15" i="1"/>
  <c r="O15" i="1"/>
  <c r="N15" i="1"/>
  <c r="M15" i="1"/>
  <c r="J15" i="1"/>
  <c r="H15" i="1"/>
  <c r="G15" i="1"/>
  <c r="D15" i="1"/>
  <c r="S14" i="1"/>
  <c r="P14" i="1"/>
  <c r="O14" i="1"/>
  <c r="N14" i="1"/>
  <c r="M14" i="1"/>
  <c r="J14" i="1"/>
  <c r="H14" i="1"/>
  <c r="G14" i="1"/>
  <c r="D14" i="1"/>
  <c r="S13" i="1"/>
  <c r="P13" i="1"/>
  <c r="O13" i="1"/>
  <c r="N13" i="1"/>
  <c r="M13" i="1"/>
  <c r="J13" i="1"/>
  <c r="G13" i="1"/>
  <c r="D13" i="1"/>
  <c r="S12" i="1"/>
  <c r="P12" i="1"/>
  <c r="O12" i="1"/>
  <c r="N12" i="1"/>
  <c r="M12" i="1"/>
  <c r="J12" i="1"/>
  <c r="H12" i="1"/>
  <c r="G12" i="1"/>
  <c r="D12" i="1"/>
  <c r="S11" i="1"/>
  <c r="P11" i="1"/>
  <c r="O11" i="1"/>
  <c r="N11" i="1"/>
  <c r="M11" i="1"/>
  <c r="J11" i="1"/>
  <c r="H11" i="1"/>
  <c r="G11" i="1"/>
  <c r="D11" i="1"/>
  <c r="S10" i="1"/>
  <c r="P10" i="1"/>
  <c r="O10" i="1"/>
  <c r="N10" i="1"/>
  <c r="M10" i="1"/>
  <c r="J10" i="1"/>
  <c r="I10" i="1"/>
  <c r="H10" i="1"/>
  <c r="G10" i="1"/>
  <c r="D10" i="1"/>
  <c r="S9" i="1"/>
  <c r="P9" i="1"/>
  <c r="O9" i="1"/>
  <c r="N9" i="1"/>
  <c r="M9" i="1"/>
  <c r="J9" i="1"/>
  <c r="I9" i="1"/>
  <c r="H9" i="1"/>
  <c r="G9" i="1"/>
  <c r="D9" i="1"/>
  <c r="S8" i="1"/>
  <c r="P8" i="1"/>
  <c r="O8" i="1"/>
  <c r="N8" i="1"/>
  <c r="M8" i="1"/>
  <c r="J8" i="1"/>
  <c r="I8" i="1"/>
  <c r="H8" i="1"/>
  <c r="G8" i="1"/>
  <c r="D8" i="1"/>
  <c r="S7" i="1"/>
  <c r="P7" i="1"/>
  <c r="O7" i="1"/>
  <c r="N7" i="1"/>
  <c r="M7" i="1"/>
  <c r="J7" i="1"/>
  <c r="I7" i="1"/>
  <c r="H7" i="1"/>
  <c r="G7" i="1"/>
  <c r="D7" i="1"/>
  <c r="S6" i="1"/>
  <c r="P6" i="1"/>
  <c r="O6" i="1"/>
  <c r="N6" i="1"/>
  <c r="M6" i="1"/>
  <c r="J6" i="1"/>
  <c r="I6" i="1"/>
  <c r="H6" i="1"/>
  <c r="G6" i="1"/>
  <c r="D6" i="1"/>
  <c r="S5" i="1"/>
  <c r="P5" i="1"/>
  <c r="O5" i="1"/>
  <c r="N5" i="1"/>
  <c r="M5" i="1"/>
  <c r="J5" i="1"/>
  <c r="H5" i="1"/>
  <c r="G5" i="1"/>
  <c r="D5" i="1"/>
  <c r="J7" i="15" l="1"/>
  <c r="E49" i="1"/>
  <c r="J6" i="15"/>
  <c r="P33" i="1"/>
  <c r="S21" i="1"/>
  <c r="R63" i="15"/>
  <c r="S40" i="15" s="1"/>
  <c r="J49" i="1"/>
  <c r="S27" i="1"/>
  <c r="S26" i="1"/>
  <c r="J14" i="15"/>
  <c r="J15" i="15"/>
  <c r="J16" i="15"/>
  <c r="H17" i="15"/>
  <c r="S28" i="1"/>
  <c r="S31" i="1"/>
  <c r="P17" i="1"/>
  <c r="O17" i="1"/>
  <c r="G17" i="1"/>
  <c r="D17" i="1"/>
  <c r="J8" i="15"/>
  <c r="J9" i="15"/>
  <c r="J11" i="15"/>
  <c r="J12" i="15"/>
  <c r="J5" i="15"/>
  <c r="J10" i="15"/>
  <c r="S32" i="1"/>
  <c r="S30" i="1"/>
  <c r="S24" i="1"/>
  <c r="S25" i="1"/>
  <c r="S22" i="1"/>
  <c r="I17" i="1"/>
  <c r="S23" i="1"/>
  <c r="H17" i="1"/>
  <c r="M17" i="1"/>
  <c r="B33" i="1"/>
  <c r="G49" i="1"/>
  <c r="I17" i="15"/>
  <c r="D17" i="15"/>
  <c r="S29" i="1"/>
  <c r="N17" i="1"/>
  <c r="R33" i="1"/>
  <c r="J17" i="1"/>
  <c r="G17" i="15"/>
  <c r="J13" i="15"/>
  <c r="S59" i="15" l="1"/>
  <c r="S57" i="15"/>
  <c r="S56" i="15"/>
  <c r="S55" i="15"/>
  <c r="S58" i="15"/>
  <c r="S53" i="15"/>
  <c r="S54" i="15"/>
  <c r="S60" i="15"/>
  <c r="S33" i="1"/>
  <c r="J17" i="15"/>
  <c r="C33" i="1"/>
  <c r="D33" i="1" s="1"/>
  <c r="S50" i="15"/>
  <c r="S39" i="15"/>
  <c r="S37" i="15"/>
  <c r="S47" i="15"/>
  <c r="S46" i="15"/>
  <c r="S61" i="15"/>
  <c r="S38" i="15"/>
  <c r="S43" i="15"/>
  <c r="S44" i="15"/>
  <c r="S45" i="15"/>
  <c r="S42" i="15"/>
  <c r="S48" i="15"/>
  <c r="S62" i="15"/>
  <c r="S49" i="15"/>
  <c r="S41" i="15"/>
  <c r="S63" i="15" l="1"/>
  <c r="E74" i="100"/>
  <c r="E6" i="100" s="1"/>
  <c r="G79" i="100" l="1"/>
  <c r="G77" i="100"/>
  <c r="G78" i="100"/>
  <c r="G80" i="100"/>
  <c r="G9" i="100"/>
  <c r="G61" i="100"/>
  <c r="G11" i="100"/>
  <c r="G46" i="100"/>
  <c r="G57" i="100"/>
  <c r="G66" i="100"/>
  <c r="G49" i="100"/>
  <c r="G24" i="100"/>
  <c r="G41" i="100"/>
  <c r="G18" i="100"/>
  <c r="G50" i="100"/>
  <c r="G63" i="100"/>
  <c r="G45" i="100"/>
  <c r="G53" i="100"/>
  <c r="G26" i="100"/>
  <c r="G28" i="100"/>
  <c r="G29" i="100"/>
  <c r="G55" i="100"/>
  <c r="G27" i="100"/>
  <c r="G37" i="100"/>
  <c r="G19" i="100"/>
  <c r="G65" i="100"/>
  <c r="G60" i="100"/>
  <c r="G15" i="100"/>
  <c r="G31" i="100"/>
  <c r="G30" i="100"/>
  <c r="G64" i="100"/>
  <c r="G52" i="100"/>
  <c r="G40" i="100"/>
  <c r="G39" i="100"/>
  <c r="G44" i="100"/>
  <c r="G10" i="100"/>
  <c r="G23" i="100"/>
  <c r="G59" i="100"/>
  <c r="G58" i="100"/>
  <c r="G25" i="100"/>
  <c r="G13" i="100"/>
  <c r="G22" i="100"/>
  <c r="G34" i="100"/>
  <c r="G56" i="100"/>
  <c r="G62" i="100"/>
  <c r="G36" i="100"/>
  <c r="G12" i="100"/>
  <c r="G35" i="100"/>
  <c r="G17" i="100"/>
  <c r="G51" i="100"/>
  <c r="G67" i="100"/>
  <c r="G42" i="100"/>
  <c r="G54" i="100"/>
  <c r="G38" i="100"/>
  <c r="G16" i="100"/>
  <c r="G43" i="100"/>
  <c r="G14" i="100"/>
  <c r="G74" i="100" l="1"/>
  <c r="G83" i="100"/>
  <c r="G47" i="100"/>
  <c r="G32" i="100"/>
  <c r="G20" i="100"/>
</calcChain>
</file>

<file path=xl/sharedStrings.xml><?xml version="1.0" encoding="utf-8"?>
<sst xmlns="http://schemas.openxmlformats.org/spreadsheetml/2006/main" count="1033" uniqueCount="350">
  <si>
    <t>店名</t>
    <rPh sb="0" eb="2">
      <t>テンメイ</t>
    </rPh>
    <phoneticPr fontId="27"/>
  </si>
  <si>
    <t>※利益は償却・本社経費前</t>
    <rPh sb="1" eb="3">
      <t>リエキ</t>
    </rPh>
    <rPh sb="4" eb="6">
      <t>ショウキャク</t>
    </rPh>
    <rPh sb="7" eb="9">
      <t>ホンシャ</t>
    </rPh>
    <rPh sb="9" eb="11">
      <t>ケイヒ</t>
    </rPh>
    <rPh sb="11" eb="12">
      <t>マエ</t>
    </rPh>
    <phoneticPr fontId="27"/>
  </si>
  <si>
    <t>予算</t>
    <rPh sb="0" eb="2">
      <t>ヨサン</t>
    </rPh>
    <phoneticPr fontId="27"/>
  </si>
  <si>
    <t>実績</t>
    <rPh sb="0" eb="2">
      <t>ジッセキ</t>
    </rPh>
    <phoneticPr fontId="27"/>
  </si>
  <si>
    <t>差異</t>
    <rPh sb="0" eb="2">
      <t>サイ</t>
    </rPh>
    <phoneticPr fontId="27"/>
  </si>
  <si>
    <t>達成率</t>
    <rPh sb="0" eb="3">
      <t>タッセイリツ</t>
    </rPh>
    <phoneticPr fontId="27"/>
  </si>
  <si>
    <t>売上</t>
    <rPh sb="0" eb="2">
      <t>ウリアゲ</t>
    </rPh>
    <phoneticPr fontId="27"/>
  </si>
  <si>
    <t>利益率</t>
    <rPh sb="0" eb="2">
      <t>リエキ</t>
    </rPh>
    <rPh sb="2" eb="3">
      <t>リツ</t>
    </rPh>
    <phoneticPr fontId="27"/>
  </si>
  <si>
    <t>11月</t>
    <rPh sb="2" eb="3">
      <t>ガツ</t>
    </rPh>
    <phoneticPr fontId="27"/>
  </si>
  <si>
    <t>12月</t>
  </si>
  <si>
    <t>1月</t>
  </si>
  <si>
    <t>2月</t>
  </si>
  <si>
    <t>3月</t>
  </si>
  <si>
    <t>4月</t>
  </si>
  <si>
    <t>5月</t>
  </si>
  <si>
    <t>6月</t>
  </si>
  <si>
    <t>7月</t>
  </si>
  <si>
    <t>8月</t>
  </si>
  <si>
    <t>9月</t>
  </si>
  <si>
    <t>10月</t>
  </si>
  <si>
    <t>計</t>
    <rPh sb="0" eb="1">
      <t>ケイ</t>
    </rPh>
    <phoneticPr fontId="27"/>
  </si>
  <si>
    <t>原価計</t>
    <rPh sb="0" eb="2">
      <t>ゲンカ</t>
    </rPh>
    <rPh sb="2" eb="3">
      <t>ケイ</t>
    </rPh>
    <phoneticPr fontId="27"/>
  </si>
  <si>
    <t>食材原価</t>
    <rPh sb="0" eb="2">
      <t>ショクザイ</t>
    </rPh>
    <rPh sb="2" eb="4">
      <t>ゲンカ</t>
    </rPh>
    <phoneticPr fontId="27"/>
  </si>
  <si>
    <t>飲料原価</t>
    <rPh sb="0" eb="2">
      <t>インリョウ</t>
    </rPh>
    <rPh sb="2" eb="4">
      <t>ゲンカ</t>
    </rPh>
    <phoneticPr fontId="27"/>
  </si>
  <si>
    <t>人件費予算</t>
    <rPh sb="0" eb="3">
      <t>ジンケンヒ</t>
    </rPh>
    <rPh sb="3" eb="5">
      <t>ヨサン</t>
    </rPh>
    <phoneticPr fontId="27"/>
  </si>
  <si>
    <t>人件費実績</t>
    <rPh sb="0" eb="3">
      <t>ジンケンヒ</t>
    </rPh>
    <rPh sb="3" eb="5">
      <t>ジッセキ</t>
    </rPh>
    <phoneticPr fontId="27"/>
  </si>
  <si>
    <t>実績千円</t>
    <rPh sb="0" eb="2">
      <t>ジッセキ</t>
    </rPh>
    <rPh sb="2" eb="4">
      <t>センエン</t>
    </rPh>
    <phoneticPr fontId="27"/>
  </si>
  <si>
    <t>差異%</t>
    <rPh sb="0" eb="2">
      <t>サイ</t>
    </rPh>
    <phoneticPr fontId="27"/>
  </si>
  <si>
    <t>予算千円</t>
    <rPh sb="0" eb="2">
      <t>ヨサン</t>
    </rPh>
    <rPh sb="2" eb="4">
      <t>センエン</t>
    </rPh>
    <phoneticPr fontId="27"/>
  </si>
  <si>
    <t>%</t>
    <phoneticPr fontId="27"/>
  </si>
  <si>
    <t>消耗品　%</t>
    <rPh sb="0" eb="2">
      <t>ショウモウ</t>
    </rPh>
    <rPh sb="2" eb="3">
      <t>ヒン</t>
    </rPh>
    <phoneticPr fontId="27"/>
  </si>
  <si>
    <t>販促費　千円</t>
    <rPh sb="0" eb="2">
      <t>ハンソク</t>
    </rPh>
    <rPh sb="2" eb="3">
      <t>ヒ</t>
    </rPh>
    <rPh sb="4" eb="6">
      <t>センエン</t>
    </rPh>
    <phoneticPr fontId="27"/>
  </si>
  <si>
    <t>求人費　千円</t>
    <rPh sb="0" eb="2">
      <t>キュウジン</t>
    </rPh>
    <rPh sb="2" eb="3">
      <t>ヒ</t>
    </rPh>
    <rPh sb="4" eb="6">
      <t>センエン</t>
    </rPh>
    <phoneticPr fontId="27"/>
  </si>
  <si>
    <t>光熱費　千円</t>
    <rPh sb="0" eb="3">
      <t>コウネツヒ</t>
    </rPh>
    <rPh sb="4" eb="6">
      <t>センエン</t>
    </rPh>
    <phoneticPr fontId="27"/>
  </si>
  <si>
    <t>当月実績</t>
    <rPh sb="0" eb="2">
      <t>トウゲツ</t>
    </rPh>
    <rPh sb="2" eb="4">
      <t>ジッセキ</t>
    </rPh>
    <phoneticPr fontId="27"/>
  </si>
  <si>
    <t>売上予算</t>
    <rPh sb="0" eb="2">
      <t>ウリアゲ</t>
    </rPh>
    <rPh sb="2" eb="4">
      <t>ヨサン</t>
    </rPh>
    <phoneticPr fontId="27"/>
  </si>
  <si>
    <t>昨年</t>
    <rPh sb="0" eb="2">
      <t>サクネン</t>
    </rPh>
    <phoneticPr fontId="27"/>
  </si>
  <si>
    <t>累計実績</t>
    <rPh sb="0" eb="2">
      <t>ルイケイ</t>
    </rPh>
    <rPh sb="2" eb="4">
      <t>ジッセキ</t>
    </rPh>
    <phoneticPr fontId="27"/>
  </si>
  <si>
    <t>単位　千円</t>
    <rPh sb="0" eb="2">
      <t>タンイ</t>
    </rPh>
    <rPh sb="3" eb="4">
      <t>セン</t>
    </rPh>
    <rPh sb="4" eb="5">
      <t>エン</t>
    </rPh>
    <phoneticPr fontId="27"/>
  </si>
  <si>
    <t>見解</t>
    <rPh sb="0" eb="2">
      <t>ケンカイ</t>
    </rPh>
    <phoneticPr fontId="27"/>
  </si>
  <si>
    <t>客数</t>
    <rPh sb="0" eb="2">
      <t>キャクスウ</t>
    </rPh>
    <phoneticPr fontId="27"/>
  </si>
  <si>
    <t>単価</t>
    <rPh sb="0" eb="2">
      <t>タンカ</t>
    </rPh>
    <phoneticPr fontId="27"/>
  </si>
  <si>
    <t>課題と改善策</t>
    <rPh sb="0" eb="2">
      <t>カダイ</t>
    </rPh>
    <rPh sb="3" eb="6">
      <t>カイゼンサク</t>
    </rPh>
    <phoneticPr fontId="27"/>
  </si>
  <si>
    <t>　問題なく顧客確保進めれている状況。</t>
    <rPh sb="1" eb="3">
      <t>モンダイ</t>
    </rPh>
    <rPh sb="5" eb="7">
      <t>コキャク</t>
    </rPh>
    <rPh sb="7" eb="9">
      <t>カクホ</t>
    </rPh>
    <rPh sb="9" eb="10">
      <t>スス</t>
    </rPh>
    <rPh sb="15" eb="17">
      <t>ジョウキョウ</t>
    </rPh>
    <phoneticPr fontId="36"/>
  </si>
  <si>
    <t>原価率表　</t>
    <rPh sb="0" eb="2">
      <t>ゲンカ</t>
    </rPh>
    <rPh sb="2" eb="3">
      <t>リツ</t>
    </rPh>
    <rPh sb="3" eb="4">
      <t>ヒョウ</t>
    </rPh>
    <phoneticPr fontId="27"/>
  </si>
  <si>
    <t>前月棚卸額</t>
    <rPh sb="0" eb="2">
      <t>ゼンゲツ</t>
    </rPh>
    <rPh sb="2" eb="4">
      <t>タナオロ</t>
    </rPh>
    <rPh sb="4" eb="5">
      <t>ガク</t>
    </rPh>
    <phoneticPr fontId="27"/>
  </si>
  <si>
    <t>当月仕入</t>
    <rPh sb="0" eb="2">
      <t>トウゲツ</t>
    </rPh>
    <rPh sb="2" eb="4">
      <t>シイレ</t>
    </rPh>
    <phoneticPr fontId="27"/>
  </si>
  <si>
    <t>当月在庫</t>
    <rPh sb="0" eb="2">
      <t>トウゲツ</t>
    </rPh>
    <rPh sb="2" eb="4">
      <t>ザイコ</t>
    </rPh>
    <phoneticPr fontId="27"/>
  </si>
  <si>
    <t>当月使用額　　　　　　　　　　　（売上原価）</t>
    <rPh sb="0" eb="2">
      <t>トウゲツ</t>
    </rPh>
    <rPh sb="2" eb="4">
      <t>シヨウ</t>
    </rPh>
    <rPh sb="4" eb="5">
      <t>ガク</t>
    </rPh>
    <rPh sb="17" eb="19">
      <t>ウリアゲ</t>
    </rPh>
    <rPh sb="19" eb="21">
      <t>ゲンカ</t>
    </rPh>
    <phoneticPr fontId="27"/>
  </si>
  <si>
    <t>純売上</t>
    <rPh sb="0" eb="1">
      <t>ジュン</t>
    </rPh>
    <rPh sb="1" eb="3">
      <t>ウリアゲ</t>
    </rPh>
    <phoneticPr fontId="27"/>
  </si>
  <si>
    <t>原価率</t>
    <rPh sb="0" eb="2">
      <t>ゲンカ</t>
    </rPh>
    <rPh sb="2" eb="3">
      <t>リツ</t>
    </rPh>
    <phoneticPr fontId="27"/>
  </si>
  <si>
    <t>前月原価率</t>
    <rPh sb="0" eb="2">
      <t>ゼンゲツ</t>
    </rPh>
    <rPh sb="2" eb="4">
      <t>ゲンカ</t>
    </rPh>
    <rPh sb="4" eb="5">
      <t>リツ</t>
    </rPh>
    <phoneticPr fontId="27"/>
  </si>
  <si>
    <t>フード</t>
    <phoneticPr fontId="27"/>
  </si>
  <si>
    <t>ドリンク</t>
    <phoneticPr fontId="27"/>
  </si>
  <si>
    <t>合計</t>
    <rPh sb="0" eb="2">
      <t>ゴウケイ</t>
    </rPh>
    <phoneticPr fontId="27"/>
  </si>
  <si>
    <t>飲料仕入</t>
    <rPh sb="0" eb="2">
      <t>インリョウ</t>
    </rPh>
    <rPh sb="2" eb="4">
      <t>シイレ</t>
    </rPh>
    <phoneticPr fontId="27"/>
  </si>
  <si>
    <t>食材仕入</t>
    <rPh sb="0" eb="2">
      <t>ショクザイ</t>
    </rPh>
    <rPh sb="2" eb="4">
      <t>シイレ</t>
    </rPh>
    <phoneticPr fontId="27"/>
  </si>
  <si>
    <t>消耗品・その他</t>
    <rPh sb="0" eb="2">
      <t>ショウモウ</t>
    </rPh>
    <rPh sb="2" eb="3">
      <t>ヒン</t>
    </rPh>
    <rPh sb="6" eb="7">
      <t>タ</t>
    </rPh>
    <phoneticPr fontId="27"/>
  </si>
  <si>
    <t>販促</t>
    <rPh sb="0" eb="2">
      <t>ハンソク</t>
    </rPh>
    <phoneticPr fontId="27"/>
  </si>
  <si>
    <t>消耗品</t>
    <rPh sb="0" eb="2">
      <t>ショウモウ</t>
    </rPh>
    <rPh sb="2" eb="3">
      <t>ヒン</t>
    </rPh>
    <phoneticPr fontId="27"/>
  </si>
  <si>
    <t>光熱費</t>
    <rPh sb="0" eb="3">
      <t>コウネツヒ</t>
    </rPh>
    <phoneticPr fontId="27"/>
  </si>
  <si>
    <t>販促費</t>
    <rPh sb="0" eb="2">
      <t>ハンソク</t>
    </rPh>
    <rPh sb="2" eb="3">
      <t>ヒ</t>
    </rPh>
    <phoneticPr fontId="27"/>
  </si>
  <si>
    <t>消費税</t>
    <rPh sb="0" eb="3">
      <t>ショウヒゼイ</t>
    </rPh>
    <phoneticPr fontId="27"/>
  </si>
  <si>
    <t>税　抜</t>
    <rPh sb="0" eb="1">
      <t>ゼイ</t>
    </rPh>
    <rPh sb="2" eb="3">
      <t>ヌ</t>
    </rPh>
    <phoneticPr fontId="27"/>
  </si>
  <si>
    <t>税　込</t>
    <rPh sb="0" eb="1">
      <t>ゼイ</t>
    </rPh>
    <rPh sb="2" eb="3">
      <t>コミ</t>
    </rPh>
    <phoneticPr fontId="27"/>
  </si>
  <si>
    <t>月別商品出数</t>
    <rPh sb="0" eb="2">
      <t>ツキベツ</t>
    </rPh>
    <rPh sb="2" eb="4">
      <t>ショウヒン</t>
    </rPh>
    <rPh sb="4" eb="6">
      <t>デスウ</t>
    </rPh>
    <phoneticPr fontId="27"/>
  </si>
  <si>
    <t>単位　　千円</t>
    <rPh sb="0" eb="2">
      <t>タンイ</t>
    </rPh>
    <rPh sb="4" eb="6">
      <t>センエン</t>
    </rPh>
    <phoneticPr fontId="27"/>
  </si>
  <si>
    <t>シェア</t>
    <phoneticPr fontId="27"/>
  </si>
  <si>
    <t>実績</t>
    <rPh sb="0" eb="2">
      <t>ジッセキ</t>
    </rPh>
    <phoneticPr fontId="27"/>
  </si>
  <si>
    <t>達成率</t>
    <rPh sb="0" eb="3">
      <t>タッセイリツ</t>
    </rPh>
    <phoneticPr fontId="27"/>
  </si>
  <si>
    <t>昨年比</t>
    <rPh sb="0" eb="2">
      <t>サクネン</t>
    </rPh>
    <rPh sb="2" eb="3">
      <t>ヒ</t>
    </rPh>
    <phoneticPr fontId="27"/>
  </si>
  <si>
    <t>累計施策</t>
    <rPh sb="0" eb="2">
      <t>ルイケイ</t>
    </rPh>
    <rPh sb="2" eb="4">
      <t>シサク</t>
    </rPh>
    <phoneticPr fontId="27"/>
  </si>
  <si>
    <t>求人費</t>
    <rPh sb="0" eb="2">
      <t>キュウジン</t>
    </rPh>
    <rPh sb="2" eb="3">
      <t>ヒ</t>
    </rPh>
    <phoneticPr fontId="27"/>
  </si>
  <si>
    <t>見解　(売上・利益・経費)</t>
    <rPh sb="0" eb="2">
      <t>ケンカイ</t>
    </rPh>
    <rPh sb="4" eb="6">
      <t>ウリアゲ</t>
    </rPh>
    <rPh sb="7" eb="9">
      <t>リエキ</t>
    </rPh>
    <rPh sb="10" eb="12">
      <t>ケイヒ</t>
    </rPh>
    <phoneticPr fontId="27"/>
  </si>
  <si>
    <t>※数値は本社経費・減価償却含む実績記載</t>
    <rPh sb="1" eb="3">
      <t>スウチ</t>
    </rPh>
    <rPh sb="4" eb="6">
      <t>ホンシャ</t>
    </rPh>
    <rPh sb="6" eb="8">
      <t>ケイヒ</t>
    </rPh>
    <rPh sb="9" eb="11">
      <t>ゲンカ</t>
    </rPh>
    <rPh sb="11" eb="13">
      <t>ショウキャク</t>
    </rPh>
    <rPh sb="13" eb="14">
      <t>フク</t>
    </rPh>
    <rPh sb="15" eb="17">
      <t>ジッセキ</t>
    </rPh>
    <rPh sb="17" eb="19">
      <t>キサイ</t>
    </rPh>
    <phoneticPr fontId="27"/>
  </si>
  <si>
    <t>経常利益予算</t>
    <rPh sb="0" eb="2">
      <t>ケイジョウ</t>
    </rPh>
    <rPh sb="2" eb="4">
      <t>リエキ</t>
    </rPh>
    <rPh sb="4" eb="6">
      <t>ヨサン</t>
    </rPh>
    <phoneticPr fontId="27"/>
  </si>
  <si>
    <t>営業利益</t>
    <rPh sb="0" eb="2">
      <t>エイギョウ</t>
    </rPh>
    <rPh sb="2" eb="4">
      <t>リエキ</t>
    </rPh>
    <phoneticPr fontId="27"/>
  </si>
  <si>
    <t>営業利益率</t>
    <rPh sb="0" eb="2">
      <t>エイギョウ</t>
    </rPh>
    <rPh sb="2" eb="4">
      <t>リエキ</t>
    </rPh>
    <rPh sb="4" eb="5">
      <t>リツ</t>
    </rPh>
    <phoneticPr fontId="27"/>
  </si>
  <si>
    <t>【　　Le Beurre　Noisette　　】</t>
    <phoneticPr fontId="27"/>
  </si>
  <si>
    <t>2019年度</t>
    <rPh sb="4" eb="6">
      <t>ネンド</t>
    </rPh>
    <phoneticPr fontId="27"/>
  </si>
  <si>
    <t>2019年度</t>
    <rPh sb="4" eb="5">
      <t>ネン</t>
    </rPh>
    <rPh sb="5" eb="6">
      <t>ド</t>
    </rPh>
    <phoneticPr fontId="27"/>
  </si>
  <si>
    <t>2018・12・　　報告</t>
    <rPh sb="10" eb="12">
      <t>ホウコク</t>
    </rPh>
    <phoneticPr fontId="27"/>
  </si>
  <si>
    <t>【　Le Beurre　Noisette　　　】</t>
    <phoneticPr fontId="27"/>
  </si>
  <si>
    <t>レストラン　予算</t>
    <rPh sb="6" eb="8">
      <t>ヨサン</t>
    </rPh>
    <phoneticPr fontId="27"/>
  </si>
  <si>
    <t>レストラン　実績</t>
    <rPh sb="6" eb="8">
      <t>ジッセキ</t>
    </rPh>
    <phoneticPr fontId="27"/>
  </si>
  <si>
    <t>レストラン</t>
    <phoneticPr fontId="27"/>
  </si>
  <si>
    <t>バル</t>
  </si>
  <si>
    <t>バル</t>
    <phoneticPr fontId="27"/>
  </si>
  <si>
    <t>バル　予算</t>
    <rPh sb="3" eb="5">
      <t>ヨサン</t>
    </rPh>
    <phoneticPr fontId="27"/>
  </si>
  <si>
    <t>バル　実績</t>
    <rPh sb="3" eb="5">
      <t>ジッセキ</t>
    </rPh>
    <phoneticPr fontId="27"/>
  </si>
  <si>
    <t>11月</t>
  </si>
  <si>
    <t>2019年　第14期　売上実績報告書　ランチ&amp;カフェ　</t>
    <rPh sb="4" eb="5">
      <t>ネン</t>
    </rPh>
    <rPh sb="6" eb="7">
      <t>ダイ</t>
    </rPh>
    <rPh sb="9" eb="10">
      <t>キ</t>
    </rPh>
    <rPh sb="11" eb="13">
      <t>ウリアゲ</t>
    </rPh>
    <rPh sb="13" eb="15">
      <t>ジッセキ</t>
    </rPh>
    <rPh sb="15" eb="17">
      <t>ホウコク</t>
    </rPh>
    <rPh sb="17" eb="18">
      <t>ショ</t>
    </rPh>
    <phoneticPr fontId="27"/>
  </si>
  <si>
    <t>ランチ予算</t>
    <rPh sb="3" eb="5">
      <t>ヨサン</t>
    </rPh>
    <phoneticPr fontId="27"/>
  </si>
  <si>
    <t>ランチ実績</t>
    <rPh sb="3" eb="5">
      <t>ジッセキ</t>
    </rPh>
    <phoneticPr fontId="27"/>
  </si>
  <si>
    <t>カフェ予算</t>
    <rPh sb="3" eb="5">
      <t>ヨサン</t>
    </rPh>
    <phoneticPr fontId="27"/>
  </si>
  <si>
    <t>カフェ実績</t>
    <rPh sb="3" eb="5">
      <t>ジッセキ</t>
    </rPh>
    <phoneticPr fontId="27"/>
  </si>
  <si>
    <t>カフェ　平日　AVE</t>
    <rPh sb="4" eb="6">
      <t>ヘイジツ</t>
    </rPh>
    <phoneticPr fontId="27"/>
  </si>
  <si>
    <t>カフェ　土日祝　AVE</t>
    <rPh sb="4" eb="6">
      <t>ドニチ</t>
    </rPh>
    <rPh sb="6" eb="7">
      <t>シュク</t>
    </rPh>
    <phoneticPr fontId="27"/>
  </si>
  <si>
    <t>ランチ　平日　AVE</t>
    <rPh sb="4" eb="6">
      <t>ヘイジツ</t>
    </rPh>
    <phoneticPr fontId="27"/>
  </si>
  <si>
    <t>ランチ　土日祝　AVE</t>
    <rPh sb="4" eb="6">
      <t>ドニチ</t>
    </rPh>
    <rPh sb="6" eb="7">
      <t>シュク</t>
    </rPh>
    <phoneticPr fontId="27"/>
  </si>
  <si>
    <t>ランチ　昨年</t>
    <rPh sb="4" eb="6">
      <t>サクネン</t>
    </rPh>
    <phoneticPr fontId="27"/>
  </si>
  <si>
    <t>カフェ　昨年</t>
    <rPh sb="4" eb="6">
      <t>サクネン</t>
    </rPh>
    <phoneticPr fontId="27"/>
  </si>
  <si>
    <t>ディナー予算</t>
    <rPh sb="4" eb="6">
      <t>ヨサン</t>
    </rPh>
    <phoneticPr fontId="27"/>
  </si>
  <si>
    <t>2019年　第14期　売上実績報告書　ディナー　</t>
    <rPh sb="4" eb="5">
      <t>ネン</t>
    </rPh>
    <rPh sb="6" eb="7">
      <t>ダイ</t>
    </rPh>
    <rPh sb="9" eb="10">
      <t>キ</t>
    </rPh>
    <rPh sb="11" eb="13">
      <t>ウリアゲ</t>
    </rPh>
    <rPh sb="13" eb="15">
      <t>ジッセキ</t>
    </rPh>
    <rPh sb="15" eb="17">
      <t>ホウコク</t>
    </rPh>
    <rPh sb="17" eb="18">
      <t>ショ</t>
    </rPh>
    <phoneticPr fontId="27"/>
  </si>
  <si>
    <t>ディナー　平日　AVE</t>
    <rPh sb="5" eb="7">
      <t>ヘイジツ</t>
    </rPh>
    <phoneticPr fontId="27"/>
  </si>
  <si>
    <t>ディナー　土日祝　AVE</t>
    <rPh sb="5" eb="7">
      <t>ドニチ</t>
    </rPh>
    <rPh sb="7" eb="8">
      <t>シュク</t>
    </rPh>
    <phoneticPr fontId="27"/>
  </si>
  <si>
    <t>ディナー　昨年</t>
    <rPh sb="5" eb="7">
      <t>サクネン</t>
    </rPh>
    <phoneticPr fontId="27"/>
  </si>
  <si>
    <t>ディナー昨年　平日　AVE</t>
    <rPh sb="4" eb="6">
      <t>サクネン</t>
    </rPh>
    <rPh sb="7" eb="9">
      <t>ヘイジツ</t>
    </rPh>
    <phoneticPr fontId="27"/>
  </si>
  <si>
    <t>ディナー昨年　土日祝　AVE</t>
    <rPh sb="4" eb="6">
      <t>サクネン</t>
    </rPh>
    <rPh sb="7" eb="9">
      <t>ドニチ</t>
    </rPh>
    <rPh sb="9" eb="10">
      <t>シュク</t>
    </rPh>
    <phoneticPr fontId="27"/>
  </si>
  <si>
    <t>レストランAMS　予約　実績</t>
    <rPh sb="9" eb="11">
      <t>ヨヤク</t>
    </rPh>
    <rPh sb="12" eb="14">
      <t>ジッセキ</t>
    </rPh>
    <phoneticPr fontId="27"/>
  </si>
  <si>
    <t>バルAMS　予約　実績</t>
    <rPh sb="6" eb="8">
      <t>ヨヤク</t>
    </rPh>
    <rPh sb="9" eb="11">
      <t>ジッセキ</t>
    </rPh>
    <phoneticPr fontId="27"/>
  </si>
  <si>
    <t>レストラン食べログ　予約　実績</t>
    <rPh sb="5" eb="6">
      <t>タ</t>
    </rPh>
    <rPh sb="10" eb="12">
      <t>ヨヤク</t>
    </rPh>
    <rPh sb="13" eb="15">
      <t>ジッセキ</t>
    </rPh>
    <phoneticPr fontId="27"/>
  </si>
  <si>
    <t>バル　食べログ　予約　実績</t>
    <rPh sb="3" eb="4">
      <t>タ</t>
    </rPh>
    <rPh sb="8" eb="10">
      <t>ヨヤク</t>
    </rPh>
    <rPh sb="11" eb="13">
      <t>ジッセキ</t>
    </rPh>
    <phoneticPr fontId="27"/>
  </si>
  <si>
    <t>バル　HP　予約　実績</t>
    <rPh sb="6" eb="8">
      <t>ヨヤク</t>
    </rPh>
    <rPh sb="9" eb="11">
      <t>ジッセキ</t>
    </rPh>
    <phoneticPr fontId="27"/>
  </si>
  <si>
    <t>レストランHP　予約　実績</t>
    <rPh sb="8" eb="10">
      <t>ヨヤク</t>
    </rPh>
    <rPh sb="11" eb="13">
      <t>ジッセキ</t>
    </rPh>
    <phoneticPr fontId="27"/>
  </si>
  <si>
    <t>LBN  丸の内</t>
    <rPh sb="5" eb="6">
      <t>マル</t>
    </rPh>
    <rPh sb="7" eb="8">
      <t>ウチ</t>
    </rPh>
    <phoneticPr fontId="27"/>
  </si>
  <si>
    <t>ディナー実績</t>
    <rPh sb="4" eb="6">
      <t>ジッセキ</t>
    </rPh>
    <phoneticPr fontId="27"/>
  </si>
  <si>
    <t>改善策</t>
    <rPh sb="0" eb="3">
      <t>カイゼンサク</t>
    </rPh>
    <phoneticPr fontId="27"/>
  </si>
  <si>
    <t>LBNランチ出数詳細</t>
    <rPh sb="6" eb="8">
      <t>シュッスウ</t>
    </rPh>
    <rPh sb="8" eb="10">
      <t>ショウサイ</t>
    </rPh>
    <phoneticPr fontId="48"/>
  </si>
  <si>
    <t>11月</t>
    <rPh sb="2" eb="3">
      <t>ガツ</t>
    </rPh>
    <phoneticPr fontId="48"/>
  </si>
  <si>
    <t>12月</t>
    <rPh sb="2" eb="3">
      <t>ガツ</t>
    </rPh>
    <phoneticPr fontId="48"/>
  </si>
  <si>
    <t>1月</t>
    <rPh sb="1" eb="2">
      <t>ガツ</t>
    </rPh>
    <phoneticPr fontId="48"/>
  </si>
  <si>
    <t>3月</t>
    <phoneticPr fontId="48"/>
  </si>
  <si>
    <t>4月</t>
    <phoneticPr fontId="48"/>
  </si>
  <si>
    <t>5月</t>
    <phoneticPr fontId="48"/>
  </si>
  <si>
    <t>6月</t>
    <phoneticPr fontId="48"/>
  </si>
  <si>
    <t>7月</t>
    <phoneticPr fontId="48"/>
  </si>
  <si>
    <t>8月</t>
    <phoneticPr fontId="48"/>
  </si>
  <si>
    <t>9月</t>
    <phoneticPr fontId="48"/>
  </si>
  <si>
    <t>10月</t>
    <phoneticPr fontId="48"/>
  </si>
  <si>
    <t>11月</t>
    <phoneticPr fontId="48"/>
  </si>
  <si>
    <t>売上</t>
    <rPh sb="0" eb="2">
      <t>ウリアゲ</t>
    </rPh>
    <phoneticPr fontId="48"/>
  </si>
  <si>
    <t>出数</t>
    <rPh sb="0" eb="2">
      <t>シュッスウ</t>
    </rPh>
    <phoneticPr fontId="48"/>
  </si>
  <si>
    <t>前菜</t>
    <rPh sb="0" eb="2">
      <t>ゼンサイ</t>
    </rPh>
    <phoneticPr fontId="48"/>
  </si>
  <si>
    <t>出数シェア</t>
    <rPh sb="0" eb="2">
      <t>シュッスウ</t>
    </rPh>
    <phoneticPr fontId="48"/>
  </si>
  <si>
    <t>カルパッチョ</t>
    <phoneticPr fontId="48"/>
  </si>
  <si>
    <t>パテドカンパーニュ</t>
    <phoneticPr fontId="48"/>
  </si>
  <si>
    <t>エビとアボカドS</t>
    <phoneticPr fontId="48"/>
  </si>
  <si>
    <t>ミモザサラダ</t>
    <phoneticPr fontId="48"/>
  </si>
  <si>
    <t>キッシュ（限定10食）</t>
    <rPh sb="5" eb="7">
      <t>ゲンテイ</t>
    </rPh>
    <rPh sb="9" eb="10">
      <t>ショク</t>
    </rPh>
    <phoneticPr fontId="48"/>
  </si>
  <si>
    <t>メイン</t>
    <phoneticPr fontId="48"/>
  </si>
  <si>
    <t>豚メイン</t>
    <rPh sb="0" eb="1">
      <t>ブタ</t>
    </rPh>
    <phoneticPr fontId="48"/>
  </si>
  <si>
    <t>鮮魚メイン</t>
    <rPh sb="0" eb="2">
      <t>センギョ</t>
    </rPh>
    <phoneticPr fontId="48"/>
  </si>
  <si>
    <t>ビーフサラダP</t>
    <phoneticPr fontId="48"/>
  </si>
  <si>
    <t>バヴェットステーキ(＋300円）</t>
    <rPh sb="14" eb="15">
      <t>エン</t>
    </rPh>
    <phoneticPr fontId="48"/>
  </si>
  <si>
    <t>フォアグラハンバーグ（限定15食）</t>
    <rPh sb="11" eb="13">
      <t>ゲンテイ</t>
    </rPh>
    <rPh sb="15" eb="16">
      <t>ショク</t>
    </rPh>
    <phoneticPr fontId="48"/>
  </si>
  <si>
    <t>2月</t>
    <rPh sb="1" eb="2">
      <t>ガツ</t>
    </rPh>
    <phoneticPr fontId="48"/>
  </si>
  <si>
    <t>客数</t>
    <rPh sb="0" eb="2">
      <t>キャクスウ</t>
    </rPh>
    <phoneticPr fontId="48"/>
  </si>
  <si>
    <t>客単価推移</t>
    <rPh sb="0" eb="3">
      <t>キャクタンカ</t>
    </rPh>
    <rPh sb="3" eb="5">
      <t>スイイ</t>
    </rPh>
    <phoneticPr fontId="48"/>
  </si>
  <si>
    <t>バルディナー</t>
    <phoneticPr fontId="48"/>
  </si>
  <si>
    <t>1２月</t>
    <rPh sb="2" eb="3">
      <t>ガツ</t>
    </rPh>
    <phoneticPr fontId="48"/>
  </si>
  <si>
    <t>２月</t>
    <rPh sb="1" eb="2">
      <t>ガツ</t>
    </rPh>
    <phoneticPr fontId="48"/>
  </si>
  <si>
    <t>客単価</t>
    <rPh sb="0" eb="3">
      <t>キャクタンカ</t>
    </rPh>
    <phoneticPr fontId="48"/>
  </si>
  <si>
    <t>ディナーレストランコース出数</t>
    <rPh sb="12" eb="14">
      <t>シュッスウ</t>
    </rPh>
    <phoneticPr fontId="48"/>
  </si>
  <si>
    <t>１月</t>
    <rPh sb="1" eb="2">
      <t>ガツ</t>
    </rPh>
    <phoneticPr fontId="48"/>
  </si>
  <si>
    <t>２月</t>
    <phoneticPr fontId="48"/>
  </si>
  <si>
    <t>３月</t>
  </si>
  <si>
    <t>４月</t>
  </si>
  <si>
    <t>５月</t>
  </si>
  <si>
    <t>６月</t>
  </si>
  <si>
    <t>７月</t>
  </si>
  <si>
    <t>８月</t>
  </si>
  <si>
    <t>９月</t>
  </si>
  <si>
    <t>１０月</t>
  </si>
  <si>
    <t>プリフィックス５９００</t>
    <phoneticPr fontId="48"/>
  </si>
  <si>
    <t>デギュスタシオン７９００</t>
    <phoneticPr fontId="48"/>
  </si>
  <si>
    <t>Xmasディナー10000</t>
    <phoneticPr fontId="48"/>
  </si>
  <si>
    <t>デギュスタシオン8900</t>
    <phoneticPr fontId="48"/>
  </si>
  <si>
    <t>デギュスタシオン7600</t>
    <phoneticPr fontId="48"/>
  </si>
  <si>
    <t>一休6300（スパ付き）</t>
    <rPh sb="0" eb="2">
      <t>イッキュウ</t>
    </rPh>
    <rPh sb="9" eb="10">
      <t>ツ</t>
    </rPh>
    <phoneticPr fontId="48"/>
  </si>
  <si>
    <t>一休9400（シャンパーニュ）</t>
    <rPh sb="0" eb="2">
      <t>イッキュウ</t>
    </rPh>
    <phoneticPr fontId="48"/>
  </si>
  <si>
    <t>B1F</t>
    <phoneticPr fontId="48"/>
  </si>
  <si>
    <t>店舗名</t>
    <rPh sb="0" eb="2">
      <t>テンポ</t>
    </rPh>
    <rPh sb="2" eb="3">
      <t>メイ</t>
    </rPh>
    <phoneticPr fontId="48"/>
  </si>
  <si>
    <t>坪数</t>
    <rPh sb="0" eb="2">
      <t>ツボスウ</t>
    </rPh>
    <phoneticPr fontId="48"/>
  </si>
  <si>
    <t>坪売上</t>
    <rPh sb="0" eb="1">
      <t>ツボ</t>
    </rPh>
    <rPh sb="1" eb="3">
      <t>ウリアゲ</t>
    </rPh>
    <phoneticPr fontId="48"/>
  </si>
  <si>
    <t>プロント</t>
    <phoneticPr fontId="48"/>
  </si>
  <si>
    <t>大連餃子基地</t>
    <rPh sb="0" eb="2">
      <t>ダイレン</t>
    </rPh>
    <rPh sb="2" eb="4">
      <t>ギョウザ</t>
    </rPh>
    <rPh sb="4" eb="6">
      <t>キチ</t>
    </rPh>
    <phoneticPr fontId="48"/>
  </si>
  <si>
    <t>バー・ア・ヴァン　ロティ</t>
    <phoneticPr fontId="48"/>
  </si>
  <si>
    <t>タイーム丸の内</t>
    <rPh sb="4" eb="5">
      <t>マル</t>
    </rPh>
    <rPh sb="6" eb="7">
      <t>ウチ</t>
    </rPh>
    <phoneticPr fontId="48"/>
  </si>
  <si>
    <t>築地青空三代目</t>
    <rPh sb="0" eb="2">
      <t>ツキジ</t>
    </rPh>
    <rPh sb="2" eb="4">
      <t>アオゾラ</t>
    </rPh>
    <rPh sb="4" eb="7">
      <t>サンダイメ</t>
    </rPh>
    <phoneticPr fontId="48"/>
  </si>
  <si>
    <t>ぬる燗佐藤</t>
    <rPh sb="2" eb="3">
      <t>カン</t>
    </rPh>
    <rPh sb="3" eb="5">
      <t>サトウ</t>
    </rPh>
    <phoneticPr fontId="48"/>
  </si>
  <si>
    <t>お好み焼き　オモニ</t>
    <rPh sb="1" eb="2">
      <t>コノ</t>
    </rPh>
    <rPh sb="3" eb="4">
      <t>ヤ</t>
    </rPh>
    <phoneticPr fontId="48"/>
  </si>
  <si>
    <t>焼き鳥　松元</t>
    <rPh sb="0" eb="1">
      <t>ヤ</t>
    </rPh>
    <rPh sb="2" eb="3">
      <t>トリ</t>
    </rPh>
    <rPh sb="4" eb="5">
      <t>マツ</t>
    </rPh>
    <rPh sb="5" eb="6">
      <t>モト</t>
    </rPh>
    <phoneticPr fontId="48"/>
  </si>
  <si>
    <t>博多　魚助</t>
    <rPh sb="0" eb="2">
      <t>ハカタ</t>
    </rPh>
    <rPh sb="3" eb="4">
      <t>サカナ</t>
    </rPh>
    <rPh sb="4" eb="5">
      <t>スケ</t>
    </rPh>
    <phoneticPr fontId="48"/>
  </si>
  <si>
    <t>土鍋ご飯　なかよし</t>
    <rPh sb="0" eb="2">
      <t>ドナベ</t>
    </rPh>
    <rPh sb="3" eb="4">
      <t>ハン</t>
    </rPh>
    <phoneticPr fontId="48"/>
  </si>
  <si>
    <t>１F</t>
    <phoneticPr fontId="48"/>
  </si>
  <si>
    <t>アドリフト　</t>
    <phoneticPr fontId="48"/>
  </si>
  <si>
    <t>ブールノワゼット</t>
    <phoneticPr fontId="48"/>
  </si>
  <si>
    <t>ピエールエルメ</t>
    <phoneticPr fontId="48"/>
  </si>
  <si>
    <t>２F</t>
    <phoneticPr fontId="48"/>
  </si>
  <si>
    <t>モートンズ　ステーキハウス</t>
    <phoneticPr fontId="48"/>
  </si>
  <si>
    <t>ヤウメイ</t>
    <phoneticPr fontId="48"/>
  </si>
  <si>
    <t>3月</t>
    <rPh sb="1" eb="2">
      <t>ガツ</t>
    </rPh>
    <phoneticPr fontId="48"/>
  </si>
  <si>
    <t>5月</t>
    <rPh sb="1" eb="2">
      <t>ガツ</t>
    </rPh>
    <phoneticPr fontId="48"/>
  </si>
  <si>
    <t>6月</t>
    <rPh sb="1" eb="2">
      <t>ガツ</t>
    </rPh>
    <phoneticPr fontId="48"/>
  </si>
  <si>
    <t>バルランチ</t>
    <phoneticPr fontId="48"/>
  </si>
  <si>
    <t>魚介とクスクスのサラダ</t>
    <rPh sb="0" eb="2">
      <t>ギョカイ</t>
    </rPh>
    <phoneticPr fontId="48"/>
  </si>
  <si>
    <t>予算比率</t>
    <rPh sb="0" eb="2">
      <t>ヨサン</t>
    </rPh>
    <rPh sb="2" eb="4">
      <t>ヒリツ</t>
    </rPh>
    <phoneticPr fontId="27"/>
  </si>
  <si>
    <t>％</t>
    <phoneticPr fontId="27"/>
  </si>
  <si>
    <t>実績比率</t>
    <rPh sb="0" eb="2">
      <t>ジッセキ</t>
    </rPh>
    <rPh sb="2" eb="4">
      <t>ヒリツ</t>
    </rPh>
    <phoneticPr fontId="27"/>
  </si>
  <si>
    <t>人件費</t>
    <rPh sb="0" eb="3">
      <t>ジンケンヒ</t>
    </rPh>
    <phoneticPr fontId="27"/>
  </si>
  <si>
    <t>予算額</t>
    <rPh sb="0" eb="2">
      <t>ヨサン</t>
    </rPh>
    <rPh sb="2" eb="3">
      <t>ガク</t>
    </rPh>
    <phoneticPr fontId="27"/>
  </si>
  <si>
    <t>円</t>
    <rPh sb="0" eb="1">
      <t>エン</t>
    </rPh>
    <phoneticPr fontId="27"/>
  </si>
  <si>
    <t>実績額</t>
    <rPh sb="0" eb="2">
      <t>ジッセキ</t>
    </rPh>
    <rPh sb="2" eb="3">
      <t>ガク</t>
    </rPh>
    <phoneticPr fontId="27"/>
  </si>
  <si>
    <t>牛頬肉赤ワイン煮</t>
    <rPh sb="0" eb="1">
      <t>ギュウ</t>
    </rPh>
    <rPh sb="1" eb="2">
      <t>ホホ</t>
    </rPh>
    <rPh sb="2" eb="3">
      <t>ニク</t>
    </rPh>
    <rPh sb="3" eb="4">
      <t>アカ</t>
    </rPh>
    <rPh sb="7" eb="8">
      <t>ニ</t>
    </rPh>
    <phoneticPr fontId="27"/>
  </si>
  <si>
    <t>プリフィックス５０００</t>
    <phoneticPr fontId="27"/>
  </si>
  <si>
    <t>デギュスタシオン７５００</t>
    <phoneticPr fontId="27"/>
  </si>
  <si>
    <t>LBN飲料出数詳細</t>
    <rPh sb="3" eb="5">
      <t>インリョウ</t>
    </rPh>
    <rPh sb="5" eb="7">
      <t>シュッスウ</t>
    </rPh>
    <rPh sb="7" eb="9">
      <t>ショウサイ</t>
    </rPh>
    <phoneticPr fontId="48"/>
  </si>
  <si>
    <t>レストラン飲料詳細</t>
    <rPh sb="5" eb="7">
      <t>インリョウ</t>
    </rPh>
    <rPh sb="7" eb="9">
      <t>ショウサイ</t>
    </rPh>
    <phoneticPr fontId="48"/>
  </si>
  <si>
    <t>４月</t>
    <rPh sb="1" eb="2">
      <t>ガツ</t>
    </rPh>
    <phoneticPr fontId="48"/>
  </si>
  <si>
    <t>TOTAL売上</t>
    <rPh sb="5" eb="7">
      <t>ウリアゲ</t>
    </rPh>
    <phoneticPr fontId="48"/>
  </si>
  <si>
    <t>ビール、カクテルシェア</t>
    <phoneticPr fontId="48"/>
  </si>
  <si>
    <t>ボトルワインシェア</t>
    <phoneticPr fontId="48"/>
  </si>
  <si>
    <t>グラスワインシェア</t>
    <phoneticPr fontId="48"/>
  </si>
  <si>
    <t>ソフトドリンクシェア</t>
    <phoneticPr fontId="48"/>
  </si>
  <si>
    <t>レストラン飲料</t>
    <rPh sb="5" eb="7">
      <t>インリョウ</t>
    </rPh>
    <phoneticPr fontId="48"/>
  </si>
  <si>
    <t>売上シェア</t>
    <rPh sb="0" eb="2">
      <t>ウリアゲ</t>
    </rPh>
    <phoneticPr fontId="48"/>
  </si>
  <si>
    <t>R.ビール</t>
    <phoneticPr fontId="48"/>
  </si>
  <si>
    <t>R.カクテル</t>
    <phoneticPr fontId="48"/>
  </si>
  <si>
    <t>R.Bシャンパーニュ</t>
    <phoneticPr fontId="48"/>
  </si>
  <si>
    <t>R.B白ワイン</t>
    <rPh sb="3" eb="4">
      <t>シロ</t>
    </rPh>
    <phoneticPr fontId="48"/>
  </si>
  <si>
    <t>R,B赤ワイン</t>
    <rPh sb="3" eb="4">
      <t>アカ</t>
    </rPh>
    <phoneticPr fontId="48"/>
  </si>
  <si>
    <t>R,V白グラス</t>
    <rPh sb="3" eb="4">
      <t>シロ</t>
    </rPh>
    <phoneticPr fontId="48"/>
  </si>
  <si>
    <t>R,V赤グラス</t>
    <rPh sb="3" eb="4">
      <t>アカ</t>
    </rPh>
    <phoneticPr fontId="48"/>
  </si>
  <si>
    <t>R.食後酒</t>
    <rPh sb="2" eb="4">
      <t>ショクゴ</t>
    </rPh>
    <rPh sb="4" eb="5">
      <t>シュ</t>
    </rPh>
    <phoneticPr fontId="48"/>
  </si>
  <si>
    <t>R,ソフトドリンク</t>
    <phoneticPr fontId="48"/>
  </si>
  <si>
    <t>合計</t>
    <rPh sb="0" eb="2">
      <t>ゴウケイ</t>
    </rPh>
    <phoneticPr fontId="48"/>
  </si>
  <si>
    <t>Dシェア</t>
    <phoneticPr fontId="48"/>
  </si>
  <si>
    <t>バル飲料詳細</t>
    <rPh sb="2" eb="4">
      <t>インリョウ</t>
    </rPh>
    <rPh sb="4" eb="6">
      <t>ショウサイ</t>
    </rPh>
    <phoneticPr fontId="48"/>
  </si>
  <si>
    <t>ビール、ハイボールシェア</t>
    <phoneticPr fontId="48"/>
  </si>
  <si>
    <t>カクテルシェア</t>
    <phoneticPr fontId="48"/>
  </si>
  <si>
    <t>バル飲料</t>
    <rPh sb="2" eb="4">
      <t>インリョウ</t>
    </rPh>
    <phoneticPr fontId="48"/>
  </si>
  <si>
    <t>B,ビール</t>
    <phoneticPr fontId="48"/>
  </si>
  <si>
    <t>B,ハイボール、サワー</t>
    <phoneticPr fontId="48"/>
  </si>
  <si>
    <t>B,カクテル</t>
    <phoneticPr fontId="48"/>
  </si>
  <si>
    <t>B,Vスパークリング</t>
    <phoneticPr fontId="48"/>
  </si>
  <si>
    <t>B,V白ワイン</t>
    <rPh sb="3" eb="4">
      <t>シロ</t>
    </rPh>
    <phoneticPr fontId="48"/>
  </si>
  <si>
    <t>B,V赤ワイン</t>
    <rPh sb="3" eb="4">
      <t>アカ</t>
    </rPh>
    <phoneticPr fontId="48"/>
  </si>
  <si>
    <t>B,Bスパークリング</t>
    <phoneticPr fontId="48"/>
  </si>
  <si>
    <t>B,B白ワイン</t>
    <rPh sb="3" eb="4">
      <t>シロ</t>
    </rPh>
    <phoneticPr fontId="48"/>
  </si>
  <si>
    <t>B,B赤ワイン</t>
    <rPh sb="3" eb="4">
      <t>アカ</t>
    </rPh>
    <phoneticPr fontId="48"/>
  </si>
  <si>
    <t>B,スピリッツ＆リキュール</t>
    <phoneticPr fontId="48"/>
  </si>
  <si>
    <t>B,ソフトドリンク</t>
    <phoneticPr fontId="48"/>
  </si>
  <si>
    <t>B,スパフリー</t>
    <phoneticPr fontId="48"/>
  </si>
  <si>
    <t>B,フリードリンク</t>
    <phoneticPr fontId="48"/>
  </si>
  <si>
    <t>一休5000（スパ付き）</t>
    <rPh sb="0" eb="2">
      <t>イッキュウ</t>
    </rPh>
    <rPh sb="9" eb="10">
      <t>ツ</t>
    </rPh>
    <phoneticPr fontId="48"/>
  </si>
  <si>
    <t>RV.シャンパーニュ</t>
    <phoneticPr fontId="48"/>
  </si>
  <si>
    <t>7月</t>
    <rPh sb="1" eb="2">
      <t>ガツ</t>
    </rPh>
    <phoneticPr fontId="48"/>
  </si>
  <si>
    <t>自家製ハムのミモザサラダ</t>
    <rPh sb="0" eb="3">
      <t>ジカセイ</t>
    </rPh>
    <phoneticPr fontId="27"/>
  </si>
  <si>
    <t>ビーツとサーモンのサラダ</t>
    <phoneticPr fontId="27"/>
  </si>
  <si>
    <t>雨の日ランチ76食</t>
    <rPh sb="0" eb="1">
      <t>アメ</t>
    </rPh>
    <rPh sb="2" eb="3">
      <t>ヒ</t>
    </rPh>
    <rPh sb="8" eb="9">
      <t>ショク</t>
    </rPh>
    <phoneticPr fontId="27"/>
  </si>
  <si>
    <t>雨の日ランチ237食</t>
    <rPh sb="0" eb="1">
      <t>アメ</t>
    </rPh>
    <rPh sb="2" eb="3">
      <t>ヒ</t>
    </rPh>
    <rPh sb="9" eb="10">
      <t>ショク</t>
    </rPh>
    <phoneticPr fontId="27"/>
  </si>
  <si>
    <t>予算内</t>
    <rPh sb="0" eb="2">
      <t>ヨサン</t>
    </rPh>
    <rPh sb="2" eb="3">
      <t>ナイ</t>
    </rPh>
    <phoneticPr fontId="27"/>
  </si>
  <si>
    <t>牛ハラミ＋なし</t>
    <rPh sb="0" eb="1">
      <t>ギュウ</t>
    </rPh>
    <phoneticPr fontId="48"/>
  </si>
  <si>
    <t>バロティーヌ</t>
    <phoneticPr fontId="27"/>
  </si>
  <si>
    <t>野菜・チーズ</t>
    <rPh sb="0" eb="2">
      <t>ヤサイ</t>
    </rPh>
    <phoneticPr fontId="27"/>
  </si>
  <si>
    <t>出数</t>
    <rPh sb="0" eb="2">
      <t>シュッスウ</t>
    </rPh>
    <phoneticPr fontId="27"/>
  </si>
  <si>
    <t>ブラッターチーズとガスパチョ</t>
    <phoneticPr fontId="27"/>
  </si>
  <si>
    <t>季節野菜のマリネ</t>
    <rPh sb="0" eb="2">
      <t>キセツ</t>
    </rPh>
    <rPh sb="2" eb="4">
      <t>ヤサイ</t>
    </rPh>
    <phoneticPr fontId="27"/>
  </si>
  <si>
    <t>ニース風チョップサラダ</t>
    <rPh sb="3" eb="4">
      <t>フウ</t>
    </rPh>
    <phoneticPr fontId="27"/>
  </si>
  <si>
    <t>シーザーサラダ</t>
    <phoneticPr fontId="27"/>
  </si>
  <si>
    <t>タコとアボカドのサラダ</t>
    <phoneticPr fontId="27"/>
  </si>
  <si>
    <t>フレンチフライ</t>
    <phoneticPr fontId="27"/>
  </si>
  <si>
    <t>アボカドのフリット</t>
    <phoneticPr fontId="27"/>
  </si>
  <si>
    <t>季節野菜グリル</t>
    <rPh sb="0" eb="2">
      <t>キセツ</t>
    </rPh>
    <rPh sb="2" eb="4">
      <t>ヤサイ</t>
    </rPh>
    <phoneticPr fontId="27"/>
  </si>
  <si>
    <t>チーズ盛り合わせ</t>
    <rPh sb="3" eb="4">
      <t>モ</t>
    </rPh>
    <rPh sb="5" eb="6">
      <t>ア</t>
    </rPh>
    <phoneticPr fontId="27"/>
  </si>
  <si>
    <t>魚介</t>
    <rPh sb="0" eb="2">
      <t>ギョカイ</t>
    </rPh>
    <phoneticPr fontId="27"/>
  </si>
  <si>
    <t>つぶ貝の冷製、レフォールマヨネーズ</t>
    <rPh sb="2" eb="3">
      <t>ガイ</t>
    </rPh>
    <rPh sb="4" eb="6">
      <t>レイセイ</t>
    </rPh>
    <phoneticPr fontId="27"/>
  </si>
  <si>
    <t>サーモンマリネ</t>
    <phoneticPr fontId="27"/>
  </si>
  <si>
    <t>オイルサーディンオーブン焼き</t>
    <rPh sb="12" eb="13">
      <t>ヤ</t>
    </rPh>
    <phoneticPr fontId="27"/>
  </si>
  <si>
    <t>アサリの白ワイン蒸し</t>
    <rPh sb="4" eb="5">
      <t>シロ</t>
    </rPh>
    <rPh sb="8" eb="9">
      <t>ム</t>
    </rPh>
    <phoneticPr fontId="27"/>
  </si>
  <si>
    <t>ひよこ豆のスパイスコロッケ</t>
    <rPh sb="3" eb="4">
      <t>マメ</t>
    </rPh>
    <phoneticPr fontId="27"/>
  </si>
  <si>
    <t>エビとバジル包み揚げ</t>
    <rPh sb="6" eb="7">
      <t>ツツ</t>
    </rPh>
    <rPh sb="8" eb="9">
      <t>ア</t>
    </rPh>
    <phoneticPr fontId="27"/>
  </si>
  <si>
    <t>タコのロースト　サルサソース</t>
    <phoneticPr fontId="27"/>
  </si>
  <si>
    <t>肉</t>
    <rPh sb="0" eb="1">
      <t>ニク</t>
    </rPh>
    <phoneticPr fontId="27"/>
  </si>
  <si>
    <t>自家製ローストビーフ　マスタードソース</t>
    <rPh sb="0" eb="3">
      <t>ジカセイ</t>
    </rPh>
    <phoneticPr fontId="27"/>
  </si>
  <si>
    <t>鴨と豚のリエット</t>
    <rPh sb="0" eb="1">
      <t>カモ</t>
    </rPh>
    <rPh sb="2" eb="3">
      <t>ブタ</t>
    </rPh>
    <phoneticPr fontId="27"/>
  </si>
  <si>
    <t>ブタのコラーゲンカルパッチョ</t>
    <phoneticPr fontId="27"/>
  </si>
  <si>
    <t>パテドカンパーニュ</t>
    <phoneticPr fontId="27"/>
  </si>
  <si>
    <t>ハモンセラーノ</t>
    <phoneticPr fontId="27"/>
  </si>
  <si>
    <t>フォアグラ赤ワイン煮</t>
    <rPh sb="5" eb="6">
      <t>アカ</t>
    </rPh>
    <rPh sb="9" eb="10">
      <t>ニ</t>
    </rPh>
    <phoneticPr fontId="27"/>
  </si>
  <si>
    <t>スパイシーフライドチキン</t>
    <phoneticPr fontId="27"/>
  </si>
  <si>
    <t>自家製ベーコンフリット　温玉とブルーチーズ</t>
    <rPh sb="0" eb="3">
      <t>ジカセイ</t>
    </rPh>
    <rPh sb="12" eb="14">
      <t>オンタマ</t>
    </rPh>
    <phoneticPr fontId="27"/>
  </si>
  <si>
    <t>イベリコグリル</t>
    <phoneticPr fontId="27"/>
  </si>
  <si>
    <t>牛ハラミグリル</t>
    <rPh sb="0" eb="1">
      <t>ギュウ</t>
    </rPh>
    <phoneticPr fontId="27"/>
  </si>
  <si>
    <t>自家製ソーセージ</t>
    <rPh sb="0" eb="3">
      <t>ジカセイ</t>
    </rPh>
    <phoneticPr fontId="27"/>
  </si>
  <si>
    <t>お奨め</t>
    <rPh sb="1" eb="2">
      <t>スス</t>
    </rPh>
    <phoneticPr fontId="27"/>
  </si>
  <si>
    <t>鮮魚カルパッチョ</t>
    <rPh sb="0" eb="2">
      <t>センギョ</t>
    </rPh>
    <phoneticPr fontId="27"/>
  </si>
  <si>
    <t>パーティープラン</t>
    <phoneticPr fontId="27"/>
  </si>
  <si>
    <t>その他</t>
    <rPh sb="2" eb="3">
      <t>タ</t>
    </rPh>
    <phoneticPr fontId="27"/>
  </si>
  <si>
    <t>パーティープラン４５００</t>
    <phoneticPr fontId="27"/>
  </si>
  <si>
    <t>パーティープラン５０００</t>
    <phoneticPr fontId="27"/>
  </si>
  <si>
    <t>パーティープランテラス３９００</t>
    <phoneticPr fontId="27"/>
  </si>
  <si>
    <t>一休7500（スパ付き）</t>
    <rPh sb="0" eb="2">
      <t>イッキュウ</t>
    </rPh>
    <rPh sb="9" eb="10">
      <t>ツ</t>
    </rPh>
    <phoneticPr fontId="48"/>
  </si>
  <si>
    <t>８月</t>
    <rPh sb="1" eb="2">
      <t>ガツ</t>
    </rPh>
    <phoneticPr fontId="48"/>
  </si>
  <si>
    <t>９月</t>
    <rPh sb="1" eb="2">
      <t>ガツ</t>
    </rPh>
    <phoneticPr fontId="48"/>
  </si>
  <si>
    <t>8月</t>
    <rPh sb="1" eb="2">
      <t>ガツ</t>
    </rPh>
    <phoneticPr fontId="48"/>
  </si>
  <si>
    <t>サーロイン</t>
    <phoneticPr fontId="27"/>
  </si>
  <si>
    <t>サーロイン（＋300）</t>
    <phoneticPr fontId="27"/>
  </si>
  <si>
    <t>9月</t>
    <rPh sb="1" eb="2">
      <t>ガツ</t>
    </rPh>
    <phoneticPr fontId="48"/>
  </si>
  <si>
    <t>10月</t>
    <rPh sb="2" eb="3">
      <t>ガツ</t>
    </rPh>
    <phoneticPr fontId="48"/>
  </si>
  <si>
    <t>フェアサーロイン</t>
    <phoneticPr fontId="27"/>
  </si>
  <si>
    <t>フェアミルクラム</t>
    <phoneticPr fontId="27"/>
  </si>
  <si>
    <t>レストラン前年</t>
    <rPh sb="5" eb="7">
      <t>ゼンネン</t>
    </rPh>
    <phoneticPr fontId="27"/>
  </si>
  <si>
    <t>バル前年</t>
    <rPh sb="2" eb="4">
      <t>ゼンネン</t>
    </rPh>
    <phoneticPr fontId="27"/>
  </si>
  <si>
    <t>ズワイガニとキャベツのサラダ</t>
    <phoneticPr fontId="27"/>
  </si>
  <si>
    <t>鶏肉クリーム煮</t>
    <rPh sb="0" eb="1">
      <t>トリ</t>
    </rPh>
    <rPh sb="1" eb="2">
      <t>ニク</t>
    </rPh>
    <rPh sb="6" eb="7">
      <t>ニ</t>
    </rPh>
    <phoneticPr fontId="48"/>
  </si>
  <si>
    <t>１1月</t>
    <phoneticPr fontId="27"/>
  </si>
  <si>
    <t>来日フェア</t>
    <rPh sb="0" eb="2">
      <t>ライニチ</t>
    </rPh>
    <phoneticPr fontId="27"/>
  </si>
  <si>
    <t>2019年　第15期　売上　利益　経費　表</t>
    <rPh sb="4" eb="5">
      <t>ネン</t>
    </rPh>
    <rPh sb="6" eb="7">
      <t>ダイ</t>
    </rPh>
    <rPh sb="9" eb="10">
      <t>キ</t>
    </rPh>
    <rPh sb="11" eb="13">
      <t>ウリアゲ</t>
    </rPh>
    <rPh sb="14" eb="16">
      <t>リエキ</t>
    </rPh>
    <rPh sb="17" eb="19">
      <t>ケイヒ</t>
    </rPh>
    <rPh sb="20" eb="21">
      <t>オモテ</t>
    </rPh>
    <phoneticPr fontId="27"/>
  </si>
  <si>
    <t>報告日　2019・12・10</t>
    <rPh sb="0" eb="2">
      <t>ホウコク</t>
    </rPh>
    <rPh sb="2" eb="3">
      <t>ビ</t>
    </rPh>
    <phoneticPr fontId="27"/>
  </si>
  <si>
    <t>前年比</t>
    <rPh sb="0" eb="3">
      <t>ゼンネンヒ</t>
    </rPh>
    <phoneticPr fontId="27"/>
  </si>
  <si>
    <t>前年売上</t>
    <rPh sb="0" eb="2">
      <t>ゼンネン</t>
    </rPh>
    <rPh sb="2" eb="4">
      <t>ウリアゲ</t>
    </rPh>
    <phoneticPr fontId="27"/>
  </si>
  <si>
    <t>12月</t>
    <rPh sb="2" eb="3">
      <t>ガツ</t>
    </rPh>
    <phoneticPr fontId="27"/>
  </si>
  <si>
    <t>1１月</t>
    <rPh sb="2" eb="3">
      <t>ガツ</t>
    </rPh>
    <phoneticPr fontId="48"/>
  </si>
  <si>
    <t>Xmasバル5000</t>
    <phoneticPr fontId="27"/>
  </si>
  <si>
    <t>予算内</t>
    <rPh sb="0" eb="2">
      <t>ヨサン</t>
    </rPh>
    <rPh sb="2" eb="3">
      <t>ナイ</t>
    </rPh>
    <phoneticPr fontId="27"/>
  </si>
  <si>
    <t>１2月</t>
    <phoneticPr fontId="27"/>
  </si>
  <si>
    <t>１月</t>
    <phoneticPr fontId="27"/>
  </si>
  <si>
    <t>パーティープラン6０００</t>
    <phoneticPr fontId="27"/>
  </si>
  <si>
    <t>雑給予算内　最低人員での営業と日々のこまめな調整の徹底</t>
    <rPh sb="0" eb="2">
      <t>ザッキュウ</t>
    </rPh>
    <rPh sb="2" eb="4">
      <t>ヨサン</t>
    </rPh>
    <rPh sb="4" eb="5">
      <t>ナイ</t>
    </rPh>
    <rPh sb="6" eb="8">
      <t>サイテイ</t>
    </rPh>
    <rPh sb="8" eb="10">
      <t>ジンイン</t>
    </rPh>
    <rPh sb="12" eb="14">
      <t>エイギョウ</t>
    </rPh>
    <rPh sb="15" eb="17">
      <t>ヒビ</t>
    </rPh>
    <rPh sb="22" eb="24">
      <t>チョウセイ</t>
    </rPh>
    <rPh sb="25" eb="27">
      <t>テッテイ</t>
    </rPh>
    <phoneticPr fontId="27"/>
  </si>
  <si>
    <t>\11000の突出、こまめな調整を行う</t>
    <rPh sb="7" eb="9">
      <t>トッシュツ</t>
    </rPh>
    <rPh sb="14" eb="16">
      <t>チョウセイ</t>
    </rPh>
    <rPh sb="17" eb="18">
      <t>オコナ</t>
    </rPh>
    <phoneticPr fontId="27"/>
  </si>
  <si>
    <t>一休手数料￥２７００００</t>
    <rPh sb="0" eb="5">
      <t>イッキュウテスウリョウ</t>
    </rPh>
    <phoneticPr fontId="27"/>
  </si>
  <si>
    <t>LBN現状の課題と今後の集客案</t>
    <rPh sb="3" eb="5">
      <t>ゲンジョウ</t>
    </rPh>
    <rPh sb="6" eb="8">
      <t>カダイ</t>
    </rPh>
    <rPh sb="9" eb="11">
      <t>コンゴ</t>
    </rPh>
    <rPh sb="12" eb="14">
      <t>シュウキャク</t>
    </rPh>
    <rPh sb="14" eb="15">
      <t>アン</t>
    </rPh>
    <phoneticPr fontId="48"/>
  </si>
  <si>
    <t>１　価格帯</t>
    <rPh sb="2" eb="5">
      <t>カカクタイ</t>
    </rPh>
    <phoneticPr fontId="48"/>
  </si>
  <si>
    <t>・現価格帯での内容に集客はあり、昨年と比較しても上昇しているが、黒字化に必要な集客率は足りていない</t>
    <rPh sb="1" eb="2">
      <t>ゲン</t>
    </rPh>
    <rPh sb="2" eb="5">
      <t>カカクタイ</t>
    </rPh>
    <rPh sb="7" eb="9">
      <t>ナイヨウ</t>
    </rPh>
    <rPh sb="10" eb="12">
      <t>シュウキャク</t>
    </rPh>
    <rPh sb="16" eb="18">
      <t>サクネン</t>
    </rPh>
    <rPh sb="19" eb="21">
      <t>ヒカク</t>
    </rPh>
    <rPh sb="24" eb="26">
      <t>ジョウショウ</t>
    </rPh>
    <rPh sb="32" eb="35">
      <t>クロジカ</t>
    </rPh>
    <rPh sb="36" eb="38">
      <t>ヒツヨウ</t>
    </rPh>
    <rPh sb="39" eb="41">
      <t>シュウキャク</t>
    </rPh>
    <rPh sb="41" eb="42">
      <t>リツ</t>
    </rPh>
    <rPh sb="43" eb="44">
      <t>タ</t>
    </rPh>
    <phoneticPr fontId="48"/>
  </si>
  <si>
    <t>・特に平日のディナーにおいて現価格帯での利用客層の絶対数が足りていない</t>
    <rPh sb="1" eb="2">
      <t>トク</t>
    </rPh>
    <rPh sb="3" eb="5">
      <t>ヘイジツ</t>
    </rPh>
    <rPh sb="14" eb="18">
      <t>ゲンカカクタイ</t>
    </rPh>
    <rPh sb="20" eb="22">
      <t>リヨウ</t>
    </rPh>
    <rPh sb="22" eb="24">
      <t>キャクソウ</t>
    </rPh>
    <rPh sb="25" eb="28">
      <t>ゼッタイスウ</t>
    </rPh>
    <rPh sb="29" eb="30">
      <t>タ</t>
    </rPh>
    <phoneticPr fontId="48"/>
  </si>
  <si>
    <t>２　フランス料理のイメージ</t>
    <rPh sb="6" eb="8">
      <t>リョウリ</t>
    </rPh>
    <phoneticPr fontId="48"/>
  </si>
  <si>
    <t>・フランス料理店の昨今のカジュアル化により敷居は下がってきてはいるが、特に若年層に関してはいまだ敷居の高さがある</t>
    <rPh sb="5" eb="7">
      <t>リョウリ</t>
    </rPh>
    <rPh sb="7" eb="8">
      <t>テン</t>
    </rPh>
    <rPh sb="9" eb="11">
      <t>サッコン</t>
    </rPh>
    <rPh sb="17" eb="18">
      <t>カ</t>
    </rPh>
    <rPh sb="21" eb="23">
      <t>シキイ</t>
    </rPh>
    <rPh sb="24" eb="25">
      <t>サ</t>
    </rPh>
    <rPh sb="35" eb="36">
      <t>トク</t>
    </rPh>
    <rPh sb="37" eb="39">
      <t>ジャクネン</t>
    </rPh>
    <rPh sb="39" eb="40">
      <t>ソウ</t>
    </rPh>
    <rPh sb="41" eb="42">
      <t>カン</t>
    </rPh>
    <rPh sb="48" eb="50">
      <t>シキイ</t>
    </rPh>
    <rPh sb="51" eb="52">
      <t>タカ</t>
    </rPh>
    <phoneticPr fontId="48"/>
  </si>
  <si>
    <t>丸の内エリアを見てみても高架下などのカジュアルな業態は若年層の利用はあり、連日にぎわっている、現場の求めている客層と</t>
    <rPh sb="0" eb="1">
      <t>マル</t>
    </rPh>
    <rPh sb="2" eb="3">
      <t>ウチ</t>
    </rPh>
    <rPh sb="7" eb="8">
      <t>ミ</t>
    </rPh>
    <rPh sb="12" eb="15">
      <t>コウカシタ</t>
    </rPh>
    <rPh sb="24" eb="26">
      <t>ギョウタイ</t>
    </rPh>
    <rPh sb="27" eb="29">
      <t>ジャクネン</t>
    </rPh>
    <rPh sb="29" eb="30">
      <t>ソウ</t>
    </rPh>
    <rPh sb="31" eb="33">
      <t>リヨウ</t>
    </rPh>
    <rPh sb="37" eb="39">
      <t>レンジツ</t>
    </rPh>
    <rPh sb="47" eb="49">
      <t>ゲンバ</t>
    </rPh>
    <rPh sb="50" eb="51">
      <t>モト</t>
    </rPh>
    <rPh sb="55" eb="57">
      <t>キャクソウ</t>
    </rPh>
    <phoneticPr fontId="48"/>
  </si>
  <si>
    <t>丸の内エリアにてねむっている客層が取り込めていない</t>
    <rPh sb="0" eb="1">
      <t>マル</t>
    </rPh>
    <rPh sb="2" eb="3">
      <t>ウチ</t>
    </rPh>
    <rPh sb="14" eb="16">
      <t>キャクソウ</t>
    </rPh>
    <rPh sb="17" eb="18">
      <t>ト</t>
    </rPh>
    <rPh sb="19" eb="20">
      <t>コ</t>
    </rPh>
    <phoneticPr fontId="48"/>
  </si>
  <si>
    <t>３　立地</t>
    <rPh sb="2" eb="4">
      <t>リッチ</t>
    </rPh>
    <phoneticPr fontId="48"/>
  </si>
  <si>
    <t>・平日のランチのビジネス層の集客は安定してきたが、カフェの時間帯における利用がない</t>
    <rPh sb="1" eb="3">
      <t>ヘイジツ</t>
    </rPh>
    <rPh sb="12" eb="13">
      <t>ソウ</t>
    </rPh>
    <rPh sb="14" eb="16">
      <t>シュウキャク</t>
    </rPh>
    <rPh sb="17" eb="19">
      <t>アンテイ</t>
    </rPh>
    <rPh sb="29" eb="32">
      <t>ジカンタイ</t>
    </rPh>
    <rPh sb="36" eb="38">
      <t>リヨウ</t>
    </rPh>
    <phoneticPr fontId="48"/>
  </si>
  <si>
    <t>・平日の観光、ショッピングなどの時間に余裕がある客層を取り込めていない</t>
    <rPh sb="1" eb="3">
      <t>ヘイジツ</t>
    </rPh>
    <rPh sb="4" eb="6">
      <t>カンコウ</t>
    </rPh>
    <rPh sb="16" eb="18">
      <t>ジカン</t>
    </rPh>
    <rPh sb="19" eb="21">
      <t>ヨユウ</t>
    </rPh>
    <rPh sb="24" eb="26">
      <t>キャクソウ</t>
    </rPh>
    <rPh sb="27" eb="28">
      <t>ト</t>
    </rPh>
    <rPh sb="29" eb="30">
      <t>コ</t>
    </rPh>
    <phoneticPr fontId="48"/>
  </si>
  <si>
    <t>・土日のディナーにおいて売上が取れていない</t>
    <rPh sb="1" eb="3">
      <t>ドニチ</t>
    </rPh>
    <rPh sb="12" eb="14">
      <t>ウリアゲ</t>
    </rPh>
    <rPh sb="15" eb="16">
      <t>ト</t>
    </rPh>
    <phoneticPr fontId="48"/>
  </si>
  <si>
    <t>４　利用シーン</t>
    <rPh sb="2" eb="4">
      <t>リヨウ</t>
    </rPh>
    <phoneticPr fontId="48"/>
  </si>
  <si>
    <t>・小中規模の予約だよりになっており、店舗が意図しているフリーでの集客ができていない</t>
    <rPh sb="1" eb="3">
      <t>ショウチュウ</t>
    </rPh>
    <rPh sb="3" eb="5">
      <t>キボ</t>
    </rPh>
    <rPh sb="6" eb="8">
      <t>ヨヤク</t>
    </rPh>
    <rPh sb="18" eb="20">
      <t>テンポ</t>
    </rPh>
    <rPh sb="21" eb="23">
      <t>イト</t>
    </rPh>
    <rPh sb="32" eb="34">
      <t>シュウキャク</t>
    </rPh>
    <phoneticPr fontId="48"/>
  </si>
  <si>
    <t>・大規模のパーティー集客ができていない</t>
    <rPh sb="1" eb="4">
      <t>ダイキボ</t>
    </rPh>
    <rPh sb="10" eb="12">
      <t>シュウキャク</t>
    </rPh>
    <phoneticPr fontId="48"/>
  </si>
  <si>
    <t>改善案</t>
    <rPh sb="0" eb="2">
      <t>カイゼン</t>
    </rPh>
    <rPh sb="2" eb="3">
      <t>アン</t>
    </rPh>
    <phoneticPr fontId="48"/>
  </si>
  <si>
    <t>・若年層向けや近隣の方などに向けた今の形を崩さない複数のプラン、商品を作る、ランチタイムはよりコストパフォーマンスを意識する</t>
    <rPh sb="1" eb="3">
      <t>ジャクネン</t>
    </rPh>
    <rPh sb="3" eb="4">
      <t>ソウ</t>
    </rPh>
    <rPh sb="4" eb="5">
      <t>ム</t>
    </rPh>
    <rPh sb="7" eb="9">
      <t>キンリン</t>
    </rPh>
    <rPh sb="10" eb="11">
      <t>カタ</t>
    </rPh>
    <rPh sb="14" eb="15">
      <t>ム</t>
    </rPh>
    <rPh sb="17" eb="18">
      <t>イマ</t>
    </rPh>
    <rPh sb="19" eb="20">
      <t>カタチ</t>
    </rPh>
    <rPh sb="21" eb="22">
      <t>クズ</t>
    </rPh>
    <rPh sb="25" eb="27">
      <t>フクスウ</t>
    </rPh>
    <rPh sb="32" eb="34">
      <t>ショウヒン</t>
    </rPh>
    <rPh sb="35" eb="36">
      <t>ツク</t>
    </rPh>
    <rPh sb="58" eb="60">
      <t>イシキ</t>
    </rPh>
    <phoneticPr fontId="48"/>
  </si>
  <si>
    <t>・フランス料理のイメージをいかによりカジュアルに訴求できるかを追求する</t>
    <rPh sb="5" eb="7">
      <t>リョウリ</t>
    </rPh>
    <rPh sb="24" eb="26">
      <t>ソキュウ</t>
    </rPh>
    <rPh sb="31" eb="33">
      <t>ツイキュウ</t>
    </rPh>
    <phoneticPr fontId="48"/>
  </si>
  <si>
    <t>・平日のランチタイムにおいて女性を意識したコースまたは時間の制約をクリアにした皿数などのコースを追求する</t>
    <rPh sb="1" eb="3">
      <t>ヘイジツ</t>
    </rPh>
    <rPh sb="14" eb="16">
      <t>ジョセイ</t>
    </rPh>
    <rPh sb="17" eb="19">
      <t>イシキ</t>
    </rPh>
    <rPh sb="27" eb="29">
      <t>ジカン</t>
    </rPh>
    <rPh sb="30" eb="32">
      <t>セイヤク</t>
    </rPh>
    <rPh sb="39" eb="40">
      <t>サラ</t>
    </rPh>
    <rPh sb="40" eb="41">
      <t>カズ</t>
    </rPh>
    <rPh sb="48" eb="50">
      <t>ツイキュウ</t>
    </rPh>
    <phoneticPr fontId="48"/>
  </si>
  <si>
    <t>・団体利用、2次会利用など貸切の予約獲得に向けた店内の設備を整える（土日の集客増も合わせて）</t>
    <rPh sb="1" eb="3">
      <t>ダンタイ</t>
    </rPh>
    <rPh sb="3" eb="5">
      <t>リヨウ</t>
    </rPh>
    <rPh sb="7" eb="9">
      <t>ジカイ</t>
    </rPh>
    <rPh sb="9" eb="11">
      <t>リヨウ</t>
    </rPh>
    <rPh sb="13" eb="15">
      <t>カシキリ</t>
    </rPh>
    <rPh sb="16" eb="18">
      <t>ヨヤク</t>
    </rPh>
    <rPh sb="18" eb="20">
      <t>カクトク</t>
    </rPh>
    <rPh sb="21" eb="22">
      <t>ム</t>
    </rPh>
    <rPh sb="24" eb="26">
      <t>テンナイ</t>
    </rPh>
    <rPh sb="27" eb="29">
      <t>セツビ</t>
    </rPh>
    <rPh sb="30" eb="31">
      <t>トトノ</t>
    </rPh>
    <rPh sb="34" eb="36">
      <t>ドニチ</t>
    </rPh>
    <rPh sb="37" eb="39">
      <t>シュウキャク</t>
    </rPh>
    <rPh sb="39" eb="40">
      <t>ゾウ</t>
    </rPh>
    <rPh sb="41" eb="42">
      <t>ア</t>
    </rPh>
    <phoneticPr fontId="48"/>
  </si>
  <si>
    <t>・近隣法人への営業、web媒体の活用法を見直し、効果的な集客を目指す、オリンピックにむけたweb販促（トリップアドバイザーなど）</t>
    <rPh sb="1" eb="3">
      <t>キンリン</t>
    </rPh>
    <rPh sb="3" eb="5">
      <t>ホウジン</t>
    </rPh>
    <rPh sb="7" eb="9">
      <t>エイギョウ</t>
    </rPh>
    <rPh sb="13" eb="15">
      <t>バイタイ</t>
    </rPh>
    <rPh sb="16" eb="19">
      <t>カツヨウホウ</t>
    </rPh>
    <rPh sb="20" eb="22">
      <t>ミナオ</t>
    </rPh>
    <rPh sb="24" eb="27">
      <t>コウカテキ</t>
    </rPh>
    <rPh sb="28" eb="30">
      <t>シュウキャク</t>
    </rPh>
    <rPh sb="31" eb="33">
      <t>メザ</t>
    </rPh>
    <rPh sb="48" eb="50">
      <t>ハンソク</t>
    </rPh>
    <phoneticPr fontId="48"/>
  </si>
  <si>
    <t>・休日のランチに関して観光客向けの商品を提案する</t>
    <rPh sb="1" eb="3">
      <t>キュウジツ</t>
    </rPh>
    <rPh sb="8" eb="9">
      <t>カン</t>
    </rPh>
    <rPh sb="11" eb="14">
      <t>カンコウキャク</t>
    </rPh>
    <rPh sb="14" eb="15">
      <t>ム</t>
    </rPh>
    <rPh sb="17" eb="19">
      <t>ショウヒン</t>
    </rPh>
    <rPh sb="20" eb="22">
      <t>テイアン</t>
    </rPh>
    <phoneticPr fontId="48"/>
  </si>
  <si>
    <t>１・女子会プラン　充実したデザート・ノンアルコールカクテルなど</t>
    <rPh sb="2" eb="5">
      <t>ジョシカイ</t>
    </rPh>
    <rPh sb="9" eb="11">
      <t>ジュウジツ</t>
    </rPh>
    <phoneticPr fontId="48"/>
  </si>
  <si>
    <t>２・現状のレストランランチの構成の見直し　（ビジネス層、女性向け）</t>
    <rPh sb="2" eb="4">
      <t>ゲンジョウ</t>
    </rPh>
    <rPh sb="14" eb="16">
      <t>コウセイ</t>
    </rPh>
    <rPh sb="17" eb="19">
      <t>ミナオ</t>
    </rPh>
    <rPh sb="26" eb="27">
      <t>ソウ</t>
    </rPh>
    <rPh sb="28" eb="30">
      <t>ジョセイ</t>
    </rPh>
    <rPh sb="30" eb="31">
      <t>ム</t>
    </rPh>
    <phoneticPr fontId="48"/>
  </si>
  <si>
    <t>３・周辺の結婚式場への営業など</t>
    <rPh sb="2" eb="4">
      <t>シュウヘン</t>
    </rPh>
    <rPh sb="5" eb="7">
      <t>ケッコン</t>
    </rPh>
    <rPh sb="7" eb="9">
      <t>シキジョウ</t>
    </rPh>
    <rPh sb="11" eb="13">
      <t>エイギョウ</t>
    </rPh>
    <phoneticPr fontId="48"/>
  </si>
  <si>
    <t>４・貸切プランの打ち出し、明確な最低保証の設定</t>
    <rPh sb="2" eb="4">
      <t>カシキリ</t>
    </rPh>
    <rPh sb="8" eb="9">
      <t>ウ</t>
    </rPh>
    <rPh sb="10" eb="11">
      <t>ダ</t>
    </rPh>
    <rPh sb="13" eb="15">
      <t>メイカク</t>
    </rPh>
    <rPh sb="16" eb="18">
      <t>サイテイ</t>
    </rPh>
    <rPh sb="18" eb="20">
      <t>ホショウ</t>
    </rPh>
    <rPh sb="21" eb="23">
      <t>セッテイ</t>
    </rPh>
    <phoneticPr fontId="48"/>
  </si>
  <si>
    <t>５・レストランエリアにおけるディナーカウンターのワインバーとしての打ち出し（周辺のワイン好き、富裕層への打ち出し）</t>
    <rPh sb="33" eb="34">
      <t>ウ</t>
    </rPh>
    <rPh sb="35" eb="36">
      <t>ダ</t>
    </rPh>
    <rPh sb="38" eb="40">
      <t>シュウヘン</t>
    </rPh>
    <rPh sb="44" eb="45">
      <t>ス</t>
    </rPh>
    <rPh sb="47" eb="50">
      <t>フユウソウ</t>
    </rPh>
    <rPh sb="52" eb="53">
      <t>ウ</t>
    </rPh>
    <rPh sb="54" eb="55">
      <t>ダ</t>
    </rPh>
    <phoneticPr fontId="4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</si>
</sst>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176" formatCode="#,##0_ "/>
    <numFmt numFmtId="177" formatCode="0.0%"/>
    <numFmt numFmtId="178" formatCode="#,##0_ ;[Red]\-#,##0\ "/>
    <numFmt numFmtId="179" formatCode="0_);[Red]\(0\)"/>
    <numFmt numFmtId="180" formatCode="0_ ;[Red]\-0\ "/>
    <numFmt numFmtId="181" formatCode="#,##0_);[Red]\(#,##0\)"/>
    <numFmt numFmtId="182" formatCode="0_ "/>
    <numFmt numFmtId="183" formatCode="0.0_ "/>
  </numFmts>
  <fonts count="51"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3"/>
      <charset val="128"/>
    </font>
    <font>
      <sz val="11"/>
      <color theme="1"/>
      <name val="ＭＳ Ｐゴシック"/>
      <family val="3"/>
      <charset val="128"/>
      <scheme val="minor"/>
    </font>
    <font>
      <sz val="9"/>
      <color theme="0"/>
      <name val="ＭＳ Ｐゴシック"/>
      <family val="3"/>
      <charset val="128"/>
      <scheme val="minor"/>
    </font>
    <font>
      <sz val="9"/>
      <color theme="1"/>
      <name val="ＭＳ Ｐゴシック"/>
      <family val="3"/>
      <charset val="128"/>
      <scheme val="minor"/>
    </font>
    <font>
      <sz val="9"/>
      <color theme="0"/>
      <name val="ＭＳ Ｐゴシック"/>
      <family val="3"/>
      <charset val="128"/>
    </font>
    <font>
      <sz val="9"/>
      <name val="ＭＳ Ｐゴシック"/>
      <family val="3"/>
      <charset val="128"/>
      <scheme val="minor"/>
    </font>
    <font>
      <sz val="9"/>
      <name val="ＭＳ Ｐゴシック"/>
      <family val="3"/>
      <charset val="128"/>
    </font>
    <font>
      <b/>
      <sz val="11"/>
      <color theme="1"/>
      <name val="ＭＳ Ｐゴシック"/>
      <family val="3"/>
      <charset val="128"/>
      <scheme val="minor"/>
    </font>
    <font>
      <sz val="9"/>
      <color theme="1"/>
      <name val="ＭＳ Ｐゴシック"/>
      <family val="2"/>
      <charset val="128"/>
      <scheme val="minor"/>
    </font>
    <font>
      <sz val="6"/>
      <name val="ＭＳ Ｐゴシック"/>
      <family val="2"/>
      <charset val="128"/>
      <scheme val="minor"/>
    </font>
    <font>
      <sz val="14"/>
      <name val="ＭＳ Ｐゴシック"/>
      <family val="3"/>
      <charset val="128"/>
    </font>
    <font>
      <sz val="16"/>
      <name val="ＭＳ Ｐゴシック"/>
      <family val="3"/>
      <charset val="128"/>
    </font>
    <font>
      <sz val="11"/>
      <color theme="0"/>
      <name val="ＭＳ Ｐゴシック"/>
      <family val="3"/>
      <charset val="128"/>
    </font>
    <font>
      <sz val="8"/>
      <color theme="1"/>
      <name val="ＭＳ Ｐゴシック"/>
      <family val="3"/>
      <charset val="128"/>
      <scheme val="minor"/>
    </font>
    <font>
      <sz val="11"/>
      <color theme="1"/>
      <name val="ＭＳ Ｐゴシック"/>
      <family val="2"/>
      <scheme val="minor"/>
    </font>
    <font>
      <sz val="10"/>
      <color theme="1"/>
      <name val="ＭＳ Ｐゴシック"/>
      <family val="2"/>
      <charset val="128"/>
      <scheme val="minor"/>
    </font>
    <font>
      <sz val="10"/>
      <name val="ＭＳ Ｐ明朝"/>
      <family val="1"/>
      <charset val="128"/>
    </font>
    <font>
      <sz val="11"/>
      <color indexed="8"/>
      <name val="ＭＳ Ｐゴシック"/>
      <family val="3"/>
      <charset val="128"/>
    </font>
    <font>
      <sz val="12"/>
      <color theme="1"/>
      <name val="ＭＳ Ｐゴシック"/>
      <family val="2"/>
      <charset val="128"/>
      <scheme val="minor"/>
    </font>
    <font>
      <sz val="8"/>
      <color theme="0"/>
      <name val="ＭＳ Ｐゴシック"/>
      <family val="3"/>
      <charset val="128"/>
      <scheme val="minor"/>
    </font>
    <font>
      <sz val="6"/>
      <color theme="0"/>
      <name val="ＭＳ Ｐゴシック"/>
      <family val="3"/>
      <charset val="128"/>
      <scheme val="minor"/>
    </font>
    <font>
      <sz val="6"/>
      <name val="ＭＳ Ｐゴシック"/>
      <family val="3"/>
      <charset val="128"/>
      <scheme val="minor"/>
    </font>
    <font>
      <sz val="8"/>
      <color theme="1"/>
      <name val="ＭＳ Ｐゴシック"/>
      <family val="2"/>
      <scheme val="minor"/>
    </font>
    <font>
      <vertAlign val="subscript"/>
      <sz val="16"/>
      <name val="ＭＳ Ｐゴシック"/>
      <family val="3"/>
      <charset val="128"/>
    </font>
  </fonts>
  <fills count="9">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0"/>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rgb="FFFF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diagonalUp="1">
      <left style="thin">
        <color indexed="64"/>
      </left>
      <right style="thin">
        <color indexed="64"/>
      </right>
      <top style="thin">
        <color indexed="64"/>
      </top>
      <bottom style="thin">
        <color indexed="64"/>
      </bottom>
      <diagonal style="thin">
        <color indexed="64"/>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71">
    <xf numFmtId="0" fontId="0" fillId="0" borderId="0"/>
    <xf numFmtId="0" fontId="28" fillId="0" borderId="0">
      <alignment vertical="center"/>
    </xf>
    <xf numFmtId="0" fontId="24" fillId="0" borderId="0">
      <alignment vertical="center"/>
    </xf>
    <xf numFmtId="38" fontId="24" fillId="0" borderId="0" applyFont="0" applyFill="0" applyBorder="0" applyAlignment="0" applyProtection="0">
      <alignment vertical="center"/>
    </xf>
    <xf numFmtId="0" fontId="25" fillId="0" borderId="0"/>
    <xf numFmtId="38" fontId="25" fillId="0" borderId="0" applyFont="0" applyFill="0" applyBorder="0" applyAlignment="0" applyProtection="0"/>
    <xf numFmtId="9" fontId="25" fillId="0" borderId="0" applyFont="0" applyFill="0" applyBorder="0" applyAlignment="0" applyProtection="0"/>
    <xf numFmtId="0" fontId="25" fillId="0" borderId="0"/>
    <xf numFmtId="0" fontId="24" fillId="0" borderId="0">
      <alignment vertical="center"/>
    </xf>
    <xf numFmtId="9" fontId="25" fillId="0" borderId="0" applyFont="0" applyFill="0" applyBorder="0" applyAlignment="0" applyProtection="0"/>
    <xf numFmtId="38" fontId="25" fillId="0" borderId="0" applyFont="0" applyFill="0" applyBorder="0" applyAlignment="0" applyProtection="0"/>
    <xf numFmtId="6" fontId="25" fillId="0" borderId="0" applyFont="0" applyFill="0" applyBorder="0" applyAlignment="0" applyProtection="0"/>
    <xf numFmtId="0" fontId="25" fillId="0" borderId="0"/>
    <xf numFmtId="9"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23" fillId="0" borderId="0">
      <alignment vertical="center"/>
    </xf>
    <xf numFmtId="0" fontId="25" fillId="0" borderId="0">
      <alignment vertical="center"/>
    </xf>
    <xf numFmtId="0" fontId="41" fillId="0" borderId="0"/>
    <xf numFmtId="0" fontId="22" fillId="0" borderId="0">
      <alignment vertical="center"/>
    </xf>
    <xf numFmtId="38" fontId="22" fillId="0" borderId="0" applyFont="0" applyFill="0" applyBorder="0" applyAlignment="0" applyProtection="0">
      <alignment vertical="center"/>
    </xf>
    <xf numFmtId="0" fontId="21" fillId="0" borderId="0">
      <alignment vertical="center"/>
    </xf>
    <xf numFmtId="0" fontId="20" fillId="0" borderId="0">
      <alignment vertical="center"/>
    </xf>
    <xf numFmtId="0" fontId="19" fillId="0" borderId="0">
      <alignment vertical="center"/>
    </xf>
    <xf numFmtId="38" fontId="19" fillId="0" borderId="0" applyFont="0" applyFill="0" applyBorder="0" applyAlignment="0" applyProtection="0">
      <alignment vertical="center"/>
    </xf>
    <xf numFmtId="0" fontId="19" fillId="0" borderId="0">
      <alignment vertical="center"/>
    </xf>
    <xf numFmtId="0" fontId="18" fillId="0" borderId="0">
      <alignment vertical="center"/>
    </xf>
    <xf numFmtId="0" fontId="17" fillId="0" borderId="0">
      <alignment vertical="center"/>
    </xf>
    <xf numFmtId="9" fontId="17" fillId="0" borderId="0" applyFont="0" applyFill="0" applyBorder="0" applyAlignment="0" applyProtection="0">
      <alignment vertical="center"/>
    </xf>
    <xf numFmtId="38" fontId="42" fillId="0" borderId="0" applyFont="0" applyFill="0" applyBorder="0" applyAlignment="0" applyProtection="0">
      <alignment vertical="center"/>
    </xf>
    <xf numFmtId="6" fontId="25" fillId="0" borderId="0" applyFont="0" applyFill="0" applyBorder="0" applyAlignment="0" applyProtection="0"/>
    <xf numFmtId="0" fontId="43" fillId="0" borderId="0"/>
    <xf numFmtId="0" fontId="25" fillId="0" borderId="0"/>
    <xf numFmtId="0" fontId="17" fillId="0" borderId="0">
      <alignment vertical="center"/>
    </xf>
    <xf numFmtId="0" fontId="16" fillId="0" borderId="0">
      <alignment vertical="center"/>
    </xf>
    <xf numFmtId="38" fontId="16" fillId="0" borderId="0" applyFont="0" applyFill="0" applyBorder="0" applyAlignment="0" applyProtection="0">
      <alignment vertical="center"/>
    </xf>
    <xf numFmtId="0" fontId="15" fillId="0" borderId="0">
      <alignment vertical="center"/>
    </xf>
    <xf numFmtId="0" fontId="14" fillId="0" borderId="0">
      <alignment vertical="center"/>
    </xf>
    <xf numFmtId="0" fontId="13" fillId="0" borderId="0">
      <alignment vertical="center"/>
    </xf>
    <xf numFmtId="38" fontId="13" fillId="0" borderId="0" applyFont="0" applyFill="0" applyBorder="0" applyAlignment="0" applyProtection="0">
      <alignment vertical="center"/>
    </xf>
    <xf numFmtId="0" fontId="12" fillId="0" borderId="0">
      <alignment vertical="center"/>
    </xf>
    <xf numFmtId="38" fontId="12" fillId="0" borderId="0" applyFont="0" applyFill="0" applyBorder="0" applyAlignment="0" applyProtection="0">
      <alignment vertical="center"/>
    </xf>
    <xf numFmtId="0" fontId="11" fillId="0" borderId="0">
      <alignment vertical="center"/>
    </xf>
    <xf numFmtId="0" fontId="10" fillId="0" borderId="0">
      <alignment vertical="center"/>
    </xf>
    <xf numFmtId="0" fontId="9" fillId="0" borderId="0">
      <alignment vertical="center"/>
    </xf>
    <xf numFmtId="38" fontId="9" fillId="0" borderId="0" applyFont="0" applyFill="0" applyBorder="0" applyAlignment="0" applyProtection="0">
      <alignment vertical="center"/>
    </xf>
    <xf numFmtId="0" fontId="8" fillId="0" borderId="0">
      <alignment vertical="center"/>
    </xf>
    <xf numFmtId="0" fontId="7" fillId="0" borderId="0">
      <alignment vertical="center"/>
    </xf>
    <xf numFmtId="38" fontId="7" fillId="0" borderId="0" applyFont="0" applyFill="0" applyBorder="0" applyAlignment="0" applyProtection="0">
      <alignment vertical="center"/>
    </xf>
    <xf numFmtId="0" fontId="6" fillId="0" borderId="0">
      <alignment vertical="center"/>
    </xf>
    <xf numFmtId="38" fontId="6" fillId="0" borderId="0" applyFont="0" applyFill="0" applyBorder="0" applyAlignment="0" applyProtection="0">
      <alignment vertical="center"/>
    </xf>
    <xf numFmtId="0" fontId="5" fillId="0" borderId="0">
      <alignment vertical="center"/>
    </xf>
    <xf numFmtId="0" fontId="25" fillId="0" borderId="0"/>
    <xf numFmtId="38" fontId="44" fillId="0" borderId="0" applyFont="0" applyFill="0" applyBorder="0" applyAlignment="0" applyProtection="0">
      <alignment vertical="center"/>
    </xf>
    <xf numFmtId="0" fontId="28" fillId="0" borderId="0">
      <alignment vertical="center"/>
    </xf>
    <xf numFmtId="0" fontId="28" fillId="0" borderId="0">
      <alignment vertical="center"/>
    </xf>
    <xf numFmtId="9" fontId="44" fillId="0" borderId="0" applyFont="0" applyFill="0" applyBorder="0" applyAlignment="0" applyProtection="0">
      <alignment vertical="center"/>
    </xf>
    <xf numFmtId="38" fontId="25" fillId="0" borderId="0" applyFont="0" applyFill="0" applyBorder="0" applyAlignment="0" applyProtection="0"/>
    <xf numFmtId="0" fontId="4" fillId="0" borderId="0">
      <alignment vertical="center"/>
    </xf>
    <xf numFmtId="38" fontId="4" fillId="0" borderId="0" applyFont="0" applyFill="0" applyBorder="0" applyAlignment="0" applyProtection="0">
      <alignment vertical="center"/>
    </xf>
    <xf numFmtId="0" fontId="25" fillId="0" borderId="0">
      <alignment vertical="center"/>
    </xf>
    <xf numFmtId="0" fontId="45" fillId="0" borderId="0"/>
    <xf numFmtId="9"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3" fillId="0" borderId="0">
      <alignment vertical="center"/>
    </xf>
    <xf numFmtId="9" fontId="41" fillId="0" borderId="0" applyFont="0" applyFill="0" applyBorder="0" applyAlignment="0" applyProtection="0">
      <alignment vertical="center"/>
    </xf>
    <xf numFmtId="38" fontId="41" fillId="0" borderId="0" applyFont="0" applyFill="0" applyBorder="0" applyAlignment="0" applyProtection="0">
      <alignment vertical="center"/>
    </xf>
    <xf numFmtId="6" fontId="41" fillId="0" borderId="0" applyFont="0" applyFill="0" applyBorder="0" applyAlignment="0" applyProtection="0">
      <alignment vertical="center"/>
    </xf>
    <xf numFmtId="0" fontId="2" fillId="0" borderId="0">
      <alignment vertical="center"/>
    </xf>
    <xf numFmtId="9" fontId="25"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cellStyleXfs>
  <cellXfs count="283">
    <xf numFmtId="0" fontId="0" fillId="0" borderId="0" xfId="0"/>
    <xf numFmtId="0" fontId="26" fillId="0" borderId="0" xfId="0" applyFont="1"/>
    <xf numFmtId="0" fontId="0" fillId="2" borderId="0" xfId="0" applyFill="1"/>
    <xf numFmtId="0" fontId="28" fillId="0" borderId="0" xfId="1">
      <alignment vertical="center"/>
    </xf>
    <xf numFmtId="0" fontId="29" fillId="3" borderId="3" xfId="1" applyFont="1" applyFill="1" applyBorder="1" applyAlignment="1">
      <alignment horizontal="center" vertical="center"/>
    </xf>
    <xf numFmtId="0" fontId="29" fillId="3" borderId="1" xfId="1" applyFont="1" applyFill="1" applyBorder="1" applyAlignment="1">
      <alignment horizontal="center" vertical="center"/>
    </xf>
    <xf numFmtId="0" fontId="30" fillId="0" borderId="0" xfId="1" applyFont="1" applyAlignment="1">
      <alignment horizontal="center" vertical="center"/>
    </xf>
    <xf numFmtId="0" fontId="30" fillId="0" borderId="4" xfId="1" applyFont="1" applyBorder="1" applyAlignment="1">
      <alignment horizontal="center" vertical="center"/>
    </xf>
    <xf numFmtId="0" fontId="30" fillId="0" borderId="1" xfId="1" applyFont="1" applyBorder="1" applyAlignment="1">
      <alignment horizontal="center" vertical="center"/>
    </xf>
    <xf numFmtId="0" fontId="30" fillId="0" borderId="5" xfId="1" applyFont="1" applyBorder="1" applyAlignment="1">
      <alignment horizontal="center" vertical="center"/>
    </xf>
    <xf numFmtId="176" fontId="30" fillId="2" borderId="1" xfId="1" applyNumberFormat="1" applyFont="1" applyFill="1" applyBorder="1" applyAlignment="1">
      <alignment horizontal="center" vertical="center"/>
    </xf>
    <xf numFmtId="177" fontId="30" fillId="0" borderId="1" xfId="1" applyNumberFormat="1" applyFont="1" applyBorder="1" applyAlignment="1">
      <alignment horizontal="center" vertical="center"/>
    </xf>
    <xf numFmtId="178" fontId="30" fillId="0" borderId="1" xfId="1" applyNumberFormat="1" applyFont="1" applyBorder="1" applyAlignment="1">
      <alignment horizontal="center" vertical="center"/>
    </xf>
    <xf numFmtId="0" fontId="30" fillId="4" borderId="1" xfId="1" applyFont="1" applyFill="1" applyBorder="1" applyAlignment="1">
      <alignment horizontal="center" vertical="center"/>
    </xf>
    <xf numFmtId="176" fontId="30" fillId="0" borderId="1" xfId="1" applyNumberFormat="1" applyFont="1" applyBorder="1" applyAlignment="1">
      <alignment horizontal="center" vertical="center"/>
    </xf>
    <xf numFmtId="177" fontId="30" fillId="2" borderId="4" xfId="1" applyNumberFormat="1" applyFont="1" applyFill="1" applyBorder="1" applyAlignment="1">
      <alignment horizontal="center" vertical="center"/>
    </xf>
    <xf numFmtId="177" fontId="30" fillId="2" borderId="1" xfId="1" applyNumberFormat="1" applyFont="1" applyFill="1" applyBorder="1" applyAlignment="1">
      <alignment horizontal="center" vertical="center"/>
    </xf>
    <xf numFmtId="0" fontId="30" fillId="2" borderId="1" xfId="1" applyFont="1" applyFill="1" applyBorder="1" applyAlignment="1">
      <alignment horizontal="center" vertical="center"/>
    </xf>
    <xf numFmtId="176" fontId="32" fillId="2" borderId="1" xfId="1" applyNumberFormat="1" applyFont="1" applyFill="1" applyBorder="1" applyAlignment="1">
      <alignment horizontal="center" vertical="center"/>
    </xf>
    <xf numFmtId="177" fontId="30" fillId="0" borderId="5" xfId="1" applyNumberFormat="1" applyFont="1" applyBorder="1" applyAlignment="1">
      <alignment horizontal="center" vertical="center"/>
    </xf>
    <xf numFmtId="176" fontId="30" fillId="2" borderId="4" xfId="1" applyNumberFormat="1" applyFont="1" applyFill="1" applyBorder="1" applyAlignment="1">
      <alignment horizontal="center" vertical="center"/>
    </xf>
    <xf numFmtId="0" fontId="34" fillId="0" borderId="0" xfId="1" applyFont="1">
      <alignment vertical="center"/>
    </xf>
    <xf numFmtId="0" fontId="28" fillId="2" borderId="0" xfId="1" applyFill="1">
      <alignment vertical="center"/>
    </xf>
    <xf numFmtId="0" fontId="30" fillId="0" borderId="0" xfId="1" applyFont="1">
      <alignment vertical="center"/>
    </xf>
    <xf numFmtId="0" fontId="30" fillId="0" borderId="8" xfId="1" applyFont="1" applyBorder="1">
      <alignment vertical="center"/>
    </xf>
    <xf numFmtId="0" fontId="30" fillId="0" borderId="14" xfId="1" applyFont="1" applyBorder="1" applyAlignment="1">
      <alignment horizontal="center" vertical="center"/>
    </xf>
    <xf numFmtId="179" fontId="30" fillId="0" borderId="1" xfId="1" applyNumberFormat="1" applyFont="1" applyBorder="1" applyAlignment="1">
      <alignment horizontal="center" vertical="center"/>
    </xf>
    <xf numFmtId="180" fontId="30" fillId="0" borderId="1" xfId="1" applyNumberFormat="1" applyFont="1" applyBorder="1" applyAlignment="1">
      <alignment horizontal="center" vertical="center"/>
    </xf>
    <xf numFmtId="0" fontId="29" fillId="3" borderId="15" xfId="1" applyFont="1" applyFill="1" applyBorder="1" applyAlignment="1">
      <alignment horizontal="center" vertical="center"/>
    </xf>
    <xf numFmtId="0" fontId="29" fillId="3" borderId="16" xfId="1" applyFont="1" applyFill="1" applyBorder="1" applyAlignment="1">
      <alignment horizontal="center" vertical="center"/>
    </xf>
    <xf numFmtId="0" fontId="30" fillId="0" borderId="10" xfId="1" applyFont="1" applyBorder="1">
      <alignment vertical="center"/>
    </xf>
    <xf numFmtId="0" fontId="29" fillId="3" borderId="17" xfId="1" applyFont="1" applyFill="1" applyBorder="1" applyAlignment="1">
      <alignment horizontal="center" vertical="center"/>
    </xf>
    <xf numFmtId="0" fontId="29" fillId="3" borderId="2" xfId="1" applyFont="1" applyFill="1" applyBorder="1" applyAlignment="1">
      <alignment horizontal="center" vertical="center"/>
    </xf>
    <xf numFmtId="0" fontId="30" fillId="0" borderId="2" xfId="1" applyFont="1" applyBorder="1" applyAlignment="1">
      <alignment horizontal="center" vertical="center"/>
    </xf>
    <xf numFmtId="0" fontId="0" fillId="0" borderId="0" xfId="0" applyAlignment="1">
      <alignment vertical="center"/>
    </xf>
    <xf numFmtId="0" fontId="30" fillId="0" borderId="10" xfId="1" applyFont="1" applyBorder="1" applyAlignment="1">
      <alignment horizontal="center" vertical="center"/>
    </xf>
    <xf numFmtId="0" fontId="0" fillId="0" borderId="10" xfId="0" applyBorder="1"/>
    <xf numFmtId="0" fontId="0" fillId="0" borderId="0" xfId="0" applyAlignment="1">
      <alignment vertical="center" wrapText="1"/>
    </xf>
    <xf numFmtId="177" fontId="32" fillId="2" borderId="4" xfId="1" applyNumberFormat="1" applyFont="1" applyFill="1" applyBorder="1" applyAlignment="1">
      <alignment horizontal="center" vertical="center"/>
    </xf>
    <xf numFmtId="0" fontId="33" fillId="0" borderId="0" xfId="0" applyFont="1" applyAlignment="1">
      <alignment horizontal="center" vertical="center"/>
    </xf>
    <xf numFmtId="176" fontId="30" fillId="0" borderId="2" xfId="1" applyNumberFormat="1" applyFont="1" applyBorder="1" applyAlignment="1">
      <alignment horizontal="center" vertical="center"/>
    </xf>
    <xf numFmtId="38" fontId="33" fillId="2" borderId="1" xfId="3" applyFont="1" applyFill="1" applyBorder="1" applyAlignment="1">
      <alignment horizontal="center" vertical="center"/>
    </xf>
    <xf numFmtId="176" fontId="30" fillId="0" borderId="18" xfId="1" applyNumberFormat="1" applyFont="1" applyBorder="1" applyAlignment="1">
      <alignment horizontal="center" vertical="center"/>
    </xf>
    <xf numFmtId="176" fontId="30" fillId="2" borderId="18" xfId="1" applyNumberFormat="1" applyFont="1" applyFill="1" applyBorder="1" applyAlignment="1">
      <alignment horizontal="center" vertical="center"/>
    </xf>
    <xf numFmtId="0" fontId="0" fillId="0" borderId="13" xfId="0" applyBorder="1"/>
    <xf numFmtId="0" fontId="28" fillId="0" borderId="8" xfId="1" applyBorder="1">
      <alignment vertical="center"/>
    </xf>
    <xf numFmtId="0" fontId="28" fillId="0" borderId="9" xfId="1" applyBorder="1">
      <alignment vertical="center"/>
    </xf>
    <xf numFmtId="0" fontId="28" fillId="0" borderId="11" xfId="1" applyBorder="1">
      <alignment vertical="center"/>
    </xf>
    <xf numFmtId="0" fontId="28" fillId="0" borderId="13" xfId="1" applyBorder="1">
      <alignment vertical="center"/>
    </xf>
    <xf numFmtId="176" fontId="30" fillId="2" borderId="14" xfId="1" applyNumberFormat="1" applyFont="1" applyFill="1" applyBorder="1" applyAlignment="1">
      <alignment horizontal="center" vertical="center"/>
    </xf>
    <xf numFmtId="176" fontId="30" fillId="2" borderId="19" xfId="1" applyNumberFormat="1" applyFont="1" applyFill="1" applyBorder="1" applyAlignment="1">
      <alignment horizontal="center" vertical="center"/>
    </xf>
    <xf numFmtId="176" fontId="30" fillId="2" borderId="2" xfId="1" applyNumberFormat="1" applyFont="1" applyFill="1" applyBorder="1" applyAlignment="1">
      <alignment horizontal="center" vertical="center"/>
    </xf>
    <xf numFmtId="177" fontId="30" fillId="0" borderId="13" xfId="1" applyNumberFormat="1" applyFont="1" applyBorder="1" applyAlignment="1">
      <alignment horizontal="center" vertical="center"/>
    </xf>
    <xf numFmtId="176" fontId="30" fillId="2" borderId="3" xfId="1" applyNumberFormat="1" applyFont="1" applyFill="1" applyBorder="1" applyAlignment="1">
      <alignment horizontal="center" vertical="center"/>
    </xf>
    <xf numFmtId="177" fontId="30" fillId="0" borderId="6" xfId="1" applyNumberFormat="1" applyFont="1" applyBorder="1" applyAlignment="1">
      <alignment horizontal="center" vertical="center"/>
    </xf>
    <xf numFmtId="176" fontId="30" fillId="2" borderId="9" xfId="1" applyNumberFormat="1" applyFont="1" applyFill="1" applyBorder="1" applyAlignment="1">
      <alignment horizontal="center" vertical="center"/>
    </xf>
    <xf numFmtId="181" fontId="30" fillId="2" borderId="1" xfId="1" applyNumberFormat="1" applyFont="1" applyFill="1" applyBorder="1" applyAlignment="1">
      <alignment horizontal="center" vertical="center"/>
    </xf>
    <xf numFmtId="177" fontId="30" fillId="0" borderId="3" xfId="1" applyNumberFormat="1" applyFont="1" applyBorder="1" applyAlignment="1">
      <alignment horizontal="center" vertical="center"/>
    </xf>
    <xf numFmtId="0" fontId="28" fillId="0" borderId="0" xfId="1" applyAlignment="1">
      <alignment horizontal="center" vertical="center"/>
    </xf>
    <xf numFmtId="176" fontId="30" fillId="2" borderId="11" xfId="1" applyNumberFormat="1" applyFont="1" applyFill="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177" fontId="33" fillId="0" borderId="0" xfId="0" applyNumberFormat="1" applyFont="1" applyAlignment="1">
      <alignment horizontal="center" vertical="center"/>
    </xf>
    <xf numFmtId="0" fontId="30" fillId="2" borderId="0" xfId="1" applyFont="1" applyFill="1" applyAlignment="1">
      <alignment horizontal="center" vertical="center"/>
    </xf>
    <xf numFmtId="0" fontId="30" fillId="2" borderId="13" xfId="1" applyFont="1" applyFill="1" applyBorder="1" applyAlignment="1">
      <alignment horizontal="center" vertical="center"/>
    </xf>
    <xf numFmtId="0" fontId="33" fillId="2" borderId="18" xfId="0" applyFont="1" applyFill="1" applyBorder="1" applyAlignment="1">
      <alignment horizontal="center" vertical="center"/>
    </xf>
    <xf numFmtId="0" fontId="30" fillId="2" borderId="0" xfId="0" applyFont="1" applyFill="1" applyAlignment="1">
      <alignment horizontal="center" vertical="center"/>
    </xf>
    <xf numFmtId="181" fontId="30" fillId="2" borderId="19" xfId="0" applyNumberFormat="1" applyFont="1" applyFill="1" applyBorder="1" applyAlignment="1">
      <alignment horizontal="center" vertical="center"/>
    </xf>
    <xf numFmtId="0" fontId="33" fillId="2" borderId="1" xfId="0" applyFont="1" applyFill="1" applyBorder="1" applyAlignment="1">
      <alignment horizontal="center" vertical="center"/>
    </xf>
    <xf numFmtId="0" fontId="30" fillId="2" borderId="3" xfId="1" applyFont="1" applyFill="1" applyBorder="1" applyAlignment="1">
      <alignment horizontal="center" vertical="center"/>
    </xf>
    <xf numFmtId="0" fontId="30" fillId="2" borderId="6" xfId="0" applyFont="1" applyFill="1" applyBorder="1" applyAlignment="1">
      <alignment horizontal="center" vertical="center"/>
    </xf>
    <xf numFmtId="181" fontId="30" fillId="2" borderId="1" xfId="0" applyNumberFormat="1" applyFont="1" applyFill="1" applyBorder="1" applyAlignment="1">
      <alignment horizontal="center" vertical="center"/>
    </xf>
    <xf numFmtId="182" fontId="33" fillId="2" borderId="18" xfId="0" applyNumberFormat="1" applyFont="1" applyFill="1" applyBorder="1" applyAlignment="1">
      <alignment horizontal="center" vertical="center"/>
    </xf>
    <xf numFmtId="0" fontId="30" fillId="2" borderId="14" xfId="1" applyFont="1" applyFill="1" applyBorder="1" applyAlignment="1">
      <alignment horizontal="center" vertical="center"/>
    </xf>
    <xf numFmtId="0" fontId="30" fillId="2" borderId="2" xfId="0" applyFont="1" applyFill="1" applyBorder="1" applyAlignment="1">
      <alignment horizontal="center" vertical="center"/>
    </xf>
    <xf numFmtId="0" fontId="33" fillId="2" borderId="19" xfId="0" applyFont="1" applyFill="1" applyBorder="1" applyAlignment="1">
      <alignment horizontal="center" vertical="center"/>
    </xf>
    <xf numFmtId="0" fontId="30" fillId="2" borderId="13" xfId="0" applyFont="1" applyFill="1" applyBorder="1" applyAlignment="1">
      <alignment horizontal="center" vertical="center"/>
    </xf>
    <xf numFmtId="181" fontId="30" fillId="2" borderId="18" xfId="0" applyNumberFormat="1" applyFont="1" applyFill="1" applyBorder="1" applyAlignment="1">
      <alignment horizontal="center" vertical="center"/>
    </xf>
    <xf numFmtId="0" fontId="30" fillId="2" borderId="1" xfId="0" applyFont="1" applyFill="1" applyBorder="1" applyAlignment="1">
      <alignment horizontal="center" vertical="center"/>
    </xf>
    <xf numFmtId="181" fontId="30" fillId="2" borderId="4" xfId="0" applyNumberFormat="1" applyFont="1" applyFill="1" applyBorder="1" applyAlignment="1">
      <alignment horizontal="center" vertical="center"/>
    </xf>
    <xf numFmtId="0" fontId="30" fillId="2" borderId="18" xfId="1" applyFont="1" applyFill="1" applyBorder="1" applyAlignment="1">
      <alignment horizontal="center" vertical="center"/>
    </xf>
    <xf numFmtId="181" fontId="0" fillId="0" borderId="4" xfId="0" applyNumberFormat="1" applyBorder="1" applyAlignment="1">
      <alignment vertical="center" shrinkToFit="1"/>
    </xf>
    <xf numFmtId="181" fontId="0" fillId="0" borderId="19" xfId="0" applyNumberFormat="1" applyBorder="1" applyAlignment="1">
      <alignment vertical="center" shrinkToFit="1"/>
    </xf>
    <xf numFmtId="0" fontId="40" fillId="0" borderId="13" xfId="0" applyFont="1" applyBorder="1"/>
    <xf numFmtId="0" fontId="33" fillId="0" borderId="10" xfId="0" applyFont="1" applyBorder="1" applyAlignment="1">
      <alignment horizontal="center" vertical="center"/>
    </xf>
    <xf numFmtId="0" fontId="0" fillId="0" borderId="11" xfId="0" applyBorder="1" applyAlignment="1">
      <alignment vertical="center"/>
    </xf>
    <xf numFmtId="176" fontId="33" fillId="2" borderId="0" xfId="0" applyNumberFormat="1" applyFont="1" applyFill="1" applyAlignment="1">
      <alignment horizontal="center" vertical="center"/>
    </xf>
    <xf numFmtId="176" fontId="33" fillId="0" borderId="0" xfId="0" applyNumberFormat="1" applyFont="1" applyAlignment="1">
      <alignment horizontal="center" vertical="center"/>
    </xf>
    <xf numFmtId="0" fontId="31" fillId="3" borderId="7" xfId="0" applyFont="1" applyFill="1" applyBorder="1" applyAlignment="1">
      <alignment vertical="center"/>
    </xf>
    <xf numFmtId="0" fontId="31" fillId="3" borderId="8" xfId="0" applyFont="1" applyFill="1" applyBorder="1" applyAlignment="1">
      <alignment vertical="center"/>
    </xf>
    <xf numFmtId="0" fontId="31" fillId="3" borderId="0" xfId="0" applyFont="1" applyFill="1" applyAlignment="1">
      <alignment horizontal="left" vertical="center"/>
    </xf>
    <xf numFmtId="0" fontId="39" fillId="3" borderId="8" xfId="0" applyFont="1" applyFill="1" applyBorder="1" applyAlignment="1">
      <alignment vertical="center"/>
    </xf>
    <xf numFmtId="0" fontId="39" fillId="3" borderId="9" xfId="0" applyFont="1" applyFill="1" applyBorder="1" applyAlignment="1">
      <alignment vertical="center"/>
    </xf>
    <xf numFmtId="0" fontId="31" fillId="3" borderId="6" xfId="0" applyFont="1" applyFill="1" applyBorder="1" applyAlignment="1">
      <alignment vertical="center"/>
    </xf>
    <xf numFmtId="176" fontId="30" fillId="2" borderId="0" xfId="1" applyNumberFormat="1" applyFont="1" applyFill="1" applyAlignment="1">
      <alignment horizontal="center" vertical="center"/>
    </xf>
    <xf numFmtId="177" fontId="30" fillId="2" borderId="0" xfId="1" applyNumberFormat="1" applyFont="1" applyFill="1" applyAlignment="1">
      <alignment horizontal="center" vertical="center"/>
    </xf>
    <xf numFmtId="0" fontId="27" fillId="0" borderId="10" xfId="0" applyFont="1" applyBorder="1" applyAlignment="1">
      <alignment horizontal="center" vertical="center"/>
    </xf>
    <xf numFmtId="176" fontId="30" fillId="0" borderId="0" xfId="1" applyNumberFormat="1" applyFont="1" applyAlignment="1">
      <alignment horizontal="center" vertical="center"/>
    </xf>
    <xf numFmtId="178" fontId="30" fillId="0" borderId="0" xfId="1" applyNumberFormat="1" applyFont="1" applyAlignment="1">
      <alignment horizontal="center" vertical="center"/>
    </xf>
    <xf numFmtId="176" fontId="30" fillId="0" borderId="6" xfId="1" applyNumberFormat="1" applyFont="1" applyBorder="1" applyAlignment="1">
      <alignment horizontal="center" vertical="center"/>
    </xf>
    <xf numFmtId="0" fontId="32" fillId="0" borderId="0" xfId="1" applyFont="1" applyAlignment="1">
      <alignment horizontal="center" vertical="center"/>
    </xf>
    <xf numFmtId="0" fontId="29" fillId="0" borderId="0" xfId="1" applyFont="1" applyAlignment="1">
      <alignment horizontal="center" vertical="center"/>
    </xf>
    <xf numFmtId="181" fontId="35" fillId="0" borderId="1" xfId="0" applyNumberFormat="1" applyFont="1" applyBorder="1" applyAlignment="1">
      <alignment horizontal="center" vertical="center"/>
    </xf>
    <xf numFmtId="181" fontId="35" fillId="0" borderId="18" xfId="0" applyNumberFormat="1" applyFont="1" applyBorder="1" applyAlignment="1">
      <alignment horizontal="center" vertical="center"/>
    </xf>
    <xf numFmtId="181" fontId="35" fillId="0" borderId="19" xfId="0" applyNumberFormat="1" applyFont="1" applyBorder="1" applyAlignment="1">
      <alignment horizontal="center" vertical="center"/>
    </xf>
    <xf numFmtId="181" fontId="35" fillId="0" borderId="4" xfId="0" applyNumberFormat="1" applyFont="1" applyBorder="1" applyAlignment="1">
      <alignment horizontal="center" vertical="center"/>
    </xf>
    <xf numFmtId="181" fontId="30" fillId="0" borderId="1" xfId="1" applyNumberFormat="1" applyFont="1" applyBorder="1" applyAlignment="1">
      <alignment horizontal="center" vertical="center"/>
    </xf>
    <xf numFmtId="181" fontId="35" fillId="0" borderId="9" xfId="0" applyNumberFormat="1" applyFont="1" applyBorder="1" applyAlignment="1">
      <alignment horizontal="center" vertical="center"/>
    </xf>
    <xf numFmtId="181" fontId="35" fillId="0" borderId="3" xfId="0" applyNumberFormat="1" applyFont="1" applyBorder="1" applyAlignment="1">
      <alignment horizontal="center" vertical="center"/>
    </xf>
    <xf numFmtId="0" fontId="30" fillId="0" borderId="10" xfId="1" applyFont="1" applyBorder="1" applyAlignment="1">
      <alignment horizontal="left" vertical="center"/>
    </xf>
    <xf numFmtId="0" fontId="30" fillId="0" borderId="11" xfId="1" applyFont="1" applyBorder="1">
      <alignment vertical="center"/>
    </xf>
    <xf numFmtId="0" fontId="30" fillId="0" borderId="12" xfId="1" applyFont="1" applyBorder="1">
      <alignment vertical="center"/>
    </xf>
    <xf numFmtId="0" fontId="30" fillId="0" borderId="13" xfId="1" applyFont="1" applyBorder="1">
      <alignment vertical="center"/>
    </xf>
    <xf numFmtId="0" fontId="30" fillId="0" borderId="14" xfId="1" applyFont="1" applyBorder="1">
      <alignment vertical="center"/>
    </xf>
    <xf numFmtId="178" fontId="30" fillId="0" borderId="4" xfId="1" applyNumberFormat="1" applyFont="1" applyBorder="1" applyAlignment="1">
      <alignment horizontal="center" vertical="center"/>
    </xf>
    <xf numFmtId="176" fontId="30" fillId="0" borderId="8" xfId="1" applyNumberFormat="1" applyFont="1" applyBorder="1" applyAlignment="1">
      <alignment horizontal="center" vertical="center"/>
    </xf>
    <xf numFmtId="0" fontId="40" fillId="0" borderId="10" xfId="1" applyFont="1" applyBorder="1" applyAlignment="1">
      <alignment horizontal="center" vertical="center"/>
    </xf>
    <xf numFmtId="0" fontId="0" fillId="0" borderId="19" xfId="0" applyBorder="1"/>
    <xf numFmtId="0" fontId="27" fillId="0" borderId="12" xfId="0" applyFont="1" applyBorder="1" applyAlignment="1">
      <alignment horizontal="center" vertical="center"/>
    </xf>
    <xf numFmtId="0" fontId="37" fillId="0" borderId="0" xfId="0" applyFont="1" applyAlignment="1">
      <alignment vertical="center"/>
    </xf>
    <xf numFmtId="55" fontId="37" fillId="0" borderId="0" xfId="0" applyNumberFormat="1"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5" borderId="1" xfId="0" applyFill="1" applyBorder="1" applyAlignment="1">
      <alignment horizontal="center" vertical="center" wrapText="1"/>
    </xf>
    <xf numFmtId="0" fontId="25" fillId="5" borderId="2"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0" fillId="0" borderId="4" xfId="0" applyBorder="1" applyAlignment="1">
      <alignment horizontal="distributed" vertical="center"/>
    </xf>
    <xf numFmtId="38" fontId="25" fillId="6" borderId="4" xfId="56" applyFill="1" applyBorder="1" applyAlignment="1">
      <alignment vertical="center"/>
    </xf>
    <xf numFmtId="38" fontId="0" fillId="0" borderId="4" xfId="0" applyNumberFormat="1" applyBorder="1" applyAlignment="1">
      <alignment vertical="center"/>
    </xf>
    <xf numFmtId="177" fontId="25" fillId="6" borderId="4" xfId="9" applyNumberFormat="1" applyFill="1" applyBorder="1" applyAlignment="1">
      <alignment vertical="center"/>
    </xf>
    <xf numFmtId="177" fontId="25" fillId="0" borderId="4" xfId="9" applyNumberFormat="1" applyBorder="1" applyAlignment="1">
      <alignment vertical="center"/>
    </xf>
    <xf numFmtId="0" fontId="0" fillId="0" borderId="18" xfId="0" applyBorder="1" applyAlignment="1">
      <alignment horizontal="distributed" vertical="center"/>
    </xf>
    <xf numFmtId="38" fontId="25" fillId="6" borderId="18" xfId="56" applyFill="1" applyBorder="1" applyAlignment="1">
      <alignment vertical="center"/>
    </xf>
    <xf numFmtId="38" fontId="0" fillId="0" borderId="18" xfId="0" applyNumberFormat="1" applyBorder="1" applyAlignment="1">
      <alignment vertical="center"/>
    </xf>
    <xf numFmtId="177" fontId="25" fillId="6" borderId="18" xfId="9" applyNumberFormat="1" applyFill="1" applyBorder="1" applyAlignment="1">
      <alignment vertical="center"/>
    </xf>
    <xf numFmtId="177" fontId="25" fillId="0" borderId="18" xfId="9" applyNumberFormat="1" applyBorder="1" applyAlignment="1">
      <alignment vertical="center"/>
    </xf>
    <xf numFmtId="0" fontId="0" fillId="0" borderId="1" xfId="0" applyBorder="1" applyAlignment="1">
      <alignment horizontal="distributed" vertical="center"/>
    </xf>
    <xf numFmtId="38" fontId="25" fillId="0" borderId="1" xfId="56" applyBorder="1" applyAlignment="1">
      <alignment vertical="center"/>
    </xf>
    <xf numFmtId="38" fontId="0" fillId="0" borderId="1" xfId="0" applyNumberFormat="1" applyBorder="1" applyAlignment="1">
      <alignment vertical="center"/>
    </xf>
    <xf numFmtId="177" fontId="25" fillId="0" borderId="1" xfId="9" applyNumberFormat="1" applyBorder="1" applyAlignment="1">
      <alignment vertical="center"/>
    </xf>
    <xf numFmtId="181" fontId="25" fillId="0" borderId="4" xfId="56" applyNumberFormat="1" applyBorder="1" applyAlignment="1">
      <alignment vertical="center" shrinkToFit="1"/>
    </xf>
    <xf numFmtId="181" fontId="25" fillId="0" borderId="19" xfId="56" applyNumberFormat="1" applyBorder="1" applyAlignment="1">
      <alignment vertical="center" shrinkToFit="1"/>
    </xf>
    <xf numFmtId="176" fontId="25" fillId="0" borderId="19" xfId="56" applyNumberFormat="1" applyBorder="1" applyAlignment="1">
      <alignment vertical="center" shrinkToFit="1"/>
    </xf>
    <xf numFmtId="38" fontId="25" fillId="0" borderId="26" xfId="56" applyBorder="1" applyAlignment="1">
      <alignment vertical="center"/>
    </xf>
    <xf numFmtId="38" fontId="25" fillId="0" borderId="26" xfId="56" applyBorder="1" applyAlignment="1">
      <alignment horizontal="center" vertical="center"/>
    </xf>
    <xf numFmtId="38" fontId="25" fillId="0" borderId="27" xfId="56" applyBorder="1" applyAlignment="1">
      <alignment horizontal="center" vertical="center"/>
    </xf>
    <xf numFmtId="38" fontId="25" fillId="0" borderId="28" xfId="56" applyBorder="1" applyAlignment="1">
      <alignment vertical="center"/>
    </xf>
    <xf numFmtId="38" fontId="25" fillId="0" borderId="28" xfId="56" applyBorder="1" applyAlignment="1">
      <alignment horizontal="center" vertical="center"/>
    </xf>
    <xf numFmtId="38" fontId="25" fillId="0" borderId="27" xfId="56" applyBorder="1" applyAlignment="1">
      <alignment vertical="center"/>
    </xf>
    <xf numFmtId="0" fontId="41" fillId="0" borderId="0" xfId="17"/>
    <xf numFmtId="0" fontId="41" fillId="0" borderId="41" xfId="17" applyBorder="1"/>
    <xf numFmtId="0" fontId="41" fillId="0" borderId="42" xfId="17" applyBorder="1"/>
    <xf numFmtId="0" fontId="41" fillId="0" borderId="43" xfId="17" applyBorder="1"/>
    <xf numFmtId="0" fontId="41" fillId="0" borderId="44" xfId="17" applyBorder="1"/>
    <xf numFmtId="0" fontId="41" fillId="0" borderId="45" xfId="17" applyBorder="1"/>
    <xf numFmtId="0" fontId="49" fillId="0" borderId="45" xfId="17" applyFont="1" applyBorder="1"/>
    <xf numFmtId="0" fontId="41" fillId="0" borderId="29" xfId="17" applyBorder="1"/>
    <xf numFmtId="0" fontId="41" fillId="0" borderId="1" xfId="17" applyBorder="1"/>
    <xf numFmtId="9" fontId="0" fillId="0" borderId="1" xfId="64" applyFont="1" applyBorder="1" applyAlignment="1"/>
    <xf numFmtId="0" fontId="41" fillId="0" borderId="46" xfId="17" applyBorder="1"/>
    <xf numFmtId="0" fontId="41" fillId="0" borderId="47" xfId="17" applyBorder="1"/>
    <xf numFmtId="1" fontId="41" fillId="0" borderId="1" xfId="17" applyNumberFormat="1" applyBorder="1"/>
    <xf numFmtId="0" fontId="41" fillId="8" borderId="1" xfId="17" applyFill="1" applyBorder="1"/>
    <xf numFmtId="0" fontId="40" fillId="4" borderId="0" xfId="1" applyFont="1" applyFill="1" applyAlignment="1">
      <alignment horizontal="center" vertical="center"/>
    </xf>
    <xf numFmtId="176" fontId="30" fillId="4" borderId="0" xfId="1" applyNumberFormat="1" applyFont="1" applyFill="1" applyAlignment="1">
      <alignment horizontal="center" vertical="center"/>
    </xf>
    <xf numFmtId="0" fontId="30" fillId="4" borderId="0" xfId="1" applyFont="1" applyFill="1" applyAlignment="1">
      <alignment horizontal="center" vertical="center"/>
    </xf>
    <xf numFmtId="177" fontId="30" fillId="4" borderId="0" xfId="1" applyNumberFormat="1" applyFont="1" applyFill="1" applyAlignment="1">
      <alignment horizontal="center" vertical="center"/>
    </xf>
    <xf numFmtId="55" fontId="41" fillId="0" borderId="1" xfId="17" applyNumberFormat="1" applyBorder="1"/>
    <xf numFmtId="177" fontId="0" fillId="0" borderId="1" xfId="64" applyNumberFormat="1" applyFont="1" applyBorder="1" applyAlignment="1"/>
    <xf numFmtId="177" fontId="41" fillId="8" borderId="1" xfId="68" applyNumberFormat="1" applyFont="1" applyFill="1" applyBorder="1" applyAlignment="1"/>
    <xf numFmtId="177" fontId="0" fillId="8" borderId="1" xfId="64" applyNumberFormat="1" applyFont="1" applyFill="1" applyBorder="1" applyAlignment="1"/>
    <xf numFmtId="0" fontId="50" fillId="0" borderId="0" xfId="0" applyFont="1" applyAlignment="1">
      <alignment horizontal="center"/>
    </xf>
    <xf numFmtId="183" fontId="0" fillId="7" borderId="0" xfId="0" applyNumberFormat="1" applyFill="1" applyAlignment="1">
      <alignment vertical="center"/>
    </xf>
    <xf numFmtId="0" fontId="38" fillId="0" borderId="20" xfId="0" applyFont="1" applyBorder="1" applyAlignment="1">
      <alignment horizontal="left" vertical="center"/>
    </xf>
    <xf numFmtId="0" fontId="38" fillId="0" borderId="21" xfId="0" applyFont="1" applyBorder="1" applyAlignment="1">
      <alignment horizontal="left" vertical="center"/>
    </xf>
    <xf numFmtId="0" fontId="38" fillId="0" borderId="38" xfId="0" applyFont="1" applyBorder="1" applyAlignment="1">
      <alignment horizontal="left" vertical="center"/>
    </xf>
    <xf numFmtId="0" fontId="38" fillId="0" borderId="22" xfId="0" applyFont="1" applyBorder="1" applyAlignment="1">
      <alignment horizontal="left" vertical="center"/>
    </xf>
    <xf numFmtId="0" fontId="38" fillId="0" borderId="0" xfId="0" applyFont="1" applyAlignment="1">
      <alignment horizontal="left" vertical="center"/>
    </xf>
    <xf numFmtId="0" fontId="38" fillId="0" borderId="23" xfId="0" applyFont="1" applyBorder="1" applyAlignment="1">
      <alignment horizontal="left" vertical="center"/>
    </xf>
    <xf numFmtId="0" fontId="38" fillId="0" borderId="40" xfId="0" applyFont="1" applyBorder="1" applyAlignment="1">
      <alignment horizontal="left" vertical="center"/>
    </xf>
    <xf numFmtId="0" fontId="38" fillId="0" borderId="24" xfId="0" applyFont="1" applyBorder="1" applyAlignment="1">
      <alignment horizontal="left" vertical="center"/>
    </xf>
    <xf numFmtId="0" fontId="38" fillId="0" borderId="25" xfId="0" applyFont="1" applyBorder="1" applyAlignment="1">
      <alignment horizontal="left" vertical="center"/>
    </xf>
    <xf numFmtId="176" fontId="0" fillId="7" borderId="0" xfId="0" applyNumberFormat="1" applyFill="1" applyAlignment="1">
      <alignment vertical="center"/>
    </xf>
    <xf numFmtId="177" fontId="30" fillId="2" borderId="1" xfId="68" applyNumberFormat="1" applyFont="1" applyFill="1" applyBorder="1" applyAlignment="1">
      <alignment horizontal="center" vertical="center"/>
    </xf>
    <xf numFmtId="177" fontId="41" fillId="0" borderId="1" xfId="68" applyNumberFormat="1" applyFont="1" applyBorder="1" applyAlignment="1"/>
    <xf numFmtId="10" fontId="0" fillId="8" borderId="1" xfId="64" applyNumberFormat="1" applyFont="1" applyFill="1" applyBorder="1" applyAlignment="1"/>
    <xf numFmtId="176" fontId="0" fillId="0" borderId="19" xfId="0" applyNumberFormat="1" applyBorder="1" applyAlignment="1">
      <alignment vertical="center" shrinkToFit="1"/>
    </xf>
    <xf numFmtId="9" fontId="41" fillId="0" borderId="1" xfId="68" applyFont="1" applyBorder="1" applyAlignment="1"/>
    <xf numFmtId="0" fontId="41" fillId="0" borderId="48" xfId="17" applyBorder="1"/>
    <xf numFmtId="0" fontId="41" fillId="0" borderId="4" xfId="17" applyBorder="1"/>
    <xf numFmtId="9" fontId="0" fillId="0" borderId="4" xfId="64" applyFont="1" applyBorder="1" applyAlignment="1"/>
    <xf numFmtId="177" fontId="0" fillId="0" borderId="4" xfId="64" applyNumberFormat="1" applyFont="1" applyBorder="1" applyAlignment="1"/>
    <xf numFmtId="177" fontId="41" fillId="0" borderId="4" xfId="68" applyNumberFormat="1" applyFont="1" applyBorder="1" applyAlignment="1"/>
    <xf numFmtId="0" fontId="0" fillId="5" borderId="2" xfId="0" applyFill="1" applyBorder="1" applyAlignment="1">
      <alignment horizontal="center" vertical="center" wrapText="1"/>
    </xf>
    <xf numFmtId="9" fontId="41" fillId="8" borderId="1" xfId="68" applyFont="1" applyFill="1" applyBorder="1" applyAlignment="1"/>
    <xf numFmtId="177" fontId="41" fillId="0" borderId="30" xfId="68" applyNumberFormat="1" applyFont="1" applyBorder="1" applyAlignment="1"/>
    <xf numFmtId="177" fontId="41" fillId="0" borderId="49" xfId="68" applyNumberFormat="1" applyFont="1" applyBorder="1" applyAlignment="1"/>
    <xf numFmtId="177" fontId="41" fillId="0" borderId="31" xfId="68" applyNumberFormat="1" applyFont="1" applyBorder="1" applyAlignment="1"/>
    <xf numFmtId="9" fontId="41" fillId="0" borderId="4" xfId="68" applyFont="1" applyBorder="1" applyAlignment="1"/>
    <xf numFmtId="9" fontId="41" fillId="0" borderId="47" xfId="68" applyFont="1" applyBorder="1" applyAlignment="1"/>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29" fillId="3" borderId="2" xfId="1" applyFont="1" applyFill="1" applyBorder="1" applyAlignment="1">
      <alignment horizontal="center" vertical="center"/>
    </xf>
    <xf numFmtId="0" fontId="29" fillId="3" borderId="3" xfId="1" applyFont="1" applyFill="1" applyBorder="1" applyAlignment="1">
      <alignment horizontal="center" vertical="center"/>
    </xf>
    <xf numFmtId="0" fontId="29" fillId="3" borderId="6" xfId="1" applyFont="1" applyFill="1" applyBorder="1" applyAlignment="1">
      <alignment horizontal="center" vertical="center"/>
    </xf>
    <xf numFmtId="0" fontId="29" fillId="3" borderId="1" xfId="1" applyFont="1" applyFill="1" applyBorder="1" applyAlignment="1">
      <alignment horizontal="center" vertical="center"/>
    </xf>
    <xf numFmtId="0" fontId="31" fillId="3" borderId="7" xfId="0" applyFont="1" applyFill="1" applyBorder="1" applyAlignment="1">
      <alignment horizontal="center" vertical="center"/>
    </xf>
    <xf numFmtId="0" fontId="31" fillId="3" borderId="8" xfId="0" applyFont="1" applyFill="1" applyBorder="1" applyAlignment="1">
      <alignment horizontal="center" vertical="center"/>
    </xf>
    <xf numFmtId="0" fontId="31" fillId="3" borderId="9" xfId="0" applyFont="1" applyFill="1" applyBorder="1" applyAlignment="1">
      <alignment horizontal="center" vertical="center"/>
    </xf>
    <xf numFmtId="0" fontId="31" fillId="3" borderId="2" xfId="0" applyFont="1" applyFill="1" applyBorder="1" applyAlignment="1">
      <alignment horizontal="center" vertical="center"/>
    </xf>
    <xf numFmtId="0" fontId="31" fillId="3" borderId="3" xfId="0" applyFont="1" applyFill="1" applyBorder="1" applyAlignment="1">
      <alignment horizontal="center" vertical="center"/>
    </xf>
    <xf numFmtId="0" fontId="33" fillId="0" borderId="10" xfId="0" applyFont="1" applyBorder="1" applyAlignment="1">
      <alignment horizontal="left" vertical="top" wrapText="1"/>
    </xf>
    <xf numFmtId="0" fontId="33" fillId="0" borderId="0" xfId="0" applyFont="1" applyAlignment="1">
      <alignment horizontal="left" vertical="top" wrapText="1"/>
    </xf>
    <xf numFmtId="0" fontId="33" fillId="0" borderId="11" xfId="0" applyFont="1" applyBorder="1" applyAlignment="1">
      <alignment horizontal="left" vertical="top" wrapText="1"/>
    </xf>
    <xf numFmtId="0" fontId="31" fillId="3" borderId="10" xfId="0" applyFont="1" applyFill="1" applyBorder="1" applyAlignment="1">
      <alignment horizontal="center" vertical="center"/>
    </xf>
    <xf numFmtId="0" fontId="31" fillId="3" borderId="0" xfId="0" applyFont="1" applyFill="1" applyAlignment="1">
      <alignment horizontal="center" vertical="center"/>
    </xf>
    <xf numFmtId="0" fontId="31" fillId="3" borderId="11" xfId="0" applyFont="1" applyFill="1" applyBorder="1" applyAlignment="1">
      <alignment horizontal="center" vertical="center"/>
    </xf>
    <xf numFmtId="0" fontId="33" fillId="0" borderId="12" xfId="0" applyFont="1" applyBorder="1" applyAlignment="1">
      <alignment horizontal="left" vertical="top" wrapText="1"/>
    </xf>
    <xf numFmtId="0" fontId="33" fillId="0" borderId="13" xfId="0" applyFont="1" applyBorder="1" applyAlignment="1">
      <alignment horizontal="left" vertical="top" wrapText="1"/>
    </xf>
    <xf numFmtId="0" fontId="33" fillId="0" borderId="14" xfId="0" applyFont="1" applyBorder="1" applyAlignment="1">
      <alignment horizontal="left" vertical="top" wrapText="1"/>
    </xf>
    <xf numFmtId="0" fontId="33" fillId="0" borderId="10" xfId="0" applyFont="1" applyBorder="1" applyAlignment="1">
      <alignment horizontal="left" vertical="top"/>
    </xf>
    <xf numFmtId="0" fontId="33" fillId="0" borderId="0" xfId="0" applyFont="1" applyAlignment="1">
      <alignment horizontal="left" vertical="top"/>
    </xf>
    <xf numFmtId="0" fontId="33" fillId="0" borderId="11" xfId="0" applyFont="1" applyBorder="1" applyAlignment="1">
      <alignment horizontal="left" vertical="top"/>
    </xf>
    <xf numFmtId="0" fontId="33" fillId="0" borderId="12" xfId="0" applyFont="1" applyBorder="1" applyAlignment="1">
      <alignment horizontal="left" vertical="top"/>
    </xf>
    <xf numFmtId="0" fontId="33" fillId="0" borderId="13" xfId="0" applyFont="1" applyBorder="1" applyAlignment="1">
      <alignment horizontal="left" vertical="top"/>
    </xf>
    <xf numFmtId="0" fontId="33" fillId="0" borderId="14" xfId="0" applyFont="1" applyBorder="1" applyAlignment="1">
      <alignment horizontal="left" vertical="top"/>
    </xf>
    <xf numFmtId="0" fontId="33" fillId="0" borderId="10" xfId="0" applyFont="1" applyBorder="1" applyAlignment="1">
      <alignment horizontal="center" vertical="top"/>
    </xf>
    <xf numFmtId="0" fontId="33" fillId="0" borderId="0" xfId="0" applyFont="1" applyAlignment="1">
      <alignment horizontal="center" vertical="top"/>
    </xf>
    <xf numFmtId="0" fontId="33" fillId="0" borderId="11" xfId="0" applyFont="1" applyBorder="1" applyAlignment="1">
      <alignment horizontal="center" vertical="top"/>
    </xf>
    <xf numFmtId="0" fontId="33" fillId="0" borderId="12" xfId="0" applyFont="1" applyBorder="1" applyAlignment="1">
      <alignment horizontal="center" vertical="top"/>
    </xf>
    <xf numFmtId="0" fontId="33" fillId="0" borderId="13" xfId="0" applyFont="1" applyBorder="1" applyAlignment="1">
      <alignment horizontal="center" vertical="top"/>
    </xf>
    <xf numFmtId="0" fontId="33" fillId="0" borderId="14" xfId="0" applyFont="1" applyBorder="1" applyAlignment="1">
      <alignment horizontal="center" vertical="top"/>
    </xf>
    <xf numFmtId="0" fontId="33" fillId="0" borderId="0" xfId="0" applyFont="1" applyAlignment="1">
      <alignment horizontal="center" vertical="center"/>
    </xf>
    <xf numFmtId="0" fontId="33" fillId="0" borderId="11" xfId="0" applyFont="1" applyBorder="1" applyAlignment="1">
      <alignment horizontal="center" vertical="center"/>
    </xf>
    <xf numFmtId="0" fontId="33" fillId="0" borderId="13" xfId="0" applyFont="1" applyBorder="1" applyAlignment="1">
      <alignment horizontal="center" vertical="center"/>
    </xf>
    <xf numFmtId="0" fontId="33" fillId="0" borderId="14" xfId="0" applyFont="1" applyBorder="1" applyAlignment="1">
      <alignment horizontal="center" vertical="center"/>
    </xf>
    <xf numFmtId="0" fontId="31" fillId="3" borderId="6" xfId="0" applyFont="1" applyFill="1" applyBorder="1" applyAlignment="1">
      <alignment horizontal="center" vertical="center"/>
    </xf>
    <xf numFmtId="0" fontId="31" fillId="3" borderId="12" xfId="0" applyFont="1" applyFill="1" applyBorder="1" applyAlignment="1">
      <alignment horizontal="center" vertical="center"/>
    </xf>
    <xf numFmtId="0" fontId="31" fillId="3" borderId="13" xfId="0" applyFont="1" applyFill="1" applyBorder="1" applyAlignment="1">
      <alignment horizontal="center" vertical="center"/>
    </xf>
    <xf numFmtId="0" fontId="31" fillId="3" borderId="14" xfId="0" applyFont="1" applyFill="1" applyBorder="1" applyAlignment="1">
      <alignment horizontal="center" vertical="center"/>
    </xf>
    <xf numFmtId="0" fontId="33" fillId="0" borderId="10" xfId="0" applyFont="1" applyBorder="1" applyAlignment="1">
      <alignment horizontal="center" vertical="top" wrapText="1"/>
    </xf>
    <xf numFmtId="0" fontId="33" fillId="0" borderId="0" xfId="0" applyFont="1" applyAlignment="1">
      <alignment horizontal="center" vertical="top" wrapText="1"/>
    </xf>
    <xf numFmtId="0" fontId="33" fillId="0" borderId="7" xfId="0" applyFont="1" applyBorder="1" applyAlignment="1">
      <alignment horizontal="center" vertical="center"/>
    </xf>
    <xf numFmtId="0" fontId="33" fillId="0" borderId="8" xfId="0" applyFont="1" applyBorder="1" applyAlignment="1">
      <alignment horizontal="center" vertical="center"/>
    </xf>
    <xf numFmtId="0" fontId="33" fillId="0" borderId="9" xfId="0" applyFont="1" applyBorder="1" applyAlignment="1">
      <alignment horizontal="center" vertical="center"/>
    </xf>
    <xf numFmtId="0" fontId="33" fillId="0" borderId="10" xfId="0" applyFont="1" applyBorder="1" applyAlignment="1">
      <alignment horizontal="center" vertical="center"/>
    </xf>
    <xf numFmtId="0" fontId="41" fillId="0" borderId="1" xfId="17" applyBorder="1" applyAlignment="1">
      <alignment horizontal="center" vertical="center"/>
    </xf>
    <xf numFmtId="0" fontId="46" fillId="3" borderId="2" xfId="1" applyFont="1" applyFill="1" applyBorder="1" applyAlignment="1">
      <alignment horizontal="center" vertical="center"/>
    </xf>
    <xf numFmtId="0" fontId="46" fillId="3" borderId="6" xfId="1" applyFont="1" applyFill="1" applyBorder="1" applyAlignment="1">
      <alignment horizontal="center" vertical="center"/>
    </xf>
    <xf numFmtId="0" fontId="46" fillId="3" borderId="3" xfId="1" applyFont="1" applyFill="1" applyBorder="1" applyAlignment="1">
      <alignment horizontal="center" vertical="center"/>
    </xf>
    <xf numFmtId="0" fontId="47" fillId="3" borderId="2" xfId="1" applyFont="1" applyFill="1" applyBorder="1" applyAlignment="1">
      <alignment horizontal="center" vertical="center"/>
    </xf>
    <xf numFmtId="0" fontId="47" fillId="3" borderId="6" xfId="1" applyFont="1" applyFill="1" applyBorder="1" applyAlignment="1">
      <alignment horizontal="center" vertical="center"/>
    </xf>
    <xf numFmtId="0" fontId="47" fillId="3" borderId="3" xfId="1" applyFont="1" applyFill="1" applyBorder="1" applyAlignment="1">
      <alignment horizontal="center" vertical="center"/>
    </xf>
    <xf numFmtId="0" fontId="29" fillId="3" borderId="12" xfId="1" applyFont="1" applyFill="1" applyBorder="1" applyAlignment="1">
      <alignment horizontal="center" vertical="center"/>
    </xf>
    <xf numFmtId="0" fontId="29" fillId="3" borderId="13" xfId="1" applyFont="1" applyFill="1" applyBorder="1" applyAlignment="1">
      <alignment horizontal="center" vertical="center"/>
    </xf>
    <xf numFmtId="0" fontId="30" fillId="0" borderId="2" xfId="1" applyFont="1" applyBorder="1" applyAlignment="1">
      <alignment horizontal="left" vertical="center"/>
    </xf>
    <xf numFmtId="0" fontId="30" fillId="0" borderId="6" xfId="1" applyFont="1" applyBorder="1" applyAlignment="1">
      <alignment horizontal="left" vertical="center"/>
    </xf>
    <xf numFmtId="0" fontId="30" fillId="0" borderId="3" xfId="1" applyFont="1" applyBorder="1" applyAlignment="1">
      <alignment horizontal="left" vertical="center"/>
    </xf>
    <xf numFmtId="0" fontId="35" fillId="0" borderId="6" xfId="0" applyFont="1" applyBorder="1" applyAlignment="1">
      <alignment horizontal="left" vertical="center"/>
    </xf>
    <xf numFmtId="0" fontId="35" fillId="0" borderId="3" xfId="0" applyFont="1" applyBorder="1" applyAlignment="1">
      <alignment horizontal="left" vertical="center"/>
    </xf>
    <xf numFmtId="0" fontId="29" fillId="3" borderId="10" xfId="1" applyFont="1" applyFill="1" applyBorder="1" applyAlignment="1">
      <alignment horizontal="center" vertical="center"/>
    </xf>
    <xf numFmtId="0" fontId="29" fillId="3" borderId="0" xfId="1" applyFont="1" applyFill="1" applyAlignment="1">
      <alignment horizontal="center" vertical="center"/>
    </xf>
    <xf numFmtId="0" fontId="29" fillId="3" borderId="7" xfId="1" applyFont="1" applyFill="1" applyBorder="1" applyAlignment="1">
      <alignment horizontal="center" vertical="center"/>
    </xf>
    <xf numFmtId="0" fontId="29" fillId="3" borderId="8" xfId="1" applyFont="1" applyFill="1" applyBorder="1" applyAlignment="1">
      <alignment horizontal="center" vertical="center"/>
    </xf>
    <xf numFmtId="0" fontId="30" fillId="0" borderId="2" xfId="1" applyFont="1" applyBorder="1" applyAlignment="1">
      <alignment horizontal="center" vertical="center"/>
    </xf>
    <xf numFmtId="0" fontId="30" fillId="0" borderId="6" xfId="1" applyFont="1" applyBorder="1" applyAlignment="1">
      <alignment horizontal="center" vertical="center"/>
    </xf>
    <xf numFmtId="0" fontId="30" fillId="0" borderId="3" xfId="1" applyFont="1" applyBorder="1" applyAlignment="1">
      <alignment horizontal="center" vertical="center"/>
    </xf>
    <xf numFmtId="0" fontId="30" fillId="2" borderId="0" xfId="1" applyFont="1" applyFill="1" applyAlignment="1">
      <alignment horizontal="center" vertical="center"/>
    </xf>
    <xf numFmtId="0" fontId="41" fillId="0" borderId="37" xfId="17" applyBorder="1" applyAlignment="1">
      <alignment horizontal="center"/>
    </xf>
    <xf numFmtId="0" fontId="41" fillId="0" borderId="35" xfId="17" applyBorder="1" applyAlignment="1">
      <alignment horizontal="center"/>
    </xf>
    <xf numFmtId="0" fontId="41" fillId="0" borderId="34" xfId="17" applyBorder="1" applyAlignment="1">
      <alignment horizontal="center"/>
    </xf>
    <xf numFmtId="0" fontId="41" fillId="0" borderId="39" xfId="17" applyBorder="1" applyAlignment="1">
      <alignment horizontal="center"/>
    </xf>
    <xf numFmtId="0" fontId="41" fillId="0" borderId="32" xfId="17" applyBorder="1" applyAlignment="1">
      <alignment horizontal="center"/>
    </xf>
    <xf numFmtId="0" fontId="41" fillId="0" borderId="16" xfId="17" applyBorder="1" applyAlignment="1">
      <alignment horizontal="center"/>
    </xf>
    <xf numFmtId="0" fontId="41" fillId="0" borderId="33" xfId="17" applyBorder="1" applyAlignment="1">
      <alignment horizontal="center"/>
    </xf>
    <xf numFmtId="0" fontId="41" fillId="0" borderId="6" xfId="17" applyBorder="1" applyAlignment="1">
      <alignment horizontal="center"/>
    </xf>
    <xf numFmtId="0" fontId="41" fillId="0" borderId="36" xfId="17" applyBorder="1" applyAlignment="1">
      <alignment horizontal="center"/>
    </xf>
    <xf numFmtId="0" fontId="41" fillId="0" borderId="1" xfId="17" applyBorder="1" applyAlignment="1">
      <alignment horizontal="center"/>
    </xf>
    <xf numFmtId="1" fontId="41" fillId="0" borderId="1" xfId="17" applyNumberFormat="1" applyBorder="1" applyAlignment="1">
      <alignment horizontal="center"/>
    </xf>
    <xf numFmtId="177" fontId="41" fillId="0" borderId="1" xfId="17" applyNumberFormat="1" applyBorder="1" applyAlignment="1">
      <alignment horizontal="center"/>
    </xf>
    <xf numFmtId="177" fontId="0" fillId="0" borderId="1" xfId="64" applyNumberFormat="1" applyFont="1" applyBorder="1" applyAlignment="1">
      <alignment horizontal="center"/>
    </xf>
  </cellXfs>
  <cellStyles count="71">
    <cellStyle name="パーセント" xfId="68" builtinId="5"/>
    <cellStyle name="パーセント 2" xfId="13" xr:uid="{00000000-0005-0000-0000-000001000000}"/>
    <cellStyle name="パーセント 2 2" xfId="27" xr:uid="{00000000-0005-0000-0000-000002000000}"/>
    <cellStyle name="パーセント 2 2 2" xfId="55" xr:uid="{00000000-0005-0000-0000-000003000000}"/>
    <cellStyle name="パーセント 2 2 3" xfId="61" xr:uid="{9A8B4969-620B-414A-895C-C2CFB47328C6}"/>
    <cellStyle name="パーセント 2 4" xfId="9" xr:uid="{00000000-0005-0000-0000-000004000000}"/>
    <cellStyle name="パーセント 3" xfId="64" xr:uid="{9282DF5C-659C-4396-B8EC-B39FDC5591F7}"/>
    <cellStyle name="パーセント 3 2" xfId="6" xr:uid="{00000000-0005-0000-0000-000005000000}"/>
    <cellStyle name="パーセント 4" xfId="70" xr:uid="{C1712233-06D5-4B84-8190-3BF75BD6AF99}"/>
    <cellStyle name="桁区切り 10" xfId="47" xr:uid="{00000000-0005-0000-0000-000007000000}"/>
    <cellStyle name="桁区切り 11" xfId="49" xr:uid="{00000000-0005-0000-0000-000008000000}"/>
    <cellStyle name="桁区切り 12" xfId="58" xr:uid="{00000000-0005-0000-0000-000009000000}"/>
    <cellStyle name="桁区切り 13" xfId="65" xr:uid="{4C586192-7D89-4E5D-BCDF-B5E0735210C1}"/>
    <cellStyle name="桁区切り 2" xfId="3" xr:uid="{00000000-0005-0000-0000-00000A000000}"/>
    <cellStyle name="桁区切り 2 2" xfId="28" xr:uid="{00000000-0005-0000-0000-00000B000000}"/>
    <cellStyle name="桁区切り 2 2 2" xfId="56" xr:uid="{00000000-0005-0000-0000-00000C000000}"/>
    <cellStyle name="桁区切り 2 2 3" xfId="62" xr:uid="{4DFAB1CF-6117-4C5C-AC4E-1E38FF13BDBC}"/>
    <cellStyle name="桁区切り 2 3" xfId="5" xr:uid="{00000000-0005-0000-0000-00000D000000}"/>
    <cellStyle name="桁区切り 3" xfId="14" xr:uid="{00000000-0005-0000-0000-00000E000000}"/>
    <cellStyle name="桁区切り 3 2" xfId="10" xr:uid="{00000000-0005-0000-0000-00000F000000}"/>
    <cellStyle name="桁区切り 4" xfId="19" xr:uid="{00000000-0005-0000-0000-000010000000}"/>
    <cellStyle name="桁区切り 5" xfId="23" xr:uid="{00000000-0005-0000-0000-000011000000}"/>
    <cellStyle name="桁区切り 6" xfId="34" xr:uid="{00000000-0005-0000-0000-000012000000}"/>
    <cellStyle name="桁区切り 7" xfId="38" xr:uid="{00000000-0005-0000-0000-000013000000}"/>
    <cellStyle name="桁区切り 7 2" xfId="52" xr:uid="{00000000-0005-0000-0000-000014000000}"/>
    <cellStyle name="桁区切り 8" xfId="40" xr:uid="{00000000-0005-0000-0000-000015000000}"/>
    <cellStyle name="桁区切り 9" xfId="44" xr:uid="{00000000-0005-0000-0000-000016000000}"/>
    <cellStyle name="通貨 2" xfId="29" xr:uid="{00000000-0005-0000-0000-000017000000}"/>
    <cellStyle name="通貨 2 2" xfId="11" xr:uid="{00000000-0005-0000-0000-000018000000}"/>
    <cellStyle name="通貨 3" xfId="66" xr:uid="{A9B51AA9-294F-4167-A4B1-00E76F51E524}"/>
    <cellStyle name="標準" xfId="0" builtinId="0"/>
    <cellStyle name="標準 10" xfId="35" xr:uid="{00000000-0005-0000-0000-00001A000000}"/>
    <cellStyle name="標準 11" xfId="39" xr:uid="{00000000-0005-0000-0000-00001B000000}"/>
    <cellStyle name="標準 12" xfId="42" xr:uid="{00000000-0005-0000-0000-00001C000000}"/>
    <cellStyle name="標準 12 2" xfId="59" xr:uid="{F7E120C7-A89D-4611-B7E8-981FFBAF1DDB}"/>
    <cellStyle name="標準 13" xfId="43" xr:uid="{00000000-0005-0000-0000-00001D000000}"/>
    <cellStyle name="標準 14" xfId="46" xr:uid="{00000000-0005-0000-0000-00001E000000}"/>
    <cellStyle name="標準 15" xfId="7" xr:uid="{00000000-0005-0000-0000-00001F000000}"/>
    <cellStyle name="標準 16" xfId="48" xr:uid="{00000000-0005-0000-0000-000020000000}"/>
    <cellStyle name="標準 17" xfId="57" xr:uid="{00000000-0005-0000-0000-000021000000}"/>
    <cellStyle name="標準 18" xfId="67" xr:uid="{6EA5313E-DEE7-4FED-A381-4CAE5E00E6AB}"/>
    <cellStyle name="標準 19" xfId="69" xr:uid="{86F65501-2064-4ACC-BF12-245EF37A74B4}"/>
    <cellStyle name="標準 2" xfId="15" xr:uid="{00000000-0005-0000-0000-000022000000}"/>
    <cellStyle name="標準 2 2" xfId="4" xr:uid="{00000000-0005-0000-0000-000023000000}"/>
    <cellStyle name="標準 2 2 2" xfId="1" xr:uid="{00000000-0005-0000-0000-000024000000}"/>
    <cellStyle name="標準 2 2 2 2" xfId="51" xr:uid="{00000000-0005-0000-0000-000025000000}"/>
    <cellStyle name="標準 2 2 3" xfId="30" xr:uid="{00000000-0005-0000-0000-000026000000}"/>
    <cellStyle name="標準 2 3" xfId="26" xr:uid="{00000000-0005-0000-0000-000027000000}"/>
    <cellStyle name="標準 2 3 2 2" xfId="54" xr:uid="{00000000-0005-0000-0000-000028000000}"/>
    <cellStyle name="標準 2 4" xfId="60" xr:uid="{743CD51F-B103-41EF-82F8-721C0CE0D185}"/>
    <cellStyle name="標準 3" xfId="2" xr:uid="{00000000-0005-0000-0000-000029000000}"/>
    <cellStyle name="標準 3 2" xfId="17" xr:uid="{00000000-0005-0000-0000-00002A000000}"/>
    <cellStyle name="標準 3 3" xfId="31" xr:uid="{00000000-0005-0000-0000-00002B000000}"/>
    <cellStyle name="標準 3 4" xfId="36" xr:uid="{00000000-0005-0000-0000-00002C000000}"/>
    <cellStyle name="標準 3 4 2" xfId="53" xr:uid="{00000000-0005-0000-0000-00002D000000}"/>
    <cellStyle name="標準 3 5" xfId="63" xr:uid="{DBBF0678-4091-41F3-962A-1BD46FC57569}"/>
    <cellStyle name="標準 4" xfId="8" xr:uid="{00000000-0005-0000-0000-00002E000000}"/>
    <cellStyle name="標準 4 2" xfId="32" xr:uid="{00000000-0005-0000-0000-00002F000000}"/>
    <cellStyle name="標準 5" xfId="16" xr:uid="{00000000-0005-0000-0000-000030000000}"/>
    <cellStyle name="標準 5 2" xfId="12" xr:uid="{00000000-0005-0000-0000-000031000000}"/>
    <cellStyle name="標準 6" xfId="18" xr:uid="{00000000-0005-0000-0000-000032000000}"/>
    <cellStyle name="標準 6 2" xfId="21" xr:uid="{00000000-0005-0000-0000-000033000000}"/>
    <cellStyle name="標準 6 2 2" xfId="24" xr:uid="{00000000-0005-0000-0000-000034000000}"/>
    <cellStyle name="標準 6 2 2 2" xfId="33" xr:uid="{00000000-0005-0000-0000-000035000000}"/>
    <cellStyle name="標準 6 2 2 2 2" xfId="37" xr:uid="{00000000-0005-0000-0000-000036000000}"/>
    <cellStyle name="標準 6 2 2 2 3" xfId="41" xr:uid="{00000000-0005-0000-0000-000037000000}"/>
    <cellStyle name="標準 6 2 2 2 3 2" xfId="45" xr:uid="{00000000-0005-0000-0000-000038000000}"/>
    <cellStyle name="標準 6 2 2 2 3 2 2" xfId="50" xr:uid="{00000000-0005-0000-0000-000039000000}"/>
    <cellStyle name="標準 7" xfId="20" xr:uid="{00000000-0005-0000-0000-00003A000000}"/>
    <cellStyle name="標準 8" xfId="22" xr:uid="{00000000-0005-0000-0000-00003B000000}"/>
    <cellStyle name="標準 9" xfId="25" xr:uid="{00000000-0005-0000-0000-00003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34-4&#24441;&#21729;&#20250;\34-3&#25968;&#20516;&#36039;&#26009;324\&#25968;&#20516;&#36039;&#26009;\&#24185;&#37096;&#20250;&#12539;&#24441;&#21729;&#20250;\&#25968;&#20516;&#36039;&#26009;\34&#24441;&#21729;&#20250;&#36039;&#26009;&#20316;&#25104;\&#31038;&#21729;&#25968;\&#31649;&#29702;&#26412;&#37096;&#38263;&#23460;\32&#26399;&#24441;&#21729;&#20250;\1&#26376;&#24230;\&#65299;&#65298;&#26399;&#65297;&#26376;&#24230;&#26376;&#27425;&#27770;&#31639;&#22577;&#21578;&#26360;"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Le%20Beurre%20Noisette/Desktop/Users/user/Library/Containers/com.microsoft.Excel/Data/Documents/Maruyama/maruyama/tokuyoshi/TOK/A_&#12514;&#12496;&#12452;&#12523;&#26989;&#21209;/B_mtg&#38306;&#36899;/120118/&#12394;&#12372;&#12416;&#20250;/&#27531;&#26989;&#36870;&#31639;_&#26376;&#321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Le%20Beurre%20Noisette/Downloads/_noticeContact_server_php_akinai_5cd6b9492ba80_&#12304;&#24215;&#33303;&#25613;&#30410;&#36039;&#26009;%2019.04&#12305;ver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BN&#39015;&#23458;&#21033;&#29992;&#23455;&#32318;&#65300;%20&#65297;&#652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xchhq01\maccom\My%20Documents\TopReview\971117_TR&#20013;&#32076;\&#19979;&#26399;&#26041;&#37341;&#30330;&#34920;&#20250;\&#20303;&#23429;&#12539;&#20184;&#21152;&#20385;&#20516;\7&#26376;\7&#65374;9&#26376;&#19978;&#26041;&#20462;&#27491;&#35336;&#30011;\&#20303;&#23429;&#12539;&#20184;&#21152;&#20385;&#20516;\6&#26376;\Desktop%20Folder\&#20303;&#23429;&#12539;&#20184;&#21152;&#20385;&#20516;\6&#26376;\32&#26399;&#12521;&#12452;&#12531;&#37096;&#3827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xchtk01\maccom\WINDOWS\TEMP\&#20013;&#24179;FFS\&#24215;&#33303;&#31649;&#29702;\&#12452;&#12487;&#12450;\&#12405;&#12425;&#12435;&#12377;&#20141;\&#19981;&#35201;\&#12452;&#12487;&#12450;&#12522;&#12531;&#12463;\&#27743;&#22338;&#24215;\&#21942;&#26989;&#26085;&#22577;&#31649;&#29702;&#65305;&#65305;&#65295;&#653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xchtk01\maccom\program%20files\eudora\attach\&#12452;&#12487;&#12450;\&#12405;&#12425;&#12435;&#12377;&#20141;\&#19981;&#35201;\&#12452;&#12487;&#12450;&#12522;&#12531;&#12463;\&#27743;&#22338;&#24215;\&#21942;&#26989;&#26085;&#22577;&#31649;&#29702;&#65305;&#65305;&#65295;&#65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matsubara/AppData/Local/Microsoft/Windows/INetCache/Content.Outlook/TKSTTRHS/&#65324;&#65314;&#65326;/&#21942;&#26989;/&#39015;&#23458;&#31649;&#29702;/&#39015;&#23458;&#21033;&#29992;&#23455;&#32318;(LB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matsubara/Documents/matsubara/&#21942;&#26989;/&#39015;&#23458;&#21033;&#29992;&#23455;&#32318;LBN&#12288;&#31532;10&#2639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XCHTK01\maccom\35&#26399;&#32076;&#21942;&#38283;&#30330;&#37096;\34&#26399;&#32076;&#21942;&#38283;&#30330;&#65298;&#37096;\&#20184;&#21152;&#20385;&#20516;\T-133&#26399;&#32207;&#25913;&#21892;&#20184;&#21152;\2&#37096;&#26376;&#21029;&#20491;&#20154;&#23455;&#32318;"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ruyama\maruyama\tokuyoshi\TOK\A_&#12514;&#12496;&#12452;&#12523;&#26989;&#21209;\B_mtg&#38306;&#36899;\120118\&#12394;&#12372;&#12416;&#20250;\FF_&#32102;&#19982;&#36766;&#20196;_0805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2)販管累計実績前年対"/>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辞令テーブル"/>
      <sheetName val="端数調整"/>
      <sheetName val="辞令"/>
      <sheetName val="2012.2.20"/>
    </sheetNames>
    <sheetDataSet>
      <sheetData sheetId="0" refreshError="1">
        <row r="2">
          <cell r="B2">
            <v>1</v>
          </cell>
          <cell r="C2" t="str">
            <v>☐☐☐☐</v>
          </cell>
          <cell r="D2">
            <v>200000</v>
          </cell>
          <cell r="E2">
            <v>74000</v>
          </cell>
          <cell r="F2">
            <v>156000</v>
          </cell>
          <cell r="G2">
            <v>430000</v>
          </cell>
          <cell r="H2">
            <v>20000</v>
          </cell>
          <cell r="I2">
            <v>450000</v>
          </cell>
        </row>
        <row r="3">
          <cell r="B3">
            <v>2</v>
          </cell>
          <cell r="C3" t="str">
            <v>☐☐☐☐</v>
          </cell>
          <cell r="D3">
            <v>200000</v>
          </cell>
          <cell r="E3">
            <v>67000</v>
          </cell>
          <cell r="F3">
            <v>153000</v>
          </cell>
          <cell r="G3">
            <v>420000</v>
          </cell>
          <cell r="I3">
            <v>420000</v>
          </cell>
        </row>
        <row r="4">
          <cell r="B4">
            <v>3</v>
          </cell>
          <cell r="C4" t="str">
            <v>☐☐☐☐</v>
          </cell>
          <cell r="D4">
            <v>200000</v>
          </cell>
          <cell r="E4">
            <v>106000</v>
          </cell>
          <cell r="F4">
            <v>174000</v>
          </cell>
          <cell r="G4">
            <v>480000</v>
          </cell>
          <cell r="I4">
            <v>480000</v>
          </cell>
        </row>
        <row r="5">
          <cell r="B5">
            <v>4</v>
          </cell>
          <cell r="C5" t="str">
            <v>☐☐☐☐</v>
          </cell>
          <cell r="D5">
            <v>200000</v>
          </cell>
          <cell r="E5">
            <v>67000</v>
          </cell>
          <cell r="F5">
            <v>153000</v>
          </cell>
          <cell r="G5">
            <v>420000</v>
          </cell>
          <cell r="H5">
            <v>20000</v>
          </cell>
          <cell r="I5">
            <v>440000</v>
          </cell>
        </row>
        <row r="6">
          <cell r="B6">
            <v>5</v>
          </cell>
          <cell r="C6" t="str">
            <v>☐☐☐☐</v>
          </cell>
          <cell r="D6">
            <v>200000</v>
          </cell>
          <cell r="E6">
            <v>77000</v>
          </cell>
          <cell r="F6">
            <v>158000</v>
          </cell>
          <cell r="G6">
            <v>435000</v>
          </cell>
          <cell r="H6">
            <v>20000</v>
          </cell>
          <cell r="I6">
            <v>455000</v>
          </cell>
        </row>
        <row r="7">
          <cell r="B7">
            <v>6</v>
          </cell>
          <cell r="C7" t="str">
            <v>☐☐☐☐</v>
          </cell>
          <cell r="D7">
            <v>200000</v>
          </cell>
          <cell r="E7">
            <v>65000</v>
          </cell>
          <cell r="F7">
            <v>152000</v>
          </cell>
          <cell r="G7">
            <v>417000</v>
          </cell>
          <cell r="I7">
            <v>417000</v>
          </cell>
        </row>
        <row r="8">
          <cell r="B8">
            <v>7</v>
          </cell>
          <cell r="C8" t="str">
            <v>☐☐☐☐</v>
          </cell>
          <cell r="D8">
            <v>200000</v>
          </cell>
          <cell r="E8">
            <v>106000</v>
          </cell>
          <cell r="F8">
            <v>174000</v>
          </cell>
          <cell r="G8">
            <v>480000</v>
          </cell>
          <cell r="H8">
            <v>20000</v>
          </cell>
          <cell r="I8">
            <v>500000</v>
          </cell>
        </row>
        <row r="9">
          <cell r="B9">
            <v>8</v>
          </cell>
          <cell r="C9" t="str">
            <v>☐☐☐☐</v>
          </cell>
          <cell r="D9">
            <v>200000</v>
          </cell>
          <cell r="E9">
            <v>109000</v>
          </cell>
          <cell r="F9">
            <v>176000</v>
          </cell>
          <cell r="G9">
            <v>485000</v>
          </cell>
          <cell r="H9">
            <v>20000</v>
          </cell>
          <cell r="I9">
            <v>505000</v>
          </cell>
        </row>
        <row r="10">
          <cell r="B10">
            <v>9</v>
          </cell>
          <cell r="C10" t="str">
            <v>☐☐☐☐</v>
          </cell>
          <cell r="D10">
            <v>200000</v>
          </cell>
          <cell r="E10">
            <v>71000</v>
          </cell>
          <cell r="F10">
            <v>154000</v>
          </cell>
          <cell r="G10">
            <v>425000</v>
          </cell>
          <cell r="H10">
            <v>20000</v>
          </cell>
          <cell r="I10">
            <v>445000</v>
          </cell>
        </row>
        <row r="11">
          <cell r="B11">
            <v>10</v>
          </cell>
          <cell r="C11" t="str">
            <v>☐☐☐☐</v>
          </cell>
          <cell r="D11">
            <v>200000</v>
          </cell>
          <cell r="E11">
            <v>118000</v>
          </cell>
          <cell r="F11">
            <v>182000</v>
          </cell>
          <cell r="G11">
            <v>500000</v>
          </cell>
          <cell r="H11">
            <v>20000</v>
          </cell>
          <cell r="I11">
            <v>520000</v>
          </cell>
        </row>
        <row r="12">
          <cell r="B12">
            <v>11</v>
          </cell>
          <cell r="C12" t="str">
            <v>☐☐☐☐</v>
          </cell>
          <cell r="D12">
            <v>194000</v>
          </cell>
          <cell r="F12">
            <v>111000</v>
          </cell>
          <cell r="G12">
            <v>305000</v>
          </cell>
          <cell r="I12">
            <v>305000</v>
          </cell>
        </row>
        <row r="13">
          <cell r="B13">
            <v>12</v>
          </cell>
          <cell r="C13" t="str">
            <v>☐☐☐☐</v>
          </cell>
          <cell r="D13">
            <v>184000</v>
          </cell>
          <cell r="F13">
            <v>106000</v>
          </cell>
          <cell r="G13">
            <v>290000</v>
          </cell>
          <cell r="I13">
            <v>290000</v>
          </cell>
        </row>
        <row r="14">
          <cell r="B14">
            <v>13</v>
          </cell>
          <cell r="C14" t="str">
            <v>☐☐☐☐</v>
          </cell>
          <cell r="D14">
            <v>153000</v>
          </cell>
          <cell r="F14">
            <v>87000</v>
          </cell>
          <cell r="G14">
            <v>240000</v>
          </cell>
          <cell r="I14">
            <v>240000</v>
          </cell>
        </row>
        <row r="15">
          <cell r="B15">
            <v>14</v>
          </cell>
          <cell r="C15" t="str">
            <v>☐☐☐☐</v>
          </cell>
          <cell r="D15">
            <v>283000</v>
          </cell>
          <cell r="F15">
            <v>162000</v>
          </cell>
          <cell r="G15">
            <v>445000</v>
          </cell>
          <cell r="I15">
            <v>445000</v>
          </cell>
        </row>
        <row r="16">
          <cell r="B16">
            <v>15</v>
          </cell>
          <cell r="C16" t="str">
            <v>☐☐☐☐</v>
          </cell>
          <cell r="D16">
            <v>153000</v>
          </cell>
          <cell r="F16">
            <v>87000</v>
          </cell>
          <cell r="G16">
            <v>240000</v>
          </cell>
          <cell r="I16">
            <v>240000</v>
          </cell>
        </row>
        <row r="17">
          <cell r="B17">
            <v>16</v>
          </cell>
          <cell r="C17" t="str">
            <v>☐☐☐☐</v>
          </cell>
          <cell r="D17">
            <v>172000</v>
          </cell>
          <cell r="F17">
            <v>98000</v>
          </cell>
          <cell r="G17">
            <v>270000</v>
          </cell>
          <cell r="I17">
            <v>270000</v>
          </cell>
        </row>
        <row r="18">
          <cell r="B18">
            <v>17</v>
          </cell>
          <cell r="C18" t="str">
            <v>☐☐☐☐</v>
          </cell>
          <cell r="D18">
            <v>172000</v>
          </cell>
          <cell r="F18">
            <v>98000</v>
          </cell>
          <cell r="G18">
            <v>270000</v>
          </cell>
          <cell r="I18">
            <v>270000</v>
          </cell>
        </row>
        <row r="19">
          <cell r="B19">
            <v>18</v>
          </cell>
          <cell r="C19" t="str">
            <v>☐☐☐☐</v>
          </cell>
          <cell r="D19">
            <v>172000</v>
          </cell>
          <cell r="F19">
            <v>98000</v>
          </cell>
          <cell r="G19">
            <v>270000</v>
          </cell>
          <cell r="I19">
            <v>270000</v>
          </cell>
        </row>
        <row r="20">
          <cell r="B20">
            <v>19</v>
          </cell>
          <cell r="C20" t="str">
            <v>☐☐☐☐</v>
          </cell>
          <cell r="D20">
            <v>159000</v>
          </cell>
          <cell r="F20">
            <v>91000</v>
          </cell>
          <cell r="G20">
            <v>250000</v>
          </cell>
          <cell r="H20">
            <v>20000</v>
          </cell>
          <cell r="I20">
            <v>270000</v>
          </cell>
        </row>
        <row r="21">
          <cell r="B21">
            <v>20</v>
          </cell>
          <cell r="C21" t="str">
            <v>☐☐☐☐</v>
          </cell>
          <cell r="D21">
            <v>191000</v>
          </cell>
          <cell r="F21">
            <v>109000</v>
          </cell>
          <cell r="G21">
            <v>300000</v>
          </cell>
          <cell r="I21">
            <v>300000</v>
          </cell>
        </row>
        <row r="22">
          <cell r="B22">
            <v>21</v>
          </cell>
          <cell r="C22" t="str">
            <v>☐☐☐☐</v>
          </cell>
          <cell r="D22">
            <v>165000</v>
          </cell>
          <cell r="F22">
            <v>95000</v>
          </cell>
          <cell r="G22">
            <v>260000</v>
          </cell>
          <cell r="I22">
            <v>260000</v>
          </cell>
        </row>
        <row r="23">
          <cell r="B23">
            <v>22</v>
          </cell>
          <cell r="C23" t="str">
            <v>☐☐☐☐</v>
          </cell>
          <cell r="D23">
            <v>153000</v>
          </cell>
          <cell r="F23">
            <v>87000</v>
          </cell>
          <cell r="G23">
            <v>240000</v>
          </cell>
          <cell r="I23">
            <v>240000</v>
          </cell>
        </row>
        <row r="24">
          <cell r="B24">
            <v>23</v>
          </cell>
          <cell r="C24" t="str">
            <v>☐☐☐☐</v>
          </cell>
          <cell r="D24">
            <v>153000</v>
          </cell>
          <cell r="F24">
            <v>87000</v>
          </cell>
          <cell r="G24">
            <v>240000</v>
          </cell>
          <cell r="I24">
            <v>240000</v>
          </cell>
        </row>
        <row r="25">
          <cell r="B25">
            <v>24</v>
          </cell>
          <cell r="C25" t="str">
            <v>☐☐☐☐</v>
          </cell>
          <cell r="D25">
            <v>286000</v>
          </cell>
          <cell r="F25">
            <v>164000</v>
          </cell>
          <cell r="G25">
            <v>450000</v>
          </cell>
          <cell r="H25">
            <v>20000</v>
          </cell>
          <cell r="I25">
            <v>470000</v>
          </cell>
        </row>
        <row r="26">
          <cell r="B26">
            <v>25</v>
          </cell>
          <cell r="C26" t="str">
            <v>☐☐☐☐</v>
          </cell>
          <cell r="D26">
            <v>208000</v>
          </cell>
          <cell r="F26">
            <v>119000</v>
          </cell>
          <cell r="G26">
            <v>327000</v>
          </cell>
          <cell r="I26">
            <v>327000</v>
          </cell>
        </row>
        <row r="27">
          <cell r="B27">
            <v>26</v>
          </cell>
          <cell r="C27" t="str">
            <v>☐☐☐☐</v>
          </cell>
          <cell r="D27">
            <v>191000</v>
          </cell>
          <cell r="F27">
            <v>109000</v>
          </cell>
          <cell r="G27">
            <v>300000</v>
          </cell>
          <cell r="I27">
            <v>300000</v>
          </cell>
        </row>
        <row r="28">
          <cell r="B28">
            <v>27</v>
          </cell>
          <cell r="C28" t="str">
            <v>☐☐☐☐</v>
          </cell>
          <cell r="D28">
            <v>210000</v>
          </cell>
          <cell r="F28">
            <v>120000</v>
          </cell>
          <cell r="G28">
            <v>330000</v>
          </cell>
          <cell r="I28">
            <v>330000</v>
          </cell>
        </row>
        <row r="29">
          <cell r="B29">
            <v>28</v>
          </cell>
          <cell r="C29" t="str">
            <v>☐☐☐☐</v>
          </cell>
          <cell r="D29">
            <v>153000</v>
          </cell>
          <cell r="F29">
            <v>87000</v>
          </cell>
          <cell r="G29">
            <v>240000</v>
          </cell>
          <cell r="I29">
            <v>240000</v>
          </cell>
        </row>
        <row r="30">
          <cell r="B30">
            <v>29</v>
          </cell>
          <cell r="C30" t="str">
            <v>☐☐☐☐</v>
          </cell>
          <cell r="D30">
            <v>184000</v>
          </cell>
          <cell r="F30">
            <v>106000</v>
          </cell>
          <cell r="G30">
            <v>290000</v>
          </cell>
          <cell r="I30">
            <v>290000</v>
          </cell>
        </row>
        <row r="31">
          <cell r="B31">
            <v>30</v>
          </cell>
          <cell r="C31" t="str">
            <v>☐☐☐☐</v>
          </cell>
          <cell r="D31">
            <v>153000</v>
          </cell>
          <cell r="F31">
            <v>87000</v>
          </cell>
          <cell r="G31">
            <v>240000</v>
          </cell>
          <cell r="I31">
            <v>240000</v>
          </cell>
        </row>
        <row r="32">
          <cell r="B32">
            <v>31</v>
          </cell>
          <cell r="C32" t="str">
            <v>☐☐☐☐</v>
          </cell>
          <cell r="D32">
            <v>153000</v>
          </cell>
          <cell r="F32">
            <v>87000</v>
          </cell>
          <cell r="G32">
            <v>240000</v>
          </cell>
          <cell r="I32">
            <v>240000</v>
          </cell>
        </row>
        <row r="33">
          <cell r="B33">
            <v>32</v>
          </cell>
          <cell r="C33" t="str">
            <v>☐☐☐☐</v>
          </cell>
          <cell r="D33">
            <v>184000</v>
          </cell>
          <cell r="F33">
            <v>106000</v>
          </cell>
          <cell r="G33">
            <v>290000</v>
          </cell>
          <cell r="I33">
            <v>290000</v>
          </cell>
        </row>
        <row r="34">
          <cell r="B34">
            <v>33</v>
          </cell>
          <cell r="C34" t="str">
            <v>☐☐☐☐</v>
          </cell>
          <cell r="D34">
            <v>159000</v>
          </cell>
          <cell r="F34">
            <v>91000</v>
          </cell>
          <cell r="G34">
            <v>250000</v>
          </cell>
          <cell r="H34">
            <v>20000</v>
          </cell>
          <cell r="I34">
            <v>270000</v>
          </cell>
        </row>
        <row r="35">
          <cell r="B35">
            <v>34</v>
          </cell>
          <cell r="C35" t="str">
            <v>☐☐☐☐</v>
          </cell>
          <cell r="D35">
            <v>197000</v>
          </cell>
          <cell r="F35">
            <v>113000</v>
          </cell>
          <cell r="G35">
            <v>310000</v>
          </cell>
          <cell r="H35">
            <v>20000</v>
          </cell>
          <cell r="I35">
            <v>330000</v>
          </cell>
        </row>
        <row r="36">
          <cell r="B36">
            <v>35</v>
          </cell>
          <cell r="C36" t="str">
            <v>☐☐☐☐</v>
          </cell>
          <cell r="D36">
            <v>172000</v>
          </cell>
          <cell r="F36">
            <v>98000</v>
          </cell>
          <cell r="G36">
            <v>270000</v>
          </cell>
          <cell r="I36">
            <v>270000</v>
          </cell>
        </row>
        <row r="37">
          <cell r="B37">
            <v>36</v>
          </cell>
          <cell r="C37" t="str">
            <v>☐☐☐☐</v>
          </cell>
          <cell r="D37">
            <v>153000</v>
          </cell>
          <cell r="F37">
            <v>87000</v>
          </cell>
          <cell r="G37">
            <v>240000</v>
          </cell>
          <cell r="I37">
            <v>240000</v>
          </cell>
        </row>
        <row r="38">
          <cell r="B38">
            <v>37</v>
          </cell>
          <cell r="C38" t="str">
            <v>☐☐☐☐</v>
          </cell>
          <cell r="D38">
            <v>159000</v>
          </cell>
          <cell r="F38">
            <v>91000</v>
          </cell>
          <cell r="G38">
            <v>250000</v>
          </cell>
          <cell r="I38">
            <v>250000</v>
          </cell>
        </row>
        <row r="39">
          <cell r="B39">
            <v>38</v>
          </cell>
          <cell r="C39" t="str">
            <v>☐☐☐☐</v>
          </cell>
          <cell r="D39">
            <v>172000</v>
          </cell>
          <cell r="F39">
            <v>98000</v>
          </cell>
          <cell r="G39">
            <v>270000</v>
          </cell>
          <cell r="I39">
            <v>270000</v>
          </cell>
        </row>
        <row r="40">
          <cell r="B40">
            <v>39</v>
          </cell>
          <cell r="C40" t="str">
            <v>☐☐☐☐</v>
          </cell>
          <cell r="D40">
            <v>172000</v>
          </cell>
          <cell r="F40">
            <v>98000</v>
          </cell>
          <cell r="G40">
            <v>270000</v>
          </cell>
          <cell r="H40">
            <v>20000</v>
          </cell>
          <cell r="I40">
            <v>290000</v>
          </cell>
        </row>
      </sheetData>
      <sheetData sheetId="1">
        <row r="2">
          <cell r="B2">
            <v>1</v>
          </cell>
        </row>
      </sheetData>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経費一覧（暫定版）"/>
      <sheetName val="業者別一覧（暫定版）"/>
      <sheetName val="BO1 原価表"/>
      <sheetName val="MF2 原価表"/>
      <sheetName val="MF4 原価表"/>
      <sheetName val="CNP原価表"/>
      <sheetName val="PN原価表"/>
      <sheetName val="PAR原価表"/>
      <sheetName val="DBL原価表"/>
      <sheetName val="BO4原価表"/>
      <sheetName val="PV原価表"/>
      <sheetName val="BO5原価表"/>
      <sheetName val="CBN原価表"/>
      <sheetName val="INA2原価表"/>
      <sheetName val="GP原価表"/>
      <sheetName val="BO6原価表"/>
      <sheetName val="GB TRT原価表"/>
      <sheetName val="BO7原価表"/>
      <sheetName val="LBN2原価表"/>
    </sheetNames>
    <sheetDataSet>
      <sheetData sheetId="0"/>
      <sheetData sheetId="1">
        <row r="23">
          <cell r="B23" t="str">
            <v>イベリアン</v>
          </cell>
          <cell r="V23">
            <v>0</v>
          </cell>
        </row>
        <row r="24">
          <cell r="B24" t="str">
            <v>大洋まほろ馬農場</v>
          </cell>
          <cell r="V24">
            <v>0</v>
          </cell>
        </row>
        <row r="25">
          <cell r="B25" t="str">
            <v>竹内商店</v>
          </cell>
          <cell r="V25">
            <v>0</v>
          </cell>
        </row>
        <row r="26">
          <cell r="B26" t="str">
            <v>竹内水産</v>
          </cell>
          <cell r="V26">
            <v>0</v>
          </cell>
        </row>
        <row r="27">
          <cell r="B27" t="str">
            <v>ﾀﾋﾟｵｶｴｷｽﾌﾟﾚｽ</v>
          </cell>
          <cell r="V27">
            <v>0</v>
          </cell>
        </row>
        <row r="28">
          <cell r="B28" t="str">
            <v>則岡醤油</v>
          </cell>
          <cell r="V28">
            <v>0</v>
          </cell>
        </row>
        <row r="29">
          <cell r="B29" t="str">
            <v>博多魚助</v>
          </cell>
          <cell r="V29">
            <v>0</v>
          </cell>
        </row>
        <row r="30">
          <cell r="B30" t="str">
            <v>ジョアン</v>
          </cell>
          <cell r="V30">
            <v>0</v>
          </cell>
        </row>
        <row r="31">
          <cell r="B31" t="str">
            <v>肉のはなまさ</v>
          </cell>
          <cell r="V31">
            <v>0</v>
          </cell>
        </row>
        <row r="32">
          <cell r="B32" t="str">
            <v>河内屋酒販</v>
          </cell>
          <cell r="V32">
            <v>0</v>
          </cell>
        </row>
        <row r="33">
          <cell r="B33" t="str">
            <v>(有)GOODMEAT</v>
          </cell>
          <cell r="V33">
            <v>62144.280000000006</v>
          </cell>
        </row>
        <row r="34">
          <cell r="B34" t="str">
            <v>(株)ｷﾀﾆ水産</v>
          </cell>
          <cell r="V34">
            <v>0</v>
          </cell>
        </row>
        <row r="35">
          <cell r="B35" t="str">
            <v>高瀬物産(株)</v>
          </cell>
          <cell r="V35">
            <v>287932.32</v>
          </cell>
        </row>
        <row r="36">
          <cell r="B36" t="str">
            <v>(株)西原商会</v>
          </cell>
          <cell r="V36">
            <v>0</v>
          </cell>
        </row>
        <row r="37">
          <cell r="B37" t="str">
            <v>(有)和宏食品</v>
          </cell>
          <cell r="V37">
            <v>0</v>
          </cell>
        </row>
        <row r="38">
          <cell r="B38" t="str">
            <v>(株)藤屋</v>
          </cell>
          <cell r="V38">
            <v>0</v>
          </cell>
        </row>
        <row r="39">
          <cell r="B39" t="str">
            <v>(株)ﾕｰﾛﾄﾚｰﾃﾞｨﾝｸﾞﾘﾐﾃｯﾄﾞ</v>
          </cell>
          <cell r="V39">
            <v>304170.12</v>
          </cell>
        </row>
        <row r="40">
          <cell r="B40" t="str">
            <v>(株)東京めいらく</v>
          </cell>
          <cell r="V40">
            <v>0</v>
          </cell>
        </row>
        <row r="41">
          <cell r="B41" t="str">
            <v>ﾀｶﾅｼ販売(株)</v>
          </cell>
          <cell r="V41">
            <v>279373.32</v>
          </cell>
        </row>
        <row r="42">
          <cell r="B42" t="str">
            <v>(株)ｻｽ</v>
          </cell>
          <cell r="V42">
            <v>0</v>
          </cell>
        </row>
        <row r="43">
          <cell r="B43" t="str">
            <v>日本食研(株)</v>
          </cell>
          <cell r="V43">
            <v>0</v>
          </cell>
        </row>
        <row r="44">
          <cell r="B44" t="str">
            <v>(株)ﾏｯｸ･ﾌｰｽﾞ</v>
          </cell>
          <cell r="V44">
            <v>0</v>
          </cell>
        </row>
        <row r="45">
          <cell r="B45" t="str">
            <v>(株)榎本</v>
          </cell>
          <cell r="V45">
            <v>21263.040000000001</v>
          </cell>
        </row>
        <row r="46">
          <cell r="B46" t="str">
            <v>(株)ﾕﾆﾏｯﾄﾗｲﾌ</v>
          </cell>
          <cell r="V46">
            <v>0</v>
          </cell>
        </row>
        <row r="47">
          <cell r="B47" t="str">
            <v>ｼﾞｪﾉｽｸﾞﾙｰﾌﾟ(株)</v>
          </cell>
          <cell r="V47">
            <v>0</v>
          </cell>
        </row>
        <row r="48">
          <cell r="B48" t="str">
            <v>(株)ﾌﾟﾚｺﾌｰｽﾞ</v>
          </cell>
          <cell r="V48">
            <v>0</v>
          </cell>
        </row>
        <row r="49">
          <cell r="B49" t="str">
            <v>(株)ﾃﾞﾘｯｸ</v>
          </cell>
          <cell r="V49">
            <v>0</v>
          </cell>
        </row>
        <row r="50">
          <cell r="B50" t="str">
            <v>ｴｽﾌｰｽﾞ(株)</v>
          </cell>
          <cell r="V50">
            <v>0</v>
          </cell>
        </row>
        <row r="51">
          <cell r="B51" t="str">
            <v>(有)みねや食品</v>
          </cell>
          <cell r="V51">
            <v>0</v>
          </cell>
        </row>
        <row r="52">
          <cell r="B52" t="str">
            <v>(株)つま正 中央市場物産(</v>
          </cell>
          <cell r="V52">
            <v>480841.92000000004</v>
          </cell>
        </row>
        <row r="53">
          <cell r="B53" t="str">
            <v>(有)ｶﾂﾐ商会</v>
          </cell>
          <cell r="V53">
            <v>0</v>
          </cell>
        </row>
        <row r="54">
          <cell r="B54" t="str">
            <v>(株)TATSUMI</v>
          </cell>
          <cell r="V54">
            <v>121369.32</v>
          </cell>
        </row>
        <row r="55">
          <cell r="B55" t="str">
            <v>(株)久松商店</v>
          </cell>
          <cell r="V55">
            <v>691944.12</v>
          </cell>
        </row>
        <row r="56">
          <cell r="B56" t="str">
            <v>池伝(株)</v>
          </cell>
          <cell r="V56">
            <v>14645.880000000001</v>
          </cell>
        </row>
        <row r="57">
          <cell r="B57" t="str">
            <v>BMO(株)</v>
          </cell>
          <cell r="V57">
            <v>0</v>
          </cell>
        </row>
        <row r="58">
          <cell r="B58" t="str">
            <v>(株)ｳｲﾝﾌｧｰﾑ</v>
          </cell>
          <cell r="V58">
            <v>13122</v>
          </cell>
        </row>
        <row r="59">
          <cell r="B59" t="str">
            <v>川島食品(株)</v>
          </cell>
          <cell r="V59">
            <v>162851.04</v>
          </cell>
        </row>
        <row r="60">
          <cell r="B60" t="str">
            <v>(株)ﾌｰﾄﾞﾌｱｯｼｮﾝ</v>
          </cell>
          <cell r="V60">
            <v>0</v>
          </cell>
        </row>
        <row r="61">
          <cell r="B61" t="str">
            <v>泰平商事(株)</v>
          </cell>
          <cell r="V61">
            <v>0</v>
          </cell>
        </row>
        <row r="62">
          <cell r="B62" t="str">
            <v>(株)ﾌﾟﾘﾏ･ﾊﾟｽﾀ</v>
          </cell>
          <cell r="V62">
            <v>0</v>
          </cell>
        </row>
        <row r="63">
          <cell r="B63" t="str">
            <v>芝氷業(株)</v>
          </cell>
          <cell r="V63">
            <v>0</v>
          </cell>
        </row>
        <row r="64">
          <cell r="B64" t="str">
            <v>(株)双峯農産</v>
          </cell>
          <cell r="V64">
            <v>0</v>
          </cell>
        </row>
        <row r="65">
          <cell r="B65" t="str">
            <v>三本ｺｰﾋｰ(株)</v>
          </cell>
          <cell r="V65">
            <v>0</v>
          </cell>
        </row>
        <row r="66">
          <cell r="B66" t="str">
            <v>海老光(株)</v>
          </cell>
          <cell r="V66">
            <v>206898.84000000003</v>
          </cell>
        </row>
        <row r="67">
          <cell r="B67" t="str">
            <v>(株)魚蔵</v>
          </cell>
          <cell r="V67">
            <v>0</v>
          </cell>
        </row>
        <row r="68">
          <cell r="B68" t="str">
            <v>(株)ｲｻﾐ</v>
          </cell>
          <cell r="V68">
            <v>0</v>
          </cell>
        </row>
        <row r="69">
          <cell r="B69" t="str">
            <v>関西三本ｺｰﾋｰ(株)</v>
          </cell>
          <cell r="V69">
            <v>0</v>
          </cell>
        </row>
        <row r="70">
          <cell r="B70" t="str">
            <v>(株)ｵﾘｴﾝﾀﾙﾍﾞｰｶﾘｰ</v>
          </cell>
          <cell r="V70">
            <v>0</v>
          </cell>
        </row>
        <row r="71">
          <cell r="B71" t="str">
            <v>ﾏﾙｲ食品(株)</v>
          </cell>
          <cell r="V71">
            <v>0</v>
          </cell>
        </row>
        <row r="72">
          <cell r="B72" t="str">
            <v>(株)ﾍﾞｼﾞﾌﾟﾗｽ</v>
          </cell>
          <cell r="V72">
            <v>0</v>
          </cell>
        </row>
        <row r="73">
          <cell r="B73" t="str">
            <v>(株)神戸まるかん</v>
          </cell>
          <cell r="V73">
            <v>0</v>
          </cell>
        </row>
        <row r="74">
          <cell r="B74" t="str">
            <v>NHｼﾞｬﾊﾟﾝﾌｰﾄﾞ(株) 戸田事</v>
          </cell>
          <cell r="V74">
            <v>0</v>
          </cell>
        </row>
        <row r="75">
          <cell r="B75" t="str">
            <v>(株)千興ﾌｧｰﾑ</v>
          </cell>
          <cell r="V75">
            <v>0</v>
          </cell>
        </row>
        <row r="76">
          <cell r="B76" t="str">
            <v>(株)海老正 受注ｾﾝﾀｰ</v>
          </cell>
          <cell r="V76">
            <v>0</v>
          </cell>
        </row>
        <row r="77">
          <cell r="B77" t="str">
            <v>(株)ﾌｨﾗﾃﾞｨｽ</v>
          </cell>
          <cell r="V77">
            <v>0</v>
          </cell>
        </row>
        <row r="78">
          <cell r="B78" t="str">
            <v>(株)相川商店</v>
          </cell>
          <cell r="V78">
            <v>0</v>
          </cell>
        </row>
        <row r="79">
          <cell r="B79" t="str">
            <v>(株)ﾄｰﾎｰﾌｰﾄﾞｻｰﾋﾞｽ ｸﾞﾙｰﾌﾟ</v>
          </cell>
          <cell r="V79">
            <v>0</v>
          </cell>
        </row>
        <row r="80">
          <cell r="B80" t="str">
            <v>(株)ふじまつ</v>
          </cell>
          <cell r="V80">
            <v>0</v>
          </cell>
        </row>
        <row r="81">
          <cell r="B81" t="str">
            <v>(株)ヴｨﾉﾗﾑ</v>
          </cell>
          <cell r="V81">
            <v>0</v>
          </cell>
        </row>
        <row r="82">
          <cell r="B82" t="str">
            <v>山屋食品(株) 特販部</v>
          </cell>
          <cell r="V82">
            <v>0</v>
          </cell>
        </row>
        <row r="83">
          <cell r="B83" t="str">
            <v>ﾌｧｲﾕ･ｼﾞｬﾊﾟﾝ(株)</v>
          </cell>
          <cell r="V83">
            <v>0</v>
          </cell>
        </row>
        <row r="84">
          <cell r="B84" t="str">
            <v>高瀬物産(株) 青果O</v>
          </cell>
          <cell r="V84">
            <v>0</v>
          </cell>
        </row>
        <row r="85">
          <cell r="B85" t="str">
            <v>(株)見澤食品</v>
          </cell>
          <cell r="V85">
            <v>0</v>
          </cell>
        </row>
        <row r="86">
          <cell r="B86" t="str">
            <v>ｸﾆﾋﾛ(株)</v>
          </cell>
          <cell r="V86">
            <v>0</v>
          </cell>
        </row>
        <row r="87">
          <cell r="B87" t="str">
            <v>(株)ﾆｯｸﾌｰｽﾞ</v>
          </cell>
          <cell r="V87">
            <v>0</v>
          </cell>
        </row>
        <row r="88">
          <cell r="B88" t="str">
            <v>尾家産業(株)</v>
          </cell>
          <cell r="V88">
            <v>0</v>
          </cell>
        </row>
        <row r="89">
          <cell r="B89" t="str">
            <v>中央ｸﾘｰﾝｴｲﾄﾞ販売(株)</v>
          </cell>
          <cell r="V89">
            <v>20412</v>
          </cell>
        </row>
        <row r="90">
          <cell r="B90" t="str">
            <v>(株)大阪めいらく</v>
          </cell>
          <cell r="V90">
            <v>0</v>
          </cell>
        </row>
        <row r="91">
          <cell r="B91" t="str">
            <v>(株)ｽﾀｲﾙﾌﾞﾚｯﾄﾞ</v>
          </cell>
          <cell r="V91">
            <v>0</v>
          </cell>
        </row>
        <row r="92">
          <cell r="B92" t="str">
            <v>杉本食肉産業(株)</v>
          </cell>
          <cell r="V92">
            <v>0</v>
          </cell>
        </row>
        <row r="93">
          <cell r="B93" t="str">
            <v>(株)柴田屋酒店</v>
          </cell>
          <cell r="V93">
            <v>0</v>
          </cell>
        </row>
        <row r="94">
          <cell r="B94" t="str">
            <v>名古屋製酪(株)</v>
          </cell>
          <cell r="V94">
            <v>0</v>
          </cell>
        </row>
        <row r="95">
          <cell r="B95" t="str">
            <v>(株)すけひろや</v>
          </cell>
          <cell r="V95">
            <v>0</v>
          </cell>
        </row>
        <row r="96">
          <cell r="B96" t="str">
            <v>(株)辻喜</v>
          </cell>
          <cell r="V96">
            <v>0</v>
          </cell>
        </row>
        <row r="97">
          <cell r="B97" t="str">
            <v>(株)米常</v>
          </cell>
          <cell r="V97">
            <v>0</v>
          </cell>
        </row>
        <row r="98">
          <cell r="B98" t="str">
            <v>(株)ﾏﾙﾄ水谷</v>
          </cell>
          <cell r="V98">
            <v>0</v>
          </cell>
        </row>
        <row r="99">
          <cell r="B99" t="str">
            <v>(株)検校</v>
          </cell>
          <cell r="V99">
            <v>0</v>
          </cell>
        </row>
        <row r="100">
          <cell r="B100" t="str">
            <v>(株)丸忠商店</v>
          </cell>
          <cell r="V100">
            <v>0</v>
          </cell>
        </row>
        <row r="101">
          <cell r="B101" t="str">
            <v>(株)肉の杉本</v>
          </cell>
          <cell r="V101">
            <v>0</v>
          </cell>
        </row>
        <row r="102">
          <cell r="B102" t="str">
            <v>(株)ﾌﾞｰﾗﾝｼﾞｪﾘｰｴﾘｯｸｶｲｻﾞｰｼ</v>
          </cell>
          <cell r="V102">
            <v>14629.68</v>
          </cell>
        </row>
        <row r="103">
          <cell r="B103" t="str">
            <v>(株)ﾍﾞｼﾞｺｰﾌﾟ</v>
          </cell>
          <cell r="V103">
            <v>0</v>
          </cell>
        </row>
        <row r="104">
          <cell r="B104" t="str">
            <v>(株)進々堂</v>
          </cell>
          <cell r="V104">
            <v>0</v>
          </cell>
        </row>
        <row r="105">
          <cell r="B105" t="str">
            <v>(株)瀬尾商店</v>
          </cell>
          <cell r="V105">
            <v>0</v>
          </cell>
        </row>
        <row r="106">
          <cell r="B106" t="str">
            <v>ﾒﾙｶｰﾄ(株)</v>
          </cell>
          <cell r="V106">
            <v>0</v>
          </cell>
        </row>
        <row r="107">
          <cell r="B107" t="str">
            <v>ｼｰｽﾞﾝﾜｲﾝ合同会社</v>
          </cell>
          <cell r="V107">
            <v>0</v>
          </cell>
        </row>
        <row r="108">
          <cell r="B108" t="str">
            <v>(株)柚屋</v>
          </cell>
          <cell r="V108">
            <v>0</v>
          </cell>
        </row>
        <row r="109">
          <cell r="B109" t="str">
            <v>(株)ﾌﾚｯｼｭ青果</v>
          </cell>
          <cell r="V109">
            <v>0</v>
          </cell>
        </row>
        <row r="110">
          <cell r="B110" t="str">
            <v>(株)ﾜｰﾙﾄﾞﾄﾚｰﾃﾞｨﾝｸﾞ</v>
          </cell>
          <cell r="V110">
            <v>0</v>
          </cell>
        </row>
        <row r="111">
          <cell r="B111" t="str">
            <v>大阪ﾎﾟﾘヱﾁﾚﾝ販売(株)</v>
          </cell>
          <cell r="V111">
            <v>0</v>
          </cell>
        </row>
        <row r="112">
          <cell r="B112" t="str">
            <v>(有)ユウキ</v>
          </cell>
          <cell r="V112">
            <v>0</v>
          </cell>
        </row>
        <row r="113">
          <cell r="B113" t="str">
            <v>有限会社伊豆沼農産</v>
          </cell>
          <cell r="V113">
            <v>0</v>
          </cell>
        </row>
        <row r="114">
          <cell r="B114" t="str">
            <v>有限会社竹鶏ファーム</v>
          </cell>
          <cell r="V114">
            <v>11059.2</v>
          </cell>
        </row>
        <row r="115">
          <cell r="B115" t="str">
            <v>亀屋食品株式会社</v>
          </cell>
          <cell r="V115">
            <v>0</v>
          </cell>
        </row>
        <row r="116">
          <cell r="B116" t="str">
            <v>ﾋﾞｰﾋﾞｰｱｰﾙﾘﾐﾃｯﾄﾞ(ﾍﾞﾘｰ･ﾌﾞﾗ</v>
          </cell>
          <cell r="V116">
            <v>245376</v>
          </cell>
        </row>
        <row r="117">
          <cell r="B117" t="str">
            <v>ﾌﾚｯｼｭ青果 関西西宮営業所</v>
          </cell>
          <cell r="V117">
            <v>0</v>
          </cell>
        </row>
        <row r="118">
          <cell r="B118" t="str">
            <v>青木農園</v>
          </cell>
          <cell r="V118">
            <v>34029.72</v>
          </cell>
        </row>
        <row r="119">
          <cell r="B119" t="str">
            <v>東洋製ﾊﾟﾝ</v>
          </cell>
          <cell r="V119">
            <v>0</v>
          </cell>
        </row>
        <row r="120">
          <cell r="B120" t="str">
            <v>ﾌｧﾝｺﾞｰﾍﾞｲｷﾝｸﾞ</v>
          </cell>
          <cell r="V120">
            <v>73612.800000000003</v>
          </cell>
        </row>
        <row r="121">
          <cell r="B121" t="str">
            <v>ﾏﾙﾆ水産 岡本道夫</v>
          </cell>
          <cell r="V121">
            <v>0</v>
          </cell>
        </row>
        <row r="122">
          <cell r="B122" t="str">
            <v>ﾊﾘｽ食品</v>
          </cell>
          <cell r="V122">
            <v>0</v>
          </cell>
        </row>
        <row r="123">
          <cell r="B123" t="str">
            <v>FISHPACKING</v>
          </cell>
          <cell r="V123">
            <v>444953.52</v>
          </cell>
        </row>
        <row r="124">
          <cell r="B124" t="str">
            <v>山元いちご農園</v>
          </cell>
          <cell r="V124">
            <v>0</v>
          </cell>
        </row>
        <row r="125">
          <cell r="B125" t="str">
            <v>ﾌｨｯｼｬｰﾏﾝ･ｼﾞｬﾊﾟﾝ･ﾏｰｹﾃｨﾝｸﾞ</v>
          </cell>
          <cell r="V125">
            <v>0</v>
          </cell>
        </row>
        <row r="126">
          <cell r="B126" t="str">
            <v>ﾊﾞｲｵﾌｧｰﾑ蔵王</v>
          </cell>
          <cell r="V126">
            <v>0</v>
          </cell>
        </row>
        <row r="127">
          <cell r="B127" t="str">
            <v>いずみﾎｰﾙﾃﾞｨﾝｸﾞｽ</v>
          </cell>
          <cell r="V127">
            <v>0</v>
          </cell>
        </row>
        <row r="128">
          <cell r="B128" t="str">
            <v>#N/A</v>
          </cell>
          <cell r="V128">
            <v>0</v>
          </cell>
        </row>
        <row r="129">
          <cell r="B129" t="str">
            <v>#N/A</v>
          </cell>
          <cell r="V129">
            <v>0</v>
          </cell>
        </row>
        <row r="130">
          <cell r="B130" t="str">
            <v>伊豆沼農産</v>
          </cell>
          <cell r="V130">
            <v>0</v>
          </cell>
        </row>
        <row r="131">
          <cell r="B131" t="str">
            <v>ＢＯ１</v>
          </cell>
          <cell r="V131">
            <v>0</v>
          </cell>
        </row>
        <row r="132">
          <cell r="B132" t="str">
            <v>ＭＦ２</v>
          </cell>
          <cell r="V132">
            <v>0</v>
          </cell>
        </row>
        <row r="133">
          <cell r="B133" t="str">
            <v>ＭＦ４</v>
          </cell>
          <cell r="V133">
            <v>0</v>
          </cell>
        </row>
        <row r="134">
          <cell r="B134" t="str">
            <v>CNPｶﾌｪﾉｱ</v>
          </cell>
          <cell r="V134">
            <v>0</v>
          </cell>
        </row>
        <row r="135">
          <cell r="B135" t="str">
            <v>ナポリ</v>
          </cell>
          <cell r="V135">
            <v>0</v>
          </cell>
        </row>
        <row r="136">
          <cell r="B136" t="str">
            <v>パリージャ</v>
          </cell>
          <cell r="V136">
            <v>0</v>
          </cell>
        </row>
        <row r="137">
          <cell r="B137" t="str">
            <v>ドゥーブル</v>
          </cell>
          <cell r="V137">
            <v>0</v>
          </cell>
        </row>
        <row r="138">
          <cell r="B138" t="str">
            <v>ＢＯ４</v>
          </cell>
          <cell r="V138">
            <v>0</v>
          </cell>
        </row>
        <row r="139">
          <cell r="B139" t="str">
            <v>パッパーレヴィーノ</v>
          </cell>
          <cell r="V139">
            <v>0</v>
          </cell>
        </row>
        <row r="140">
          <cell r="B140" t="str">
            <v>ＢＯ５</v>
          </cell>
          <cell r="V140">
            <v>0</v>
          </cell>
        </row>
        <row r="141">
          <cell r="B141" t="str">
            <v>クレープリー</v>
          </cell>
          <cell r="V141">
            <v>0</v>
          </cell>
        </row>
        <row r="142">
          <cell r="B142" t="str">
            <v>いなきあ２</v>
          </cell>
          <cell r="V142">
            <v>0</v>
          </cell>
        </row>
        <row r="143">
          <cell r="B143" t="str">
            <v>ＧＰルクア</v>
          </cell>
          <cell r="V143">
            <v>0</v>
          </cell>
        </row>
        <row r="144">
          <cell r="B144" t="str">
            <v>ボデガ銀座</v>
          </cell>
          <cell r="V144">
            <v>0</v>
          </cell>
        </row>
        <row r="145">
          <cell r="B145" t="str">
            <v>ＧＢ中目黒</v>
          </cell>
          <cell r="V145">
            <v>0</v>
          </cell>
        </row>
        <row r="146">
          <cell r="B146" t="str">
            <v>ボデガ名古屋</v>
          </cell>
          <cell r="V146">
            <v>0</v>
          </cell>
        </row>
        <row r="147">
          <cell r="B147" t="str">
            <v>LBN2</v>
          </cell>
          <cell r="V147">
            <v>4101.84</v>
          </cell>
        </row>
        <row r="148">
          <cell r="B148" t="str">
            <v>その他</v>
          </cell>
          <cell r="V148">
            <v>0</v>
          </cell>
        </row>
        <row r="149">
          <cell r="B149" t="str">
            <v>榎本</v>
          </cell>
          <cell r="V149">
            <v>0</v>
          </cell>
        </row>
        <row r="150">
          <cell r="B150" t="str">
            <v>ﾋﾞｰﾋﾞｰｱｰﾙﾘﾐﾃｯﾄﾞ(ﾍﾞﾘｰ･ﾌﾞﾗ</v>
          </cell>
          <cell r="V150">
            <v>-245376</v>
          </cell>
        </row>
        <row r="153">
          <cell r="B153" t="str">
            <v>味ノマチダヤ</v>
          </cell>
          <cell r="V153">
            <v>0</v>
          </cell>
        </row>
        <row r="154">
          <cell r="B154" t="str">
            <v>ｸﾞｷｾﾗｰｽﾞｼﾞｬﾊﾟﾝ</v>
          </cell>
          <cell r="V154">
            <v>0</v>
          </cell>
        </row>
        <row r="155">
          <cell r="B155" t="str">
            <v>酒商山田</v>
          </cell>
          <cell r="V155">
            <v>0</v>
          </cell>
        </row>
        <row r="156">
          <cell r="B156" t="str">
            <v>日仏商事</v>
          </cell>
          <cell r="V156">
            <v>0</v>
          </cell>
        </row>
        <row r="157">
          <cell r="B157" t="str">
            <v>三河屋竹内商店</v>
          </cell>
          <cell r="V157">
            <v>0</v>
          </cell>
        </row>
        <row r="158">
          <cell r="B158" t="str">
            <v>高瀬物産(株)</v>
          </cell>
          <cell r="V158">
            <v>0</v>
          </cell>
        </row>
        <row r="159">
          <cell r="B159" t="str">
            <v>(株)西原商会</v>
          </cell>
          <cell r="V159">
            <v>0</v>
          </cell>
        </row>
        <row r="160">
          <cell r="B160" t="str">
            <v>(株)ﾕｰﾛﾄﾚｰﾃﾞｨﾝｸﾞﾘﾐﾃｯﾄﾞ</v>
          </cell>
          <cell r="V160">
            <v>0</v>
          </cell>
        </row>
        <row r="161">
          <cell r="B161" t="str">
            <v>(株)東京めいらく</v>
          </cell>
          <cell r="V161">
            <v>0</v>
          </cell>
        </row>
        <row r="162">
          <cell r="B162" t="str">
            <v>ﾀｶﾅｼ販売(株)</v>
          </cell>
          <cell r="V162">
            <v>17073.72</v>
          </cell>
        </row>
        <row r="163">
          <cell r="B163" t="str">
            <v>(株)ﾏｯｸ･ﾌｰｽﾞ</v>
          </cell>
          <cell r="V163">
            <v>0</v>
          </cell>
        </row>
        <row r="164">
          <cell r="B164" t="str">
            <v>(株)榎本</v>
          </cell>
          <cell r="V164">
            <v>539468.64</v>
          </cell>
        </row>
        <row r="165">
          <cell r="B165" t="str">
            <v>(株)ｷﾑﾗ</v>
          </cell>
          <cell r="V165">
            <v>0</v>
          </cell>
        </row>
        <row r="166">
          <cell r="B166" t="str">
            <v>ﾋﾟｰﾛｰﾄ･ｼﾞｬﾊﾟﾝ(株)</v>
          </cell>
          <cell r="V166">
            <v>0</v>
          </cell>
        </row>
        <row r="167">
          <cell r="B167" t="str">
            <v>(株)ﾕﾆﾏｯﾄﾗｲﾌ</v>
          </cell>
          <cell r="V167">
            <v>0</v>
          </cell>
        </row>
        <row r="168">
          <cell r="B168" t="str">
            <v>ｼﾞｪﾉｽｸﾞﾙｰﾌﾟ(株)</v>
          </cell>
          <cell r="V168">
            <v>0</v>
          </cell>
        </row>
        <row r="169">
          <cell r="B169" t="str">
            <v>(株)ﾌﾟﾚｺﾌｰｽﾞ</v>
          </cell>
          <cell r="V169">
            <v>0</v>
          </cell>
        </row>
        <row r="170">
          <cell r="B170" t="str">
            <v>(株)ﾃﾞﾘｯｸ</v>
          </cell>
          <cell r="V170">
            <v>0</v>
          </cell>
        </row>
        <row r="171">
          <cell r="B171" t="str">
            <v>白石酒店</v>
          </cell>
          <cell r="V171">
            <v>0</v>
          </cell>
        </row>
        <row r="172">
          <cell r="B172" t="str">
            <v>財団法人南薩地域地場産業</v>
          </cell>
          <cell r="V172">
            <v>0</v>
          </cell>
        </row>
        <row r="173">
          <cell r="B173" t="str">
            <v>(株)つま正 中央市場物産(</v>
          </cell>
          <cell r="V173">
            <v>22980.240000000002</v>
          </cell>
        </row>
        <row r="174">
          <cell r="B174" t="str">
            <v>(有)ｶﾂﾐ商会</v>
          </cell>
          <cell r="V174">
            <v>0</v>
          </cell>
        </row>
        <row r="175">
          <cell r="B175" t="str">
            <v>(株)TATSUMI</v>
          </cell>
          <cell r="V175">
            <v>821.88000000000011</v>
          </cell>
        </row>
        <row r="176">
          <cell r="B176" t="str">
            <v>(株)久松商店</v>
          </cell>
          <cell r="V176">
            <v>0</v>
          </cell>
        </row>
        <row r="177">
          <cell r="B177" t="str">
            <v>BMO(株)</v>
          </cell>
          <cell r="V177">
            <v>0</v>
          </cell>
        </row>
        <row r="178">
          <cell r="B178" t="str">
            <v>泰平商事(株)</v>
          </cell>
          <cell r="V178">
            <v>0</v>
          </cell>
        </row>
        <row r="179">
          <cell r="B179" t="str">
            <v>芝氷業(株)</v>
          </cell>
          <cell r="V179">
            <v>13781.880000000001</v>
          </cell>
        </row>
        <row r="180">
          <cell r="B180" t="str">
            <v>FOR-REST(株) 東京内山事</v>
          </cell>
          <cell r="V180">
            <v>0</v>
          </cell>
        </row>
        <row r="181">
          <cell r="B181" t="str">
            <v>三本ｺｰﾋｰ(株)</v>
          </cell>
          <cell r="V181">
            <v>73251</v>
          </cell>
        </row>
        <row r="182">
          <cell r="B182" t="str">
            <v>(株)ﾃﾞｨｽ･ｴｸｽﾎﾟｰﾙ ｼﾞｬﾎﾟﾝ</v>
          </cell>
          <cell r="V182">
            <v>0</v>
          </cell>
        </row>
        <row r="183">
          <cell r="B183" t="str">
            <v>(株)河内屋</v>
          </cell>
          <cell r="V183">
            <v>0</v>
          </cell>
        </row>
        <row r="184">
          <cell r="B184" t="str">
            <v>大榮産業(株)</v>
          </cell>
          <cell r="V184">
            <v>0</v>
          </cell>
        </row>
        <row r="185">
          <cell r="B185" t="str">
            <v>(株)日商物産</v>
          </cell>
          <cell r="V185">
            <v>0</v>
          </cell>
        </row>
        <row r="186">
          <cell r="B186" t="str">
            <v>(株)白鳳社</v>
          </cell>
          <cell r="V186">
            <v>0</v>
          </cell>
        </row>
        <row r="187">
          <cell r="B187" t="str">
            <v>(株)ｾﾌﾞﾝﾕﾆﾌｫｰﾑ</v>
          </cell>
          <cell r="V187">
            <v>0</v>
          </cell>
        </row>
        <row r="188">
          <cell r="B188" t="str">
            <v>海老光(株)</v>
          </cell>
          <cell r="V188">
            <v>0</v>
          </cell>
        </row>
        <row r="189">
          <cell r="B189" t="str">
            <v>ﾐﾘｵﾝ商事(株)</v>
          </cell>
          <cell r="V189">
            <v>0</v>
          </cell>
        </row>
        <row r="190">
          <cell r="B190" t="str">
            <v>関西三本ｺｰﾋｰ(株)</v>
          </cell>
          <cell r="V190">
            <v>0</v>
          </cell>
        </row>
        <row r="191">
          <cell r="B191" t="str">
            <v>(株)ﾍﾞｼﾞﾌﾟﾗｽ</v>
          </cell>
          <cell r="V191">
            <v>0</v>
          </cell>
        </row>
        <row r="192">
          <cell r="B192" t="str">
            <v>NHｼﾞｬﾊﾟﾝﾌｰﾄﾞ(株) 戸田事</v>
          </cell>
          <cell r="V192">
            <v>0</v>
          </cell>
        </row>
        <row r="193">
          <cell r="B193" t="str">
            <v>(株)藤本商会本店</v>
          </cell>
          <cell r="V193">
            <v>0</v>
          </cell>
        </row>
        <row r="194">
          <cell r="B194" t="str">
            <v>(株)幸之茶屋</v>
          </cell>
          <cell r="V194">
            <v>0</v>
          </cell>
        </row>
        <row r="195">
          <cell r="B195" t="str">
            <v>(株)海老正 受注ｾﾝﾀｰ</v>
          </cell>
          <cell r="V195">
            <v>0</v>
          </cell>
        </row>
        <row r="196">
          <cell r="B196" t="str">
            <v>(株)ﾌｨﾗﾃﾞｨｽ</v>
          </cell>
          <cell r="V196">
            <v>121619.88</v>
          </cell>
        </row>
        <row r="197">
          <cell r="B197" t="str">
            <v>(株)ﾋﾟｰ･ﾃﾞｨｰ･ｼｰ</v>
          </cell>
          <cell r="V197">
            <v>0</v>
          </cell>
        </row>
        <row r="198">
          <cell r="B198" t="str">
            <v>(株)ﾄｰﾎｰﾌｰﾄﾞｻｰﾋﾞｽ ｸﾞﾙｰﾌﾟ</v>
          </cell>
          <cell r="V198">
            <v>0</v>
          </cell>
        </row>
        <row r="199">
          <cell r="B199" t="str">
            <v>(株)ふじまつ</v>
          </cell>
          <cell r="V199">
            <v>0</v>
          </cell>
        </row>
        <row r="200">
          <cell r="B200" t="str">
            <v>(株)ヴｨﾉﾗﾑ</v>
          </cell>
          <cell r="V200">
            <v>213970.68000000002</v>
          </cell>
        </row>
        <row r="201">
          <cell r="B201" t="str">
            <v>高瀬物産(株) 青果O</v>
          </cell>
          <cell r="V201">
            <v>0</v>
          </cell>
        </row>
        <row r="202">
          <cell r="B202" t="str">
            <v>(株)ﾆｯｸﾌｰｽﾞ</v>
          </cell>
          <cell r="V202">
            <v>0</v>
          </cell>
        </row>
        <row r="203">
          <cell r="B203" t="str">
            <v>(株)ﾃｨｰﾎﾟｰﾙｻｰﾋﾞｽ</v>
          </cell>
          <cell r="V203">
            <v>0</v>
          </cell>
        </row>
        <row r="204">
          <cell r="B204" t="str">
            <v>尾家産業(株)</v>
          </cell>
          <cell r="V204">
            <v>0</v>
          </cell>
        </row>
        <row r="205">
          <cell r="B205" t="str">
            <v>(株)大阪めいらく</v>
          </cell>
          <cell r="V205">
            <v>0</v>
          </cell>
        </row>
        <row r="206">
          <cell r="B206" t="str">
            <v>(株)ﾛｰﾔﾙｵﾌﾞｼﾞｬﾊﾟﾝ</v>
          </cell>
          <cell r="V206">
            <v>0</v>
          </cell>
        </row>
        <row r="207">
          <cell r="B207" t="str">
            <v>(株)柴田屋酒店</v>
          </cell>
          <cell r="V207">
            <v>0</v>
          </cell>
        </row>
        <row r="208">
          <cell r="B208" t="str">
            <v>名古屋製酪(株)</v>
          </cell>
          <cell r="V208">
            <v>0</v>
          </cell>
        </row>
        <row r="209">
          <cell r="B209" t="str">
            <v>(株)すけひろや</v>
          </cell>
          <cell r="V209">
            <v>0</v>
          </cell>
        </row>
        <row r="210">
          <cell r="B210" t="str">
            <v>(株)ﾏﾙﾄ水谷</v>
          </cell>
          <cell r="V210">
            <v>0</v>
          </cell>
        </row>
        <row r="211">
          <cell r="B211" t="str">
            <v>(株)検校</v>
          </cell>
          <cell r="V211">
            <v>0</v>
          </cell>
        </row>
        <row r="212">
          <cell r="B212" t="str">
            <v>(株)丸忠商店</v>
          </cell>
          <cell r="V212">
            <v>0</v>
          </cell>
        </row>
        <row r="213">
          <cell r="B213" t="str">
            <v>中部三本ｺｰﾋｰ(株)</v>
          </cell>
          <cell r="V213">
            <v>0</v>
          </cell>
        </row>
        <row r="214">
          <cell r="B214" t="str">
            <v>(株)ヴｨﾝﾄﾅｰｽﾞ</v>
          </cell>
          <cell r="V214">
            <v>0</v>
          </cell>
        </row>
        <row r="215">
          <cell r="B215" t="str">
            <v>ﾒﾙｶｰﾄ(株)</v>
          </cell>
          <cell r="V215">
            <v>0</v>
          </cell>
        </row>
        <row r="216">
          <cell r="B216" t="str">
            <v>ｼｰｽﾞﾝﾜｲﾝ合同会社</v>
          </cell>
          <cell r="V216">
            <v>0</v>
          </cell>
        </row>
        <row r="217">
          <cell r="B217" t="str">
            <v>(株)柚屋</v>
          </cell>
          <cell r="V217">
            <v>0</v>
          </cell>
        </row>
        <row r="218">
          <cell r="B218" t="str">
            <v>(株)ﾌﾚｯｼｭ青果</v>
          </cell>
          <cell r="V218">
            <v>0</v>
          </cell>
        </row>
        <row r="219">
          <cell r="B219" t="str">
            <v>(株)ﾜｰﾙﾄﾞﾄﾚｰﾃﾞｨﾝｸﾞ</v>
          </cell>
          <cell r="V219">
            <v>0</v>
          </cell>
        </row>
        <row r="220">
          <cell r="B220" t="str">
            <v>(有)ユウキ</v>
          </cell>
          <cell r="V220">
            <v>0</v>
          </cell>
        </row>
        <row r="221">
          <cell r="B221" t="str">
            <v>ｱﾙｺﾄﾚｰ</v>
          </cell>
          <cell r="V221">
            <v>0</v>
          </cell>
        </row>
        <row r="222">
          <cell r="B222" t="str">
            <v>ﾋﾞｰﾋﾞｰｱｰﾙﾘﾐﾃｯﾄﾞ(ﾍﾞﾘｰ･ﾌﾞﾗ</v>
          </cell>
          <cell r="V222">
            <v>84456</v>
          </cell>
        </row>
        <row r="223">
          <cell r="B223" t="str">
            <v>ﾌﾚｯｼｭ青果 関西西宮営業所</v>
          </cell>
          <cell r="V223">
            <v>0</v>
          </cell>
        </row>
        <row r="224">
          <cell r="B224" t="str">
            <v>日仏商事</v>
          </cell>
          <cell r="V224">
            <v>55986.12</v>
          </cell>
        </row>
        <row r="225">
          <cell r="B225" t="str">
            <v>はせがわ酒店</v>
          </cell>
          <cell r="V225">
            <v>0</v>
          </cell>
        </row>
        <row r="226">
          <cell r="B226" t="str">
            <v>ｸﾞｷ･ｾﾗｰｽﾞ･ｼﾞｬﾊﾟﾝ</v>
          </cell>
          <cell r="V226">
            <v>0</v>
          </cell>
        </row>
        <row r="227">
          <cell r="B227" t="str">
            <v>味ﾉﾏﾁﾀﾞﾔ</v>
          </cell>
          <cell r="V227">
            <v>0</v>
          </cell>
        </row>
        <row r="228">
          <cell r="B228" t="str">
            <v>ﾏﾂｻﾞｷ</v>
          </cell>
          <cell r="V228">
            <v>0</v>
          </cell>
        </row>
        <row r="229">
          <cell r="B229" t="str">
            <v>ＢＯ１</v>
          </cell>
          <cell r="V229">
            <v>0</v>
          </cell>
        </row>
        <row r="230">
          <cell r="B230" t="str">
            <v>ＭＦ2</v>
          </cell>
          <cell r="V230">
            <v>0</v>
          </cell>
        </row>
        <row r="231">
          <cell r="B231" t="str">
            <v>ナポリ</v>
          </cell>
          <cell r="V231">
            <v>0</v>
          </cell>
        </row>
        <row r="232">
          <cell r="B232" t="str">
            <v>パリージャ</v>
          </cell>
          <cell r="V232">
            <v>0</v>
          </cell>
        </row>
        <row r="233">
          <cell r="B233" t="str">
            <v>ドゥーブル</v>
          </cell>
          <cell r="V233">
            <v>0</v>
          </cell>
        </row>
        <row r="234">
          <cell r="B234" t="str">
            <v>ＢＯ4</v>
          </cell>
          <cell r="V234">
            <v>0</v>
          </cell>
        </row>
        <row r="235">
          <cell r="B235" t="str">
            <v>パッパーレヴィーノ</v>
          </cell>
          <cell r="V235">
            <v>0</v>
          </cell>
        </row>
        <row r="236">
          <cell r="B236" t="str">
            <v>ＢＯ５</v>
          </cell>
          <cell r="V236">
            <v>0</v>
          </cell>
        </row>
        <row r="237">
          <cell r="B237" t="str">
            <v>クレープリー</v>
          </cell>
          <cell r="V237">
            <v>0</v>
          </cell>
        </row>
        <row r="238">
          <cell r="B238" t="str">
            <v>いなきあ２</v>
          </cell>
          <cell r="V238">
            <v>0</v>
          </cell>
        </row>
        <row r="239">
          <cell r="B239" t="str">
            <v>ＧＰルクア</v>
          </cell>
          <cell r="V239">
            <v>0</v>
          </cell>
        </row>
        <row r="240">
          <cell r="B240" t="str">
            <v>ボデガ銀座</v>
          </cell>
          <cell r="V240">
            <v>0</v>
          </cell>
        </row>
        <row r="241">
          <cell r="B241" t="str">
            <v>ＧＢ中目黒</v>
          </cell>
          <cell r="V241">
            <v>0</v>
          </cell>
        </row>
        <row r="242">
          <cell r="B242" t="str">
            <v>ボデガ名古屋</v>
          </cell>
          <cell r="V242">
            <v>0</v>
          </cell>
        </row>
        <row r="243">
          <cell r="B243" t="str">
            <v>LBN2</v>
          </cell>
          <cell r="V243">
            <v>10800</v>
          </cell>
        </row>
        <row r="244">
          <cell r="B244" t="str">
            <v>その他</v>
          </cell>
          <cell r="V244">
            <v>0</v>
          </cell>
        </row>
        <row r="245">
          <cell r="B245" t="str">
            <v>パラジャパン　（カナジャス）</v>
          </cell>
          <cell r="V245">
            <v>0</v>
          </cell>
        </row>
        <row r="246">
          <cell r="B246" t="str">
            <v>榎本</v>
          </cell>
          <cell r="V246">
            <v>0</v>
          </cell>
        </row>
        <row r="247">
          <cell r="B247" t="str">
            <v>ﾋﾞｰﾋﾞｰｱｰﾙﾘﾐﾃｯﾄﾞ(ﾍﾞﾘｰ･ﾌﾞﾗ</v>
          </cell>
          <cell r="V247">
            <v>245376</v>
          </cell>
        </row>
        <row r="248">
          <cell r="B248" t="str">
            <v>予備</v>
          </cell>
          <cell r="V248">
            <v>0</v>
          </cell>
        </row>
        <row r="250">
          <cell r="B250" t="str">
            <v>AMAZON</v>
          </cell>
          <cell r="V250">
            <v>0</v>
          </cell>
        </row>
        <row r="251">
          <cell r="B251" t="str">
            <v>ｳｽｲｸﾘｰﾆﾝｸﾞ</v>
          </cell>
          <cell r="V251">
            <v>0</v>
          </cell>
        </row>
        <row r="252">
          <cell r="B252" t="str">
            <v>エコ配</v>
          </cell>
          <cell r="V252">
            <v>0</v>
          </cell>
        </row>
        <row r="253">
          <cell r="B253" t="str">
            <v>ｴﾌﾟｿﾝ販売</v>
          </cell>
          <cell r="V253">
            <v>0</v>
          </cell>
        </row>
        <row r="254">
          <cell r="B254" t="str">
            <v>JR東海総合</v>
          </cell>
          <cell r="V254">
            <v>0</v>
          </cell>
        </row>
        <row r="255">
          <cell r="B255" t="str">
            <v>東京物産</v>
          </cell>
          <cell r="V255">
            <v>0</v>
          </cell>
        </row>
        <row r="256">
          <cell r="B256" t="str">
            <v>中部衛生検査所</v>
          </cell>
          <cell r="V256">
            <v>0</v>
          </cell>
        </row>
        <row r="257">
          <cell r="B257" t="str">
            <v>ﾂﾙﾐｾｲﾋｮｳ</v>
          </cell>
          <cell r="V257">
            <v>0</v>
          </cell>
        </row>
        <row r="258">
          <cell r="B258" t="str">
            <v>富士ｾﾞﾛｯｸｽ</v>
          </cell>
          <cell r="V258">
            <v>0</v>
          </cell>
        </row>
        <row r="259">
          <cell r="B259" t="str">
            <v>ﾏﾙｴｰ(ｱｽｸﾙ)</v>
          </cell>
          <cell r="V259">
            <v>0</v>
          </cell>
        </row>
        <row r="260">
          <cell r="B260" t="str">
            <v>マルゼン</v>
          </cell>
          <cell r="V260">
            <v>0</v>
          </cell>
        </row>
        <row r="261">
          <cell r="B261" t="str">
            <v>楽天</v>
          </cell>
          <cell r="V261">
            <v>41814.36</v>
          </cell>
        </row>
        <row r="262">
          <cell r="B262" t="str">
            <v>ｸﾞﾘｽﾌｨﾙﾀｰ清掃</v>
          </cell>
          <cell r="V262">
            <v>0</v>
          </cell>
        </row>
        <row r="263">
          <cell r="B263" t="str">
            <v>ｸﾞﾘｽﾄﾗｯﾌﾟ清掃</v>
          </cell>
          <cell r="V263">
            <v>0</v>
          </cell>
        </row>
        <row r="264">
          <cell r="B264" t="str">
            <v>CATﾛｰﾙ紙</v>
          </cell>
          <cell r="V264">
            <v>4320</v>
          </cell>
        </row>
        <row r="265">
          <cell r="B265" t="str">
            <v>ゴミ等処理費</v>
          </cell>
          <cell r="V265">
            <v>0</v>
          </cell>
        </row>
        <row r="266">
          <cell r="B266" t="str">
            <v>設備保守費</v>
          </cell>
          <cell r="V266">
            <v>0</v>
          </cell>
        </row>
        <row r="267">
          <cell r="B267" t="str">
            <v>その他清掃費</v>
          </cell>
          <cell r="V267">
            <v>0</v>
          </cell>
        </row>
        <row r="268">
          <cell r="B268" t="str">
            <v>その他修理費用</v>
          </cell>
          <cell r="V268">
            <v>0</v>
          </cell>
        </row>
        <row r="269">
          <cell r="B269" t="str">
            <v>(有)GOODMEAT</v>
          </cell>
          <cell r="V269">
            <v>0</v>
          </cell>
        </row>
        <row r="270">
          <cell r="B270" t="str">
            <v>(株)ｷﾀﾆ水産</v>
          </cell>
          <cell r="V270">
            <v>0</v>
          </cell>
        </row>
        <row r="271">
          <cell r="B271" t="str">
            <v>高瀬物産(株)</v>
          </cell>
          <cell r="V271">
            <v>40600.44</v>
          </cell>
        </row>
        <row r="272">
          <cell r="B272" t="str">
            <v>(株)西原商会</v>
          </cell>
          <cell r="V272">
            <v>0</v>
          </cell>
        </row>
        <row r="273">
          <cell r="B273" t="str">
            <v>(株)ﾕｰﾛﾄﾚｰﾃﾞｨﾝｸﾞﾘﾐﾃｯﾄﾞ</v>
          </cell>
          <cell r="V273">
            <v>0</v>
          </cell>
        </row>
        <row r="274">
          <cell r="B274" t="str">
            <v>(株)ﾏｯｸ･ﾌｰｽﾞ</v>
          </cell>
          <cell r="V274">
            <v>0</v>
          </cell>
        </row>
        <row r="275">
          <cell r="B275" t="str">
            <v>(株)榎本</v>
          </cell>
          <cell r="V275">
            <v>0</v>
          </cell>
        </row>
        <row r="276">
          <cell r="B276" t="str">
            <v>東芝ﾃｯｸ(株) 東京支社ｻﾌﾟﾗ</v>
          </cell>
          <cell r="V276">
            <v>0</v>
          </cell>
        </row>
        <row r="277">
          <cell r="B277" t="str">
            <v>(株)ﾕﾆﾏｯﾄﾗｲﾌ</v>
          </cell>
          <cell r="V277">
            <v>11016</v>
          </cell>
        </row>
        <row r="278">
          <cell r="B278" t="str">
            <v>(株)ﾀﾞｽｷﾝ木村</v>
          </cell>
          <cell r="V278">
            <v>0</v>
          </cell>
        </row>
        <row r="279">
          <cell r="B279" t="str">
            <v>(株)佐藤燃料</v>
          </cell>
          <cell r="V279">
            <v>0</v>
          </cell>
        </row>
        <row r="280">
          <cell r="B280" t="str">
            <v>(株)つま正 中央市場物産(</v>
          </cell>
          <cell r="V280">
            <v>0</v>
          </cell>
        </row>
        <row r="281">
          <cell r="B281" t="str">
            <v>(有)ｶﾂﾐ商会</v>
          </cell>
          <cell r="V281">
            <v>0</v>
          </cell>
        </row>
        <row r="282">
          <cell r="B282" t="str">
            <v>(株)TATSUMI</v>
          </cell>
          <cell r="V282">
            <v>0</v>
          </cell>
        </row>
        <row r="283">
          <cell r="B283" t="str">
            <v>池伝(株)</v>
          </cell>
          <cell r="V283">
            <v>0</v>
          </cell>
        </row>
        <row r="284">
          <cell r="B284" t="str">
            <v>(株)ﾕﾆﾃｨ</v>
          </cell>
          <cell r="V284">
            <v>0</v>
          </cell>
        </row>
        <row r="285">
          <cell r="B285" t="str">
            <v>泰平商事(株)</v>
          </cell>
          <cell r="V285">
            <v>0</v>
          </cell>
        </row>
        <row r="286">
          <cell r="B286" t="str">
            <v>芝氷業(株)</v>
          </cell>
          <cell r="V286">
            <v>0</v>
          </cell>
        </row>
        <row r="287">
          <cell r="B287" t="str">
            <v>(株)ｳｴｯｸｽ</v>
          </cell>
          <cell r="V287">
            <v>0</v>
          </cell>
        </row>
        <row r="288">
          <cell r="B288" t="str">
            <v>三本ｺｰﾋｰ(株)</v>
          </cell>
          <cell r="V288">
            <v>4147.2000000000007</v>
          </cell>
        </row>
        <row r="289">
          <cell r="B289" t="str">
            <v>(株)日商物産</v>
          </cell>
          <cell r="V289">
            <v>103345.20000000001</v>
          </cell>
        </row>
        <row r="290">
          <cell r="B290" t="str">
            <v>(株)白鳳社</v>
          </cell>
          <cell r="V290">
            <v>0</v>
          </cell>
        </row>
        <row r="291">
          <cell r="B291" t="str">
            <v>(株)ｾﾌﾞﾝﾕﾆﾌｫｰﾑ</v>
          </cell>
          <cell r="V291">
            <v>0</v>
          </cell>
        </row>
        <row r="292">
          <cell r="B292" t="str">
            <v>海老光(株)</v>
          </cell>
          <cell r="V292">
            <v>0</v>
          </cell>
        </row>
        <row r="293">
          <cell r="B293" t="str">
            <v>(株)ｲｻﾐ</v>
          </cell>
          <cell r="V293">
            <v>0</v>
          </cell>
        </row>
        <row r="294">
          <cell r="B294" t="str">
            <v>ｵﾘｶ産業(株)</v>
          </cell>
          <cell r="V294">
            <v>0</v>
          </cell>
        </row>
        <row r="295">
          <cell r="B295" t="str">
            <v>関西三本ｺｰﾋｰ(株)</v>
          </cell>
          <cell r="V295">
            <v>0</v>
          </cell>
        </row>
        <row r="296">
          <cell r="B296" t="str">
            <v>(株)ﾍﾞｼﾞﾌﾟﾗｽ</v>
          </cell>
          <cell r="V296">
            <v>0</v>
          </cell>
        </row>
        <row r="297">
          <cell r="B297" t="str">
            <v>(株)藤本商会本店</v>
          </cell>
          <cell r="V297">
            <v>0</v>
          </cell>
        </row>
        <row r="298">
          <cell r="B298" t="str">
            <v>(株)ﾋﾟｰ･ﾃﾞｨｰ･ｼｰ</v>
          </cell>
          <cell r="V298">
            <v>0</v>
          </cell>
        </row>
        <row r="299">
          <cell r="B299" t="str">
            <v>(株)ﾄｰﾎｰﾌｰﾄﾞｻｰﾋﾞｽ ｸﾞﾙｰﾌﾟ</v>
          </cell>
          <cell r="V299">
            <v>0</v>
          </cell>
        </row>
        <row r="300">
          <cell r="B300" t="str">
            <v>(株)ﾃｨｰﾎﾟｰﾙｻｰﾋﾞｽ</v>
          </cell>
          <cell r="V300">
            <v>0</v>
          </cell>
        </row>
        <row r="301">
          <cell r="B301" t="str">
            <v>尾家産業(株)</v>
          </cell>
          <cell r="V301">
            <v>0</v>
          </cell>
        </row>
        <row r="302">
          <cell r="B302" t="str">
            <v>中央ｸﾘｰﾝｴｲﾄﾞ販売(株)</v>
          </cell>
          <cell r="V302">
            <v>0</v>
          </cell>
        </row>
        <row r="303">
          <cell r="B303" t="str">
            <v>(株)大阪めいらく</v>
          </cell>
          <cell r="V303">
            <v>0</v>
          </cell>
        </row>
        <row r="304">
          <cell r="B304" t="str">
            <v>中部三本ｺｰﾋｰ(株)</v>
          </cell>
          <cell r="V304">
            <v>0</v>
          </cell>
        </row>
        <row r="305">
          <cell r="B305" t="str">
            <v>(株)ﾗｲﾄ</v>
          </cell>
          <cell r="V305">
            <v>0</v>
          </cell>
        </row>
        <row r="306">
          <cell r="B306" t="str">
            <v>ﾒﾙｶｰﾄ(株)</v>
          </cell>
          <cell r="V306">
            <v>0</v>
          </cell>
        </row>
        <row r="307">
          <cell r="B307" t="str">
            <v>(株)ﾜｰﾙﾄﾞﾄﾚｰﾃﾞｨﾝｸﾞ</v>
          </cell>
          <cell r="V307">
            <v>0</v>
          </cell>
        </row>
        <row r="308">
          <cell r="B308" t="str">
            <v>大阪ﾎﾟﾘヱﾁﾚﾝ販売(株)</v>
          </cell>
          <cell r="V308">
            <v>0</v>
          </cell>
        </row>
        <row r="309">
          <cell r="B309" t="str">
            <v>エルカミーノ</v>
          </cell>
          <cell r="V309">
            <v>0</v>
          </cell>
        </row>
        <row r="310">
          <cell r="B310" t="str">
            <v>ｱﾙｺﾄﾚｰ</v>
          </cell>
          <cell r="V310">
            <v>0</v>
          </cell>
        </row>
        <row r="311">
          <cell r="B311" t="str">
            <v>環境情報ﾏﾈｼﾞﾒﾝﾄ</v>
          </cell>
          <cell r="V311">
            <v>0</v>
          </cell>
        </row>
        <row r="312">
          <cell r="B312" t="str">
            <v>新日本ｳｴｯｸｽ</v>
          </cell>
          <cell r="V312">
            <v>0</v>
          </cell>
        </row>
        <row r="313">
          <cell r="B313" t="str">
            <v>瑞穂おしぼり</v>
          </cell>
          <cell r="V313">
            <v>0</v>
          </cell>
        </row>
        <row r="314">
          <cell r="B314" t="str">
            <v>ﾘﾍﾞﾙﾃ</v>
          </cell>
          <cell r="V314">
            <v>0</v>
          </cell>
        </row>
        <row r="315">
          <cell r="B315" t="str">
            <v>ﾌｼﾞﾏｯｸ</v>
          </cell>
          <cell r="V315">
            <v>0</v>
          </cell>
        </row>
        <row r="316">
          <cell r="B316" t="str">
            <v>MONOCOM</v>
          </cell>
          <cell r="V316">
            <v>0</v>
          </cell>
        </row>
        <row r="317">
          <cell r="B317" t="str">
            <v>有限会社ﾋﾞｰﾏｯｸｽ</v>
          </cell>
          <cell r="V317">
            <v>0</v>
          </cell>
        </row>
        <row r="318">
          <cell r="B318" t="str">
            <v>ｱｲﾑ環境ﾋﾞﾙ管理</v>
          </cell>
          <cell r="V318">
            <v>0</v>
          </cell>
        </row>
        <row r="319">
          <cell r="B319" t="str">
            <v>東急ﾌｧｼﾘﾃｨｻｰﾋﾞｽ</v>
          </cell>
          <cell r="V319">
            <v>0</v>
          </cell>
        </row>
        <row r="320">
          <cell r="B320" t="str">
            <v>その他　BMLﾌｰﾄﾞｻｲｴﾝｽ</v>
          </cell>
          <cell r="V320">
            <v>0</v>
          </cell>
        </row>
        <row r="321">
          <cell r="B321" t="str">
            <v>ｾｺﾑｱﾙﾌｧ</v>
          </cell>
          <cell r="V321">
            <v>0</v>
          </cell>
        </row>
        <row r="322">
          <cell r="B322" t="str">
            <v>ﾀﾞｽｷﾝｼｬﾄﾙ東京</v>
          </cell>
          <cell r="V322">
            <v>0</v>
          </cell>
        </row>
        <row r="323">
          <cell r="B323" t="str">
            <v>ｼｰｹｰｸﾘｰﾝｱﾄﾞ</v>
          </cell>
          <cell r="V323">
            <v>0</v>
          </cell>
        </row>
        <row r="324">
          <cell r="B324" t="str">
            <v>その他　ﾏﾂｳﾗ工房　柱塗装</v>
          </cell>
          <cell r="V324">
            <v>0</v>
          </cell>
        </row>
        <row r="325">
          <cell r="B325" t="str">
            <v>東急ｺﾐｭﾆﾃｨｰ</v>
          </cell>
          <cell r="V325">
            <v>0</v>
          </cell>
        </row>
        <row r="326">
          <cell r="B326" t="str">
            <v>farver 渡辺礼人</v>
          </cell>
          <cell r="V326">
            <v>0</v>
          </cell>
        </row>
        <row r="327">
          <cell r="B327" t="str">
            <v>その他　DELL</v>
          </cell>
          <cell r="V327">
            <v>0</v>
          </cell>
        </row>
        <row r="328">
          <cell r="B328" t="str">
            <v>花弘</v>
          </cell>
          <cell r="V328">
            <v>35640</v>
          </cell>
        </row>
        <row r="329">
          <cell r="B329" t="str">
            <v>ﾏﾙｴｰ(ｱｽｸﾙ担当販売店)</v>
          </cell>
          <cell r="V329">
            <v>32344.920000000002</v>
          </cell>
        </row>
        <row r="330">
          <cell r="B330" t="str">
            <v>ﾓﾋﾞﾒﾝﾄ</v>
          </cell>
          <cell r="V330">
            <v>41239.800000000003</v>
          </cell>
        </row>
        <row r="331">
          <cell r="B331" t="str">
            <v>ﾕﾆﾏｯﾄﾗｲﾌ</v>
          </cell>
          <cell r="V331">
            <v>0</v>
          </cell>
        </row>
        <row r="332">
          <cell r="B332" t="str">
            <v>ﾕﾆﾏｯﾄﾗｲﾌ</v>
          </cell>
          <cell r="V332">
            <v>0</v>
          </cell>
        </row>
        <row r="333">
          <cell r="B333" t="str">
            <v>KCC</v>
          </cell>
          <cell r="V333">
            <v>0</v>
          </cell>
        </row>
        <row r="334">
          <cell r="B334" t="str">
            <v>ｱｰﾙｴｽｴｽ</v>
          </cell>
          <cell r="V334">
            <v>15552.000000000002</v>
          </cell>
        </row>
        <row r="335">
          <cell r="B335" t="str">
            <v>ｻｷｭﾚ</v>
          </cell>
          <cell r="V335">
            <v>0</v>
          </cell>
        </row>
        <row r="336">
          <cell r="B336" t="str">
            <v>ｼﾞｪｲｱｰﾙ東海総合ﾋﾞﾙﾒﾝﾃﾅﾝｽ</v>
          </cell>
          <cell r="V336">
            <v>0</v>
          </cell>
        </row>
        <row r="337">
          <cell r="B337" t="str">
            <v>ﾌｧｰｽﾄﾌﾟﾛﾃｯｸ</v>
          </cell>
          <cell r="V337">
            <v>0</v>
          </cell>
        </row>
        <row r="338">
          <cell r="B338" t="str">
            <v>大塚商会</v>
          </cell>
          <cell r="V338">
            <v>0</v>
          </cell>
        </row>
        <row r="339">
          <cell r="B339" t="str">
            <v>ﾌﾟﾛﾄﾘｰﾌ</v>
          </cell>
          <cell r="V339">
            <v>0</v>
          </cell>
        </row>
        <row r="340">
          <cell r="B340" t="str">
            <v>ｸﾞﾛｰﾊﾞｰ</v>
          </cell>
          <cell r="V340">
            <v>0</v>
          </cell>
        </row>
        <row r="341">
          <cell r="B341" t="str">
            <v>春江</v>
          </cell>
          <cell r="V341">
            <v>0</v>
          </cell>
        </row>
        <row r="342">
          <cell r="B342" t="str">
            <v>BMLﾌｰﾄﾞ･ｻｲｴﾝｽ</v>
          </cell>
          <cell r="V342">
            <v>0</v>
          </cell>
        </row>
        <row r="343">
          <cell r="B343" t="str">
            <v>東急不動産</v>
          </cell>
          <cell r="V343">
            <v>0</v>
          </cell>
        </row>
        <row r="344">
          <cell r="B344" t="str">
            <v>大栄生花市場</v>
          </cell>
          <cell r="V344">
            <v>0</v>
          </cell>
        </row>
        <row r="345">
          <cell r="B345" t="str">
            <v>丹青社</v>
          </cell>
          <cell r="V345">
            <v>0</v>
          </cell>
        </row>
        <row r="346">
          <cell r="B346" t="str">
            <v>花王ﾌﾟﾛﾌｪｯｼｮﾅﾙ･ｻｰﾋﾞｽ</v>
          </cell>
          <cell r="V346">
            <v>0</v>
          </cell>
        </row>
        <row r="347">
          <cell r="B347" t="str">
            <v>東京ｸﾘｱｾﾝﾀｰ</v>
          </cell>
          <cell r="V347">
            <v>0</v>
          </cell>
        </row>
        <row r="348">
          <cell r="B348" t="str">
            <v>小西陶器輸出商会</v>
          </cell>
          <cell r="V348">
            <v>0</v>
          </cell>
        </row>
        <row r="349">
          <cell r="B349" t="str">
            <v>阪急ｸｵﾘﾃｨｰｻﾎﾟｰﾄ</v>
          </cell>
          <cell r="V349">
            <v>0</v>
          </cell>
        </row>
        <row r="350">
          <cell r="B350" t="str">
            <v>富士ｾﾞﾛｯｸｽ東京(SMBCﾌｧｲﾅﾝ</v>
          </cell>
          <cell r="V350">
            <v>0</v>
          </cell>
        </row>
        <row r="351">
          <cell r="B351" t="str">
            <v>日本氷業</v>
          </cell>
          <cell r="V351">
            <v>0</v>
          </cell>
        </row>
        <row r="352">
          <cell r="B352" t="str">
            <v>Flower triangle 国府方祥</v>
          </cell>
          <cell r="V352">
            <v>0</v>
          </cell>
        </row>
        <row r="353">
          <cell r="B353" t="str">
            <v>ｱｸｱﾗｲﾝ</v>
          </cell>
          <cell r="V353">
            <v>0</v>
          </cell>
        </row>
        <row r="354">
          <cell r="B354" t="str">
            <v>その他　東芝TECｿﾘｭｰｼｮﾝｻｰﾋﾞｽ</v>
          </cell>
          <cell r="V354">
            <v>0</v>
          </cell>
        </row>
        <row r="355">
          <cell r="B355" t="str">
            <v>その他　中部衛生検査</v>
          </cell>
          <cell r="V355">
            <v>0</v>
          </cell>
        </row>
        <row r="356">
          <cell r="B356" t="str">
            <v>経費振替</v>
          </cell>
          <cell r="V356">
            <v>0</v>
          </cell>
        </row>
        <row r="357">
          <cell r="B357" t="str">
            <v>その他　施設消耗品</v>
          </cell>
          <cell r="V357">
            <v>0</v>
          </cell>
        </row>
        <row r="358">
          <cell r="B358" t="str">
            <v>その他　施設DHC</v>
          </cell>
          <cell r="V358">
            <v>0</v>
          </cell>
        </row>
        <row r="359">
          <cell r="B359" t="str">
            <v>その他　店舗小口</v>
          </cell>
          <cell r="V359">
            <v>0</v>
          </cell>
        </row>
        <row r="360">
          <cell r="B360" t="str">
            <v>予備</v>
          </cell>
          <cell r="V360"/>
        </row>
        <row r="361">
          <cell r="B361" t="str">
            <v>その他　店舗小口</v>
          </cell>
          <cell r="V361">
            <v>285</v>
          </cell>
        </row>
        <row r="362">
          <cell r="B362" t="str">
            <v>ｳｽｲｸﾘｰﾆﾝｸﾞ</v>
          </cell>
          <cell r="V362"/>
        </row>
        <row r="363">
          <cell r="B363" t="str">
            <v>その他　green peas</v>
          </cell>
          <cell r="V363"/>
        </row>
        <row r="364">
          <cell r="B364" t="str">
            <v>ﾕﾆﾏｯﾄﾗｲﾌ板橋</v>
          </cell>
          <cell r="V364"/>
        </row>
        <row r="365">
          <cell r="B365" t="str">
            <v>ﾕﾆﾏｯﾄﾗｲﾌ江東</v>
          </cell>
          <cell r="V365"/>
        </row>
        <row r="366">
          <cell r="B366" t="str">
            <v>予備</v>
          </cell>
          <cell r="V366"/>
        </row>
        <row r="373">
          <cell r="B373" t="str">
            <v>ビートレンド(＝富士ｾﾞﾛｯｸｽ）　1年分（2019.1～2019.12）年間388,800円、月間32,400円</v>
          </cell>
          <cell r="V373"/>
        </row>
        <row r="374">
          <cell r="B374" t="str">
            <v>一休</v>
          </cell>
          <cell r="V374">
            <v>0</v>
          </cell>
        </row>
        <row r="375">
          <cell r="B375" t="str">
            <v>ｸﾞﾙﾒｳｫｰｶｰ</v>
          </cell>
          <cell r="V375">
            <v>0</v>
          </cell>
        </row>
        <row r="376">
          <cell r="B376" t="str">
            <v>店舗小口</v>
          </cell>
          <cell r="V376">
            <v>0</v>
          </cell>
        </row>
        <row r="377">
          <cell r="B377" t="str">
            <v>ｳｨﾝﾎﾞｰﾄﾞﾋﾞｽﾞ（ｲｰｶﾑ）</v>
          </cell>
          <cell r="V377">
            <v>0</v>
          </cell>
        </row>
        <row r="378">
          <cell r="B378" t="str">
            <v>本社（印刷物）</v>
          </cell>
          <cell r="V378">
            <v>0</v>
          </cell>
        </row>
        <row r="379">
          <cell r="B379" t="str">
            <v>ｶｶｸｺﾑ(食べログ)</v>
          </cell>
          <cell r="V379">
            <v>0</v>
          </cell>
        </row>
        <row r="380">
          <cell r="B380" t="str">
            <v>ｸﾞﾙｰﾊﾞﾙｲﾝﾃﾞｯｸｽ</v>
          </cell>
          <cell r="V380">
            <v>0</v>
          </cell>
        </row>
        <row r="381">
          <cell r="B381" t="str">
            <v>GMOﾍﾟﾊﾟﾎﾞ</v>
          </cell>
          <cell r="V381">
            <v>0</v>
          </cell>
        </row>
        <row r="382">
          <cell r="B382" t="str">
            <v>ﾔﾏﾄ運輸</v>
          </cell>
          <cell r="V382">
            <v>0</v>
          </cell>
        </row>
        <row r="383">
          <cell r="B383" t="str">
            <v>ﾘｸﾙｰﾄ</v>
          </cell>
          <cell r="V383">
            <v>0</v>
          </cell>
        </row>
        <row r="384">
          <cell r="B384" t="str">
            <v>ﾚｯﾃｨｰ</v>
          </cell>
          <cell r="V384">
            <v>37800</v>
          </cell>
        </row>
        <row r="385">
          <cell r="B385" t="str">
            <v>第一出版</v>
          </cell>
          <cell r="V385">
            <v>0</v>
          </cell>
        </row>
        <row r="386">
          <cell r="B386" t="str">
            <v>ｲﾝﾌｫﾏｰﾄ</v>
          </cell>
          <cell r="V386">
            <v>0</v>
          </cell>
        </row>
        <row r="387">
          <cell r="B387" t="str">
            <v>K&amp;Cﾌｧｸﾄﾘｰ</v>
          </cell>
          <cell r="V387">
            <v>9720</v>
          </cell>
        </row>
        <row r="388">
          <cell r="B388" t="str">
            <v>ﾘｸﾙｰﾄ</v>
          </cell>
          <cell r="V388">
            <v>0</v>
          </cell>
        </row>
        <row r="389">
          <cell r="B389" t="str">
            <v>ぐるなび</v>
          </cell>
          <cell r="V389">
            <v>0</v>
          </cell>
        </row>
        <row r="390">
          <cell r="B390" t="str">
            <v>ｽﾀｰﾂ出版</v>
          </cell>
          <cell r="V390">
            <v>0</v>
          </cell>
        </row>
        <row r="391">
          <cell r="B391" t="str">
            <v>ｶｶｸｺﾑ</v>
          </cell>
          <cell r="V391">
            <v>0</v>
          </cell>
        </row>
        <row r="392">
          <cell r="B392" t="str">
            <v>ｱﾄﾞﾌﾟﾘﾝﾄ</v>
          </cell>
          <cell r="V392">
            <v>0</v>
          </cell>
        </row>
        <row r="393">
          <cell r="B393" t="str">
            <v>ﾊﾞﾘｭｰﾜﾝ</v>
          </cell>
          <cell r="V393">
            <v>708.48</v>
          </cell>
        </row>
        <row r="394">
          <cell r="B394" t="str">
            <v>ｴﾋﾞｿﾙ</v>
          </cell>
          <cell r="V394">
            <v>15271.2</v>
          </cell>
        </row>
        <row r="395">
          <cell r="B395" t="str">
            <v>AI CROSS</v>
          </cell>
          <cell r="V395">
            <v>1620</v>
          </cell>
        </row>
        <row r="396">
          <cell r="B396" t="str">
            <v>USEN</v>
          </cell>
          <cell r="V396">
            <v>0</v>
          </cell>
        </row>
        <row r="397">
          <cell r="B397" t="str">
            <v>ﾐﾘｵﾈｯﾄ</v>
          </cell>
          <cell r="V397">
            <v>3060.7200000000003</v>
          </cell>
        </row>
        <row r="398">
          <cell r="B398" t="str">
            <v>ｸﾞﾛｰﾊﾞﾙｲﾝﾃﾞｯｸｽ</v>
          </cell>
          <cell r="V398">
            <v>600.48</v>
          </cell>
        </row>
        <row r="399">
          <cell r="B399" t="str">
            <v>えいむ</v>
          </cell>
          <cell r="V399">
            <v>0</v>
          </cell>
        </row>
        <row r="400">
          <cell r="B400" t="str">
            <v>ｸﾞﾗﾌｨｯｸ</v>
          </cell>
          <cell r="V400">
            <v>0</v>
          </cell>
        </row>
        <row r="401">
          <cell r="B401" t="str">
            <v>45ｱｲｽﾞ</v>
          </cell>
          <cell r="V401">
            <v>0</v>
          </cell>
        </row>
        <row r="402">
          <cell r="B402" t="str">
            <v>Gengo</v>
          </cell>
          <cell r="V402">
            <v>0</v>
          </cell>
        </row>
        <row r="403">
          <cell r="B403" t="str">
            <v>ｷﾝｸﾞﾌﾟﾘﾝﾀｰｽﾞ</v>
          </cell>
          <cell r="V403">
            <v>0</v>
          </cell>
        </row>
        <row r="404">
          <cell r="B404" t="str">
            <v>USEN</v>
          </cell>
          <cell r="V404">
            <v>0</v>
          </cell>
        </row>
        <row r="405">
          <cell r="B405" t="str">
            <v>一休</v>
          </cell>
          <cell r="V405">
            <v>251305.2</v>
          </cell>
        </row>
        <row r="406">
          <cell r="B406" t="str">
            <v>ｴｺ配</v>
          </cell>
          <cell r="V406">
            <v>0</v>
          </cell>
        </row>
        <row r="407">
          <cell r="B407" t="str">
            <v>奥田和洋紙店</v>
          </cell>
          <cell r="V407">
            <v>0</v>
          </cell>
        </row>
        <row r="408">
          <cell r="B408" t="str">
            <v>富士ﾊﾟｯｸ</v>
          </cell>
          <cell r="V408">
            <v>0</v>
          </cell>
        </row>
        <row r="409">
          <cell r="B409" t="str">
            <v>日本郵便</v>
          </cell>
          <cell r="V409">
            <v>0</v>
          </cell>
        </row>
        <row r="410">
          <cell r="B410" t="str">
            <v>ｴﾎﾟｯｸｱｰﾄ</v>
          </cell>
          <cell r="V410">
            <v>0</v>
          </cell>
        </row>
        <row r="411">
          <cell r="B411" t="str">
            <v>ﾗｸｽﾙ</v>
          </cell>
          <cell r="V411">
            <v>0</v>
          </cell>
        </row>
        <row r="412">
          <cell r="B412" t="str">
            <v>経費振替</v>
          </cell>
          <cell r="V412">
            <v>24266.52</v>
          </cell>
        </row>
        <row r="413">
          <cell r="B413" t="str">
            <v>その他</v>
          </cell>
          <cell r="V413">
            <v>0</v>
          </cell>
        </row>
        <row r="414">
          <cell r="B414" t="str">
            <v>予備</v>
          </cell>
          <cell r="V414"/>
        </row>
        <row r="415">
          <cell r="B415" t="str">
            <v>ｲﾝﾌｫﾏｰﾄ</v>
          </cell>
          <cell r="V415">
            <v>1404</v>
          </cell>
        </row>
        <row r="416">
          <cell r="B416" t="str">
            <v>USEN</v>
          </cell>
          <cell r="V416">
            <v>0</v>
          </cell>
        </row>
        <row r="418">
          <cell r="B418" t="str">
            <v>リクルート　ホットペッパーポイント付与料</v>
          </cell>
          <cell r="V418"/>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月"/>
      <sheetName val="Sheet1"/>
      <sheetName val="まとめ"/>
      <sheetName val="Sheet5"/>
    </sheetNames>
    <sheetDataSet>
      <sheetData sheetId="0"/>
      <sheetData sheetId="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2西支援　数値実績"/>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ＴＭシート"/>
      <sheetName val="営業日報"/>
      <sheetName val="入力画面 "/>
      <sheetName val="マスタ"/>
      <sheetName val="売上帳"/>
      <sheetName val="ＤＭ分析表"/>
    </sheetNames>
    <sheetDataSet>
      <sheetData sheetId="0" refreshError="1"/>
      <sheetData sheetId="1" refreshError="1"/>
      <sheetData sheetId="2" refreshError="1"/>
      <sheetData sheetId="3" refreshError="1">
        <row r="7">
          <cell r="E7">
            <v>1</v>
          </cell>
        </row>
        <row r="21">
          <cell r="B21">
            <v>1</v>
          </cell>
          <cell r="C21">
            <v>31</v>
          </cell>
        </row>
        <row r="22">
          <cell r="B22">
            <v>2</v>
          </cell>
          <cell r="C22">
            <v>29</v>
          </cell>
        </row>
        <row r="23">
          <cell r="B23">
            <v>3</v>
          </cell>
          <cell r="C23">
            <v>31</v>
          </cell>
        </row>
        <row r="24">
          <cell r="B24">
            <v>4</v>
          </cell>
          <cell r="C24">
            <v>30</v>
          </cell>
        </row>
        <row r="25">
          <cell r="B25">
            <v>5</v>
          </cell>
          <cell r="C25">
            <v>31</v>
          </cell>
        </row>
        <row r="26">
          <cell r="B26">
            <v>6</v>
          </cell>
          <cell r="C26">
            <v>30</v>
          </cell>
        </row>
        <row r="27">
          <cell r="B27">
            <v>7</v>
          </cell>
          <cell r="C27">
            <v>31</v>
          </cell>
        </row>
        <row r="28">
          <cell r="B28">
            <v>8</v>
          </cell>
          <cell r="C28">
            <v>31</v>
          </cell>
        </row>
        <row r="29">
          <cell r="B29">
            <v>9</v>
          </cell>
          <cell r="C29">
            <v>30</v>
          </cell>
        </row>
        <row r="30">
          <cell r="B30">
            <v>10</v>
          </cell>
          <cell r="C30">
            <v>31</v>
          </cell>
        </row>
        <row r="31">
          <cell r="B31">
            <v>11</v>
          </cell>
          <cell r="C31">
            <v>30</v>
          </cell>
        </row>
        <row r="32">
          <cell r="B32">
            <v>12</v>
          </cell>
          <cell r="C32">
            <v>31</v>
          </cell>
        </row>
      </sheetData>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ＴＭシート"/>
      <sheetName val="営業日報"/>
      <sheetName val="入力画面 "/>
      <sheetName val="マスタ"/>
      <sheetName val="売上帳"/>
      <sheetName val="ＤＭ分析表"/>
    </sheetNames>
    <sheetDataSet>
      <sheetData sheetId="0" refreshError="1"/>
      <sheetData sheetId="1" refreshError="1"/>
      <sheetData sheetId="2" refreshError="1"/>
      <sheetData sheetId="3" refreshError="1">
        <row r="7">
          <cell r="E7">
            <v>1</v>
          </cell>
          <cell r="F7" t="str">
            <v>晴</v>
          </cell>
          <cell r="K7">
            <v>100000</v>
          </cell>
          <cell r="L7">
            <v>28.571428571428573</v>
          </cell>
        </row>
        <row r="8">
          <cell r="E8">
            <v>2</v>
          </cell>
          <cell r="F8" t="str">
            <v>曇</v>
          </cell>
          <cell r="K8">
            <v>110000</v>
          </cell>
          <cell r="L8">
            <v>31.428571428571427</v>
          </cell>
        </row>
        <row r="9">
          <cell r="E9">
            <v>3</v>
          </cell>
          <cell r="F9" t="str">
            <v>雨</v>
          </cell>
          <cell r="K9">
            <v>120000</v>
          </cell>
          <cell r="L9">
            <v>34.285714285714285</v>
          </cell>
        </row>
        <row r="10">
          <cell r="E10">
            <v>4</v>
          </cell>
          <cell r="F10" t="str">
            <v>雪</v>
          </cell>
          <cell r="K10">
            <v>130000</v>
          </cell>
          <cell r="L10">
            <v>37.142857142857146</v>
          </cell>
        </row>
        <row r="11">
          <cell r="E11">
            <v>5</v>
          </cell>
          <cell r="F11" t="str">
            <v>台風</v>
          </cell>
          <cell r="K11">
            <v>140000</v>
          </cell>
          <cell r="L11">
            <v>40</v>
          </cell>
        </row>
        <row r="12">
          <cell r="K12">
            <v>150000</v>
          </cell>
          <cell r="L12">
            <v>42.857142857142854</v>
          </cell>
        </row>
        <row r="13">
          <cell r="K13">
            <v>160000</v>
          </cell>
          <cell r="L13">
            <v>40</v>
          </cell>
        </row>
        <row r="14">
          <cell r="K14">
            <v>170000</v>
          </cell>
          <cell r="L14">
            <v>42.5</v>
          </cell>
        </row>
        <row r="15">
          <cell r="K15">
            <v>180000</v>
          </cell>
          <cell r="L15">
            <v>45</v>
          </cell>
        </row>
        <row r="16">
          <cell r="K16">
            <v>190000</v>
          </cell>
          <cell r="L16">
            <v>47.5</v>
          </cell>
        </row>
        <row r="17">
          <cell r="K17">
            <v>200000</v>
          </cell>
          <cell r="L17">
            <v>50</v>
          </cell>
        </row>
        <row r="18">
          <cell r="K18">
            <v>210000</v>
          </cell>
          <cell r="L18">
            <v>52.5</v>
          </cell>
        </row>
        <row r="19">
          <cell r="K19">
            <v>220000</v>
          </cell>
          <cell r="L19">
            <v>55</v>
          </cell>
        </row>
        <row r="20">
          <cell r="K20">
            <v>230000</v>
          </cell>
          <cell r="L20">
            <v>57.5</v>
          </cell>
        </row>
        <row r="21">
          <cell r="B21">
            <v>1</v>
          </cell>
          <cell r="C21">
            <v>31</v>
          </cell>
          <cell r="K21">
            <v>240000</v>
          </cell>
          <cell r="L21">
            <v>60</v>
          </cell>
        </row>
        <row r="22">
          <cell r="B22">
            <v>2</v>
          </cell>
          <cell r="C22">
            <v>29</v>
          </cell>
          <cell r="K22">
            <v>250000</v>
          </cell>
          <cell r="L22">
            <v>62.5</v>
          </cell>
        </row>
        <row r="23">
          <cell r="B23">
            <v>3</v>
          </cell>
          <cell r="C23">
            <v>31</v>
          </cell>
          <cell r="K23">
            <v>260000</v>
          </cell>
          <cell r="L23">
            <v>65</v>
          </cell>
        </row>
        <row r="24">
          <cell r="B24">
            <v>4</v>
          </cell>
          <cell r="C24">
            <v>30</v>
          </cell>
          <cell r="K24">
            <v>270000</v>
          </cell>
          <cell r="L24">
            <v>67.5</v>
          </cell>
        </row>
        <row r="25">
          <cell r="B25">
            <v>5</v>
          </cell>
          <cell r="C25">
            <v>31</v>
          </cell>
          <cell r="K25">
            <v>280000</v>
          </cell>
          <cell r="L25">
            <v>70</v>
          </cell>
        </row>
        <row r="26">
          <cell r="B26">
            <v>6</v>
          </cell>
          <cell r="C26">
            <v>30</v>
          </cell>
          <cell r="K26">
            <v>290000</v>
          </cell>
          <cell r="L26">
            <v>72.5</v>
          </cell>
        </row>
        <row r="27">
          <cell r="B27">
            <v>7</v>
          </cell>
          <cell r="C27">
            <v>31</v>
          </cell>
          <cell r="K27">
            <v>300000</v>
          </cell>
          <cell r="L27">
            <v>66.666666666666671</v>
          </cell>
        </row>
        <row r="28">
          <cell r="B28">
            <v>8</v>
          </cell>
          <cell r="C28">
            <v>31</v>
          </cell>
          <cell r="K28">
            <v>310000</v>
          </cell>
          <cell r="L28">
            <v>68.888888888888886</v>
          </cell>
        </row>
        <row r="29">
          <cell r="B29">
            <v>9</v>
          </cell>
          <cell r="C29">
            <v>30</v>
          </cell>
          <cell r="K29">
            <v>320000</v>
          </cell>
          <cell r="L29">
            <v>71.111111111111114</v>
          </cell>
        </row>
        <row r="30">
          <cell r="B30">
            <v>10</v>
          </cell>
          <cell r="C30">
            <v>31</v>
          </cell>
          <cell r="K30">
            <v>330000</v>
          </cell>
          <cell r="L30">
            <v>73.333333333333329</v>
          </cell>
        </row>
        <row r="31">
          <cell r="B31">
            <v>11</v>
          </cell>
          <cell r="C31">
            <v>30</v>
          </cell>
          <cell r="K31">
            <v>340000</v>
          </cell>
          <cell r="L31">
            <v>75.555555555555557</v>
          </cell>
        </row>
        <row r="32">
          <cell r="B32">
            <v>12</v>
          </cell>
          <cell r="C32">
            <v>31</v>
          </cell>
          <cell r="K32">
            <v>350000</v>
          </cell>
          <cell r="L32">
            <v>77.777777777777771</v>
          </cell>
        </row>
        <row r="33">
          <cell r="K33">
            <v>360000</v>
          </cell>
          <cell r="L33">
            <v>80</v>
          </cell>
        </row>
        <row r="34">
          <cell r="K34">
            <v>370000</v>
          </cell>
          <cell r="L34">
            <v>82.222222222222229</v>
          </cell>
        </row>
        <row r="35">
          <cell r="K35">
            <v>380000</v>
          </cell>
          <cell r="L35">
            <v>84.444444444444443</v>
          </cell>
        </row>
        <row r="36">
          <cell r="K36">
            <v>390000</v>
          </cell>
          <cell r="L36">
            <v>86.666666666666671</v>
          </cell>
        </row>
        <row r="37">
          <cell r="K37">
            <v>400000</v>
          </cell>
          <cell r="L37">
            <v>88.888888888888886</v>
          </cell>
        </row>
        <row r="38">
          <cell r="K38">
            <v>410000</v>
          </cell>
          <cell r="L38">
            <v>82</v>
          </cell>
        </row>
        <row r="39">
          <cell r="K39">
            <v>420000</v>
          </cell>
          <cell r="L39">
            <v>84</v>
          </cell>
        </row>
        <row r="40">
          <cell r="K40">
            <v>430000</v>
          </cell>
          <cell r="L40">
            <v>86</v>
          </cell>
        </row>
        <row r="41">
          <cell r="K41">
            <v>440000</v>
          </cell>
          <cell r="L41">
            <v>88</v>
          </cell>
        </row>
        <row r="42">
          <cell r="K42">
            <v>450000</v>
          </cell>
          <cell r="L42">
            <v>90</v>
          </cell>
        </row>
        <row r="43">
          <cell r="K43">
            <v>460000</v>
          </cell>
          <cell r="L43">
            <v>92</v>
          </cell>
        </row>
        <row r="44">
          <cell r="K44">
            <v>470000</v>
          </cell>
          <cell r="L44">
            <v>94</v>
          </cell>
        </row>
        <row r="45">
          <cell r="K45">
            <v>480000</v>
          </cell>
          <cell r="L45">
            <v>96</v>
          </cell>
        </row>
        <row r="46">
          <cell r="K46">
            <v>490000</v>
          </cell>
          <cell r="L46">
            <v>98</v>
          </cell>
        </row>
        <row r="47">
          <cell r="K47">
            <v>500000</v>
          </cell>
          <cell r="L47">
            <v>100</v>
          </cell>
        </row>
        <row r="48">
          <cell r="K48">
            <v>510000</v>
          </cell>
          <cell r="L48">
            <v>102</v>
          </cell>
        </row>
        <row r="49">
          <cell r="K49">
            <v>520000</v>
          </cell>
          <cell r="L49">
            <v>104</v>
          </cell>
        </row>
        <row r="50">
          <cell r="K50">
            <v>530000</v>
          </cell>
          <cell r="L50">
            <v>106</v>
          </cell>
        </row>
        <row r="51">
          <cell r="K51">
            <v>540000</v>
          </cell>
          <cell r="L51">
            <v>108</v>
          </cell>
        </row>
        <row r="52">
          <cell r="K52">
            <v>550000</v>
          </cell>
          <cell r="L52">
            <v>110</v>
          </cell>
        </row>
        <row r="53">
          <cell r="K53">
            <v>560000</v>
          </cell>
          <cell r="L53">
            <v>112</v>
          </cell>
        </row>
        <row r="54">
          <cell r="K54">
            <v>570000</v>
          </cell>
          <cell r="L54">
            <v>114</v>
          </cell>
        </row>
        <row r="55">
          <cell r="K55">
            <v>580000</v>
          </cell>
          <cell r="L55">
            <v>116</v>
          </cell>
        </row>
        <row r="56">
          <cell r="K56">
            <v>590000</v>
          </cell>
          <cell r="L56">
            <v>118</v>
          </cell>
        </row>
        <row r="57">
          <cell r="K57">
            <v>600000</v>
          </cell>
          <cell r="L57">
            <v>120</v>
          </cell>
        </row>
        <row r="58">
          <cell r="K58">
            <v>610000</v>
          </cell>
          <cell r="L58">
            <v>122</v>
          </cell>
        </row>
        <row r="59">
          <cell r="K59">
            <v>620000</v>
          </cell>
          <cell r="L59">
            <v>124</v>
          </cell>
        </row>
        <row r="60">
          <cell r="K60">
            <v>630000</v>
          </cell>
          <cell r="L60">
            <v>126</v>
          </cell>
        </row>
        <row r="61">
          <cell r="K61">
            <v>640000</v>
          </cell>
          <cell r="L61">
            <v>128</v>
          </cell>
        </row>
        <row r="62">
          <cell r="K62">
            <v>650000</v>
          </cell>
          <cell r="L62">
            <v>130</v>
          </cell>
        </row>
        <row r="63">
          <cell r="K63">
            <v>660000</v>
          </cell>
          <cell r="L63">
            <v>132</v>
          </cell>
        </row>
        <row r="64">
          <cell r="K64">
            <v>670000</v>
          </cell>
          <cell r="L64">
            <v>134</v>
          </cell>
        </row>
        <row r="65">
          <cell r="K65">
            <v>680000</v>
          </cell>
          <cell r="L65">
            <v>136</v>
          </cell>
        </row>
        <row r="66">
          <cell r="K66">
            <v>690000</v>
          </cell>
          <cell r="L66">
            <v>138</v>
          </cell>
        </row>
        <row r="67">
          <cell r="K67">
            <v>700000</v>
          </cell>
          <cell r="L67">
            <v>140</v>
          </cell>
        </row>
        <row r="68">
          <cell r="K68">
            <v>710000</v>
          </cell>
          <cell r="L68">
            <v>142</v>
          </cell>
        </row>
        <row r="69">
          <cell r="K69">
            <v>720000</v>
          </cell>
          <cell r="L69">
            <v>144</v>
          </cell>
        </row>
        <row r="70">
          <cell r="K70">
            <v>730000</v>
          </cell>
          <cell r="L70">
            <v>146</v>
          </cell>
        </row>
        <row r="71">
          <cell r="K71">
            <v>740000</v>
          </cell>
          <cell r="L71">
            <v>148</v>
          </cell>
        </row>
        <row r="72">
          <cell r="K72">
            <v>750000</v>
          </cell>
          <cell r="L72">
            <v>150</v>
          </cell>
        </row>
        <row r="73">
          <cell r="K73">
            <v>760000</v>
          </cell>
          <cell r="L73">
            <v>152</v>
          </cell>
        </row>
        <row r="74">
          <cell r="K74">
            <v>770000</v>
          </cell>
          <cell r="L74">
            <v>154</v>
          </cell>
        </row>
        <row r="75">
          <cell r="K75">
            <v>780000</v>
          </cell>
          <cell r="L75">
            <v>156</v>
          </cell>
        </row>
        <row r="76">
          <cell r="K76">
            <v>790000</v>
          </cell>
          <cell r="L76">
            <v>158</v>
          </cell>
        </row>
        <row r="77">
          <cell r="K77">
            <v>800000</v>
          </cell>
          <cell r="L77">
            <v>160</v>
          </cell>
        </row>
        <row r="78">
          <cell r="K78">
            <v>810000</v>
          </cell>
          <cell r="L78">
            <v>162</v>
          </cell>
        </row>
        <row r="79">
          <cell r="K79">
            <v>820000</v>
          </cell>
          <cell r="L79">
            <v>164</v>
          </cell>
        </row>
        <row r="80">
          <cell r="K80">
            <v>830000</v>
          </cell>
          <cell r="L80">
            <v>166</v>
          </cell>
        </row>
        <row r="81">
          <cell r="K81">
            <v>840000</v>
          </cell>
          <cell r="L81">
            <v>168</v>
          </cell>
        </row>
        <row r="82">
          <cell r="K82">
            <v>850000</v>
          </cell>
          <cell r="L82">
            <v>170</v>
          </cell>
        </row>
        <row r="83">
          <cell r="K83">
            <v>860000</v>
          </cell>
          <cell r="L83">
            <v>172</v>
          </cell>
        </row>
        <row r="84">
          <cell r="K84">
            <v>870000</v>
          </cell>
          <cell r="L84">
            <v>174</v>
          </cell>
        </row>
        <row r="85">
          <cell r="K85">
            <v>880000</v>
          </cell>
          <cell r="L85">
            <v>176</v>
          </cell>
        </row>
        <row r="86">
          <cell r="K86">
            <v>890000</v>
          </cell>
          <cell r="L86">
            <v>178</v>
          </cell>
        </row>
        <row r="87">
          <cell r="K87">
            <v>900000</v>
          </cell>
          <cell r="L87">
            <v>180</v>
          </cell>
        </row>
        <row r="88">
          <cell r="K88">
            <v>910000</v>
          </cell>
          <cell r="L88">
            <v>182</v>
          </cell>
        </row>
        <row r="89">
          <cell r="K89">
            <v>920000</v>
          </cell>
          <cell r="L89">
            <v>184</v>
          </cell>
        </row>
        <row r="90">
          <cell r="K90">
            <v>930000</v>
          </cell>
          <cell r="L90">
            <v>186</v>
          </cell>
        </row>
        <row r="91">
          <cell r="K91">
            <v>940000</v>
          </cell>
          <cell r="L91">
            <v>188</v>
          </cell>
        </row>
        <row r="92">
          <cell r="K92">
            <v>950000</v>
          </cell>
          <cell r="L92">
            <v>190</v>
          </cell>
        </row>
        <row r="93">
          <cell r="K93">
            <v>960000</v>
          </cell>
          <cell r="L93">
            <v>192</v>
          </cell>
        </row>
        <row r="94">
          <cell r="K94">
            <v>970000</v>
          </cell>
          <cell r="L94">
            <v>194</v>
          </cell>
        </row>
        <row r="95">
          <cell r="K95">
            <v>980000</v>
          </cell>
          <cell r="L95">
            <v>196</v>
          </cell>
        </row>
        <row r="96">
          <cell r="K96">
            <v>990000</v>
          </cell>
          <cell r="L96">
            <v>198</v>
          </cell>
        </row>
        <row r="97">
          <cell r="K97">
            <v>1000000</v>
          </cell>
          <cell r="L97">
            <v>200</v>
          </cell>
        </row>
        <row r="98">
          <cell r="K98">
            <v>1010000</v>
          </cell>
          <cell r="L98">
            <v>202</v>
          </cell>
        </row>
        <row r="99">
          <cell r="K99">
            <v>1020000</v>
          </cell>
          <cell r="L99">
            <v>204</v>
          </cell>
        </row>
        <row r="100">
          <cell r="K100">
            <v>1030000</v>
          </cell>
          <cell r="L100">
            <v>206</v>
          </cell>
        </row>
        <row r="101">
          <cell r="K101">
            <v>1040000</v>
          </cell>
          <cell r="L101">
            <v>208</v>
          </cell>
        </row>
        <row r="102">
          <cell r="K102">
            <v>1050000</v>
          </cell>
          <cell r="L102">
            <v>210</v>
          </cell>
        </row>
        <row r="103">
          <cell r="K103">
            <v>1060000</v>
          </cell>
          <cell r="L103">
            <v>212</v>
          </cell>
        </row>
        <row r="104">
          <cell r="K104">
            <v>1070000</v>
          </cell>
          <cell r="L104">
            <v>214</v>
          </cell>
        </row>
        <row r="105">
          <cell r="K105">
            <v>1080000</v>
          </cell>
          <cell r="L105">
            <v>216</v>
          </cell>
        </row>
        <row r="106">
          <cell r="K106">
            <v>1090000</v>
          </cell>
          <cell r="L106">
            <v>218</v>
          </cell>
        </row>
        <row r="107">
          <cell r="K107">
            <v>1100000</v>
          </cell>
          <cell r="L107">
            <v>220</v>
          </cell>
        </row>
        <row r="108">
          <cell r="K108">
            <v>1110000</v>
          </cell>
          <cell r="L108">
            <v>222</v>
          </cell>
        </row>
        <row r="109">
          <cell r="K109">
            <v>1120000</v>
          </cell>
          <cell r="L109">
            <v>224</v>
          </cell>
        </row>
        <row r="110">
          <cell r="K110">
            <v>1130000</v>
          </cell>
          <cell r="L110">
            <v>226</v>
          </cell>
        </row>
        <row r="111">
          <cell r="K111">
            <v>1140000</v>
          </cell>
          <cell r="L111">
            <v>228</v>
          </cell>
        </row>
        <row r="112">
          <cell r="K112">
            <v>1150000</v>
          </cell>
          <cell r="L112">
            <v>230</v>
          </cell>
        </row>
        <row r="113">
          <cell r="K113">
            <v>1160000</v>
          </cell>
          <cell r="L113">
            <v>232</v>
          </cell>
        </row>
        <row r="114">
          <cell r="K114">
            <v>1170000</v>
          </cell>
          <cell r="L114">
            <v>234</v>
          </cell>
        </row>
        <row r="115">
          <cell r="K115">
            <v>1180000</v>
          </cell>
          <cell r="L115">
            <v>236</v>
          </cell>
        </row>
        <row r="116">
          <cell r="K116">
            <v>1190000</v>
          </cell>
          <cell r="L116">
            <v>238</v>
          </cell>
        </row>
        <row r="117">
          <cell r="K117">
            <v>1200000</v>
          </cell>
          <cell r="L117">
            <v>240</v>
          </cell>
        </row>
        <row r="118">
          <cell r="K118">
            <v>1210000</v>
          </cell>
          <cell r="L118">
            <v>242</v>
          </cell>
        </row>
        <row r="119">
          <cell r="K119">
            <v>1220000</v>
          </cell>
          <cell r="L119">
            <v>244</v>
          </cell>
        </row>
        <row r="120">
          <cell r="K120">
            <v>1230000</v>
          </cell>
          <cell r="L120">
            <v>246</v>
          </cell>
        </row>
        <row r="121">
          <cell r="K121">
            <v>1240000</v>
          </cell>
          <cell r="L121">
            <v>248</v>
          </cell>
        </row>
        <row r="122">
          <cell r="K122">
            <v>1250000</v>
          </cell>
          <cell r="L122">
            <v>250</v>
          </cell>
        </row>
        <row r="123">
          <cell r="K123">
            <v>1260000</v>
          </cell>
          <cell r="L123">
            <v>252</v>
          </cell>
        </row>
        <row r="124">
          <cell r="K124">
            <v>1270000</v>
          </cell>
          <cell r="L124">
            <v>254</v>
          </cell>
        </row>
        <row r="125">
          <cell r="K125">
            <v>1280000</v>
          </cell>
          <cell r="L125">
            <v>256</v>
          </cell>
        </row>
        <row r="126">
          <cell r="K126">
            <v>1290000</v>
          </cell>
          <cell r="L126">
            <v>258</v>
          </cell>
        </row>
        <row r="127">
          <cell r="K127">
            <v>1300000</v>
          </cell>
          <cell r="L127">
            <v>260</v>
          </cell>
        </row>
        <row r="128">
          <cell r="K128">
            <v>1310000</v>
          </cell>
          <cell r="L128">
            <v>262</v>
          </cell>
        </row>
        <row r="129">
          <cell r="K129">
            <v>1320000</v>
          </cell>
          <cell r="L129">
            <v>264</v>
          </cell>
        </row>
        <row r="130">
          <cell r="K130">
            <v>1330000</v>
          </cell>
          <cell r="L130">
            <v>266</v>
          </cell>
        </row>
        <row r="131">
          <cell r="K131">
            <v>1340000</v>
          </cell>
          <cell r="L131">
            <v>268</v>
          </cell>
        </row>
        <row r="132">
          <cell r="K132">
            <v>1350000</v>
          </cell>
          <cell r="L132">
            <v>270</v>
          </cell>
        </row>
        <row r="133">
          <cell r="K133">
            <v>1360000</v>
          </cell>
          <cell r="L133">
            <v>272</v>
          </cell>
        </row>
        <row r="134">
          <cell r="K134">
            <v>1370000</v>
          </cell>
          <cell r="L134">
            <v>274</v>
          </cell>
        </row>
        <row r="135">
          <cell r="K135">
            <v>1380000</v>
          </cell>
          <cell r="L135">
            <v>276</v>
          </cell>
        </row>
        <row r="136">
          <cell r="K136">
            <v>1390000</v>
          </cell>
          <cell r="L136">
            <v>278</v>
          </cell>
        </row>
        <row r="137">
          <cell r="K137">
            <v>1400000</v>
          </cell>
          <cell r="L137">
            <v>280</v>
          </cell>
        </row>
        <row r="138">
          <cell r="K138">
            <v>1410000</v>
          </cell>
          <cell r="L138">
            <v>282</v>
          </cell>
        </row>
        <row r="139">
          <cell r="K139">
            <v>1420000</v>
          </cell>
          <cell r="L139">
            <v>284</v>
          </cell>
        </row>
        <row r="140">
          <cell r="K140">
            <v>1430000</v>
          </cell>
          <cell r="L140">
            <v>286</v>
          </cell>
        </row>
        <row r="141">
          <cell r="K141">
            <v>1440000</v>
          </cell>
          <cell r="L141">
            <v>288</v>
          </cell>
        </row>
        <row r="142">
          <cell r="K142">
            <v>1450000</v>
          </cell>
          <cell r="L142">
            <v>290</v>
          </cell>
        </row>
        <row r="143">
          <cell r="K143">
            <v>1460000</v>
          </cell>
          <cell r="L143">
            <v>292</v>
          </cell>
        </row>
        <row r="144">
          <cell r="K144">
            <v>1470000</v>
          </cell>
          <cell r="L144">
            <v>294</v>
          </cell>
        </row>
        <row r="145">
          <cell r="K145">
            <v>1480000</v>
          </cell>
          <cell r="L145">
            <v>296</v>
          </cell>
        </row>
        <row r="146">
          <cell r="K146">
            <v>1490000</v>
          </cell>
          <cell r="L146">
            <v>298</v>
          </cell>
        </row>
        <row r="147">
          <cell r="K147">
            <v>1500000</v>
          </cell>
          <cell r="L147">
            <v>300</v>
          </cell>
        </row>
        <row r="148">
          <cell r="K148">
            <v>1510000</v>
          </cell>
          <cell r="L148">
            <v>302</v>
          </cell>
        </row>
        <row r="149">
          <cell r="K149">
            <v>1520000</v>
          </cell>
          <cell r="L149">
            <v>304</v>
          </cell>
        </row>
        <row r="150">
          <cell r="K150">
            <v>1530000</v>
          </cell>
          <cell r="L150">
            <v>306</v>
          </cell>
        </row>
        <row r="151">
          <cell r="K151">
            <v>1540000</v>
          </cell>
          <cell r="L151">
            <v>308</v>
          </cell>
        </row>
        <row r="152">
          <cell r="K152">
            <v>1550000</v>
          </cell>
          <cell r="L152">
            <v>310</v>
          </cell>
        </row>
        <row r="153">
          <cell r="K153">
            <v>1560000</v>
          </cell>
          <cell r="L153">
            <v>312</v>
          </cell>
        </row>
        <row r="154">
          <cell r="K154">
            <v>1570000</v>
          </cell>
          <cell r="L154">
            <v>314</v>
          </cell>
        </row>
        <row r="155">
          <cell r="K155">
            <v>1580000</v>
          </cell>
          <cell r="L155">
            <v>316</v>
          </cell>
        </row>
        <row r="156">
          <cell r="K156">
            <v>1590000</v>
          </cell>
          <cell r="L156">
            <v>318</v>
          </cell>
        </row>
        <row r="157">
          <cell r="K157">
            <v>1600000</v>
          </cell>
          <cell r="L157">
            <v>320</v>
          </cell>
        </row>
        <row r="158">
          <cell r="K158">
            <v>1610000</v>
          </cell>
          <cell r="L158">
            <v>322</v>
          </cell>
        </row>
        <row r="159">
          <cell r="K159">
            <v>1620000</v>
          </cell>
          <cell r="L159">
            <v>324</v>
          </cell>
        </row>
        <row r="160">
          <cell r="K160">
            <v>1630000</v>
          </cell>
          <cell r="L160">
            <v>326</v>
          </cell>
        </row>
        <row r="161">
          <cell r="K161">
            <v>1640000</v>
          </cell>
          <cell r="L161">
            <v>328</v>
          </cell>
        </row>
        <row r="162">
          <cell r="K162">
            <v>1650000</v>
          </cell>
          <cell r="L162">
            <v>330</v>
          </cell>
        </row>
        <row r="163">
          <cell r="K163">
            <v>1660000</v>
          </cell>
          <cell r="L163">
            <v>332</v>
          </cell>
        </row>
        <row r="164">
          <cell r="K164">
            <v>1670000</v>
          </cell>
          <cell r="L164">
            <v>334</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10月"/>
      <sheetName val="9月"/>
      <sheetName val="8月"/>
      <sheetName val="６月 (4)"/>
      <sheetName val="7月"/>
      <sheetName val="６月 (2)"/>
      <sheetName val="６月"/>
      <sheetName val="４月（2）"/>
      <sheetName val="５月"/>
      <sheetName val="４月"/>
      <sheetName val="まとめ"/>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2015年5月"/>
      <sheetName val="2015年4月"/>
      <sheetName val="3月"/>
      <sheetName val="2月"/>
      <sheetName val="2015年1月"/>
      <sheetName val="10月"/>
      <sheetName val="9月"/>
      <sheetName val="8月"/>
      <sheetName val="６月 (4)"/>
      <sheetName val="7月"/>
      <sheetName val="６月 (2)"/>
      <sheetName val="６月"/>
      <sheetName val="４月（2）"/>
      <sheetName val="５月"/>
      <sheetName val="４月"/>
      <sheetName val="まとめ"/>
      <sheetName val="Sheet5"/>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酒井"/>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本"/>
      <sheetName val="Sheet2"/>
      <sheetName val="シミュレーションシート"/>
      <sheetName val="辞令"/>
      <sheetName val="テーブル"/>
      <sheetName val="超勤手当"/>
      <sheetName val="営業手当"/>
      <sheetName val="裁量手当"/>
      <sheetName val="役職手当"/>
      <sheetName val="2012.2.20"/>
      <sheetName val="原価率表"/>
      <sheetName val="売上推移"/>
      <sheetName val="施設売上"/>
      <sheetName val="2月トータル原価"/>
      <sheetName val="3月フード相対原価"/>
      <sheetName val="3月ドリンク相対原価"/>
      <sheetName val="3月トータル原価"/>
      <sheetName val="2月分類"/>
      <sheetName val="LBN3月"/>
      <sheetName val="LBN4月"/>
      <sheetName val="LBN5月"/>
      <sheetName val="LBN第2四半期  "/>
    </sheetNames>
    <sheetDataSet>
      <sheetData sheetId="0" refreshError="1"/>
      <sheetData sheetId="1" refreshError="1"/>
      <sheetData sheetId="2"/>
      <sheetData sheetId="3" refreshError="1"/>
      <sheetData sheetId="4">
        <row r="1">
          <cell r="A1">
            <v>0</v>
          </cell>
          <cell r="B1" t="str">
            <v/>
          </cell>
        </row>
        <row r="2">
          <cell r="A2">
            <v>1</v>
          </cell>
          <cell r="B2" t="str">
            <v>超勤手当</v>
          </cell>
        </row>
        <row r="3">
          <cell r="A3">
            <v>2</v>
          </cell>
          <cell r="B3" t="str">
            <v>営業手当</v>
          </cell>
        </row>
        <row r="4">
          <cell r="A4">
            <v>3</v>
          </cell>
          <cell r="B4" t="str">
            <v>裁量手当</v>
          </cell>
        </row>
      </sheetData>
      <sheetData sheetId="5"/>
      <sheetData sheetId="6"/>
      <sheetData sheetId="7"/>
      <sheetData sheetId="8" refreshError="1"/>
      <sheetData sheetId="9" refreshError="1"/>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1502-192C-43D1-A040-60DAD01F760A}">
  <sheetPr>
    <tabColor indexed="13"/>
    <pageSetUpPr fitToPage="1"/>
  </sheetPr>
  <dimension ref="A1:R139"/>
  <sheetViews>
    <sheetView showGridLines="0" view="pageBreakPreview" zoomScale="75" zoomScaleNormal="70" zoomScaleSheetLayoutView="75" workbookViewId="0">
      <selection activeCell="D6" sqref="D6"/>
    </sheetView>
  </sheetViews>
  <sheetFormatPr defaultColWidth="9" defaultRowHeight="13.5" customHeight="1" x14ac:dyDescent="0.15"/>
  <cols>
    <col min="1" max="1" width="4.125" style="34" customWidth="1"/>
    <col min="2" max="2" width="18.75" style="34" customWidth="1"/>
    <col min="3" max="3" width="16.125" style="34" customWidth="1"/>
    <col min="4" max="4" width="18.75" style="34" customWidth="1"/>
    <col min="5" max="5" width="16.125" style="34" customWidth="1"/>
    <col min="6" max="6" width="18.75" style="34" customWidth="1"/>
    <col min="7" max="7" width="16.125" style="34" customWidth="1"/>
    <col min="8" max="8" width="18.75" style="34" customWidth="1"/>
    <col min="9" max="9" width="16.125" style="34" customWidth="1"/>
    <col min="10" max="10" width="2.625" style="34" customWidth="1"/>
    <col min="11" max="11" width="9" style="34"/>
    <col min="12" max="12" width="4.375" style="34" customWidth="1"/>
    <col min="13" max="16384" width="9" style="34"/>
  </cols>
  <sheetData>
    <row r="1" spans="1:18" ht="13.5" customHeight="1" x14ac:dyDescent="0.15">
      <c r="A1" s="120" t="s">
        <v>115</v>
      </c>
      <c r="C1" s="120" t="s">
        <v>44</v>
      </c>
    </row>
    <row r="2" spans="1:18" ht="13.5" customHeight="1" x14ac:dyDescent="0.15">
      <c r="B2" s="121">
        <v>43831</v>
      </c>
      <c r="C2" s="122"/>
      <c r="D2" s="123"/>
      <c r="H2" s="123"/>
    </row>
    <row r="3" spans="1:18" s="124" customFormat="1" ht="13.5" customHeight="1" thickBot="1" x14ac:dyDescent="0.4">
      <c r="B3" s="125"/>
      <c r="C3" s="195" t="s">
        <v>45</v>
      </c>
      <c r="D3" s="195" t="s">
        <v>46</v>
      </c>
      <c r="E3" s="195" t="s">
        <v>47</v>
      </c>
      <c r="F3" s="195" t="s">
        <v>48</v>
      </c>
      <c r="G3" s="195" t="s">
        <v>49</v>
      </c>
      <c r="H3" s="126" t="s">
        <v>50</v>
      </c>
      <c r="I3" s="127" t="s">
        <v>51</v>
      </c>
      <c r="K3" s="173" t="s">
        <v>52</v>
      </c>
      <c r="L3" s="34"/>
      <c r="M3" s="34" t="s">
        <v>197</v>
      </c>
      <c r="N3" s="174"/>
      <c r="O3" s="34" t="s">
        <v>198</v>
      </c>
      <c r="P3" s="34" t="s">
        <v>199</v>
      </c>
      <c r="Q3" s="174"/>
      <c r="R3" s="34" t="s">
        <v>198</v>
      </c>
    </row>
    <row r="4" spans="1:18" ht="13.5" customHeight="1" x14ac:dyDescent="0.15">
      <c r="B4" s="128" t="s">
        <v>52</v>
      </c>
      <c r="C4" s="129">
        <v>783307</v>
      </c>
      <c r="D4" s="130">
        <v>2138039</v>
      </c>
      <c r="E4" s="129">
        <v>594837</v>
      </c>
      <c r="F4" s="130">
        <f>+C4+D4-E4</f>
        <v>2326509</v>
      </c>
      <c r="G4" s="129">
        <v>7094013</v>
      </c>
      <c r="H4" s="131">
        <f>+F4/G4</f>
        <v>0.32795386757819589</v>
      </c>
      <c r="I4" s="132">
        <v>0.29899999999999999</v>
      </c>
      <c r="K4" s="175"/>
      <c r="L4" s="176"/>
      <c r="M4" s="176"/>
      <c r="N4" s="176"/>
      <c r="O4" s="176"/>
      <c r="P4" s="176"/>
      <c r="Q4" s="176"/>
      <c r="R4" s="177"/>
    </row>
    <row r="5" spans="1:18" ht="13.5" customHeight="1" x14ac:dyDescent="0.15">
      <c r="B5" s="133" t="s">
        <v>53</v>
      </c>
      <c r="C5" s="134">
        <v>660839</v>
      </c>
      <c r="D5" s="135">
        <v>784515</v>
      </c>
      <c r="E5" s="134">
        <v>532315</v>
      </c>
      <c r="F5" s="135">
        <f>+C5+D5-E5</f>
        <v>913039</v>
      </c>
      <c r="G5" s="134">
        <v>3346609</v>
      </c>
      <c r="H5" s="136">
        <f>+F5/G5</f>
        <v>0.27282511939697768</v>
      </c>
      <c r="I5" s="137">
        <v>0.18</v>
      </c>
      <c r="K5" s="178"/>
      <c r="L5" s="179"/>
      <c r="M5" s="179"/>
      <c r="N5" s="179"/>
      <c r="O5" s="179"/>
      <c r="P5" s="179"/>
      <c r="Q5" s="179"/>
      <c r="R5" s="180"/>
    </row>
    <row r="6" spans="1:18" ht="13.5" customHeight="1" x14ac:dyDescent="0.15">
      <c r="B6" s="138" t="s">
        <v>54</v>
      </c>
      <c r="C6" s="139">
        <f>SUM(C4:C5)</f>
        <v>1444146</v>
      </c>
      <c r="D6" s="140">
        <f>SUM(D4:D5)</f>
        <v>2922554</v>
      </c>
      <c r="E6" s="140">
        <f>SUM(E4:E5)</f>
        <v>1127152</v>
      </c>
      <c r="F6" s="140">
        <f>SUM(F4:F5)</f>
        <v>3239548</v>
      </c>
      <c r="G6" s="139">
        <f>SUM(G4:G5)</f>
        <v>10440622</v>
      </c>
      <c r="H6" s="141">
        <f>+F6/G6</f>
        <v>0.31028304635490106</v>
      </c>
      <c r="I6" s="141"/>
      <c r="K6" s="178"/>
      <c r="L6" s="179"/>
      <c r="M6" s="179"/>
      <c r="N6" s="179"/>
      <c r="O6" s="179"/>
      <c r="P6" s="179"/>
      <c r="Q6" s="179"/>
      <c r="R6" s="180"/>
    </row>
    <row r="7" spans="1:18" ht="13.5" customHeight="1" x14ac:dyDescent="0.15">
      <c r="K7" s="178"/>
      <c r="L7" s="179"/>
      <c r="M7" s="179"/>
      <c r="N7" s="179"/>
      <c r="O7" s="179"/>
      <c r="P7" s="179"/>
      <c r="Q7" s="179"/>
      <c r="R7" s="180"/>
    </row>
    <row r="8" spans="1:18" s="37" customFormat="1" ht="13.5" customHeight="1" x14ac:dyDescent="0.15">
      <c r="B8" s="202" t="s">
        <v>56</v>
      </c>
      <c r="C8" s="203"/>
      <c r="D8" s="202" t="s">
        <v>55</v>
      </c>
      <c r="E8" s="203"/>
      <c r="F8" s="202" t="s">
        <v>57</v>
      </c>
      <c r="G8" s="203"/>
      <c r="H8" s="202" t="s">
        <v>58</v>
      </c>
      <c r="I8" s="203"/>
      <c r="K8" s="178"/>
      <c r="L8" s="179"/>
      <c r="M8" s="179"/>
      <c r="N8" s="179"/>
      <c r="O8" s="179"/>
      <c r="P8" s="179"/>
      <c r="Q8" s="179"/>
      <c r="R8" s="180"/>
    </row>
    <row r="9" spans="1:18" ht="13.5" customHeight="1" x14ac:dyDescent="0.15">
      <c r="B9" s="82" t="str">
        <f>'[11]業者別一覧（暫定版）'!B23</f>
        <v>イベリアン</v>
      </c>
      <c r="C9" s="82">
        <f>'[11]業者別一覧（暫定版）'!V23</f>
        <v>0</v>
      </c>
      <c r="D9" s="82" t="str">
        <f>'[11]業者別一覧（暫定版）'!B153</f>
        <v>味ノマチダヤ</v>
      </c>
      <c r="E9" s="142">
        <f>'[11]業者別一覧（暫定版）'!V153</f>
        <v>0</v>
      </c>
      <c r="F9" s="82" t="str">
        <f>'[11]業者別一覧（暫定版）'!B250</f>
        <v>AMAZON</v>
      </c>
      <c r="G9" s="142">
        <f>'[11]業者別一覧（暫定版）'!V250</f>
        <v>0</v>
      </c>
      <c r="H9" s="82" t="str">
        <f>'[11]業者別一覧（暫定版）'!B373</f>
        <v>ビートレンド(＝富士ｾﾞﾛｯｸｽ）　1年分（2019.1～2019.12）年間388,800円、月間32,400円</v>
      </c>
      <c r="I9" s="142">
        <f>'[11]業者別一覧（暫定版）'!V373</f>
        <v>0</v>
      </c>
      <c r="K9" s="178"/>
      <c r="L9" s="179"/>
      <c r="M9" s="179"/>
      <c r="N9" s="179"/>
      <c r="O9" s="179"/>
      <c r="P9" s="179"/>
      <c r="Q9" s="179"/>
      <c r="R9" s="180"/>
    </row>
    <row r="10" spans="1:18" ht="13.5" customHeight="1" x14ac:dyDescent="0.15">
      <c r="B10" s="83" t="str">
        <f>'[11]業者別一覧（暫定版）'!B24</f>
        <v>大洋まほろ馬農場</v>
      </c>
      <c r="C10" s="83">
        <f>'[11]業者別一覧（暫定版）'!V24</f>
        <v>0</v>
      </c>
      <c r="D10" s="83" t="str">
        <f>'[11]業者別一覧（暫定版）'!B154</f>
        <v>ｸﾞｷｾﾗｰｽﾞｼﾞｬﾊﾟﾝ</v>
      </c>
      <c r="E10" s="143">
        <f>'[11]業者別一覧（暫定版）'!V154</f>
        <v>0</v>
      </c>
      <c r="F10" s="83" t="str">
        <f>'[11]業者別一覧（暫定版）'!B251</f>
        <v>ｳｽｲｸﾘｰﾆﾝｸﾞ</v>
      </c>
      <c r="G10" s="143">
        <f>'[11]業者別一覧（暫定版）'!V251</f>
        <v>0</v>
      </c>
      <c r="H10" s="83" t="str">
        <f>'[11]業者別一覧（暫定版）'!B374</f>
        <v>一休</v>
      </c>
      <c r="I10" s="143">
        <f>'[11]業者別一覧（暫定版）'!V374</f>
        <v>0</v>
      </c>
      <c r="K10" s="178"/>
      <c r="L10" s="179"/>
      <c r="M10" s="179"/>
      <c r="N10" s="179"/>
      <c r="O10" s="179"/>
      <c r="P10" s="179"/>
      <c r="Q10" s="179"/>
      <c r="R10" s="180"/>
    </row>
    <row r="11" spans="1:18" ht="13.5" customHeight="1" thickBot="1" x14ac:dyDescent="0.2">
      <c r="B11" s="83" t="str">
        <f>'[11]業者別一覧（暫定版）'!B25</f>
        <v>竹内商店</v>
      </c>
      <c r="C11" s="83">
        <f>'[11]業者別一覧（暫定版）'!V25</f>
        <v>0</v>
      </c>
      <c r="D11" s="83" t="str">
        <f>'[11]業者別一覧（暫定版）'!B155</f>
        <v>酒商山田</v>
      </c>
      <c r="E11" s="143">
        <f>'[11]業者別一覧（暫定版）'!V155</f>
        <v>0</v>
      </c>
      <c r="F11" s="83" t="str">
        <f>'[11]業者別一覧（暫定版）'!B252</f>
        <v>エコ配</v>
      </c>
      <c r="G11" s="143">
        <f>'[11]業者別一覧（暫定版）'!V252</f>
        <v>0</v>
      </c>
      <c r="H11" s="83" t="str">
        <f>'[11]業者別一覧（暫定版）'!B375</f>
        <v>ｸﾞﾙﾒｳｫｰｶｰ</v>
      </c>
      <c r="I11" s="143">
        <f>'[11]業者別一覧（暫定版）'!V375</f>
        <v>0</v>
      </c>
      <c r="K11" s="181"/>
      <c r="L11" s="182"/>
      <c r="M11" s="182"/>
      <c r="N11" s="182"/>
      <c r="O11" s="182"/>
      <c r="P11" s="182"/>
      <c r="Q11" s="182"/>
      <c r="R11" s="183"/>
    </row>
    <row r="12" spans="1:18" ht="13.5" customHeight="1" thickBot="1" x14ac:dyDescent="0.4">
      <c r="B12" s="83" t="str">
        <f>'[11]業者別一覧（暫定版）'!B26</f>
        <v>竹内水産</v>
      </c>
      <c r="C12" s="83">
        <f>'[11]業者別一覧（暫定版）'!V26</f>
        <v>0</v>
      </c>
      <c r="D12" s="83" t="str">
        <f>'[11]業者別一覧（暫定版）'!B156</f>
        <v>日仏商事</v>
      </c>
      <c r="E12" s="143">
        <f>'[11]業者別一覧（暫定版）'!V156</f>
        <v>0</v>
      </c>
      <c r="F12" s="83" t="str">
        <f>'[11]業者別一覧（暫定版）'!B253</f>
        <v>ｴﾌﾟｿﾝ販売</v>
      </c>
      <c r="G12" s="143">
        <f>'[11]業者別一覧（暫定版）'!V253</f>
        <v>0</v>
      </c>
      <c r="H12" s="83" t="str">
        <f>'[11]業者別一覧（暫定版）'!B376</f>
        <v>店舗小口</v>
      </c>
      <c r="I12" s="143">
        <f>'[11]業者別一覧（暫定版）'!V376</f>
        <v>0</v>
      </c>
      <c r="K12" s="173" t="s">
        <v>53</v>
      </c>
      <c r="M12" s="34" t="s">
        <v>197</v>
      </c>
      <c r="N12" s="174"/>
      <c r="O12" s="34" t="s">
        <v>198</v>
      </c>
      <c r="P12" s="34" t="s">
        <v>199</v>
      </c>
      <c r="Q12" s="174"/>
      <c r="R12" s="34" t="s">
        <v>198</v>
      </c>
    </row>
    <row r="13" spans="1:18" ht="13.5" customHeight="1" x14ac:dyDescent="0.15">
      <c r="B13" s="83" t="str">
        <f>'[11]業者別一覧（暫定版）'!B27</f>
        <v>ﾀﾋﾟｵｶｴｷｽﾌﾟﾚｽ</v>
      </c>
      <c r="C13" s="83">
        <f>'[11]業者別一覧（暫定版）'!V27</f>
        <v>0</v>
      </c>
      <c r="D13" s="83" t="str">
        <f>'[11]業者別一覧（暫定版）'!B157</f>
        <v>三河屋竹内商店</v>
      </c>
      <c r="E13" s="143">
        <f>'[11]業者別一覧（暫定版）'!V157</f>
        <v>0</v>
      </c>
      <c r="F13" s="83" t="str">
        <f>'[11]業者別一覧（暫定版）'!B254</f>
        <v>JR東海総合</v>
      </c>
      <c r="G13" s="143">
        <f>'[11]業者別一覧（暫定版）'!V254</f>
        <v>0</v>
      </c>
      <c r="H13" s="83" t="str">
        <f>'[11]業者別一覧（暫定版）'!B377</f>
        <v>ｳｨﾝﾎﾞｰﾄﾞﾋﾞｽﾞ（ｲｰｶﾑ）</v>
      </c>
      <c r="I13" s="143">
        <f>'[11]業者別一覧（暫定版）'!V377</f>
        <v>0</v>
      </c>
      <c r="K13" s="175"/>
      <c r="L13" s="176"/>
      <c r="M13" s="176"/>
      <c r="N13" s="176"/>
      <c r="O13" s="176"/>
      <c r="P13" s="176"/>
      <c r="Q13" s="176"/>
      <c r="R13" s="177"/>
    </row>
    <row r="14" spans="1:18" ht="13.5" customHeight="1" x14ac:dyDescent="0.15">
      <c r="B14" s="83" t="str">
        <f>'[11]業者別一覧（暫定版）'!B28</f>
        <v>則岡醤油</v>
      </c>
      <c r="C14" s="83">
        <f>'[11]業者別一覧（暫定版）'!V28</f>
        <v>0</v>
      </c>
      <c r="D14" s="83" t="str">
        <f>'[11]業者別一覧（暫定版）'!B158</f>
        <v>高瀬物産(株)</v>
      </c>
      <c r="E14" s="143">
        <f>'[11]業者別一覧（暫定版）'!V158</f>
        <v>0</v>
      </c>
      <c r="F14" s="83" t="str">
        <f>'[11]業者別一覧（暫定版）'!B255</f>
        <v>東京物産</v>
      </c>
      <c r="G14" s="143">
        <f>'[11]業者別一覧（暫定版）'!V255</f>
        <v>0</v>
      </c>
      <c r="H14" s="83" t="str">
        <f>'[11]業者別一覧（暫定版）'!B378</f>
        <v>本社（印刷物）</v>
      </c>
      <c r="I14" s="143">
        <f>'[11]業者別一覧（暫定版）'!V378</f>
        <v>0</v>
      </c>
      <c r="K14" s="178"/>
      <c r="L14" s="179"/>
      <c r="M14" s="179"/>
      <c r="N14" s="179"/>
      <c r="O14" s="179"/>
      <c r="P14" s="179"/>
      <c r="Q14" s="179"/>
      <c r="R14" s="180"/>
    </row>
    <row r="15" spans="1:18" ht="13.5" customHeight="1" x14ac:dyDescent="0.15">
      <c r="B15" s="83" t="str">
        <f>'[11]業者別一覧（暫定版）'!B29</f>
        <v>博多魚助</v>
      </c>
      <c r="C15" s="83">
        <f>'[11]業者別一覧（暫定版）'!V29</f>
        <v>0</v>
      </c>
      <c r="D15" s="83" t="str">
        <f>'[11]業者別一覧（暫定版）'!B159</f>
        <v>(株)西原商会</v>
      </c>
      <c r="E15" s="143">
        <f>'[11]業者別一覧（暫定版）'!V159</f>
        <v>0</v>
      </c>
      <c r="F15" s="83" t="str">
        <f>'[11]業者別一覧（暫定版）'!B256</f>
        <v>中部衛生検査所</v>
      </c>
      <c r="G15" s="144">
        <f>'[11]業者別一覧（暫定版）'!V256</f>
        <v>0</v>
      </c>
      <c r="H15" s="83" t="str">
        <f>'[11]業者別一覧（暫定版）'!B379</f>
        <v>ｶｶｸｺﾑ(食べログ)</v>
      </c>
      <c r="I15" s="143">
        <f>'[11]業者別一覧（暫定版）'!V379</f>
        <v>0</v>
      </c>
      <c r="K15" s="178"/>
      <c r="L15" s="179"/>
      <c r="M15" s="179"/>
      <c r="N15" s="179"/>
      <c r="O15" s="179"/>
      <c r="P15" s="179"/>
      <c r="Q15" s="179"/>
      <c r="R15" s="180"/>
    </row>
    <row r="16" spans="1:18" ht="13.5" customHeight="1" x14ac:dyDescent="0.15">
      <c r="B16" s="83" t="str">
        <f>'[11]業者別一覧（暫定版）'!B30</f>
        <v>ジョアン</v>
      </c>
      <c r="C16" s="83">
        <f>'[11]業者別一覧（暫定版）'!V30</f>
        <v>0</v>
      </c>
      <c r="D16" s="83" t="str">
        <f>'[11]業者別一覧（暫定版）'!B160</f>
        <v>(株)ﾕｰﾛﾄﾚｰﾃﾞｨﾝｸﾞﾘﾐﾃｯﾄﾞ</v>
      </c>
      <c r="E16" s="143">
        <f>'[11]業者別一覧（暫定版）'!V160</f>
        <v>0</v>
      </c>
      <c r="F16" s="83" t="str">
        <f>'[11]業者別一覧（暫定版）'!B257</f>
        <v>ﾂﾙﾐｾｲﾋｮｳ</v>
      </c>
      <c r="G16" s="143">
        <f>'[11]業者別一覧（暫定版）'!V257</f>
        <v>0</v>
      </c>
      <c r="H16" s="83" t="str">
        <f>'[11]業者別一覧（暫定版）'!B380</f>
        <v>ｸﾞﾙｰﾊﾞﾙｲﾝﾃﾞｯｸｽ</v>
      </c>
      <c r="I16" s="143">
        <f>'[11]業者別一覧（暫定版）'!V380</f>
        <v>0</v>
      </c>
      <c r="K16" s="178"/>
      <c r="L16" s="179"/>
      <c r="M16" s="179"/>
      <c r="N16" s="179"/>
      <c r="O16" s="179"/>
      <c r="P16" s="179"/>
      <c r="Q16" s="179"/>
      <c r="R16" s="180"/>
    </row>
    <row r="17" spans="2:18" ht="13.5" customHeight="1" x14ac:dyDescent="0.15">
      <c r="B17" s="83" t="str">
        <f>'[11]業者別一覧（暫定版）'!B31</f>
        <v>肉のはなまさ</v>
      </c>
      <c r="C17" s="83">
        <f>'[11]業者別一覧（暫定版）'!V31</f>
        <v>0</v>
      </c>
      <c r="D17" s="83" t="str">
        <f>'[11]業者別一覧（暫定版）'!B161</f>
        <v>(株)東京めいらく</v>
      </c>
      <c r="E17" s="143">
        <f>'[11]業者別一覧（暫定版）'!V161</f>
        <v>0</v>
      </c>
      <c r="F17" s="83" t="str">
        <f>'[11]業者別一覧（暫定版）'!B258</f>
        <v>富士ｾﾞﾛｯｸｽ</v>
      </c>
      <c r="G17" s="143">
        <f>'[11]業者別一覧（暫定版）'!V258</f>
        <v>0</v>
      </c>
      <c r="H17" s="83" t="str">
        <f>'[11]業者別一覧（暫定版）'!B381</f>
        <v>GMOﾍﾟﾊﾟﾎﾞ</v>
      </c>
      <c r="I17" s="143">
        <f>'[11]業者別一覧（暫定版）'!V381</f>
        <v>0</v>
      </c>
      <c r="K17" s="178"/>
      <c r="L17" s="179"/>
      <c r="M17" s="179"/>
      <c r="N17" s="179"/>
      <c r="O17" s="179"/>
      <c r="P17" s="179"/>
      <c r="Q17" s="179"/>
      <c r="R17" s="180"/>
    </row>
    <row r="18" spans="2:18" ht="13.5" customHeight="1" x14ac:dyDescent="0.15">
      <c r="B18" s="83" t="str">
        <f>'[11]業者別一覧（暫定版）'!B32</f>
        <v>河内屋酒販</v>
      </c>
      <c r="C18" s="83">
        <f>'[11]業者別一覧（暫定版）'!V32</f>
        <v>0</v>
      </c>
      <c r="D18" s="83" t="str">
        <f>'[11]業者別一覧（暫定版）'!B162</f>
        <v>ﾀｶﾅｼ販売(株)</v>
      </c>
      <c r="E18" s="143">
        <f>'[11]業者別一覧（暫定版）'!V162</f>
        <v>17073.72</v>
      </c>
      <c r="F18" s="83" t="str">
        <f>'[11]業者別一覧（暫定版）'!B259</f>
        <v>ﾏﾙｴｰ(ｱｽｸﾙ)</v>
      </c>
      <c r="G18" s="143">
        <f>'[11]業者別一覧（暫定版）'!V259</f>
        <v>0</v>
      </c>
      <c r="H18" s="83" t="str">
        <f>'[11]業者別一覧（暫定版）'!B382</f>
        <v>ﾔﾏﾄ運輸</v>
      </c>
      <c r="I18" s="143">
        <f>'[11]業者別一覧（暫定版）'!V382</f>
        <v>0</v>
      </c>
      <c r="K18" s="178"/>
      <c r="L18" s="179"/>
      <c r="M18" s="179"/>
      <c r="N18" s="179"/>
      <c r="O18" s="179"/>
      <c r="P18" s="179"/>
      <c r="Q18" s="179"/>
      <c r="R18" s="180"/>
    </row>
    <row r="19" spans="2:18" ht="13.5" customHeight="1" x14ac:dyDescent="0.15">
      <c r="B19" s="83" t="str">
        <f>'[11]業者別一覧（暫定版）'!B33</f>
        <v>(有)GOODMEAT</v>
      </c>
      <c r="C19" s="83">
        <f>'[11]業者別一覧（暫定版）'!V33</f>
        <v>62144.280000000006</v>
      </c>
      <c r="D19" s="83" t="str">
        <f>'[11]業者別一覧（暫定版）'!B163</f>
        <v>(株)ﾏｯｸ･ﾌｰｽﾞ</v>
      </c>
      <c r="E19" s="143">
        <f>'[11]業者別一覧（暫定版）'!V163</f>
        <v>0</v>
      </c>
      <c r="F19" s="83" t="str">
        <f>'[11]業者別一覧（暫定版）'!B260</f>
        <v>マルゼン</v>
      </c>
      <c r="G19" s="143">
        <f>'[11]業者別一覧（暫定版）'!V260</f>
        <v>0</v>
      </c>
      <c r="H19" s="83" t="str">
        <f>'[11]業者別一覧（暫定版）'!B383</f>
        <v>ﾘｸﾙｰﾄ</v>
      </c>
      <c r="I19" s="143">
        <f>'[11]業者別一覧（暫定版）'!V383</f>
        <v>0</v>
      </c>
      <c r="K19" s="178"/>
      <c r="L19" s="179"/>
      <c r="M19" s="179"/>
      <c r="N19" s="179"/>
      <c r="O19" s="179"/>
      <c r="P19" s="179"/>
      <c r="Q19" s="179"/>
      <c r="R19" s="180"/>
    </row>
    <row r="20" spans="2:18" ht="13.5" customHeight="1" thickBot="1" x14ac:dyDescent="0.2">
      <c r="B20" s="83" t="str">
        <f>'[11]業者別一覧（暫定版）'!B34</f>
        <v>(株)ｷﾀﾆ水産</v>
      </c>
      <c r="C20" s="83">
        <f>'[11]業者別一覧（暫定版）'!V34</f>
        <v>0</v>
      </c>
      <c r="D20" s="83" t="str">
        <f>'[11]業者別一覧（暫定版）'!B164</f>
        <v>(株)榎本</v>
      </c>
      <c r="E20" s="143">
        <f>'[11]業者別一覧（暫定版）'!V164</f>
        <v>539468.64</v>
      </c>
      <c r="F20" s="83" t="str">
        <f>'[11]業者別一覧（暫定版）'!B261</f>
        <v>楽天</v>
      </c>
      <c r="G20" s="143">
        <f>'[11]業者別一覧（暫定版）'!V261</f>
        <v>41814.36</v>
      </c>
      <c r="H20" s="83" t="str">
        <f>'[11]業者別一覧（暫定版）'!B384</f>
        <v>ﾚｯﾃｨｰ</v>
      </c>
      <c r="I20" s="143">
        <f>'[11]業者別一覧（暫定版）'!V384</f>
        <v>37800</v>
      </c>
      <c r="K20" s="181"/>
      <c r="L20" s="182"/>
      <c r="M20" s="182"/>
      <c r="N20" s="182"/>
      <c r="O20" s="182"/>
      <c r="P20" s="182"/>
      <c r="Q20" s="182"/>
      <c r="R20" s="183"/>
    </row>
    <row r="21" spans="2:18" ht="13.5" customHeight="1" thickBot="1" x14ac:dyDescent="0.4">
      <c r="B21" s="83" t="str">
        <f>'[11]業者別一覧（暫定版）'!B35</f>
        <v>高瀬物産(株)</v>
      </c>
      <c r="C21" s="83">
        <f>'[11]業者別一覧（暫定版）'!V35</f>
        <v>287932.32</v>
      </c>
      <c r="D21" s="83" t="str">
        <f>'[11]業者別一覧（暫定版）'!B165</f>
        <v>(株)ｷﾑﾗ</v>
      </c>
      <c r="E21" s="143">
        <f>'[11]業者別一覧（暫定版）'!V165</f>
        <v>0</v>
      </c>
      <c r="F21" s="83" t="str">
        <f>'[11]業者別一覧（暫定版）'!B262</f>
        <v>ｸﾞﾘｽﾌｨﾙﾀｰ清掃</v>
      </c>
      <c r="G21" s="143">
        <f>'[11]業者別一覧（暫定版）'!V262</f>
        <v>0</v>
      </c>
      <c r="H21" s="83" t="str">
        <f>'[11]業者別一覧（暫定版）'!B385</f>
        <v>第一出版</v>
      </c>
      <c r="I21" s="143">
        <f>'[11]業者別一覧（暫定版）'!V385</f>
        <v>0</v>
      </c>
      <c r="K21" s="173" t="s">
        <v>200</v>
      </c>
      <c r="M21" s="34" t="s">
        <v>197</v>
      </c>
      <c r="N21" s="174"/>
      <c r="O21" s="34" t="s">
        <v>198</v>
      </c>
      <c r="P21" s="34" t="s">
        <v>199</v>
      </c>
      <c r="Q21" s="174"/>
      <c r="R21" s="34" t="s">
        <v>198</v>
      </c>
    </row>
    <row r="22" spans="2:18" ht="13.5" customHeight="1" x14ac:dyDescent="0.15">
      <c r="B22" s="83" t="str">
        <f>'[11]業者別一覧（暫定版）'!B36</f>
        <v>(株)西原商会</v>
      </c>
      <c r="C22" s="83">
        <f>'[11]業者別一覧（暫定版）'!V36</f>
        <v>0</v>
      </c>
      <c r="D22" s="83" t="str">
        <f>'[11]業者別一覧（暫定版）'!B166</f>
        <v>ﾋﾟｰﾛｰﾄ･ｼﾞｬﾊﾟﾝ(株)</v>
      </c>
      <c r="E22" s="143">
        <f>'[11]業者別一覧（暫定版）'!V166</f>
        <v>0</v>
      </c>
      <c r="F22" s="83" t="str">
        <f>'[11]業者別一覧（暫定版）'!B263</f>
        <v>ｸﾞﾘｽﾄﾗｯﾌﾟ清掃</v>
      </c>
      <c r="G22" s="143">
        <f>'[11]業者別一覧（暫定版）'!V263</f>
        <v>0</v>
      </c>
      <c r="H22" s="83" t="str">
        <f>'[11]業者別一覧（暫定版）'!B386</f>
        <v>ｲﾝﾌｫﾏｰﾄ</v>
      </c>
      <c r="I22" s="143">
        <f>'[11]業者別一覧（暫定版）'!V386</f>
        <v>0</v>
      </c>
      <c r="K22" s="175"/>
      <c r="L22" s="176"/>
      <c r="M22" s="176"/>
      <c r="N22" s="176"/>
      <c r="O22" s="176"/>
      <c r="P22" s="176"/>
      <c r="Q22" s="176"/>
      <c r="R22" s="177"/>
    </row>
    <row r="23" spans="2:18" ht="13.5" customHeight="1" x14ac:dyDescent="0.15">
      <c r="B23" s="83" t="str">
        <f>'[11]業者別一覧（暫定版）'!B37</f>
        <v>(有)和宏食品</v>
      </c>
      <c r="C23" s="83">
        <f>'[11]業者別一覧（暫定版）'!V37</f>
        <v>0</v>
      </c>
      <c r="D23" s="83" t="str">
        <f>'[11]業者別一覧（暫定版）'!B167</f>
        <v>(株)ﾕﾆﾏｯﾄﾗｲﾌ</v>
      </c>
      <c r="E23" s="143">
        <f>'[11]業者別一覧（暫定版）'!V167</f>
        <v>0</v>
      </c>
      <c r="F23" s="83" t="str">
        <f>'[11]業者別一覧（暫定版）'!B264</f>
        <v>CATﾛｰﾙ紙</v>
      </c>
      <c r="G23" s="143">
        <f>'[11]業者別一覧（暫定版）'!V264</f>
        <v>4320</v>
      </c>
      <c r="H23" s="83" t="str">
        <f>'[11]業者別一覧（暫定版）'!B387</f>
        <v>K&amp;Cﾌｧｸﾄﾘｰ</v>
      </c>
      <c r="I23" s="143">
        <f>'[11]業者別一覧（暫定版）'!V387</f>
        <v>9720</v>
      </c>
      <c r="K23" s="178"/>
      <c r="L23" s="179"/>
      <c r="M23" s="179"/>
      <c r="N23" s="179"/>
      <c r="O23" s="179"/>
      <c r="P23" s="179"/>
      <c r="Q23" s="179"/>
      <c r="R23" s="180"/>
    </row>
    <row r="24" spans="2:18" ht="13.5" customHeight="1" x14ac:dyDescent="0.15">
      <c r="B24" s="83" t="str">
        <f>'[11]業者別一覧（暫定版）'!B38</f>
        <v>(株)藤屋</v>
      </c>
      <c r="C24" s="83">
        <f>'[11]業者別一覧（暫定版）'!V38</f>
        <v>0</v>
      </c>
      <c r="D24" s="83" t="str">
        <f>'[11]業者別一覧（暫定版）'!B168</f>
        <v>ｼﾞｪﾉｽｸﾞﾙｰﾌﾟ(株)</v>
      </c>
      <c r="E24" s="143">
        <f>'[11]業者別一覧（暫定版）'!V168</f>
        <v>0</v>
      </c>
      <c r="F24" s="83" t="str">
        <f>'[11]業者別一覧（暫定版）'!B265</f>
        <v>ゴミ等処理費</v>
      </c>
      <c r="G24" s="143">
        <f>'[11]業者別一覧（暫定版）'!V265</f>
        <v>0</v>
      </c>
      <c r="H24" s="83" t="str">
        <f>'[11]業者別一覧（暫定版）'!B388</f>
        <v>ﾘｸﾙｰﾄ</v>
      </c>
      <c r="I24" s="143">
        <f>'[11]業者別一覧（暫定版）'!V388</f>
        <v>0</v>
      </c>
      <c r="K24" s="178"/>
      <c r="L24" s="179"/>
      <c r="M24" s="179"/>
      <c r="N24" s="179"/>
      <c r="O24" s="179"/>
      <c r="P24" s="179"/>
      <c r="Q24" s="179"/>
      <c r="R24" s="180"/>
    </row>
    <row r="25" spans="2:18" ht="13.5" customHeight="1" x14ac:dyDescent="0.15">
      <c r="B25" s="83" t="str">
        <f>'[11]業者別一覧（暫定版）'!B39</f>
        <v>(株)ﾕｰﾛﾄﾚｰﾃﾞｨﾝｸﾞﾘﾐﾃｯﾄﾞ</v>
      </c>
      <c r="C25" s="83">
        <f>'[11]業者別一覧（暫定版）'!V39</f>
        <v>304170.12</v>
      </c>
      <c r="D25" s="83" t="str">
        <f>'[11]業者別一覧（暫定版）'!B169</f>
        <v>(株)ﾌﾟﾚｺﾌｰｽﾞ</v>
      </c>
      <c r="E25" s="143">
        <f>'[11]業者別一覧（暫定版）'!V169</f>
        <v>0</v>
      </c>
      <c r="F25" s="83" t="str">
        <f>'[11]業者別一覧（暫定版）'!B266</f>
        <v>設備保守費</v>
      </c>
      <c r="G25" s="143">
        <f>'[11]業者別一覧（暫定版）'!V266</f>
        <v>0</v>
      </c>
      <c r="H25" s="83" t="str">
        <f>'[11]業者別一覧（暫定版）'!B389</f>
        <v>ぐるなび</v>
      </c>
      <c r="I25" s="143">
        <f>'[11]業者別一覧（暫定版）'!V389</f>
        <v>0</v>
      </c>
      <c r="K25" s="178"/>
      <c r="L25" s="179"/>
      <c r="M25" s="179"/>
      <c r="N25" s="179"/>
      <c r="O25" s="179"/>
      <c r="P25" s="179"/>
      <c r="Q25" s="179"/>
      <c r="R25" s="180"/>
    </row>
    <row r="26" spans="2:18" ht="13.5" customHeight="1" x14ac:dyDescent="0.15">
      <c r="B26" s="83" t="str">
        <f>'[11]業者別一覧（暫定版）'!B40</f>
        <v>(株)東京めいらく</v>
      </c>
      <c r="C26" s="83">
        <f>'[11]業者別一覧（暫定版）'!V40</f>
        <v>0</v>
      </c>
      <c r="D26" s="83" t="str">
        <f>'[11]業者別一覧（暫定版）'!B170</f>
        <v>(株)ﾃﾞﾘｯｸ</v>
      </c>
      <c r="E26" s="143">
        <f>'[11]業者別一覧（暫定版）'!V170</f>
        <v>0</v>
      </c>
      <c r="F26" s="83" t="str">
        <f>'[11]業者別一覧（暫定版）'!B267</f>
        <v>その他清掃費</v>
      </c>
      <c r="G26" s="143">
        <f>'[11]業者別一覧（暫定版）'!V267</f>
        <v>0</v>
      </c>
      <c r="H26" s="83" t="str">
        <f>'[11]業者別一覧（暫定版）'!B390</f>
        <v>ｽﾀｰﾂ出版</v>
      </c>
      <c r="I26" s="143">
        <f>'[11]業者別一覧（暫定版）'!V390</f>
        <v>0</v>
      </c>
      <c r="K26" s="178"/>
      <c r="L26" s="179"/>
      <c r="M26" s="179"/>
      <c r="N26" s="179"/>
      <c r="O26" s="179"/>
      <c r="P26" s="179"/>
      <c r="Q26" s="179"/>
      <c r="R26" s="180"/>
    </row>
    <row r="27" spans="2:18" ht="13.5" customHeight="1" x14ac:dyDescent="0.15">
      <c r="B27" s="83" t="str">
        <f>'[11]業者別一覧（暫定版）'!B41</f>
        <v>ﾀｶﾅｼ販売(株)</v>
      </c>
      <c r="C27" s="83">
        <f>'[11]業者別一覧（暫定版）'!V41</f>
        <v>279373.32</v>
      </c>
      <c r="D27" s="83" t="str">
        <f>'[11]業者別一覧（暫定版）'!B171</f>
        <v>白石酒店</v>
      </c>
      <c r="E27" s="143">
        <f>'[11]業者別一覧（暫定版）'!V171</f>
        <v>0</v>
      </c>
      <c r="F27" s="83" t="str">
        <f>'[11]業者別一覧（暫定版）'!B268</f>
        <v>その他修理費用</v>
      </c>
      <c r="G27" s="143">
        <f>'[11]業者別一覧（暫定版）'!V268</f>
        <v>0</v>
      </c>
      <c r="H27" s="83" t="str">
        <f>'[11]業者別一覧（暫定版）'!B391</f>
        <v>ｶｶｸｺﾑ</v>
      </c>
      <c r="I27" s="143">
        <f>'[11]業者別一覧（暫定版）'!V391</f>
        <v>0</v>
      </c>
      <c r="K27" s="178"/>
      <c r="L27" s="179"/>
      <c r="M27" s="179"/>
      <c r="N27" s="179"/>
      <c r="O27" s="179"/>
      <c r="P27" s="179"/>
      <c r="Q27" s="179"/>
      <c r="R27" s="180"/>
    </row>
    <row r="28" spans="2:18" ht="13.5" customHeight="1" x14ac:dyDescent="0.15">
      <c r="B28" s="83" t="str">
        <f>'[11]業者別一覧（暫定版）'!B42</f>
        <v>(株)ｻｽ</v>
      </c>
      <c r="C28" s="83">
        <f>'[11]業者別一覧（暫定版）'!V42</f>
        <v>0</v>
      </c>
      <c r="D28" s="83" t="str">
        <f>'[11]業者別一覧（暫定版）'!B172</f>
        <v>財団法人南薩地域地場産業</v>
      </c>
      <c r="E28" s="143">
        <f>'[11]業者別一覧（暫定版）'!V172</f>
        <v>0</v>
      </c>
      <c r="F28" s="83" t="str">
        <f>'[11]業者別一覧（暫定版）'!B269</f>
        <v>(有)GOODMEAT</v>
      </c>
      <c r="G28" s="143">
        <f>'[11]業者別一覧（暫定版）'!V269</f>
        <v>0</v>
      </c>
      <c r="H28" s="83" t="str">
        <f>'[11]業者別一覧（暫定版）'!B392</f>
        <v>ｱﾄﾞﾌﾟﾘﾝﾄ</v>
      </c>
      <c r="I28" s="143">
        <f>'[11]業者別一覧（暫定版）'!V392</f>
        <v>0</v>
      </c>
      <c r="K28" s="178"/>
      <c r="L28" s="179"/>
      <c r="M28" s="179"/>
      <c r="N28" s="179"/>
      <c r="O28" s="179"/>
      <c r="P28" s="179"/>
      <c r="Q28" s="179"/>
      <c r="R28" s="180"/>
    </row>
    <row r="29" spans="2:18" ht="13.5" customHeight="1" thickBot="1" x14ac:dyDescent="0.2">
      <c r="B29" s="83" t="str">
        <f>'[11]業者別一覧（暫定版）'!B43</f>
        <v>日本食研(株)</v>
      </c>
      <c r="C29" s="83">
        <f>'[11]業者別一覧（暫定版）'!V43</f>
        <v>0</v>
      </c>
      <c r="D29" s="83" t="str">
        <f>'[11]業者別一覧（暫定版）'!B173</f>
        <v>(株)つま正 中央市場物産(</v>
      </c>
      <c r="E29" s="143">
        <f>'[11]業者別一覧（暫定版）'!V173</f>
        <v>22980.240000000002</v>
      </c>
      <c r="F29" s="83" t="str">
        <f>'[11]業者別一覧（暫定版）'!B270</f>
        <v>(株)ｷﾀﾆ水産</v>
      </c>
      <c r="G29" s="143">
        <f>'[11]業者別一覧（暫定版）'!V270</f>
        <v>0</v>
      </c>
      <c r="H29" s="83" t="str">
        <f>'[11]業者別一覧（暫定版）'!B393</f>
        <v>ﾊﾞﾘｭｰﾜﾝ</v>
      </c>
      <c r="I29" s="143">
        <f>'[11]業者別一覧（暫定版）'!V393</f>
        <v>708.48</v>
      </c>
      <c r="K29" s="181"/>
      <c r="L29" s="182"/>
      <c r="M29" s="182"/>
      <c r="N29" s="182"/>
      <c r="O29" s="182"/>
      <c r="P29" s="182"/>
      <c r="Q29" s="182"/>
      <c r="R29" s="183"/>
    </row>
    <row r="30" spans="2:18" ht="13.5" customHeight="1" thickBot="1" x14ac:dyDescent="0.4">
      <c r="B30" s="83" t="str">
        <f>'[11]業者別一覧（暫定版）'!B44</f>
        <v>(株)ﾏｯｸ･ﾌｰｽﾞ</v>
      </c>
      <c r="C30" s="83">
        <f>'[11]業者別一覧（暫定版）'!V44</f>
        <v>0</v>
      </c>
      <c r="D30" s="83" t="str">
        <f>'[11]業者別一覧（暫定版）'!B174</f>
        <v>(有)ｶﾂﾐ商会</v>
      </c>
      <c r="E30" s="143">
        <f>'[11]業者別一覧（暫定版）'!V174</f>
        <v>0</v>
      </c>
      <c r="F30" s="83" t="str">
        <f>'[11]業者別一覧（暫定版）'!B271</f>
        <v>高瀬物産(株)</v>
      </c>
      <c r="G30" s="143">
        <f>'[11]業者別一覧（暫定版）'!V271</f>
        <v>40600.44</v>
      </c>
      <c r="H30" s="83" t="str">
        <f>'[11]業者別一覧（暫定版）'!B394</f>
        <v>ｴﾋﾞｿﾙ</v>
      </c>
      <c r="I30" s="143">
        <f>'[11]業者別一覧（暫定版）'!V394</f>
        <v>15271.2</v>
      </c>
      <c r="K30" s="173" t="s">
        <v>59</v>
      </c>
      <c r="M30" s="34" t="s">
        <v>197</v>
      </c>
      <c r="N30" s="174"/>
      <c r="O30" s="34" t="s">
        <v>198</v>
      </c>
      <c r="P30" s="34" t="s">
        <v>199</v>
      </c>
      <c r="Q30" s="174"/>
      <c r="R30" s="34" t="s">
        <v>198</v>
      </c>
    </row>
    <row r="31" spans="2:18" ht="13.5" customHeight="1" x14ac:dyDescent="0.15">
      <c r="B31" s="83" t="str">
        <f>'[11]業者別一覧（暫定版）'!B45</f>
        <v>(株)榎本</v>
      </c>
      <c r="C31" s="83">
        <f>'[11]業者別一覧（暫定版）'!V45</f>
        <v>21263.040000000001</v>
      </c>
      <c r="D31" s="83" t="str">
        <f>'[11]業者別一覧（暫定版）'!B175</f>
        <v>(株)TATSUMI</v>
      </c>
      <c r="E31" s="143">
        <f>'[11]業者別一覧（暫定版）'!V175</f>
        <v>821.88000000000011</v>
      </c>
      <c r="F31" s="83" t="str">
        <f>'[11]業者別一覧（暫定版）'!B272</f>
        <v>(株)西原商会</v>
      </c>
      <c r="G31" s="143">
        <f>'[11]業者別一覧（暫定版）'!V272</f>
        <v>0</v>
      </c>
      <c r="H31" s="83" t="str">
        <f>'[11]業者別一覧（暫定版）'!B395</f>
        <v>AI CROSS</v>
      </c>
      <c r="I31" s="143">
        <f>'[11]業者別一覧（暫定版）'!V395</f>
        <v>1620</v>
      </c>
      <c r="K31" s="175"/>
      <c r="L31" s="176"/>
      <c r="M31" s="176"/>
      <c r="N31" s="176"/>
      <c r="O31" s="176"/>
      <c r="P31" s="176"/>
      <c r="Q31" s="176"/>
      <c r="R31" s="177"/>
    </row>
    <row r="32" spans="2:18" ht="13.5" customHeight="1" x14ac:dyDescent="0.15">
      <c r="B32" s="83" t="str">
        <f>'[11]業者別一覧（暫定版）'!B46</f>
        <v>(株)ﾕﾆﾏｯﾄﾗｲﾌ</v>
      </c>
      <c r="C32" s="83">
        <f>'[11]業者別一覧（暫定版）'!V46</f>
        <v>0</v>
      </c>
      <c r="D32" s="83" t="str">
        <f>'[11]業者別一覧（暫定版）'!B176</f>
        <v>(株)久松商店</v>
      </c>
      <c r="E32" s="143">
        <f>'[11]業者別一覧（暫定版）'!V176</f>
        <v>0</v>
      </c>
      <c r="F32" s="83" t="str">
        <f>'[11]業者別一覧（暫定版）'!B273</f>
        <v>(株)ﾕｰﾛﾄﾚｰﾃﾞｨﾝｸﾞﾘﾐﾃｯﾄﾞ</v>
      </c>
      <c r="G32" s="143">
        <f>'[11]業者別一覧（暫定版）'!V273</f>
        <v>0</v>
      </c>
      <c r="H32" s="83" t="str">
        <f>'[11]業者別一覧（暫定版）'!B396</f>
        <v>USEN</v>
      </c>
      <c r="I32" s="143">
        <f>'[11]業者別一覧（暫定版）'!V396</f>
        <v>0</v>
      </c>
      <c r="K32" s="178"/>
      <c r="L32" s="179"/>
      <c r="M32" s="179"/>
      <c r="N32" s="179"/>
      <c r="O32" s="179"/>
      <c r="P32" s="179"/>
      <c r="Q32" s="179"/>
      <c r="R32" s="180"/>
    </row>
    <row r="33" spans="2:18" ht="13.5" customHeight="1" x14ac:dyDescent="0.15">
      <c r="B33" s="83" t="str">
        <f>'[11]業者別一覧（暫定版）'!B47</f>
        <v>ｼﾞｪﾉｽｸﾞﾙｰﾌﾟ(株)</v>
      </c>
      <c r="C33" s="83">
        <f>'[11]業者別一覧（暫定版）'!V47</f>
        <v>0</v>
      </c>
      <c r="D33" s="83" t="str">
        <f>'[11]業者別一覧（暫定版）'!B177</f>
        <v>BMO(株)</v>
      </c>
      <c r="E33" s="143">
        <f>'[11]業者別一覧（暫定版）'!V177</f>
        <v>0</v>
      </c>
      <c r="F33" s="83" t="str">
        <f>'[11]業者別一覧（暫定版）'!B274</f>
        <v>(株)ﾏｯｸ･ﾌｰｽﾞ</v>
      </c>
      <c r="G33" s="143">
        <f>'[11]業者別一覧（暫定版）'!V274</f>
        <v>0</v>
      </c>
      <c r="H33" s="83" t="str">
        <f>'[11]業者別一覧（暫定版）'!B397</f>
        <v>ﾐﾘｵﾈｯﾄ</v>
      </c>
      <c r="I33" s="143">
        <f>'[11]業者別一覧（暫定版）'!V397</f>
        <v>3060.7200000000003</v>
      </c>
      <c r="K33" s="178"/>
      <c r="L33" s="179"/>
      <c r="M33" s="179"/>
      <c r="N33" s="179"/>
      <c r="O33" s="179"/>
      <c r="P33" s="179"/>
      <c r="Q33" s="179"/>
      <c r="R33" s="180"/>
    </row>
    <row r="34" spans="2:18" ht="13.5" customHeight="1" x14ac:dyDescent="0.15">
      <c r="B34" s="83" t="str">
        <f>'[11]業者別一覧（暫定版）'!B48</f>
        <v>(株)ﾌﾟﾚｺﾌｰｽﾞ</v>
      </c>
      <c r="C34" s="83">
        <f>'[11]業者別一覧（暫定版）'!V48</f>
        <v>0</v>
      </c>
      <c r="D34" s="83" t="str">
        <f>'[11]業者別一覧（暫定版）'!B178</f>
        <v>泰平商事(株)</v>
      </c>
      <c r="E34" s="143">
        <f>'[11]業者別一覧（暫定版）'!V178</f>
        <v>0</v>
      </c>
      <c r="F34" s="83" t="str">
        <f>'[11]業者別一覧（暫定版）'!B275</f>
        <v>(株)榎本</v>
      </c>
      <c r="G34" s="143">
        <f>'[11]業者別一覧（暫定版）'!V275</f>
        <v>0</v>
      </c>
      <c r="H34" s="83" t="str">
        <f>'[11]業者別一覧（暫定版）'!B398</f>
        <v>ｸﾞﾛｰﾊﾞﾙｲﾝﾃﾞｯｸｽ</v>
      </c>
      <c r="I34" s="143">
        <f>'[11]業者別一覧（暫定版）'!V398</f>
        <v>600.48</v>
      </c>
      <c r="K34" s="178"/>
      <c r="L34" s="179"/>
      <c r="M34" s="179"/>
      <c r="N34" s="179"/>
      <c r="O34" s="179"/>
      <c r="P34" s="179"/>
      <c r="Q34" s="179"/>
      <c r="R34" s="180"/>
    </row>
    <row r="35" spans="2:18" ht="13.5" customHeight="1" x14ac:dyDescent="0.15">
      <c r="B35" s="83" t="str">
        <f>'[11]業者別一覧（暫定版）'!B49</f>
        <v>(株)ﾃﾞﾘｯｸ</v>
      </c>
      <c r="C35" s="83">
        <f>'[11]業者別一覧（暫定版）'!V49</f>
        <v>0</v>
      </c>
      <c r="D35" s="83" t="str">
        <f>'[11]業者別一覧（暫定版）'!B179</f>
        <v>芝氷業(株)</v>
      </c>
      <c r="E35" s="143">
        <f>'[11]業者別一覧（暫定版）'!V179</f>
        <v>13781.880000000001</v>
      </c>
      <c r="F35" s="83" t="str">
        <f>'[11]業者別一覧（暫定版）'!B276</f>
        <v>東芝ﾃｯｸ(株) 東京支社ｻﾌﾟﾗ</v>
      </c>
      <c r="G35" s="143">
        <f>'[11]業者別一覧（暫定版）'!V276</f>
        <v>0</v>
      </c>
      <c r="H35" s="83" t="str">
        <f>'[11]業者別一覧（暫定版）'!B399</f>
        <v>えいむ</v>
      </c>
      <c r="I35" s="143">
        <f>'[11]業者別一覧（暫定版）'!V399</f>
        <v>0</v>
      </c>
      <c r="K35" s="178"/>
      <c r="L35" s="179"/>
      <c r="M35" s="179"/>
      <c r="N35" s="179"/>
      <c r="O35" s="179"/>
      <c r="P35" s="179"/>
      <c r="Q35" s="179"/>
      <c r="R35" s="180"/>
    </row>
    <row r="36" spans="2:18" ht="13.5" customHeight="1" x14ac:dyDescent="0.15">
      <c r="B36" s="83" t="str">
        <f>'[11]業者別一覧（暫定版）'!B50</f>
        <v>ｴｽﾌｰｽﾞ(株)</v>
      </c>
      <c r="C36" s="83">
        <f>'[11]業者別一覧（暫定版）'!V50</f>
        <v>0</v>
      </c>
      <c r="D36" s="83" t="str">
        <f>'[11]業者別一覧（暫定版）'!B180</f>
        <v>FOR-REST(株) 東京内山事</v>
      </c>
      <c r="E36" s="143">
        <f>'[11]業者別一覧（暫定版）'!V180</f>
        <v>0</v>
      </c>
      <c r="F36" s="83" t="str">
        <f>'[11]業者別一覧（暫定版）'!B277</f>
        <v>(株)ﾕﾆﾏｯﾄﾗｲﾌ</v>
      </c>
      <c r="G36" s="143">
        <f>'[11]業者別一覧（暫定版）'!V277</f>
        <v>11016</v>
      </c>
      <c r="H36" s="83" t="str">
        <f>'[11]業者別一覧（暫定版）'!B400</f>
        <v>ｸﾞﾗﾌｨｯｸ</v>
      </c>
      <c r="I36" s="143">
        <f>'[11]業者別一覧（暫定版）'!V400</f>
        <v>0</v>
      </c>
      <c r="K36" s="178"/>
      <c r="L36" s="179"/>
      <c r="M36" s="179"/>
      <c r="N36" s="179"/>
      <c r="O36" s="179"/>
      <c r="P36" s="179"/>
      <c r="Q36" s="179"/>
      <c r="R36" s="180"/>
    </row>
    <row r="37" spans="2:18" ht="13.5" customHeight="1" x14ac:dyDescent="0.15">
      <c r="B37" s="83" t="str">
        <f>'[11]業者別一覧（暫定版）'!B51</f>
        <v>(有)みねや食品</v>
      </c>
      <c r="C37" s="83">
        <f>'[11]業者別一覧（暫定版）'!V51</f>
        <v>0</v>
      </c>
      <c r="D37" s="83" t="str">
        <f>'[11]業者別一覧（暫定版）'!B181</f>
        <v>三本ｺｰﾋｰ(株)</v>
      </c>
      <c r="E37" s="143">
        <f>'[11]業者別一覧（暫定版）'!V181</f>
        <v>73251</v>
      </c>
      <c r="F37" s="83" t="str">
        <f>'[11]業者別一覧（暫定版）'!B278</f>
        <v>(株)ﾀﾞｽｷﾝ木村</v>
      </c>
      <c r="G37" s="143">
        <f>'[11]業者別一覧（暫定版）'!V278</f>
        <v>0</v>
      </c>
      <c r="H37" s="83" t="str">
        <f>'[11]業者別一覧（暫定版）'!B401</f>
        <v>45ｱｲｽﾞ</v>
      </c>
      <c r="I37" s="143">
        <f>'[11]業者別一覧（暫定版）'!V401</f>
        <v>0</v>
      </c>
      <c r="K37" s="178"/>
      <c r="L37" s="179"/>
      <c r="M37" s="179"/>
      <c r="N37" s="179"/>
      <c r="O37" s="179"/>
      <c r="P37" s="179"/>
      <c r="Q37" s="179"/>
      <c r="R37" s="180"/>
    </row>
    <row r="38" spans="2:18" ht="13.5" customHeight="1" thickBot="1" x14ac:dyDescent="0.2">
      <c r="B38" s="83" t="str">
        <f>'[11]業者別一覧（暫定版）'!B52</f>
        <v>(株)つま正 中央市場物産(</v>
      </c>
      <c r="C38" s="83">
        <f>'[11]業者別一覧（暫定版）'!V52</f>
        <v>480841.92000000004</v>
      </c>
      <c r="D38" s="83" t="str">
        <f>'[11]業者別一覧（暫定版）'!B182</f>
        <v>(株)ﾃﾞｨｽ･ｴｸｽﾎﾟｰﾙ ｼﾞｬﾎﾟﾝ</v>
      </c>
      <c r="E38" s="143">
        <f>'[11]業者別一覧（暫定版）'!V182</f>
        <v>0</v>
      </c>
      <c r="F38" s="83" t="str">
        <f>'[11]業者別一覧（暫定版）'!B279</f>
        <v>(株)佐藤燃料</v>
      </c>
      <c r="G38" s="143">
        <f>'[11]業者別一覧（暫定版）'!V279</f>
        <v>0</v>
      </c>
      <c r="H38" s="83" t="str">
        <f>'[11]業者別一覧（暫定版）'!B402</f>
        <v>Gengo</v>
      </c>
      <c r="I38" s="143">
        <f>'[11]業者別一覧（暫定版）'!V402</f>
        <v>0</v>
      </c>
      <c r="K38" s="181"/>
      <c r="L38" s="182"/>
      <c r="M38" s="182"/>
      <c r="N38" s="182"/>
      <c r="O38" s="182"/>
      <c r="P38" s="182"/>
      <c r="Q38" s="182"/>
      <c r="R38" s="183"/>
    </row>
    <row r="39" spans="2:18" ht="13.5" customHeight="1" thickBot="1" x14ac:dyDescent="0.4">
      <c r="B39" s="83" t="str">
        <f>'[11]業者別一覧（暫定版）'!B53</f>
        <v>(有)ｶﾂﾐ商会</v>
      </c>
      <c r="C39" s="83">
        <f>'[11]業者別一覧（暫定版）'!V53</f>
        <v>0</v>
      </c>
      <c r="D39" s="83" t="str">
        <f>'[11]業者別一覧（暫定版）'!B183</f>
        <v>(株)河内屋</v>
      </c>
      <c r="E39" s="143">
        <f>'[11]業者別一覧（暫定版）'!V183</f>
        <v>0</v>
      </c>
      <c r="F39" s="83" t="str">
        <f>'[11]業者別一覧（暫定版）'!B280</f>
        <v>(株)つま正 中央市場物産(</v>
      </c>
      <c r="G39" s="143">
        <f>'[11]業者別一覧（暫定版）'!V280</f>
        <v>0</v>
      </c>
      <c r="H39" s="83" t="str">
        <f>'[11]業者別一覧（暫定版）'!B403</f>
        <v>ｷﾝｸﾞﾌﾟﾘﾝﾀｰｽﾞ</v>
      </c>
      <c r="I39" s="143">
        <f>'[11]業者別一覧（暫定版）'!V403</f>
        <v>0</v>
      </c>
      <c r="K39" s="173" t="s">
        <v>60</v>
      </c>
      <c r="M39" s="34" t="s">
        <v>201</v>
      </c>
      <c r="N39" s="184"/>
      <c r="O39" s="34" t="s">
        <v>202</v>
      </c>
      <c r="P39" s="34" t="s">
        <v>203</v>
      </c>
      <c r="Q39" s="184"/>
      <c r="R39" s="34" t="s">
        <v>202</v>
      </c>
    </row>
    <row r="40" spans="2:18" ht="13.5" customHeight="1" x14ac:dyDescent="0.15">
      <c r="B40" s="83" t="str">
        <f>'[11]業者別一覧（暫定版）'!B54</f>
        <v>(株)TATSUMI</v>
      </c>
      <c r="C40" s="83">
        <f>'[11]業者別一覧（暫定版）'!V54</f>
        <v>121369.32</v>
      </c>
      <c r="D40" s="83" t="str">
        <f>'[11]業者別一覧（暫定版）'!B184</f>
        <v>大榮産業(株)</v>
      </c>
      <c r="E40" s="143">
        <f>'[11]業者別一覧（暫定版）'!V184</f>
        <v>0</v>
      </c>
      <c r="F40" s="83" t="str">
        <f>'[11]業者別一覧（暫定版）'!B281</f>
        <v>(有)ｶﾂﾐ商会</v>
      </c>
      <c r="G40" s="143">
        <f>'[11]業者別一覧（暫定版）'!V281</f>
        <v>0</v>
      </c>
      <c r="H40" s="83" t="str">
        <f>'[11]業者別一覧（暫定版）'!B404</f>
        <v>USEN</v>
      </c>
      <c r="I40" s="143">
        <f>'[11]業者別一覧（暫定版）'!V404</f>
        <v>0</v>
      </c>
      <c r="K40" s="175"/>
      <c r="L40" s="176"/>
      <c r="M40" s="176"/>
      <c r="N40" s="176"/>
      <c r="O40" s="176"/>
      <c r="P40" s="176"/>
      <c r="Q40" s="176"/>
      <c r="R40" s="177"/>
    </row>
    <row r="41" spans="2:18" ht="13.5" customHeight="1" x14ac:dyDescent="0.15">
      <c r="B41" s="83" t="str">
        <f>'[11]業者別一覧（暫定版）'!B55</f>
        <v>(株)久松商店</v>
      </c>
      <c r="C41" s="83">
        <f>'[11]業者別一覧（暫定版）'!V55</f>
        <v>691944.12</v>
      </c>
      <c r="D41" s="83" t="str">
        <f>'[11]業者別一覧（暫定版）'!B185</f>
        <v>(株)日商物産</v>
      </c>
      <c r="E41" s="143">
        <f>'[11]業者別一覧（暫定版）'!V185</f>
        <v>0</v>
      </c>
      <c r="F41" s="83" t="str">
        <f>'[11]業者別一覧（暫定版）'!B282</f>
        <v>(株)TATSUMI</v>
      </c>
      <c r="G41" s="143">
        <f>'[11]業者別一覧（暫定版）'!V282</f>
        <v>0</v>
      </c>
      <c r="H41" s="83" t="str">
        <f>'[11]業者別一覧（暫定版）'!B405</f>
        <v>一休</v>
      </c>
      <c r="I41" s="83">
        <f>'[11]業者別一覧（暫定版）'!V405</f>
        <v>251305.2</v>
      </c>
      <c r="K41" s="178"/>
      <c r="L41" s="179"/>
      <c r="M41" s="179"/>
      <c r="N41" s="179"/>
      <c r="O41" s="179"/>
      <c r="P41" s="179"/>
      <c r="Q41" s="179"/>
      <c r="R41" s="180"/>
    </row>
    <row r="42" spans="2:18" ht="13.5" customHeight="1" x14ac:dyDescent="0.15">
      <c r="B42" s="83" t="str">
        <f>'[11]業者別一覧（暫定版）'!B56</f>
        <v>池伝(株)</v>
      </c>
      <c r="C42" s="83">
        <f>'[11]業者別一覧（暫定版）'!V56</f>
        <v>14645.880000000001</v>
      </c>
      <c r="D42" s="83" t="str">
        <f>'[11]業者別一覧（暫定版）'!B186</f>
        <v>(株)白鳳社</v>
      </c>
      <c r="E42" s="143">
        <f>'[11]業者別一覧（暫定版）'!V186</f>
        <v>0</v>
      </c>
      <c r="F42" s="83" t="str">
        <f>'[11]業者別一覧（暫定版）'!B283</f>
        <v>池伝(株)</v>
      </c>
      <c r="G42" s="143">
        <f>'[11]業者別一覧（暫定版）'!V283</f>
        <v>0</v>
      </c>
      <c r="H42" s="83" t="str">
        <f>'[11]業者別一覧（暫定版）'!B406</f>
        <v>ｴｺ配</v>
      </c>
      <c r="I42" s="83">
        <f>'[11]業者別一覧（暫定版）'!V406</f>
        <v>0</v>
      </c>
      <c r="K42" s="178"/>
      <c r="L42" s="179"/>
      <c r="M42" s="179"/>
      <c r="N42" s="179"/>
      <c r="O42" s="179"/>
      <c r="P42" s="179"/>
      <c r="Q42" s="179"/>
      <c r="R42" s="180"/>
    </row>
    <row r="43" spans="2:18" ht="13.5" customHeight="1" x14ac:dyDescent="0.15">
      <c r="B43" s="83" t="str">
        <f>'[11]業者別一覧（暫定版）'!B57</f>
        <v>BMO(株)</v>
      </c>
      <c r="C43" s="83">
        <f>'[11]業者別一覧（暫定版）'!V57</f>
        <v>0</v>
      </c>
      <c r="D43" s="83" t="str">
        <f>'[11]業者別一覧（暫定版）'!B187</f>
        <v>(株)ｾﾌﾞﾝﾕﾆﾌｫｰﾑ</v>
      </c>
      <c r="E43" s="143">
        <f>'[11]業者別一覧（暫定版）'!V187</f>
        <v>0</v>
      </c>
      <c r="F43" s="83" t="str">
        <f>'[11]業者別一覧（暫定版）'!B284</f>
        <v>(株)ﾕﾆﾃｨ</v>
      </c>
      <c r="G43" s="143">
        <f>'[11]業者別一覧（暫定版）'!V284</f>
        <v>0</v>
      </c>
      <c r="H43" s="83" t="str">
        <f>'[11]業者別一覧（暫定版）'!B407</f>
        <v>奥田和洋紙店</v>
      </c>
      <c r="I43" s="83">
        <f>'[11]業者別一覧（暫定版）'!V407</f>
        <v>0</v>
      </c>
      <c r="K43" s="178"/>
      <c r="L43" s="179"/>
      <c r="M43" s="179"/>
      <c r="N43" s="179"/>
      <c r="O43" s="179"/>
      <c r="P43" s="179"/>
      <c r="Q43" s="179"/>
      <c r="R43" s="180"/>
    </row>
    <row r="44" spans="2:18" ht="13.5" customHeight="1" x14ac:dyDescent="0.15">
      <c r="B44" s="83" t="str">
        <f>'[11]業者別一覧（暫定版）'!B58</f>
        <v>(株)ｳｲﾝﾌｧｰﾑ</v>
      </c>
      <c r="C44" s="83">
        <f>'[11]業者別一覧（暫定版）'!V58</f>
        <v>13122</v>
      </c>
      <c r="D44" s="83" t="str">
        <f>'[11]業者別一覧（暫定版）'!B188</f>
        <v>海老光(株)</v>
      </c>
      <c r="E44" s="143">
        <f>'[11]業者別一覧（暫定版）'!V188</f>
        <v>0</v>
      </c>
      <c r="F44" s="83" t="str">
        <f>'[11]業者別一覧（暫定版）'!B285</f>
        <v>泰平商事(株)</v>
      </c>
      <c r="G44" s="143">
        <f>'[11]業者別一覧（暫定版）'!V285</f>
        <v>0</v>
      </c>
      <c r="H44" s="34" t="str">
        <f>'[11]業者別一覧（暫定版）'!B408</f>
        <v>富士ﾊﾟｯｸ</v>
      </c>
      <c r="I44" s="83">
        <f>'[11]業者別一覧（暫定版）'!V408</f>
        <v>0</v>
      </c>
      <c r="K44" s="178"/>
      <c r="L44" s="179"/>
      <c r="M44" s="179"/>
      <c r="N44" s="179"/>
      <c r="O44" s="179"/>
      <c r="P44" s="179"/>
      <c r="Q44" s="179"/>
      <c r="R44" s="180"/>
    </row>
    <row r="45" spans="2:18" ht="13.5" customHeight="1" x14ac:dyDescent="0.15">
      <c r="B45" s="83" t="str">
        <f>'[11]業者別一覧（暫定版）'!B59</f>
        <v>川島食品(株)</v>
      </c>
      <c r="C45" s="83">
        <f>'[11]業者別一覧（暫定版）'!V59</f>
        <v>162851.04</v>
      </c>
      <c r="D45" s="83" t="str">
        <f>'[11]業者別一覧（暫定版）'!B189</f>
        <v>ﾐﾘｵﾝ商事(株)</v>
      </c>
      <c r="E45" s="143">
        <f>'[11]業者別一覧（暫定版）'!V189</f>
        <v>0</v>
      </c>
      <c r="F45" s="83" t="str">
        <f>'[11]業者別一覧（暫定版）'!B286</f>
        <v>芝氷業(株)</v>
      </c>
      <c r="G45" s="143">
        <f>'[11]業者別一覧（暫定版）'!V286</f>
        <v>0</v>
      </c>
      <c r="H45" s="83" t="str">
        <f>'[11]業者別一覧（暫定版）'!B409</f>
        <v>日本郵便</v>
      </c>
      <c r="I45" s="83">
        <f>'[11]業者別一覧（暫定版）'!V409</f>
        <v>0</v>
      </c>
      <c r="K45" s="178"/>
      <c r="L45" s="179"/>
      <c r="M45" s="179"/>
      <c r="N45" s="179"/>
      <c r="O45" s="179"/>
      <c r="P45" s="179"/>
      <c r="Q45" s="179"/>
      <c r="R45" s="180"/>
    </row>
    <row r="46" spans="2:18" ht="13.5" customHeight="1" x14ac:dyDescent="0.15">
      <c r="B46" s="83" t="str">
        <f>'[11]業者別一覧（暫定版）'!B60</f>
        <v>(株)ﾌｰﾄﾞﾌｱｯｼｮﾝ</v>
      </c>
      <c r="C46" s="83">
        <f>'[11]業者別一覧（暫定版）'!V60</f>
        <v>0</v>
      </c>
      <c r="D46" s="83" t="str">
        <f>'[11]業者別一覧（暫定版）'!B190</f>
        <v>関西三本ｺｰﾋｰ(株)</v>
      </c>
      <c r="E46" s="143">
        <f>'[11]業者別一覧（暫定版）'!V190</f>
        <v>0</v>
      </c>
      <c r="F46" s="83" t="str">
        <f>'[11]業者別一覧（暫定版）'!B287</f>
        <v>(株)ｳｴｯｸｽ</v>
      </c>
      <c r="G46" s="143">
        <f>'[11]業者別一覧（暫定版）'!V287</f>
        <v>0</v>
      </c>
      <c r="H46" s="83" t="str">
        <f>'[11]業者別一覧（暫定版）'!B410</f>
        <v>ｴﾎﾟｯｸｱｰﾄ</v>
      </c>
      <c r="I46" s="83">
        <f>'[11]業者別一覧（暫定版）'!V410</f>
        <v>0</v>
      </c>
      <c r="K46" s="178"/>
      <c r="L46" s="179"/>
      <c r="M46" s="179"/>
      <c r="N46" s="179"/>
      <c r="O46" s="179"/>
      <c r="P46" s="179"/>
      <c r="Q46" s="179"/>
      <c r="R46" s="180"/>
    </row>
    <row r="47" spans="2:18" ht="13.5" customHeight="1" thickBot="1" x14ac:dyDescent="0.2">
      <c r="B47" s="83" t="str">
        <f>'[11]業者別一覧（暫定版）'!B61</f>
        <v>泰平商事(株)</v>
      </c>
      <c r="C47" s="83">
        <f>'[11]業者別一覧（暫定版）'!V61</f>
        <v>0</v>
      </c>
      <c r="D47" s="83" t="str">
        <f>'[11]業者別一覧（暫定版）'!B191</f>
        <v>(株)ﾍﾞｼﾞﾌﾟﾗｽ</v>
      </c>
      <c r="E47" s="143">
        <f>'[11]業者別一覧（暫定版）'!V191</f>
        <v>0</v>
      </c>
      <c r="F47" s="83" t="str">
        <f>'[11]業者別一覧（暫定版）'!B288</f>
        <v>三本ｺｰﾋｰ(株)</v>
      </c>
      <c r="G47" s="143">
        <f>'[11]業者別一覧（暫定版）'!V288</f>
        <v>4147.2000000000007</v>
      </c>
      <c r="H47" s="83" t="str">
        <f>'[11]業者別一覧（暫定版）'!B411</f>
        <v>ﾗｸｽﾙ</v>
      </c>
      <c r="I47" s="83">
        <f>'[11]業者別一覧（暫定版）'!V411</f>
        <v>0</v>
      </c>
      <c r="K47" s="181"/>
      <c r="L47" s="182"/>
      <c r="M47" s="182"/>
      <c r="N47" s="182"/>
      <c r="O47" s="182"/>
      <c r="P47" s="182"/>
      <c r="Q47" s="182"/>
      <c r="R47" s="183"/>
    </row>
    <row r="48" spans="2:18" ht="13.5" customHeight="1" thickBot="1" x14ac:dyDescent="0.4">
      <c r="B48" s="83" t="str">
        <f>'[11]業者別一覧（暫定版）'!B62</f>
        <v>(株)ﾌﾟﾘﾏ･ﾊﾟｽﾀ</v>
      </c>
      <c r="C48" s="83">
        <f>'[11]業者別一覧（暫定版）'!V62</f>
        <v>0</v>
      </c>
      <c r="D48" s="83" t="str">
        <f>'[11]業者別一覧（暫定版）'!B192</f>
        <v>NHｼﾞｬﾊﾟﾝﾌｰﾄﾞ(株) 戸田事</v>
      </c>
      <c r="E48" s="143">
        <f>'[11]業者別一覧（暫定版）'!V192</f>
        <v>0</v>
      </c>
      <c r="F48" s="83" t="str">
        <f>'[11]業者別一覧（暫定版）'!B289</f>
        <v>(株)日商物産</v>
      </c>
      <c r="G48" s="143">
        <f>'[11]業者別一覧（暫定版）'!V289</f>
        <v>103345.20000000001</v>
      </c>
      <c r="H48" s="83" t="str">
        <f>'[11]業者別一覧（暫定版）'!B412</f>
        <v>経費振替</v>
      </c>
      <c r="I48" s="83">
        <f>'[11]業者別一覧（暫定版）'!V412</f>
        <v>24266.52</v>
      </c>
      <c r="K48" s="173" t="s">
        <v>61</v>
      </c>
      <c r="M48" s="34" t="s">
        <v>201</v>
      </c>
      <c r="N48" s="184"/>
      <c r="O48" s="34" t="s">
        <v>202</v>
      </c>
      <c r="P48" s="34" t="s">
        <v>203</v>
      </c>
      <c r="Q48" s="184"/>
      <c r="R48" s="34" t="s">
        <v>202</v>
      </c>
    </row>
    <row r="49" spans="2:18" ht="13.5" customHeight="1" x14ac:dyDescent="0.15">
      <c r="B49" s="83" t="str">
        <f>'[11]業者別一覧（暫定版）'!B63</f>
        <v>芝氷業(株)</v>
      </c>
      <c r="C49" s="83">
        <f>'[11]業者別一覧（暫定版）'!V63</f>
        <v>0</v>
      </c>
      <c r="D49" s="83" t="str">
        <f>'[11]業者別一覧（暫定版）'!B193</f>
        <v>(株)藤本商会本店</v>
      </c>
      <c r="E49" s="143">
        <f>'[11]業者別一覧（暫定版）'!V193</f>
        <v>0</v>
      </c>
      <c r="F49" s="83" t="str">
        <f>'[11]業者別一覧（暫定版）'!B290</f>
        <v>(株)白鳳社</v>
      </c>
      <c r="G49" s="143">
        <f>'[11]業者別一覧（暫定版）'!V290</f>
        <v>0</v>
      </c>
      <c r="H49" s="83" t="str">
        <f>'[11]業者別一覧（暫定版）'!B413</f>
        <v>その他</v>
      </c>
      <c r="I49" s="83">
        <f>'[11]業者別一覧（暫定版）'!V413</f>
        <v>0</v>
      </c>
      <c r="K49" s="175"/>
      <c r="L49" s="176"/>
      <c r="M49" s="176"/>
      <c r="N49" s="176"/>
      <c r="O49" s="176"/>
      <c r="P49" s="176"/>
      <c r="Q49" s="176"/>
      <c r="R49" s="177"/>
    </row>
    <row r="50" spans="2:18" ht="13.5" customHeight="1" x14ac:dyDescent="0.15">
      <c r="B50" s="83" t="str">
        <f>'[11]業者別一覧（暫定版）'!B64</f>
        <v>(株)双峯農産</v>
      </c>
      <c r="C50" s="83">
        <f>'[11]業者別一覧（暫定版）'!V64</f>
        <v>0</v>
      </c>
      <c r="D50" s="83" t="str">
        <f>'[11]業者別一覧（暫定版）'!B194</f>
        <v>(株)幸之茶屋</v>
      </c>
      <c r="E50" s="143">
        <f>'[11]業者別一覧（暫定版）'!V194</f>
        <v>0</v>
      </c>
      <c r="F50" s="83" t="str">
        <f>'[11]業者別一覧（暫定版）'!B291</f>
        <v>(株)ｾﾌﾞﾝﾕﾆﾌｫｰﾑ</v>
      </c>
      <c r="G50" s="143">
        <f>'[11]業者別一覧（暫定版）'!V291</f>
        <v>0</v>
      </c>
      <c r="H50" s="83" t="str">
        <f>'[11]業者別一覧（暫定版）'!B414</f>
        <v>予備</v>
      </c>
      <c r="I50" s="83">
        <f>'[11]業者別一覧（暫定版）'!V414</f>
        <v>0</v>
      </c>
      <c r="K50" s="178"/>
      <c r="L50" s="179"/>
      <c r="M50" s="179"/>
      <c r="N50" s="179"/>
      <c r="O50" s="179"/>
      <c r="P50" s="179"/>
      <c r="Q50" s="179"/>
      <c r="R50" s="180"/>
    </row>
    <row r="51" spans="2:18" ht="13.5" customHeight="1" x14ac:dyDescent="0.15">
      <c r="B51" s="83" t="str">
        <f>'[11]業者別一覧（暫定版）'!B65</f>
        <v>三本ｺｰﾋｰ(株)</v>
      </c>
      <c r="C51" s="83">
        <f>'[11]業者別一覧（暫定版）'!V65</f>
        <v>0</v>
      </c>
      <c r="D51" s="83" t="str">
        <f>'[11]業者別一覧（暫定版）'!B195</f>
        <v>(株)海老正 受注ｾﾝﾀｰ</v>
      </c>
      <c r="E51" s="143">
        <f>'[11]業者別一覧（暫定版）'!V195</f>
        <v>0</v>
      </c>
      <c r="F51" s="83" t="str">
        <f>'[11]業者別一覧（暫定版）'!B292</f>
        <v>海老光(株)</v>
      </c>
      <c r="G51" s="143">
        <f>'[11]業者別一覧（暫定版）'!V292</f>
        <v>0</v>
      </c>
      <c r="H51" s="83" t="str">
        <f>'[11]業者別一覧（暫定版）'!B415</f>
        <v>ｲﾝﾌｫﾏｰﾄ</v>
      </c>
      <c r="I51" s="83">
        <f>'[11]業者別一覧（暫定版）'!V415</f>
        <v>1404</v>
      </c>
      <c r="K51" s="178"/>
      <c r="L51" s="179"/>
      <c r="M51" s="179"/>
      <c r="N51" s="179"/>
      <c r="O51" s="179"/>
      <c r="P51" s="179"/>
      <c r="Q51" s="179"/>
      <c r="R51" s="180"/>
    </row>
    <row r="52" spans="2:18" ht="13.5" customHeight="1" x14ac:dyDescent="0.15">
      <c r="B52" s="83" t="str">
        <f>'[11]業者別一覧（暫定版）'!B66</f>
        <v>海老光(株)</v>
      </c>
      <c r="C52" s="83">
        <f>'[11]業者別一覧（暫定版）'!V66</f>
        <v>206898.84000000003</v>
      </c>
      <c r="D52" s="83" t="str">
        <f>'[11]業者別一覧（暫定版）'!B196</f>
        <v>(株)ﾌｨﾗﾃﾞｨｽ</v>
      </c>
      <c r="E52" s="143">
        <f>'[11]業者別一覧（暫定版）'!V196</f>
        <v>121619.88</v>
      </c>
      <c r="F52" s="83" t="str">
        <f>'[11]業者別一覧（暫定版）'!B293</f>
        <v>(株)ｲｻﾐ</v>
      </c>
      <c r="G52" s="143">
        <f>'[11]業者別一覧（暫定版）'!V293</f>
        <v>0</v>
      </c>
      <c r="H52" s="83" t="str">
        <f>'[11]業者別一覧（暫定版）'!B416</f>
        <v>USEN</v>
      </c>
      <c r="I52" s="83">
        <f>'[11]業者別一覧（暫定版）'!V416</f>
        <v>0</v>
      </c>
      <c r="K52" s="178"/>
      <c r="L52" s="179"/>
      <c r="M52" s="179"/>
      <c r="N52" s="179"/>
      <c r="O52" s="179"/>
      <c r="P52" s="179"/>
      <c r="Q52" s="179"/>
      <c r="R52" s="180"/>
    </row>
    <row r="53" spans="2:18" ht="13.5" customHeight="1" x14ac:dyDescent="0.15">
      <c r="B53" s="83" t="str">
        <f>'[11]業者別一覧（暫定版）'!B67</f>
        <v>(株)魚蔵</v>
      </c>
      <c r="C53" s="83">
        <f>'[11]業者別一覧（暫定版）'!V67</f>
        <v>0</v>
      </c>
      <c r="D53" s="83" t="str">
        <f>'[11]業者別一覧（暫定版）'!B197</f>
        <v>(株)ﾋﾟｰ･ﾃﾞｨｰ･ｼｰ</v>
      </c>
      <c r="E53" s="143">
        <f>'[11]業者別一覧（暫定版）'!V197</f>
        <v>0</v>
      </c>
      <c r="F53" s="83" t="str">
        <f>'[11]業者別一覧（暫定版）'!B294</f>
        <v>ｵﾘｶ産業(株)</v>
      </c>
      <c r="G53" s="143">
        <f>'[11]業者別一覧（暫定版）'!V294</f>
        <v>0</v>
      </c>
      <c r="H53" s="83" t="str">
        <f>'[11]業者別一覧（暫定版）'!B418</f>
        <v>リクルート　ホットペッパーポイント付与料</v>
      </c>
      <c r="I53" s="83">
        <f>'[11]業者別一覧（暫定版）'!V418*1.08</f>
        <v>0</v>
      </c>
      <c r="K53" s="178"/>
      <c r="L53" s="179"/>
      <c r="M53" s="179"/>
      <c r="N53" s="179"/>
      <c r="O53" s="179"/>
      <c r="P53" s="179"/>
      <c r="Q53" s="179"/>
      <c r="R53" s="180"/>
    </row>
    <row r="54" spans="2:18" ht="13.5" customHeight="1" x14ac:dyDescent="0.15">
      <c r="B54" s="83" t="str">
        <f>'[11]業者別一覧（暫定版）'!B68</f>
        <v>(株)ｲｻﾐ</v>
      </c>
      <c r="C54" s="83">
        <f>'[11]業者別一覧（暫定版）'!V68</f>
        <v>0</v>
      </c>
      <c r="D54" s="83" t="str">
        <f>'[11]業者別一覧（暫定版）'!B198</f>
        <v>(株)ﾄｰﾎｰﾌｰﾄﾞｻｰﾋﾞｽ ｸﾞﾙｰﾌﾟ</v>
      </c>
      <c r="E54" s="143">
        <f>'[11]業者別一覧（暫定版）'!V198</f>
        <v>0</v>
      </c>
      <c r="F54" s="83" t="str">
        <f>'[11]業者別一覧（暫定版）'!B295</f>
        <v>関西三本ｺｰﾋｰ(株)</v>
      </c>
      <c r="G54" s="143">
        <f>'[11]業者別一覧（暫定版）'!V295</f>
        <v>0</v>
      </c>
      <c r="H54" s="83"/>
      <c r="I54" s="83"/>
      <c r="K54" s="178"/>
      <c r="L54" s="179"/>
      <c r="M54" s="179"/>
      <c r="N54" s="179"/>
      <c r="O54" s="179"/>
      <c r="P54" s="179"/>
      <c r="Q54" s="179"/>
      <c r="R54" s="180"/>
    </row>
    <row r="55" spans="2:18" ht="13.5" customHeight="1" x14ac:dyDescent="0.15">
      <c r="B55" s="83" t="str">
        <f>'[11]業者別一覧（暫定版）'!B69</f>
        <v>関西三本ｺｰﾋｰ(株)</v>
      </c>
      <c r="C55" s="83">
        <f>'[11]業者別一覧（暫定版）'!V69</f>
        <v>0</v>
      </c>
      <c r="D55" s="83" t="str">
        <f>'[11]業者別一覧（暫定版）'!B199</f>
        <v>(株)ふじまつ</v>
      </c>
      <c r="E55" s="143">
        <f>'[11]業者別一覧（暫定版）'!V199</f>
        <v>0</v>
      </c>
      <c r="F55" s="83" t="str">
        <f>'[11]業者別一覧（暫定版）'!B296</f>
        <v>(株)ﾍﾞｼﾞﾌﾟﾗｽ</v>
      </c>
      <c r="G55" s="143">
        <f>'[11]業者別一覧（暫定版）'!V296</f>
        <v>0</v>
      </c>
      <c r="H55" s="83"/>
      <c r="I55" s="83"/>
      <c r="K55" s="178"/>
      <c r="L55" s="179"/>
      <c r="M55" s="179"/>
      <c r="N55" s="179"/>
      <c r="O55" s="179"/>
      <c r="P55" s="179"/>
      <c r="Q55" s="179"/>
      <c r="R55" s="180"/>
    </row>
    <row r="56" spans="2:18" ht="13.5" customHeight="1" thickBot="1" x14ac:dyDescent="0.2">
      <c r="B56" s="83" t="str">
        <f>'[11]業者別一覧（暫定版）'!B70</f>
        <v>(株)ｵﾘｴﾝﾀﾙﾍﾞｰｶﾘｰ</v>
      </c>
      <c r="C56" s="83">
        <f>'[11]業者別一覧（暫定版）'!V70</f>
        <v>0</v>
      </c>
      <c r="D56" s="83" t="str">
        <f>'[11]業者別一覧（暫定版）'!B200</f>
        <v>(株)ヴｨﾉﾗﾑ</v>
      </c>
      <c r="E56" s="143">
        <f>'[11]業者別一覧（暫定版）'!V200</f>
        <v>213970.68000000002</v>
      </c>
      <c r="F56" s="83" t="str">
        <f>'[11]業者別一覧（暫定版）'!B297</f>
        <v>(株)藤本商会本店</v>
      </c>
      <c r="G56" s="143">
        <f>'[11]業者別一覧（暫定版）'!V297</f>
        <v>0</v>
      </c>
      <c r="H56" s="83"/>
      <c r="I56" s="83"/>
      <c r="K56" s="181"/>
      <c r="L56" s="182"/>
      <c r="M56" s="182"/>
      <c r="N56" s="182"/>
      <c r="O56" s="182"/>
      <c r="P56" s="182"/>
      <c r="Q56" s="182"/>
      <c r="R56" s="183"/>
    </row>
    <row r="57" spans="2:18" ht="13.5" customHeight="1" x14ac:dyDescent="0.15">
      <c r="B57" s="83" t="str">
        <f>'[11]業者別一覧（暫定版）'!B71</f>
        <v>ﾏﾙｲ食品(株)</v>
      </c>
      <c r="C57" s="83">
        <f>'[11]業者別一覧（暫定版）'!V71</f>
        <v>0</v>
      </c>
      <c r="D57" s="83" t="str">
        <f>'[11]業者別一覧（暫定版）'!B201</f>
        <v>高瀬物産(株) 青果O</v>
      </c>
      <c r="E57" s="143">
        <f>'[11]業者別一覧（暫定版）'!V201</f>
        <v>0</v>
      </c>
      <c r="F57" s="83" t="str">
        <f>'[11]業者別一覧（暫定版）'!B298</f>
        <v>(株)ﾋﾟｰ･ﾃﾞｨｰ･ｼｰ</v>
      </c>
      <c r="G57" s="143">
        <f>'[11]業者別一覧（暫定版）'!V298</f>
        <v>0</v>
      </c>
      <c r="H57" s="83"/>
      <c r="I57" s="83"/>
    </row>
    <row r="58" spans="2:18" ht="13.5" customHeight="1" x14ac:dyDescent="0.15">
      <c r="B58" s="83" t="str">
        <f>'[11]業者別一覧（暫定版）'!B72</f>
        <v>(株)ﾍﾞｼﾞﾌﾟﾗｽ</v>
      </c>
      <c r="C58" s="83">
        <f>'[11]業者別一覧（暫定版）'!V72</f>
        <v>0</v>
      </c>
      <c r="D58" s="83" t="str">
        <f>'[11]業者別一覧（暫定版）'!B202</f>
        <v>(株)ﾆｯｸﾌｰｽﾞ</v>
      </c>
      <c r="E58" s="143">
        <f>'[11]業者別一覧（暫定版）'!V202</f>
        <v>0</v>
      </c>
      <c r="F58" s="83" t="str">
        <f>'[11]業者別一覧（暫定版）'!B299</f>
        <v>(株)ﾄｰﾎｰﾌｰﾄﾞｻｰﾋﾞｽ ｸﾞﾙｰﾌﾟ</v>
      </c>
      <c r="G58" s="143">
        <f>'[11]業者別一覧（暫定版）'!V299</f>
        <v>0</v>
      </c>
      <c r="H58" s="83"/>
      <c r="I58" s="83"/>
    </row>
    <row r="59" spans="2:18" ht="13.5" customHeight="1" x14ac:dyDescent="0.15">
      <c r="B59" s="83" t="str">
        <f>'[11]業者別一覧（暫定版）'!B73</f>
        <v>(株)神戸まるかん</v>
      </c>
      <c r="C59" s="83">
        <f>'[11]業者別一覧（暫定版）'!V73</f>
        <v>0</v>
      </c>
      <c r="D59" s="83" t="str">
        <f>'[11]業者別一覧（暫定版）'!B203</f>
        <v>(株)ﾃｨｰﾎﾟｰﾙｻｰﾋﾞｽ</v>
      </c>
      <c r="E59" s="143">
        <f>'[11]業者別一覧（暫定版）'!V203</f>
        <v>0</v>
      </c>
      <c r="F59" s="83" t="str">
        <f>'[11]業者別一覧（暫定版）'!B300</f>
        <v>(株)ﾃｨｰﾎﾟｰﾙｻｰﾋﾞｽ</v>
      </c>
      <c r="G59" s="143">
        <f>'[11]業者別一覧（暫定版）'!V300</f>
        <v>0</v>
      </c>
      <c r="H59" s="83"/>
      <c r="I59" s="83"/>
    </row>
    <row r="60" spans="2:18" ht="13.5" customHeight="1" x14ac:dyDescent="0.15">
      <c r="B60" s="83" t="str">
        <f>'[11]業者別一覧（暫定版）'!B74</f>
        <v>NHｼﾞｬﾊﾟﾝﾌｰﾄﾞ(株) 戸田事</v>
      </c>
      <c r="C60" s="83">
        <f>'[11]業者別一覧（暫定版）'!V74</f>
        <v>0</v>
      </c>
      <c r="D60" s="83" t="str">
        <f>'[11]業者別一覧（暫定版）'!B204</f>
        <v>尾家産業(株)</v>
      </c>
      <c r="E60" s="143">
        <f>'[11]業者別一覧（暫定版）'!V204</f>
        <v>0</v>
      </c>
      <c r="F60" s="83" t="str">
        <f>'[11]業者別一覧（暫定版）'!B301</f>
        <v>尾家産業(株)</v>
      </c>
      <c r="G60" s="143">
        <f>'[11]業者別一覧（暫定版）'!V301</f>
        <v>0</v>
      </c>
      <c r="H60" s="83"/>
      <c r="I60" s="83"/>
    </row>
    <row r="61" spans="2:18" ht="13.5" customHeight="1" x14ac:dyDescent="0.15">
      <c r="B61" s="83" t="str">
        <f>'[11]業者別一覧（暫定版）'!B75</f>
        <v>(株)千興ﾌｧｰﾑ</v>
      </c>
      <c r="C61" s="83">
        <f>'[11]業者別一覧（暫定版）'!V75</f>
        <v>0</v>
      </c>
      <c r="D61" s="83" t="str">
        <f>'[11]業者別一覧（暫定版）'!B205</f>
        <v>(株)大阪めいらく</v>
      </c>
      <c r="E61" s="143">
        <f>'[11]業者別一覧（暫定版）'!V205</f>
        <v>0</v>
      </c>
      <c r="F61" s="83" t="str">
        <f>'[11]業者別一覧（暫定版）'!B302</f>
        <v>中央ｸﾘｰﾝｴｲﾄﾞ販売(株)</v>
      </c>
      <c r="G61" s="143">
        <f>'[11]業者別一覧（暫定版）'!V302</f>
        <v>0</v>
      </c>
      <c r="H61" s="83"/>
      <c r="I61" s="83"/>
    </row>
    <row r="62" spans="2:18" ht="13.5" customHeight="1" x14ac:dyDescent="0.15">
      <c r="B62" s="83" t="str">
        <f>'[11]業者別一覧（暫定版）'!B76</f>
        <v>(株)海老正 受注ｾﾝﾀｰ</v>
      </c>
      <c r="C62" s="83">
        <f>'[11]業者別一覧（暫定版）'!V76</f>
        <v>0</v>
      </c>
      <c r="D62" s="83" t="str">
        <f>'[11]業者別一覧（暫定版）'!B206</f>
        <v>(株)ﾛｰﾔﾙｵﾌﾞｼﾞｬﾊﾟﾝ</v>
      </c>
      <c r="E62" s="143">
        <f>'[11]業者別一覧（暫定版）'!V206</f>
        <v>0</v>
      </c>
      <c r="F62" s="83" t="str">
        <f>'[11]業者別一覧（暫定版）'!B303</f>
        <v>(株)大阪めいらく</v>
      </c>
      <c r="G62" s="143">
        <f>'[11]業者別一覧（暫定版）'!V303</f>
        <v>0</v>
      </c>
      <c r="H62" s="83"/>
      <c r="I62" s="83"/>
    </row>
    <row r="63" spans="2:18" ht="13.5" customHeight="1" x14ac:dyDescent="0.15">
      <c r="B63" s="83" t="str">
        <f>'[11]業者別一覧（暫定版）'!B77</f>
        <v>(株)ﾌｨﾗﾃﾞｨｽ</v>
      </c>
      <c r="C63" s="83">
        <f>'[11]業者別一覧（暫定版）'!V77</f>
        <v>0</v>
      </c>
      <c r="D63" s="83" t="str">
        <f>'[11]業者別一覧（暫定版）'!B207</f>
        <v>(株)柴田屋酒店</v>
      </c>
      <c r="E63" s="143">
        <f>'[11]業者別一覧（暫定版）'!V207</f>
        <v>0</v>
      </c>
      <c r="F63" s="83" t="str">
        <f>'[11]業者別一覧（暫定版）'!B304</f>
        <v>中部三本ｺｰﾋｰ(株)</v>
      </c>
      <c r="G63" s="143">
        <f>'[11]業者別一覧（暫定版）'!V304</f>
        <v>0</v>
      </c>
      <c r="H63" s="83"/>
      <c r="I63" s="83"/>
    </row>
    <row r="64" spans="2:18" ht="13.5" customHeight="1" x14ac:dyDescent="0.15">
      <c r="B64" s="83" t="str">
        <f>'[11]業者別一覧（暫定版）'!B78</f>
        <v>(株)相川商店</v>
      </c>
      <c r="C64" s="83">
        <f>'[11]業者別一覧（暫定版）'!V78</f>
        <v>0</v>
      </c>
      <c r="D64" s="83" t="str">
        <f>'[11]業者別一覧（暫定版）'!B208</f>
        <v>名古屋製酪(株)</v>
      </c>
      <c r="E64" s="143">
        <f>'[11]業者別一覧（暫定版）'!V208</f>
        <v>0</v>
      </c>
      <c r="F64" s="83" t="str">
        <f>'[11]業者別一覧（暫定版）'!B305</f>
        <v>(株)ﾗｲﾄ</v>
      </c>
      <c r="G64" s="143">
        <f>'[11]業者別一覧（暫定版）'!V305</f>
        <v>0</v>
      </c>
      <c r="H64" s="83"/>
      <c r="I64" s="83"/>
    </row>
    <row r="65" spans="2:9" ht="13.5" customHeight="1" x14ac:dyDescent="0.15">
      <c r="B65" s="83" t="str">
        <f>'[11]業者別一覧（暫定版）'!B79</f>
        <v>(株)ﾄｰﾎｰﾌｰﾄﾞｻｰﾋﾞｽ ｸﾞﾙｰﾌﾟ</v>
      </c>
      <c r="C65" s="83">
        <f>'[11]業者別一覧（暫定版）'!V79</f>
        <v>0</v>
      </c>
      <c r="D65" s="83" t="str">
        <f>'[11]業者別一覧（暫定版）'!B209</f>
        <v>(株)すけひろや</v>
      </c>
      <c r="E65" s="143">
        <f>'[11]業者別一覧（暫定版）'!V209</f>
        <v>0</v>
      </c>
      <c r="F65" s="83" t="str">
        <f>'[11]業者別一覧（暫定版）'!B306</f>
        <v>ﾒﾙｶｰﾄ(株)</v>
      </c>
      <c r="G65" s="143">
        <f>'[11]業者別一覧（暫定版）'!V306</f>
        <v>0</v>
      </c>
      <c r="H65" s="83"/>
      <c r="I65" s="83"/>
    </row>
    <row r="66" spans="2:9" ht="13.5" customHeight="1" x14ac:dyDescent="0.15">
      <c r="B66" s="83" t="str">
        <f>'[11]業者別一覧（暫定版）'!B80</f>
        <v>(株)ふじまつ</v>
      </c>
      <c r="C66" s="83">
        <f>'[11]業者別一覧（暫定版）'!V80</f>
        <v>0</v>
      </c>
      <c r="D66" s="83" t="str">
        <f>'[11]業者別一覧（暫定版）'!B210</f>
        <v>(株)ﾏﾙﾄ水谷</v>
      </c>
      <c r="E66" s="143">
        <f>'[11]業者別一覧（暫定版）'!V210</f>
        <v>0</v>
      </c>
      <c r="F66" s="83" t="str">
        <f>'[11]業者別一覧（暫定版）'!B307</f>
        <v>(株)ﾜｰﾙﾄﾞﾄﾚｰﾃﾞｨﾝｸﾞ</v>
      </c>
      <c r="G66" s="143">
        <f>'[11]業者別一覧（暫定版）'!V307</f>
        <v>0</v>
      </c>
      <c r="H66" s="83"/>
      <c r="I66" s="83"/>
    </row>
    <row r="67" spans="2:9" ht="13.5" customHeight="1" x14ac:dyDescent="0.15">
      <c r="B67" s="83" t="str">
        <f>'[11]業者別一覧（暫定版）'!B81</f>
        <v>(株)ヴｨﾉﾗﾑ</v>
      </c>
      <c r="C67" s="83">
        <f>'[11]業者別一覧（暫定版）'!V81</f>
        <v>0</v>
      </c>
      <c r="D67" s="83" t="str">
        <f>'[11]業者別一覧（暫定版）'!B211</f>
        <v>(株)検校</v>
      </c>
      <c r="E67" s="143">
        <f>'[11]業者別一覧（暫定版）'!V211</f>
        <v>0</v>
      </c>
      <c r="F67" s="83" t="str">
        <f>'[11]業者別一覧（暫定版）'!B308</f>
        <v>大阪ﾎﾟﾘヱﾁﾚﾝ販売(株)</v>
      </c>
      <c r="G67" s="143">
        <f>'[11]業者別一覧（暫定版）'!V308</f>
        <v>0</v>
      </c>
      <c r="H67" s="83"/>
      <c r="I67" s="83"/>
    </row>
    <row r="68" spans="2:9" ht="13.5" customHeight="1" x14ac:dyDescent="0.15">
      <c r="B68" s="83" t="str">
        <f>'[11]業者別一覧（暫定版）'!B82</f>
        <v>山屋食品(株) 特販部</v>
      </c>
      <c r="C68" s="83">
        <f>'[11]業者別一覧（暫定版）'!V82</f>
        <v>0</v>
      </c>
      <c r="D68" s="83" t="str">
        <f>'[11]業者別一覧（暫定版）'!B212</f>
        <v>(株)丸忠商店</v>
      </c>
      <c r="E68" s="143">
        <f>'[11]業者別一覧（暫定版）'!V212</f>
        <v>0</v>
      </c>
      <c r="F68" s="83" t="str">
        <f>'[11]業者別一覧（暫定版）'!B309</f>
        <v>エルカミーノ</v>
      </c>
      <c r="G68" s="143">
        <f>'[11]業者別一覧（暫定版）'!V309</f>
        <v>0</v>
      </c>
      <c r="H68" s="83"/>
      <c r="I68" s="83"/>
    </row>
    <row r="69" spans="2:9" ht="13.5" customHeight="1" x14ac:dyDescent="0.15">
      <c r="B69" s="83" t="str">
        <f>'[11]業者別一覧（暫定版）'!B83</f>
        <v>ﾌｧｲﾕ･ｼﾞｬﾊﾟﾝ(株)</v>
      </c>
      <c r="C69" s="83">
        <f>'[11]業者別一覧（暫定版）'!V83</f>
        <v>0</v>
      </c>
      <c r="D69" s="83" t="str">
        <f>'[11]業者別一覧（暫定版）'!B213</f>
        <v>中部三本ｺｰﾋｰ(株)</v>
      </c>
      <c r="E69" s="143">
        <f>'[11]業者別一覧（暫定版）'!V213</f>
        <v>0</v>
      </c>
      <c r="F69" s="83" t="str">
        <f>'[11]業者別一覧（暫定版）'!B310</f>
        <v>ｱﾙｺﾄﾚｰ</v>
      </c>
      <c r="G69" s="143">
        <f>'[11]業者別一覧（暫定版）'!V310</f>
        <v>0</v>
      </c>
      <c r="H69" s="83"/>
      <c r="I69" s="83"/>
    </row>
    <row r="70" spans="2:9" ht="13.5" customHeight="1" x14ac:dyDescent="0.15">
      <c r="B70" s="83" t="str">
        <f>'[11]業者別一覧（暫定版）'!B84</f>
        <v>高瀬物産(株) 青果O</v>
      </c>
      <c r="C70" s="83">
        <f>'[11]業者別一覧（暫定版）'!V84</f>
        <v>0</v>
      </c>
      <c r="D70" s="83" t="str">
        <f>'[11]業者別一覧（暫定版）'!B214</f>
        <v>(株)ヴｨﾝﾄﾅｰｽﾞ</v>
      </c>
      <c r="E70" s="143">
        <f>'[11]業者別一覧（暫定版）'!V214</f>
        <v>0</v>
      </c>
      <c r="F70" s="83" t="str">
        <f>'[11]業者別一覧（暫定版）'!B311</f>
        <v>環境情報ﾏﾈｼﾞﾒﾝﾄ</v>
      </c>
      <c r="G70" s="143">
        <f>'[11]業者別一覧（暫定版）'!V311</f>
        <v>0</v>
      </c>
      <c r="H70" s="83"/>
      <c r="I70" s="83"/>
    </row>
    <row r="71" spans="2:9" ht="13.5" customHeight="1" x14ac:dyDescent="0.15">
      <c r="B71" s="83" t="str">
        <f>'[11]業者別一覧（暫定版）'!B85</f>
        <v>(株)見澤食品</v>
      </c>
      <c r="C71" s="83">
        <f>'[11]業者別一覧（暫定版）'!V85</f>
        <v>0</v>
      </c>
      <c r="D71" s="83" t="str">
        <f>'[11]業者別一覧（暫定版）'!B215</f>
        <v>ﾒﾙｶｰﾄ(株)</v>
      </c>
      <c r="E71" s="143">
        <f>'[11]業者別一覧（暫定版）'!V215</f>
        <v>0</v>
      </c>
      <c r="F71" s="83" t="str">
        <f>'[11]業者別一覧（暫定版）'!B312</f>
        <v>新日本ｳｴｯｸｽ</v>
      </c>
      <c r="G71" s="143">
        <f>'[11]業者別一覧（暫定版）'!V312</f>
        <v>0</v>
      </c>
      <c r="H71" s="83"/>
      <c r="I71" s="83"/>
    </row>
    <row r="72" spans="2:9" ht="13.5" customHeight="1" x14ac:dyDescent="0.15">
      <c r="B72" s="83" t="str">
        <f>'[11]業者別一覧（暫定版）'!B86</f>
        <v>ｸﾆﾋﾛ(株)</v>
      </c>
      <c r="C72" s="83">
        <f>'[11]業者別一覧（暫定版）'!V86</f>
        <v>0</v>
      </c>
      <c r="D72" s="83" t="str">
        <f>'[11]業者別一覧（暫定版）'!B216</f>
        <v>ｼｰｽﾞﾝﾜｲﾝ合同会社</v>
      </c>
      <c r="E72" s="143">
        <f>'[11]業者別一覧（暫定版）'!V216</f>
        <v>0</v>
      </c>
      <c r="F72" s="83" t="str">
        <f>'[11]業者別一覧（暫定版）'!B313</f>
        <v>瑞穂おしぼり</v>
      </c>
      <c r="G72" s="143">
        <f>'[11]業者別一覧（暫定版）'!V313</f>
        <v>0</v>
      </c>
      <c r="H72" s="83"/>
      <c r="I72" s="83"/>
    </row>
    <row r="73" spans="2:9" ht="13.5" customHeight="1" x14ac:dyDescent="0.15">
      <c r="B73" s="83" t="str">
        <f>'[11]業者別一覧（暫定版）'!B87</f>
        <v>(株)ﾆｯｸﾌｰｽﾞ</v>
      </c>
      <c r="C73" s="83">
        <f>'[11]業者別一覧（暫定版）'!V87</f>
        <v>0</v>
      </c>
      <c r="D73" s="83" t="str">
        <f>'[11]業者別一覧（暫定版）'!B217</f>
        <v>(株)柚屋</v>
      </c>
      <c r="E73" s="143">
        <f>'[11]業者別一覧（暫定版）'!V217</f>
        <v>0</v>
      </c>
      <c r="F73" s="83" t="str">
        <f>'[11]業者別一覧（暫定版）'!B314</f>
        <v>ﾘﾍﾞﾙﾃ</v>
      </c>
      <c r="G73" s="143">
        <f>'[11]業者別一覧（暫定版）'!V314</f>
        <v>0</v>
      </c>
      <c r="H73" s="83"/>
      <c r="I73" s="83"/>
    </row>
    <row r="74" spans="2:9" ht="13.5" customHeight="1" x14ac:dyDescent="0.15">
      <c r="B74" s="83" t="str">
        <f>'[11]業者別一覧（暫定版）'!B88</f>
        <v>尾家産業(株)</v>
      </c>
      <c r="C74" s="83">
        <f>'[11]業者別一覧（暫定版）'!V88</f>
        <v>0</v>
      </c>
      <c r="D74" s="83" t="str">
        <f>'[11]業者別一覧（暫定版）'!B218</f>
        <v>(株)ﾌﾚｯｼｭ青果</v>
      </c>
      <c r="E74" s="143">
        <f>'[11]業者別一覧（暫定版）'!V218</f>
        <v>0</v>
      </c>
      <c r="F74" s="83" t="str">
        <f>'[11]業者別一覧（暫定版）'!B315</f>
        <v>ﾌｼﾞﾏｯｸ</v>
      </c>
      <c r="G74" s="143">
        <f>'[11]業者別一覧（暫定版）'!V315</f>
        <v>0</v>
      </c>
      <c r="H74" s="83"/>
      <c r="I74" s="83"/>
    </row>
    <row r="75" spans="2:9" ht="13.5" customHeight="1" x14ac:dyDescent="0.15">
      <c r="B75" s="83" t="str">
        <f>'[11]業者別一覧（暫定版）'!B89</f>
        <v>中央ｸﾘｰﾝｴｲﾄﾞ販売(株)</v>
      </c>
      <c r="C75" s="83">
        <f>'[11]業者別一覧（暫定版）'!V89</f>
        <v>20412</v>
      </c>
      <c r="D75" s="83" t="str">
        <f>'[11]業者別一覧（暫定版）'!B219</f>
        <v>(株)ﾜｰﾙﾄﾞﾄﾚｰﾃﾞｨﾝｸﾞ</v>
      </c>
      <c r="E75" s="143">
        <f>'[11]業者別一覧（暫定版）'!V219</f>
        <v>0</v>
      </c>
      <c r="F75" s="83" t="str">
        <f>'[11]業者別一覧（暫定版）'!B316</f>
        <v>MONOCOM</v>
      </c>
      <c r="G75" s="143">
        <f>'[11]業者別一覧（暫定版）'!V316</f>
        <v>0</v>
      </c>
      <c r="H75" s="83"/>
      <c r="I75" s="83"/>
    </row>
    <row r="76" spans="2:9" ht="13.5" customHeight="1" x14ac:dyDescent="0.15">
      <c r="B76" s="83" t="str">
        <f>'[11]業者別一覧（暫定版）'!B90</f>
        <v>(株)大阪めいらく</v>
      </c>
      <c r="C76" s="83">
        <f>'[11]業者別一覧（暫定版）'!V90</f>
        <v>0</v>
      </c>
      <c r="D76" s="83" t="str">
        <f>'[11]業者別一覧（暫定版）'!B220</f>
        <v>(有)ユウキ</v>
      </c>
      <c r="E76" s="143">
        <f>'[11]業者別一覧（暫定版）'!V220</f>
        <v>0</v>
      </c>
      <c r="F76" s="83" t="str">
        <f>'[11]業者別一覧（暫定版）'!B317</f>
        <v>有限会社ﾋﾞｰﾏｯｸｽ</v>
      </c>
      <c r="G76" s="143">
        <f>'[11]業者別一覧（暫定版）'!V317</f>
        <v>0</v>
      </c>
      <c r="H76" s="83"/>
      <c r="I76" s="83"/>
    </row>
    <row r="77" spans="2:9" ht="13.5" customHeight="1" x14ac:dyDescent="0.15">
      <c r="B77" s="83" t="str">
        <f>'[11]業者別一覧（暫定版）'!B91</f>
        <v>(株)ｽﾀｲﾙﾌﾞﾚｯﾄﾞ</v>
      </c>
      <c r="C77" s="83">
        <f>'[11]業者別一覧（暫定版）'!V91</f>
        <v>0</v>
      </c>
      <c r="D77" s="83" t="str">
        <f>'[11]業者別一覧（暫定版）'!B221</f>
        <v>ｱﾙｺﾄﾚｰ</v>
      </c>
      <c r="E77" s="143">
        <f>'[11]業者別一覧（暫定版）'!V221</f>
        <v>0</v>
      </c>
      <c r="F77" s="83" t="str">
        <f>'[11]業者別一覧（暫定版）'!B318</f>
        <v>ｱｲﾑ環境ﾋﾞﾙ管理</v>
      </c>
      <c r="G77" s="143">
        <f>'[11]業者別一覧（暫定版）'!V318</f>
        <v>0</v>
      </c>
      <c r="H77" s="83"/>
      <c r="I77" s="83"/>
    </row>
    <row r="78" spans="2:9" ht="13.5" customHeight="1" x14ac:dyDescent="0.15">
      <c r="B78" s="83" t="str">
        <f>'[11]業者別一覧（暫定版）'!B92</f>
        <v>杉本食肉産業(株)</v>
      </c>
      <c r="C78" s="83">
        <f>'[11]業者別一覧（暫定版）'!V92</f>
        <v>0</v>
      </c>
      <c r="D78" s="83" t="str">
        <f>'[11]業者別一覧（暫定版）'!B222</f>
        <v>ﾋﾞｰﾋﾞｰｱｰﾙﾘﾐﾃｯﾄﾞ(ﾍﾞﾘｰ･ﾌﾞﾗ</v>
      </c>
      <c r="E78" s="143">
        <f>'[11]業者別一覧（暫定版）'!V222</f>
        <v>84456</v>
      </c>
      <c r="F78" s="83" t="str">
        <f>'[11]業者別一覧（暫定版）'!B319</f>
        <v>東急ﾌｧｼﾘﾃｨｻｰﾋﾞｽ</v>
      </c>
      <c r="G78" s="143">
        <f>'[11]業者別一覧（暫定版）'!V319</f>
        <v>0</v>
      </c>
      <c r="H78" s="83"/>
      <c r="I78" s="83"/>
    </row>
    <row r="79" spans="2:9" ht="13.5" customHeight="1" x14ac:dyDescent="0.15">
      <c r="B79" s="83" t="str">
        <f>'[11]業者別一覧（暫定版）'!B93</f>
        <v>(株)柴田屋酒店</v>
      </c>
      <c r="C79" s="83">
        <f>'[11]業者別一覧（暫定版）'!V93</f>
        <v>0</v>
      </c>
      <c r="D79" s="83" t="str">
        <f>'[11]業者別一覧（暫定版）'!B223</f>
        <v>ﾌﾚｯｼｭ青果 関西西宮営業所</v>
      </c>
      <c r="E79" s="143">
        <f>'[11]業者別一覧（暫定版）'!V223</f>
        <v>0</v>
      </c>
      <c r="F79" s="83" t="str">
        <f>'[11]業者別一覧（暫定版）'!B320</f>
        <v>その他　BMLﾌｰﾄﾞｻｲｴﾝｽ</v>
      </c>
      <c r="G79" s="143">
        <f>'[11]業者別一覧（暫定版）'!V320</f>
        <v>0</v>
      </c>
      <c r="H79" s="83"/>
      <c r="I79" s="83"/>
    </row>
    <row r="80" spans="2:9" ht="13.5" customHeight="1" x14ac:dyDescent="0.15">
      <c r="B80" s="83" t="str">
        <f>'[11]業者別一覧（暫定版）'!B94</f>
        <v>名古屋製酪(株)</v>
      </c>
      <c r="C80" s="83">
        <f>'[11]業者別一覧（暫定版）'!V94</f>
        <v>0</v>
      </c>
      <c r="D80" s="83" t="str">
        <f>'[11]業者別一覧（暫定版）'!B224</f>
        <v>日仏商事</v>
      </c>
      <c r="E80" s="143">
        <f>'[11]業者別一覧（暫定版）'!V224</f>
        <v>55986.12</v>
      </c>
      <c r="F80" s="83" t="str">
        <f>'[11]業者別一覧（暫定版）'!B321</f>
        <v>ｾｺﾑｱﾙﾌｧ</v>
      </c>
      <c r="G80" s="143">
        <f>'[11]業者別一覧（暫定版）'!V321</f>
        <v>0</v>
      </c>
      <c r="H80" s="83"/>
      <c r="I80" s="83"/>
    </row>
    <row r="81" spans="2:9" ht="13.5" customHeight="1" x14ac:dyDescent="0.15">
      <c r="B81" s="83" t="str">
        <f>'[11]業者別一覧（暫定版）'!B95</f>
        <v>(株)すけひろや</v>
      </c>
      <c r="C81" s="83">
        <f>'[11]業者別一覧（暫定版）'!V95</f>
        <v>0</v>
      </c>
      <c r="D81" s="83" t="str">
        <f>'[11]業者別一覧（暫定版）'!B225</f>
        <v>はせがわ酒店</v>
      </c>
      <c r="E81" s="143">
        <f>'[11]業者別一覧（暫定版）'!V225</f>
        <v>0</v>
      </c>
      <c r="F81" s="83" t="str">
        <f>'[11]業者別一覧（暫定版）'!B322</f>
        <v>ﾀﾞｽｷﾝｼｬﾄﾙ東京</v>
      </c>
      <c r="G81" s="143">
        <f>'[11]業者別一覧（暫定版）'!V322</f>
        <v>0</v>
      </c>
      <c r="H81" s="83"/>
      <c r="I81" s="83"/>
    </row>
    <row r="82" spans="2:9" ht="13.5" customHeight="1" x14ac:dyDescent="0.15">
      <c r="B82" s="83" t="str">
        <f>'[11]業者別一覧（暫定版）'!B96</f>
        <v>(株)辻喜</v>
      </c>
      <c r="C82" s="83">
        <f>'[11]業者別一覧（暫定版）'!V96</f>
        <v>0</v>
      </c>
      <c r="D82" s="83" t="str">
        <f>'[11]業者別一覧（暫定版）'!B226</f>
        <v>ｸﾞｷ･ｾﾗｰｽﾞ･ｼﾞｬﾊﾟﾝ</v>
      </c>
      <c r="E82" s="143">
        <f>'[11]業者別一覧（暫定版）'!V226</f>
        <v>0</v>
      </c>
      <c r="F82" s="83" t="str">
        <f>'[11]業者別一覧（暫定版）'!B323</f>
        <v>ｼｰｹｰｸﾘｰﾝｱﾄﾞ</v>
      </c>
      <c r="G82" s="143">
        <f>'[11]業者別一覧（暫定版）'!V323</f>
        <v>0</v>
      </c>
      <c r="H82" s="83"/>
      <c r="I82" s="83"/>
    </row>
    <row r="83" spans="2:9" ht="13.5" customHeight="1" x14ac:dyDescent="0.15">
      <c r="B83" s="83" t="str">
        <f>'[11]業者別一覧（暫定版）'!B97</f>
        <v>(株)米常</v>
      </c>
      <c r="C83" s="83">
        <f>'[11]業者別一覧（暫定版）'!V97</f>
        <v>0</v>
      </c>
      <c r="D83" s="83" t="str">
        <f>'[11]業者別一覧（暫定版）'!B227</f>
        <v>味ﾉﾏﾁﾀﾞﾔ</v>
      </c>
      <c r="E83" s="143">
        <f>'[11]業者別一覧（暫定版）'!V227</f>
        <v>0</v>
      </c>
      <c r="F83" s="83" t="str">
        <f>'[11]業者別一覧（暫定版）'!B324</f>
        <v>その他　ﾏﾂｳﾗ工房　柱塗装</v>
      </c>
      <c r="G83" s="143">
        <f>'[11]業者別一覧（暫定版）'!V324</f>
        <v>0</v>
      </c>
      <c r="H83" s="83"/>
      <c r="I83" s="83"/>
    </row>
    <row r="84" spans="2:9" ht="13.5" customHeight="1" x14ac:dyDescent="0.15">
      <c r="B84" s="83" t="str">
        <f>'[11]業者別一覧（暫定版）'!B98</f>
        <v>(株)ﾏﾙﾄ水谷</v>
      </c>
      <c r="C84" s="83">
        <f>'[11]業者別一覧（暫定版）'!V98</f>
        <v>0</v>
      </c>
      <c r="D84" s="83" t="str">
        <f>'[11]業者別一覧（暫定版）'!B228</f>
        <v>ﾏﾂｻﾞｷ</v>
      </c>
      <c r="E84" s="143">
        <f>'[11]業者別一覧（暫定版）'!V228</f>
        <v>0</v>
      </c>
      <c r="F84" s="83" t="str">
        <f>'[11]業者別一覧（暫定版）'!B325</f>
        <v>東急ｺﾐｭﾆﾃｨｰ</v>
      </c>
      <c r="G84" s="143">
        <f>'[11]業者別一覧（暫定版）'!V325</f>
        <v>0</v>
      </c>
      <c r="H84" s="83"/>
      <c r="I84" s="83"/>
    </row>
    <row r="85" spans="2:9" ht="13.5" customHeight="1" x14ac:dyDescent="0.15">
      <c r="B85" s="83" t="str">
        <f>'[11]業者別一覧（暫定版）'!B99</f>
        <v>(株)検校</v>
      </c>
      <c r="C85" s="83">
        <f>'[11]業者別一覧（暫定版）'!V99</f>
        <v>0</v>
      </c>
      <c r="D85" s="83" t="str">
        <f>'[11]業者別一覧（暫定版）'!B229</f>
        <v>ＢＯ１</v>
      </c>
      <c r="E85" s="143">
        <f>'[11]業者別一覧（暫定版）'!V229</f>
        <v>0</v>
      </c>
      <c r="F85" s="83" t="str">
        <f>'[11]業者別一覧（暫定版）'!B326</f>
        <v>farver 渡辺礼人</v>
      </c>
      <c r="G85" s="143">
        <f>'[11]業者別一覧（暫定版）'!V326</f>
        <v>0</v>
      </c>
      <c r="H85" s="83"/>
      <c r="I85" s="83"/>
    </row>
    <row r="86" spans="2:9" ht="13.5" customHeight="1" x14ac:dyDescent="0.15">
      <c r="B86" s="83" t="str">
        <f>'[11]業者別一覧（暫定版）'!B100</f>
        <v>(株)丸忠商店</v>
      </c>
      <c r="C86" s="83">
        <f>'[11]業者別一覧（暫定版）'!V100</f>
        <v>0</v>
      </c>
      <c r="D86" s="83" t="str">
        <f>'[11]業者別一覧（暫定版）'!B230</f>
        <v>ＭＦ2</v>
      </c>
      <c r="E86" s="143">
        <f>'[11]業者別一覧（暫定版）'!V230</f>
        <v>0</v>
      </c>
      <c r="F86" s="83" t="str">
        <f>'[11]業者別一覧（暫定版）'!B327</f>
        <v>その他　DELL</v>
      </c>
      <c r="G86" s="143">
        <f>'[11]業者別一覧（暫定版）'!V327</f>
        <v>0</v>
      </c>
      <c r="H86" s="83"/>
      <c r="I86" s="83"/>
    </row>
    <row r="87" spans="2:9" ht="13.5" customHeight="1" x14ac:dyDescent="0.15">
      <c r="B87" s="83" t="str">
        <f>'[11]業者別一覧（暫定版）'!B101</f>
        <v>(株)肉の杉本</v>
      </c>
      <c r="C87" s="83">
        <f>'[11]業者別一覧（暫定版）'!V101</f>
        <v>0</v>
      </c>
      <c r="D87" s="83" t="str">
        <f>'[11]業者別一覧（暫定版）'!B231</f>
        <v>ナポリ</v>
      </c>
      <c r="E87" s="143">
        <f>'[11]業者別一覧（暫定版）'!V231</f>
        <v>0</v>
      </c>
      <c r="F87" s="83" t="str">
        <f>'[11]業者別一覧（暫定版）'!B328</f>
        <v>花弘</v>
      </c>
      <c r="G87" s="143">
        <f>'[11]業者別一覧（暫定版）'!V328</f>
        <v>35640</v>
      </c>
      <c r="H87" s="83"/>
      <c r="I87" s="83"/>
    </row>
    <row r="88" spans="2:9" ht="13.5" customHeight="1" x14ac:dyDescent="0.15">
      <c r="B88" s="83" t="str">
        <f>'[11]業者別一覧（暫定版）'!B102</f>
        <v>(株)ﾌﾞｰﾗﾝｼﾞｪﾘｰｴﾘｯｸｶｲｻﾞｰｼ</v>
      </c>
      <c r="C88" s="83">
        <f>'[11]業者別一覧（暫定版）'!V102</f>
        <v>14629.68</v>
      </c>
      <c r="D88" s="83" t="str">
        <f>'[11]業者別一覧（暫定版）'!B232</f>
        <v>パリージャ</v>
      </c>
      <c r="E88" s="143">
        <f>'[11]業者別一覧（暫定版）'!V232</f>
        <v>0</v>
      </c>
      <c r="F88" s="83" t="str">
        <f>'[11]業者別一覧（暫定版）'!B329</f>
        <v>ﾏﾙｴｰ(ｱｽｸﾙ担当販売店)</v>
      </c>
      <c r="G88" s="143">
        <f>'[11]業者別一覧（暫定版）'!V329</f>
        <v>32344.920000000002</v>
      </c>
      <c r="H88" s="83"/>
      <c r="I88" s="83"/>
    </row>
    <row r="89" spans="2:9" ht="13.5" customHeight="1" x14ac:dyDescent="0.15">
      <c r="B89" s="83" t="str">
        <f>'[11]業者別一覧（暫定版）'!B103</f>
        <v>(株)ﾍﾞｼﾞｺｰﾌﾟ</v>
      </c>
      <c r="C89" s="83">
        <f>'[11]業者別一覧（暫定版）'!V103</f>
        <v>0</v>
      </c>
      <c r="D89" s="83" t="str">
        <f>'[11]業者別一覧（暫定版）'!B233</f>
        <v>ドゥーブル</v>
      </c>
      <c r="E89" s="143">
        <f>'[11]業者別一覧（暫定版）'!V233</f>
        <v>0</v>
      </c>
      <c r="F89" s="83" t="str">
        <f>'[11]業者別一覧（暫定版）'!B330</f>
        <v>ﾓﾋﾞﾒﾝﾄ</v>
      </c>
      <c r="G89" s="143">
        <f>'[11]業者別一覧（暫定版）'!V330</f>
        <v>41239.800000000003</v>
      </c>
      <c r="H89" s="83"/>
      <c r="I89" s="83"/>
    </row>
    <row r="90" spans="2:9" ht="13.5" customHeight="1" x14ac:dyDescent="0.15">
      <c r="B90" s="83" t="str">
        <f>'[11]業者別一覧（暫定版）'!B104</f>
        <v>(株)進々堂</v>
      </c>
      <c r="C90" s="83">
        <f>'[11]業者別一覧（暫定版）'!V104</f>
        <v>0</v>
      </c>
      <c r="D90" s="83" t="str">
        <f>'[11]業者別一覧（暫定版）'!B234</f>
        <v>ＢＯ4</v>
      </c>
      <c r="E90" s="83">
        <f>'[11]業者別一覧（暫定版）'!V234</f>
        <v>0</v>
      </c>
      <c r="F90" s="83" t="str">
        <f>'[11]業者別一覧（暫定版）'!B331</f>
        <v>ﾕﾆﾏｯﾄﾗｲﾌ</v>
      </c>
      <c r="G90" s="143">
        <f>'[11]業者別一覧（暫定版）'!V331</f>
        <v>0</v>
      </c>
      <c r="H90" s="83"/>
      <c r="I90" s="83"/>
    </row>
    <row r="91" spans="2:9" ht="13.5" customHeight="1" x14ac:dyDescent="0.15">
      <c r="B91" s="83" t="str">
        <f>'[11]業者別一覧（暫定版）'!B105</f>
        <v>(株)瀬尾商店</v>
      </c>
      <c r="C91" s="83">
        <f>'[11]業者別一覧（暫定版）'!V105</f>
        <v>0</v>
      </c>
      <c r="D91" s="83" t="str">
        <f>'[11]業者別一覧（暫定版）'!B235</f>
        <v>パッパーレヴィーノ</v>
      </c>
      <c r="E91" s="83">
        <f>'[11]業者別一覧（暫定版）'!V235</f>
        <v>0</v>
      </c>
      <c r="F91" s="83" t="str">
        <f>'[11]業者別一覧（暫定版）'!B332</f>
        <v>ﾕﾆﾏｯﾄﾗｲﾌ</v>
      </c>
      <c r="G91" s="143">
        <f>'[11]業者別一覧（暫定版）'!V332</f>
        <v>0</v>
      </c>
      <c r="H91" s="83"/>
      <c r="I91" s="83"/>
    </row>
    <row r="92" spans="2:9" ht="13.5" customHeight="1" x14ac:dyDescent="0.15">
      <c r="B92" s="83" t="str">
        <f>'[11]業者別一覧（暫定版）'!B106</f>
        <v>ﾒﾙｶｰﾄ(株)</v>
      </c>
      <c r="C92" s="83">
        <f>'[11]業者別一覧（暫定版）'!V106</f>
        <v>0</v>
      </c>
      <c r="D92" s="83" t="str">
        <f>'[11]業者別一覧（暫定版）'!B236</f>
        <v>ＢＯ５</v>
      </c>
      <c r="E92" s="83">
        <f>'[11]業者別一覧（暫定版）'!V236</f>
        <v>0</v>
      </c>
      <c r="F92" s="83" t="str">
        <f>'[11]業者別一覧（暫定版）'!B333</f>
        <v>KCC</v>
      </c>
      <c r="G92" s="143">
        <f>'[11]業者別一覧（暫定版）'!V333</f>
        <v>0</v>
      </c>
      <c r="H92" s="83"/>
      <c r="I92" s="83"/>
    </row>
    <row r="93" spans="2:9" ht="13.5" customHeight="1" x14ac:dyDescent="0.15">
      <c r="B93" s="83" t="str">
        <f>'[11]業者別一覧（暫定版）'!B107</f>
        <v>ｼｰｽﾞﾝﾜｲﾝ合同会社</v>
      </c>
      <c r="C93" s="83">
        <f>'[11]業者別一覧（暫定版）'!V107</f>
        <v>0</v>
      </c>
      <c r="D93" s="83" t="str">
        <f>'[11]業者別一覧（暫定版）'!B237</f>
        <v>クレープリー</v>
      </c>
      <c r="E93" s="83">
        <f>'[11]業者別一覧（暫定版）'!V237</f>
        <v>0</v>
      </c>
      <c r="F93" s="83" t="str">
        <f>'[11]業者別一覧（暫定版）'!B334</f>
        <v>ｱｰﾙｴｽｴｽ</v>
      </c>
      <c r="G93" s="143">
        <f>'[11]業者別一覧（暫定版）'!V334</f>
        <v>15552.000000000002</v>
      </c>
      <c r="H93" s="83"/>
      <c r="I93" s="83"/>
    </row>
    <row r="94" spans="2:9" ht="13.5" customHeight="1" x14ac:dyDescent="0.15">
      <c r="B94" s="83" t="str">
        <f>'[11]業者別一覧（暫定版）'!B108</f>
        <v>(株)柚屋</v>
      </c>
      <c r="C94" s="83">
        <f>'[11]業者別一覧（暫定版）'!V108</f>
        <v>0</v>
      </c>
      <c r="D94" s="83" t="str">
        <f>'[11]業者別一覧（暫定版）'!B238</f>
        <v>いなきあ２</v>
      </c>
      <c r="E94" s="83">
        <f>'[11]業者別一覧（暫定版）'!V238</f>
        <v>0</v>
      </c>
      <c r="F94" s="83" t="str">
        <f>'[11]業者別一覧（暫定版）'!B335</f>
        <v>ｻｷｭﾚ</v>
      </c>
      <c r="G94" s="143">
        <f>'[11]業者別一覧（暫定版）'!V335</f>
        <v>0</v>
      </c>
      <c r="H94" s="83"/>
      <c r="I94" s="83"/>
    </row>
    <row r="95" spans="2:9" ht="13.5" customHeight="1" x14ac:dyDescent="0.15">
      <c r="B95" s="83" t="str">
        <f>'[11]業者別一覧（暫定版）'!B109</f>
        <v>(株)ﾌﾚｯｼｭ青果</v>
      </c>
      <c r="C95" s="83">
        <f>'[11]業者別一覧（暫定版）'!V109</f>
        <v>0</v>
      </c>
      <c r="D95" s="83" t="str">
        <f>'[11]業者別一覧（暫定版）'!B239</f>
        <v>ＧＰルクア</v>
      </c>
      <c r="E95" s="83">
        <f>'[11]業者別一覧（暫定版）'!V239</f>
        <v>0</v>
      </c>
      <c r="F95" s="83" t="str">
        <f>'[11]業者別一覧（暫定版）'!B336</f>
        <v>ｼﾞｪｲｱｰﾙ東海総合ﾋﾞﾙﾒﾝﾃﾅﾝｽ</v>
      </c>
      <c r="G95" s="143">
        <f>'[11]業者別一覧（暫定版）'!V336</f>
        <v>0</v>
      </c>
      <c r="H95" s="83"/>
      <c r="I95" s="83"/>
    </row>
    <row r="96" spans="2:9" ht="13.5" customHeight="1" x14ac:dyDescent="0.15">
      <c r="B96" s="83" t="str">
        <f>'[11]業者別一覧（暫定版）'!B110</f>
        <v>(株)ﾜｰﾙﾄﾞﾄﾚｰﾃﾞｨﾝｸﾞ</v>
      </c>
      <c r="C96" s="83">
        <f>'[11]業者別一覧（暫定版）'!V110</f>
        <v>0</v>
      </c>
      <c r="D96" s="83" t="str">
        <f>'[11]業者別一覧（暫定版）'!B240</f>
        <v>ボデガ銀座</v>
      </c>
      <c r="E96" s="83">
        <f>'[11]業者別一覧（暫定版）'!V240</f>
        <v>0</v>
      </c>
      <c r="F96" s="83" t="str">
        <f>'[11]業者別一覧（暫定版）'!B337</f>
        <v>ﾌｧｰｽﾄﾌﾟﾛﾃｯｸ</v>
      </c>
      <c r="G96" s="143">
        <f>'[11]業者別一覧（暫定版）'!V337</f>
        <v>0</v>
      </c>
      <c r="H96" s="83"/>
      <c r="I96" s="83"/>
    </row>
    <row r="97" spans="2:9" ht="13.5" customHeight="1" x14ac:dyDescent="0.15">
      <c r="B97" s="83" t="str">
        <f>'[11]業者別一覧（暫定版）'!B111</f>
        <v>大阪ﾎﾟﾘヱﾁﾚﾝ販売(株)</v>
      </c>
      <c r="C97" s="83">
        <f>'[11]業者別一覧（暫定版）'!V111</f>
        <v>0</v>
      </c>
      <c r="D97" s="83" t="str">
        <f>'[11]業者別一覧（暫定版）'!B241</f>
        <v>ＧＢ中目黒</v>
      </c>
      <c r="E97" s="83">
        <f>'[11]業者別一覧（暫定版）'!V241</f>
        <v>0</v>
      </c>
      <c r="F97" s="83" t="str">
        <f>'[11]業者別一覧（暫定版）'!B338</f>
        <v>大塚商会</v>
      </c>
      <c r="G97" s="143">
        <f>'[11]業者別一覧（暫定版）'!V338</f>
        <v>0</v>
      </c>
      <c r="H97" s="83"/>
      <c r="I97" s="83"/>
    </row>
    <row r="98" spans="2:9" ht="13.5" customHeight="1" x14ac:dyDescent="0.15">
      <c r="B98" s="83" t="str">
        <f>'[11]業者別一覧（暫定版）'!B112</f>
        <v>(有)ユウキ</v>
      </c>
      <c r="C98" s="83">
        <f>'[11]業者別一覧（暫定版）'!V112</f>
        <v>0</v>
      </c>
      <c r="D98" s="83" t="str">
        <f>'[11]業者別一覧（暫定版）'!B242</f>
        <v>ボデガ名古屋</v>
      </c>
      <c r="E98" s="83">
        <f>'[11]業者別一覧（暫定版）'!V242</f>
        <v>0</v>
      </c>
      <c r="F98" s="83" t="str">
        <f>'[11]業者別一覧（暫定版）'!B339</f>
        <v>ﾌﾟﾛﾄﾘｰﾌ</v>
      </c>
      <c r="G98" s="143">
        <f>'[11]業者別一覧（暫定版）'!V339</f>
        <v>0</v>
      </c>
      <c r="H98" s="83"/>
      <c r="I98" s="83"/>
    </row>
    <row r="99" spans="2:9" ht="13.5" customHeight="1" x14ac:dyDescent="0.15">
      <c r="B99" s="83" t="str">
        <f>'[11]業者別一覧（暫定版）'!B113</f>
        <v>有限会社伊豆沼農産</v>
      </c>
      <c r="C99" s="83">
        <f>'[11]業者別一覧（暫定版）'!V113</f>
        <v>0</v>
      </c>
      <c r="D99" s="83" t="str">
        <f>'[11]業者別一覧（暫定版）'!B243</f>
        <v>LBN2</v>
      </c>
      <c r="E99" s="83">
        <f>'[11]業者別一覧（暫定版）'!V243</f>
        <v>10800</v>
      </c>
      <c r="F99" s="83" t="str">
        <f>'[11]業者別一覧（暫定版）'!B340</f>
        <v>ｸﾞﾛｰﾊﾞｰ</v>
      </c>
      <c r="G99" s="143">
        <f>'[11]業者別一覧（暫定版）'!V340</f>
        <v>0</v>
      </c>
      <c r="H99" s="83"/>
      <c r="I99" s="83"/>
    </row>
    <row r="100" spans="2:9" ht="13.5" customHeight="1" x14ac:dyDescent="0.15">
      <c r="B100" s="83" t="str">
        <f>'[11]業者別一覧（暫定版）'!B114</f>
        <v>有限会社竹鶏ファーム</v>
      </c>
      <c r="C100" s="83">
        <f>'[11]業者別一覧（暫定版）'!V114</f>
        <v>11059.2</v>
      </c>
      <c r="D100" s="83" t="str">
        <f>'[11]業者別一覧（暫定版）'!B244</f>
        <v>その他</v>
      </c>
      <c r="E100" s="83">
        <f>'[11]業者別一覧（暫定版）'!V244</f>
        <v>0</v>
      </c>
      <c r="F100" s="83" t="str">
        <f>'[11]業者別一覧（暫定版）'!B341</f>
        <v>春江</v>
      </c>
      <c r="G100" s="143">
        <f>'[11]業者別一覧（暫定版）'!V341</f>
        <v>0</v>
      </c>
      <c r="H100" s="83"/>
      <c r="I100" s="83"/>
    </row>
    <row r="101" spans="2:9" ht="13.5" customHeight="1" x14ac:dyDescent="0.15">
      <c r="B101" s="83" t="str">
        <f>'[11]業者別一覧（暫定版）'!B115</f>
        <v>亀屋食品株式会社</v>
      </c>
      <c r="C101" s="83">
        <f>'[11]業者別一覧（暫定版）'!V115</f>
        <v>0</v>
      </c>
      <c r="D101" s="83" t="str">
        <f>'[11]業者別一覧（暫定版）'!B245</f>
        <v>パラジャパン　（カナジャス）</v>
      </c>
      <c r="E101" s="83">
        <f>'[11]業者別一覧（暫定版）'!V245</f>
        <v>0</v>
      </c>
      <c r="F101" s="83" t="str">
        <f>'[11]業者別一覧（暫定版）'!B342</f>
        <v>BMLﾌｰﾄﾞ･ｻｲｴﾝｽ</v>
      </c>
      <c r="G101" s="143">
        <f>'[11]業者別一覧（暫定版）'!V342</f>
        <v>0</v>
      </c>
      <c r="H101" s="83"/>
      <c r="I101" s="83"/>
    </row>
    <row r="102" spans="2:9" ht="13.5" customHeight="1" x14ac:dyDescent="0.15">
      <c r="B102" s="83" t="str">
        <f>'[11]業者別一覧（暫定版）'!B116</f>
        <v>ﾋﾞｰﾋﾞｰｱｰﾙﾘﾐﾃｯﾄﾞ(ﾍﾞﾘｰ･ﾌﾞﾗ</v>
      </c>
      <c r="C102" s="83">
        <f>'[11]業者別一覧（暫定版）'!V116</f>
        <v>245376</v>
      </c>
      <c r="D102" s="83" t="str">
        <f>'[11]業者別一覧（暫定版）'!B246</f>
        <v>榎本</v>
      </c>
      <c r="E102" s="83">
        <f>'[11]業者別一覧（暫定版）'!V246</f>
        <v>0</v>
      </c>
      <c r="F102" s="83" t="str">
        <f>'[11]業者別一覧（暫定版）'!B343</f>
        <v>東急不動産</v>
      </c>
      <c r="G102" s="143">
        <f>'[11]業者別一覧（暫定版）'!V343</f>
        <v>0</v>
      </c>
      <c r="H102" s="83"/>
      <c r="I102" s="83"/>
    </row>
    <row r="103" spans="2:9" ht="13.5" customHeight="1" x14ac:dyDescent="0.15">
      <c r="B103" s="83" t="str">
        <f>'[11]業者別一覧（暫定版）'!B117</f>
        <v>ﾌﾚｯｼｭ青果 関西西宮営業所</v>
      </c>
      <c r="C103" s="83">
        <f>'[11]業者別一覧（暫定版）'!V117</f>
        <v>0</v>
      </c>
      <c r="D103" s="83" t="str">
        <f>'[11]業者別一覧（暫定版）'!B247</f>
        <v>ﾋﾞｰﾋﾞｰｱｰﾙﾘﾐﾃｯﾄﾞ(ﾍﾞﾘｰ･ﾌﾞﾗ</v>
      </c>
      <c r="E103" s="83">
        <f>'[11]業者別一覧（暫定版）'!V247</f>
        <v>245376</v>
      </c>
      <c r="F103" s="83" t="str">
        <f>'[11]業者別一覧（暫定版）'!B344</f>
        <v>大栄生花市場</v>
      </c>
      <c r="G103" s="143">
        <f>'[11]業者別一覧（暫定版）'!V344</f>
        <v>0</v>
      </c>
      <c r="H103" s="83"/>
      <c r="I103" s="83"/>
    </row>
    <row r="104" spans="2:9" ht="13.5" customHeight="1" x14ac:dyDescent="0.15">
      <c r="B104" s="83" t="str">
        <f>'[11]業者別一覧（暫定版）'!B118</f>
        <v>青木農園</v>
      </c>
      <c r="C104" s="83">
        <f>'[11]業者別一覧（暫定版）'!V118</f>
        <v>34029.72</v>
      </c>
      <c r="D104" s="83" t="str">
        <f>'[11]業者別一覧（暫定版）'!B248</f>
        <v>予備</v>
      </c>
      <c r="E104" s="83">
        <f>'[11]業者別一覧（暫定版）'!V248</f>
        <v>0</v>
      </c>
      <c r="F104" s="83" t="str">
        <f>'[11]業者別一覧（暫定版）'!B345</f>
        <v>丹青社</v>
      </c>
      <c r="G104" s="143">
        <f>'[11]業者別一覧（暫定版）'!V345</f>
        <v>0</v>
      </c>
      <c r="H104" s="83"/>
      <c r="I104" s="83"/>
    </row>
    <row r="105" spans="2:9" ht="13.5" customHeight="1" x14ac:dyDescent="0.15">
      <c r="B105" s="83" t="str">
        <f>'[11]業者別一覧（暫定版）'!B119</f>
        <v>東洋製ﾊﾟﾝ</v>
      </c>
      <c r="C105" s="83">
        <f>'[11]業者別一覧（暫定版）'!V119</f>
        <v>0</v>
      </c>
      <c r="D105" s="83"/>
      <c r="E105" s="83"/>
      <c r="F105" s="83" t="str">
        <f>'[11]業者別一覧（暫定版）'!B346</f>
        <v>花王ﾌﾟﾛﾌｪｯｼｮﾅﾙ･ｻｰﾋﾞｽ</v>
      </c>
      <c r="G105" s="143">
        <f>'[11]業者別一覧（暫定版）'!V346</f>
        <v>0</v>
      </c>
      <c r="H105" s="83"/>
      <c r="I105" s="83"/>
    </row>
    <row r="106" spans="2:9" ht="13.5" customHeight="1" x14ac:dyDescent="0.15">
      <c r="B106" s="83" t="str">
        <f>'[11]業者別一覧（暫定版）'!B120</f>
        <v>ﾌｧﾝｺﾞｰﾍﾞｲｷﾝｸﾞ</v>
      </c>
      <c r="C106" s="83">
        <f>'[11]業者別一覧（暫定版）'!V120</f>
        <v>73612.800000000003</v>
      </c>
      <c r="D106" s="83"/>
      <c r="E106" s="83"/>
      <c r="F106" s="83" t="str">
        <f>'[11]業者別一覧（暫定版）'!B347</f>
        <v>東京ｸﾘｱｾﾝﾀｰ</v>
      </c>
      <c r="G106" s="143">
        <f>'[11]業者別一覧（暫定版）'!V347</f>
        <v>0</v>
      </c>
      <c r="H106" s="83"/>
      <c r="I106" s="83"/>
    </row>
    <row r="107" spans="2:9" ht="13.5" customHeight="1" x14ac:dyDescent="0.15">
      <c r="B107" s="83" t="str">
        <f>'[11]業者別一覧（暫定版）'!B121</f>
        <v>ﾏﾙﾆ水産 岡本道夫</v>
      </c>
      <c r="C107" s="83">
        <f>'[11]業者別一覧（暫定版）'!V121</f>
        <v>0</v>
      </c>
      <c r="D107" s="83"/>
      <c r="E107" s="83"/>
      <c r="F107" s="83" t="str">
        <f>'[11]業者別一覧（暫定版）'!B348</f>
        <v>小西陶器輸出商会</v>
      </c>
      <c r="G107" s="143">
        <f>'[11]業者別一覧（暫定版）'!V348</f>
        <v>0</v>
      </c>
      <c r="H107" s="83"/>
      <c r="I107" s="83"/>
    </row>
    <row r="108" spans="2:9" ht="13.5" customHeight="1" x14ac:dyDescent="0.15">
      <c r="B108" s="83" t="str">
        <f>'[11]業者別一覧（暫定版）'!B122</f>
        <v>ﾊﾘｽ食品</v>
      </c>
      <c r="C108" s="83">
        <f>'[11]業者別一覧（暫定版）'!V122</f>
        <v>0</v>
      </c>
      <c r="D108" s="83"/>
      <c r="E108" s="83"/>
      <c r="F108" s="83" t="str">
        <f>'[11]業者別一覧（暫定版）'!B349</f>
        <v>阪急ｸｵﾘﾃｨｰｻﾎﾟｰﾄ</v>
      </c>
      <c r="G108" s="143">
        <f>'[11]業者別一覧（暫定版）'!V349</f>
        <v>0</v>
      </c>
      <c r="H108" s="83"/>
      <c r="I108" s="83"/>
    </row>
    <row r="109" spans="2:9" ht="13.5" customHeight="1" x14ac:dyDescent="0.15">
      <c r="B109" s="83" t="str">
        <f>'[11]業者別一覧（暫定版）'!B123</f>
        <v>FISHPACKING</v>
      </c>
      <c r="C109" s="83">
        <f>'[11]業者別一覧（暫定版）'!V123</f>
        <v>444953.52</v>
      </c>
      <c r="D109" s="83"/>
      <c r="E109" s="83"/>
      <c r="F109" s="83" t="str">
        <f>'[11]業者別一覧（暫定版）'!B350</f>
        <v>富士ｾﾞﾛｯｸｽ東京(SMBCﾌｧｲﾅﾝ</v>
      </c>
      <c r="G109" s="143">
        <f>'[11]業者別一覧（暫定版）'!V350</f>
        <v>0</v>
      </c>
      <c r="H109" s="83"/>
      <c r="I109" s="83"/>
    </row>
    <row r="110" spans="2:9" ht="13.5" customHeight="1" x14ac:dyDescent="0.15">
      <c r="B110" s="83" t="str">
        <f>'[11]業者別一覧（暫定版）'!B124</f>
        <v>山元いちご農園</v>
      </c>
      <c r="C110" s="83">
        <f>'[11]業者別一覧（暫定版）'!V124</f>
        <v>0</v>
      </c>
      <c r="D110" s="83"/>
      <c r="E110" s="143"/>
      <c r="F110" s="83" t="str">
        <f>'[11]業者別一覧（暫定版）'!B351</f>
        <v>日本氷業</v>
      </c>
      <c r="G110" s="143">
        <f>'[11]業者別一覧（暫定版）'!V351</f>
        <v>0</v>
      </c>
      <c r="H110" s="83"/>
      <c r="I110" s="83"/>
    </row>
    <row r="111" spans="2:9" ht="13.5" customHeight="1" x14ac:dyDescent="0.15">
      <c r="B111" s="83" t="str">
        <f>'[11]業者別一覧（暫定版）'!B125</f>
        <v>ﾌｨｯｼｬｰﾏﾝ･ｼﾞｬﾊﾟﾝ･ﾏｰｹﾃｨﾝｸﾞ</v>
      </c>
      <c r="C111" s="83">
        <f>'[11]業者別一覧（暫定版）'!V125</f>
        <v>0</v>
      </c>
      <c r="D111" s="83"/>
      <c r="E111" s="143"/>
      <c r="F111" s="83" t="str">
        <f>'[11]業者別一覧（暫定版）'!B352</f>
        <v>Flower triangle 国府方祥</v>
      </c>
      <c r="G111" s="143">
        <f>'[11]業者別一覧（暫定版）'!V352</f>
        <v>0</v>
      </c>
      <c r="H111" s="83"/>
      <c r="I111" s="83"/>
    </row>
    <row r="112" spans="2:9" ht="13.5" customHeight="1" x14ac:dyDescent="0.15">
      <c r="B112" s="83" t="str">
        <f>'[11]業者別一覧（暫定版）'!B126</f>
        <v>ﾊﾞｲｵﾌｧｰﾑ蔵王</v>
      </c>
      <c r="C112" s="83">
        <f>'[11]業者別一覧（暫定版）'!V126</f>
        <v>0</v>
      </c>
      <c r="D112" s="83"/>
      <c r="E112" s="143"/>
      <c r="F112" s="83" t="str">
        <f>'[11]業者別一覧（暫定版）'!B353</f>
        <v>ｱｸｱﾗｲﾝ</v>
      </c>
      <c r="G112" s="143">
        <f>'[11]業者別一覧（暫定版）'!V353</f>
        <v>0</v>
      </c>
      <c r="H112" s="83"/>
      <c r="I112" s="83"/>
    </row>
    <row r="113" spans="2:9" ht="13.5" customHeight="1" x14ac:dyDescent="0.15">
      <c r="B113" s="83" t="str">
        <f>'[11]業者別一覧（暫定版）'!B127</f>
        <v>いずみﾎｰﾙﾃﾞｨﾝｸﾞｽ</v>
      </c>
      <c r="C113" s="83">
        <f>'[11]業者別一覧（暫定版）'!V127</f>
        <v>0</v>
      </c>
      <c r="D113" s="83"/>
      <c r="E113" s="143"/>
      <c r="F113" s="83" t="str">
        <f>'[11]業者別一覧（暫定版）'!B354</f>
        <v>その他　東芝TECｿﾘｭｰｼｮﾝｻｰﾋﾞｽ</v>
      </c>
      <c r="G113" s="143">
        <f>'[11]業者別一覧（暫定版）'!V354</f>
        <v>0</v>
      </c>
      <c r="H113" s="83"/>
      <c r="I113" s="83"/>
    </row>
    <row r="114" spans="2:9" ht="13.5" customHeight="1" x14ac:dyDescent="0.15">
      <c r="B114" s="83" t="str">
        <f>'[11]業者別一覧（暫定版）'!B128</f>
        <v>#N/A</v>
      </c>
      <c r="C114" s="83">
        <f>'[11]業者別一覧（暫定版）'!V128</f>
        <v>0</v>
      </c>
      <c r="D114" s="83"/>
      <c r="E114" s="143"/>
      <c r="F114" s="83" t="str">
        <f>'[11]業者別一覧（暫定版）'!B355</f>
        <v>その他　中部衛生検査</v>
      </c>
      <c r="G114" s="143">
        <f>'[11]業者別一覧（暫定版）'!V355</f>
        <v>0</v>
      </c>
      <c r="H114" s="83"/>
      <c r="I114" s="83"/>
    </row>
    <row r="115" spans="2:9" ht="13.5" customHeight="1" x14ac:dyDescent="0.15">
      <c r="B115" s="83" t="str">
        <f>'[11]業者別一覧（暫定版）'!B129</f>
        <v>#N/A</v>
      </c>
      <c r="C115" s="83">
        <f>'[11]業者別一覧（暫定版）'!V129</f>
        <v>0</v>
      </c>
      <c r="D115" s="83"/>
      <c r="E115" s="143"/>
      <c r="F115" s="83" t="str">
        <f>'[11]業者別一覧（暫定版）'!B356</f>
        <v>経費振替</v>
      </c>
      <c r="G115" s="143">
        <f>'[11]業者別一覧（暫定版）'!V356</f>
        <v>0</v>
      </c>
      <c r="H115" s="83"/>
      <c r="I115" s="83"/>
    </row>
    <row r="116" spans="2:9" ht="13.5" customHeight="1" x14ac:dyDescent="0.15">
      <c r="B116" s="83" t="str">
        <f>'[11]業者別一覧（暫定版）'!B130</f>
        <v>伊豆沼農産</v>
      </c>
      <c r="C116" s="83">
        <f>'[11]業者別一覧（暫定版）'!V130</f>
        <v>0</v>
      </c>
      <c r="D116" s="83"/>
      <c r="E116" s="143"/>
      <c r="F116" s="83" t="str">
        <f>'[11]業者別一覧（暫定版）'!B357</f>
        <v>その他　施設消耗品</v>
      </c>
      <c r="G116" s="143">
        <f>'[11]業者別一覧（暫定版）'!V357</f>
        <v>0</v>
      </c>
      <c r="H116" s="83"/>
      <c r="I116" s="83"/>
    </row>
    <row r="117" spans="2:9" ht="13.5" customHeight="1" x14ac:dyDescent="0.15">
      <c r="B117" s="83" t="str">
        <f>'[11]業者別一覧（暫定版）'!B131</f>
        <v>ＢＯ１</v>
      </c>
      <c r="C117" s="83">
        <f>'[11]業者別一覧（暫定版）'!V131</f>
        <v>0</v>
      </c>
      <c r="D117" s="83"/>
      <c r="E117" s="143"/>
      <c r="F117" s="83" t="str">
        <f>'[11]業者別一覧（暫定版）'!B358</f>
        <v>その他　施設DHC</v>
      </c>
      <c r="G117" s="143">
        <f>'[11]業者別一覧（暫定版）'!V358</f>
        <v>0</v>
      </c>
      <c r="H117" s="83"/>
      <c r="I117" s="83"/>
    </row>
    <row r="118" spans="2:9" ht="13.5" customHeight="1" x14ac:dyDescent="0.15">
      <c r="B118" s="83" t="str">
        <f>'[11]業者別一覧（暫定版）'!B132</f>
        <v>ＭＦ２</v>
      </c>
      <c r="C118" s="83">
        <f>'[11]業者別一覧（暫定版）'!V132</f>
        <v>0</v>
      </c>
      <c r="D118" s="83"/>
      <c r="E118" s="143"/>
      <c r="F118" s="83" t="str">
        <f>'[11]業者別一覧（暫定版）'!B359</f>
        <v>その他　店舗小口</v>
      </c>
      <c r="G118" s="143">
        <f>'[11]業者別一覧（暫定版）'!V359</f>
        <v>0</v>
      </c>
      <c r="H118" s="83"/>
      <c r="I118" s="83"/>
    </row>
    <row r="119" spans="2:9" ht="13.5" customHeight="1" x14ac:dyDescent="0.15">
      <c r="B119" s="83" t="str">
        <f>'[11]業者別一覧（暫定版）'!B133</f>
        <v>ＭＦ４</v>
      </c>
      <c r="C119" s="83">
        <f>'[11]業者別一覧（暫定版）'!V133</f>
        <v>0</v>
      </c>
      <c r="D119" s="83"/>
      <c r="E119" s="143"/>
      <c r="F119" s="83" t="str">
        <f>'[11]業者別一覧（暫定版）'!B360</f>
        <v>予備</v>
      </c>
      <c r="G119" s="143">
        <f>'[11]業者別一覧（暫定版）'!V360</f>
        <v>0</v>
      </c>
      <c r="H119" s="83"/>
      <c r="I119" s="83"/>
    </row>
    <row r="120" spans="2:9" ht="13.5" customHeight="1" x14ac:dyDescent="0.15">
      <c r="B120" s="83" t="str">
        <f>'[11]業者別一覧（暫定版）'!B134</f>
        <v>CNPｶﾌｪﾉｱ</v>
      </c>
      <c r="C120" s="83">
        <f>'[11]業者別一覧（暫定版）'!V134</f>
        <v>0</v>
      </c>
      <c r="D120" s="83"/>
      <c r="E120" s="143"/>
      <c r="F120" s="83" t="str">
        <f>'[11]業者別一覧（暫定版）'!B361</f>
        <v>その他　店舗小口</v>
      </c>
      <c r="G120" s="143">
        <f>'[11]業者別一覧（暫定版）'!V361</f>
        <v>285</v>
      </c>
      <c r="H120" s="83"/>
      <c r="I120" s="83"/>
    </row>
    <row r="121" spans="2:9" ht="13.5" customHeight="1" x14ac:dyDescent="0.15">
      <c r="B121" s="83" t="str">
        <f>'[11]業者別一覧（暫定版）'!B135</f>
        <v>ナポリ</v>
      </c>
      <c r="C121" s="83">
        <f>'[11]業者別一覧（暫定版）'!V135</f>
        <v>0</v>
      </c>
      <c r="D121" s="83"/>
      <c r="E121" s="143"/>
      <c r="F121" s="83" t="str">
        <f>'[11]業者別一覧（暫定版）'!B362</f>
        <v>ｳｽｲｸﾘｰﾆﾝｸﾞ</v>
      </c>
      <c r="G121" s="143">
        <f>'[11]業者別一覧（暫定版）'!V362</f>
        <v>0</v>
      </c>
      <c r="H121" s="83"/>
      <c r="I121" s="83"/>
    </row>
    <row r="122" spans="2:9" ht="13.5" customHeight="1" x14ac:dyDescent="0.15">
      <c r="B122" s="83" t="str">
        <f>'[11]業者別一覧（暫定版）'!B136</f>
        <v>パリージャ</v>
      </c>
      <c r="C122" s="83">
        <f>'[11]業者別一覧（暫定版）'!V136</f>
        <v>0</v>
      </c>
      <c r="D122" s="83"/>
      <c r="E122" s="143"/>
      <c r="F122" s="83" t="str">
        <f>'[11]業者別一覧（暫定版）'!B363</f>
        <v>その他　green peas</v>
      </c>
      <c r="G122" s="143">
        <f>'[11]業者別一覧（暫定版）'!V363</f>
        <v>0</v>
      </c>
      <c r="H122" s="83"/>
      <c r="I122" s="83"/>
    </row>
    <row r="123" spans="2:9" ht="13.5" customHeight="1" x14ac:dyDescent="0.15">
      <c r="B123" s="83" t="str">
        <f>'[11]業者別一覧（暫定版）'!B137</f>
        <v>ドゥーブル</v>
      </c>
      <c r="C123" s="83">
        <f>'[11]業者別一覧（暫定版）'!V137</f>
        <v>0</v>
      </c>
      <c r="D123" s="83"/>
      <c r="E123" s="143"/>
      <c r="F123" s="83" t="str">
        <f>'[11]業者別一覧（暫定版）'!B364</f>
        <v>ﾕﾆﾏｯﾄﾗｲﾌ板橋</v>
      </c>
      <c r="G123" s="143">
        <f>'[11]業者別一覧（暫定版）'!V364</f>
        <v>0</v>
      </c>
      <c r="H123" s="83"/>
      <c r="I123" s="83"/>
    </row>
    <row r="124" spans="2:9" ht="13.5" customHeight="1" x14ac:dyDescent="0.15">
      <c r="B124" s="83" t="str">
        <f>'[11]業者別一覧（暫定版）'!B138</f>
        <v>ＢＯ４</v>
      </c>
      <c r="C124" s="83">
        <f>'[11]業者別一覧（暫定版）'!V138</f>
        <v>0</v>
      </c>
      <c r="D124" s="83"/>
      <c r="E124" s="143"/>
      <c r="F124" s="83" t="str">
        <f>'[11]業者別一覧（暫定版）'!B365</f>
        <v>ﾕﾆﾏｯﾄﾗｲﾌ江東</v>
      </c>
      <c r="G124" s="143">
        <f>'[11]業者別一覧（暫定版）'!V365</f>
        <v>0</v>
      </c>
      <c r="H124" s="83"/>
      <c r="I124" s="83"/>
    </row>
    <row r="125" spans="2:9" ht="13.5" customHeight="1" x14ac:dyDescent="0.15">
      <c r="B125" s="83" t="str">
        <f>'[11]業者別一覧（暫定版）'!B139</f>
        <v>パッパーレヴィーノ</v>
      </c>
      <c r="C125" s="83">
        <f>'[11]業者別一覧（暫定版）'!V139</f>
        <v>0</v>
      </c>
      <c r="D125" s="83"/>
      <c r="E125" s="143"/>
      <c r="F125" s="83" t="str">
        <f>'[11]業者別一覧（暫定版）'!B366</f>
        <v>予備</v>
      </c>
      <c r="G125" s="143">
        <f>'[11]業者別一覧（暫定版）'!V366</f>
        <v>0</v>
      </c>
      <c r="H125" s="83"/>
      <c r="I125" s="83"/>
    </row>
    <row r="126" spans="2:9" ht="13.5" customHeight="1" x14ac:dyDescent="0.15">
      <c r="B126" s="83" t="str">
        <f>'[11]業者別一覧（暫定版）'!B140</f>
        <v>ＢＯ５</v>
      </c>
      <c r="C126" s="83">
        <f>'[11]業者別一覧（暫定版）'!V140</f>
        <v>0</v>
      </c>
      <c r="D126" s="83"/>
      <c r="E126" s="143"/>
      <c r="F126" s="83"/>
      <c r="G126" s="143"/>
      <c r="H126" s="83"/>
      <c r="I126" s="83"/>
    </row>
    <row r="127" spans="2:9" ht="13.5" customHeight="1" x14ac:dyDescent="0.15">
      <c r="B127" s="83" t="str">
        <f>'[11]業者別一覧（暫定版）'!B141</f>
        <v>クレープリー</v>
      </c>
      <c r="C127" s="83">
        <f>'[11]業者別一覧（暫定版）'!V141</f>
        <v>0</v>
      </c>
      <c r="D127" s="83"/>
      <c r="E127" s="143"/>
      <c r="F127" s="83"/>
      <c r="G127" s="143"/>
      <c r="H127" s="83"/>
      <c r="I127" s="83"/>
    </row>
    <row r="128" spans="2:9" ht="13.5" customHeight="1" x14ac:dyDescent="0.15">
      <c r="B128" s="83" t="str">
        <f>'[11]業者別一覧（暫定版）'!B142</f>
        <v>いなきあ２</v>
      </c>
      <c r="C128" s="83">
        <f>'[11]業者別一覧（暫定版）'!V142</f>
        <v>0</v>
      </c>
      <c r="D128" s="83"/>
      <c r="E128" s="143"/>
      <c r="F128" s="83"/>
      <c r="G128" s="143"/>
      <c r="H128" s="83"/>
      <c r="I128" s="83"/>
    </row>
    <row r="129" spans="2:9" ht="13.5" customHeight="1" x14ac:dyDescent="0.15">
      <c r="B129" s="83" t="str">
        <f>'[11]業者別一覧（暫定版）'!B143</f>
        <v>ＧＰルクア</v>
      </c>
      <c r="C129" s="83">
        <f>'[11]業者別一覧（暫定版）'!V143</f>
        <v>0</v>
      </c>
      <c r="D129" s="83"/>
      <c r="E129" s="143"/>
      <c r="F129" s="83"/>
      <c r="G129" s="143"/>
      <c r="H129" s="83"/>
      <c r="I129" s="83"/>
    </row>
    <row r="130" spans="2:9" ht="13.5" customHeight="1" x14ac:dyDescent="0.15">
      <c r="B130" s="83" t="str">
        <f>'[11]業者別一覧（暫定版）'!B144</f>
        <v>ボデガ銀座</v>
      </c>
      <c r="C130" s="83">
        <f>'[11]業者別一覧（暫定版）'!V144</f>
        <v>0</v>
      </c>
      <c r="D130" s="83"/>
      <c r="E130" s="143"/>
      <c r="F130" s="83"/>
      <c r="G130" s="143"/>
      <c r="H130" s="83"/>
      <c r="I130" s="83"/>
    </row>
    <row r="131" spans="2:9" ht="13.5" customHeight="1" x14ac:dyDescent="0.15">
      <c r="B131" s="83" t="str">
        <f>'[11]業者別一覧（暫定版）'!B145</f>
        <v>ＧＢ中目黒</v>
      </c>
      <c r="C131" s="83">
        <f>'[11]業者別一覧（暫定版）'!V145</f>
        <v>0</v>
      </c>
      <c r="D131" s="83"/>
      <c r="E131" s="143"/>
      <c r="F131" s="83"/>
      <c r="G131" s="143"/>
      <c r="H131" s="83"/>
      <c r="I131" s="83"/>
    </row>
    <row r="132" spans="2:9" ht="13.5" customHeight="1" x14ac:dyDescent="0.15">
      <c r="B132" s="83" t="str">
        <f>'[11]業者別一覧（暫定版）'!B146</f>
        <v>ボデガ名古屋</v>
      </c>
      <c r="C132" s="83">
        <f>'[11]業者別一覧（暫定版）'!V146</f>
        <v>0</v>
      </c>
      <c r="D132" s="83"/>
      <c r="E132" s="143"/>
      <c r="F132" s="83"/>
      <c r="G132" s="143"/>
      <c r="H132" s="83"/>
      <c r="I132" s="83"/>
    </row>
    <row r="133" spans="2:9" ht="13.5" customHeight="1" x14ac:dyDescent="0.15">
      <c r="B133" s="83" t="str">
        <f>'[11]業者別一覧（暫定版）'!B147</f>
        <v>LBN2</v>
      </c>
      <c r="C133" s="83">
        <f>'[11]業者別一覧（暫定版）'!V147</f>
        <v>4101.84</v>
      </c>
      <c r="D133" s="83"/>
      <c r="E133" s="143"/>
      <c r="F133" s="83"/>
      <c r="G133" s="143"/>
      <c r="H133" s="83"/>
      <c r="I133" s="83"/>
    </row>
    <row r="134" spans="2:9" ht="13.5" customHeight="1" x14ac:dyDescent="0.15">
      <c r="B134" s="83" t="str">
        <f>'[11]業者別一覧（暫定版）'!B148</f>
        <v>その他</v>
      </c>
      <c r="C134" s="83">
        <f>'[11]業者別一覧（暫定版）'!V148</f>
        <v>0</v>
      </c>
      <c r="D134" s="83"/>
      <c r="E134" s="143"/>
      <c r="F134" s="83"/>
      <c r="G134" s="143"/>
      <c r="H134" s="83"/>
      <c r="I134" s="83"/>
    </row>
    <row r="135" spans="2:9" ht="13.5" customHeight="1" x14ac:dyDescent="0.15">
      <c r="B135" s="83" t="str">
        <f>'[11]業者別一覧（暫定版）'!B149</f>
        <v>榎本</v>
      </c>
      <c r="C135" s="83">
        <f>'[11]業者別一覧（暫定版）'!V149</f>
        <v>0</v>
      </c>
      <c r="D135" s="83"/>
      <c r="E135" s="83"/>
      <c r="F135" s="83"/>
      <c r="G135" s="143"/>
      <c r="H135" s="83"/>
      <c r="I135" s="83"/>
    </row>
    <row r="136" spans="2:9" ht="13.5" customHeight="1" x14ac:dyDescent="0.15">
      <c r="B136" s="83" t="str">
        <f>'[11]業者別一覧（暫定版）'!B150</f>
        <v>ﾋﾞｰﾋﾞｰｱｰﾙﾘﾐﾃｯﾄﾞ(ﾍﾞﾘｰ･ﾌﾞﾗ</v>
      </c>
      <c r="C136" s="188">
        <f>'[11]業者別一覧（暫定版）'!V150</f>
        <v>-245376</v>
      </c>
      <c r="D136" s="83"/>
      <c r="E136" s="83"/>
      <c r="F136" s="83"/>
      <c r="G136" s="143"/>
      <c r="H136" s="83"/>
      <c r="I136" s="83"/>
    </row>
    <row r="137" spans="2:9" ht="13.5" customHeight="1" x14ac:dyDescent="0.15">
      <c r="B137" s="62" t="s">
        <v>62</v>
      </c>
      <c r="C137" s="145">
        <f>INT(C139*8/108)</f>
        <v>240692</v>
      </c>
      <c r="D137" s="146" t="s">
        <v>62</v>
      </c>
      <c r="E137" s="145">
        <f>INT(E139*8/108)</f>
        <v>103673</v>
      </c>
      <c r="F137" s="146" t="s">
        <v>62</v>
      </c>
      <c r="G137" s="145">
        <f>INT(G139*8/108)</f>
        <v>24467</v>
      </c>
      <c r="H137" s="146" t="s">
        <v>62</v>
      </c>
      <c r="I137" s="145">
        <f>INT(I139*8/108)</f>
        <v>25611</v>
      </c>
    </row>
    <row r="138" spans="2:9" ht="13.5" customHeight="1" x14ac:dyDescent="0.15">
      <c r="B138" s="60" t="s">
        <v>63</v>
      </c>
      <c r="C138" s="150">
        <f>+C139-C137</f>
        <v>3008662.96</v>
      </c>
      <c r="D138" s="147" t="s">
        <v>63</v>
      </c>
      <c r="E138" s="150">
        <f>+E139-E137</f>
        <v>1295913.04</v>
      </c>
      <c r="F138" s="147" t="s">
        <v>63</v>
      </c>
      <c r="G138" s="150">
        <f>+G139-G137</f>
        <v>305837.92</v>
      </c>
      <c r="H138" s="147" t="s">
        <v>63</v>
      </c>
      <c r="I138" s="150">
        <f>+I139-I137</f>
        <v>320145.60000000003</v>
      </c>
    </row>
    <row r="139" spans="2:9" ht="13.5" customHeight="1" x14ac:dyDescent="0.15">
      <c r="B139" s="61" t="s">
        <v>64</v>
      </c>
      <c r="C139" s="148">
        <f>SUM(C9:C136)</f>
        <v>3249354.96</v>
      </c>
      <c r="D139" s="149" t="s">
        <v>64</v>
      </c>
      <c r="E139" s="148">
        <f>SUM(E9:E136)</f>
        <v>1399586.04</v>
      </c>
      <c r="F139" s="149" t="s">
        <v>64</v>
      </c>
      <c r="G139" s="148">
        <f>SUM(G9:G136)</f>
        <v>330304.92</v>
      </c>
      <c r="H139" s="149" t="s">
        <v>64</v>
      </c>
      <c r="I139" s="148">
        <f>SUM(I9:I136)</f>
        <v>345756.60000000003</v>
      </c>
    </row>
  </sheetData>
  <mergeCells count="4">
    <mergeCell ref="B8:C8"/>
    <mergeCell ref="D8:E8"/>
    <mergeCell ref="F8:G8"/>
    <mergeCell ref="H8:I8"/>
  </mergeCells>
  <phoneticPr fontId="27"/>
  <pageMargins left="0.19685039370078741" right="0.19685039370078741" top="0.47244094488188981" bottom="0.15748031496062992" header="0.51181102362204722" footer="0.51181102362204722"/>
  <pageSetup paperSize="9" scale="7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V49"/>
  <sheetViews>
    <sheetView zoomScale="82" zoomScaleNormal="82" workbookViewId="0">
      <selection activeCell="F7" sqref="F7"/>
    </sheetView>
  </sheetViews>
  <sheetFormatPr defaultRowHeight="13.5" x14ac:dyDescent="0.15"/>
  <cols>
    <col min="8" max="8" width="11.25" customWidth="1"/>
    <col min="11" max="11" width="9.125" customWidth="1"/>
  </cols>
  <sheetData>
    <row r="1" spans="1:22" x14ac:dyDescent="0.15">
      <c r="A1" s="1" t="s">
        <v>309</v>
      </c>
      <c r="F1" s="2" t="s">
        <v>0</v>
      </c>
      <c r="G1" s="2" t="s">
        <v>78</v>
      </c>
      <c r="H1" s="2"/>
      <c r="I1" s="2"/>
      <c r="J1" s="2"/>
      <c r="S1" s="2" t="s">
        <v>310</v>
      </c>
      <c r="T1" s="2"/>
    </row>
    <row r="2" spans="1:22" x14ac:dyDescent="0.15">
      <c r="S2" t="s">
        <v>1</v>
      </c>
    </row>
    <row r="3" spans="1:22" x14ac:dyDescent="0.15">
      <c r="A3" s="3"/>
      <c r="B3" s="207" t="s">
        <v>2</v>
      </c>
      <c r="C3" s="207"/>
      <c r="D3" s="207"/>
      <c r="E3" s="207" t="s">
        <v>3</v>
      </c>
      <c r="F3" s="207"/>
      <c r="G3" s="207"/>
      <c r="H3" s="204" t="s">
        <v>4</v>
      </c>
      <c r="I3" s="205"/>
      <c r="J3" s="5" t="s">
        <v>5</v>
      </c>
      <c r="K3" s="207" t="s">
        <v>79</v>
      </c>
      <c r="L3" s="207"/>
      <c r="M3" s="207"/>
      <c r="N3" s="204" t="s">
        <v>4</v>
      </c>
      <c r="O3" s="205"/>
      <c r="P3" s="5" t="s">
        <v>5</v>
      </c>
      <c r="Q3" s="207" t="s">
        <v>80</v>
      </c>
      <c r="R3" s="207"/>
      <c r="S3" s="207"/>
      <c r="T3" s="207" t="s">
        <v>80</v>
      </c>
      <c r="U3" s="207"/>
      <c r="V3" s="207"/>
    </row>
    <row r="4" spans="1:22" x14ac:dyDescent="0.15">
      <c r="A4" s="6"/>
      <c r="B4" s="7" t="s">
        <v>6</v>
      </c>
      <c r="C4" s="8" t="s">
        <v>76</v>
      </c>
      <c r="D4" s="8" t="s">
        <v>7</v>
      </c>
      <c r="E4" s="7" t="s">
        <v>6</v>
      </c>
      <c r="F4" s="8" t="s">
        <v>76</v>
      </c>
      <c r="G4" s="8" t="s">
        <v>77</v>
      </c>
      <c r="H4" s="7" t="s">
        <v>6</v>
      </c>
      <c r="I4" s="8" t="s">
        <v>76</v>
      </c>
      <c r="J4" s="9"/>
      <c r="K4" s="7" t="s">
        <v>6</v>
      </c>
      <c r="L4" s="8" t="s">
        <v>76</v>
      </c>
      <c r="M4" s="8" t="s">
        <v>77</v>
      </c>
      <c r="N4" s="7" t="s">
        <v>6</v>
      </c>
      <c r="O4" s="8" t="s">
        <v>76</v>
      </c>
      <c r="P4" s="9"/>
      <c r="Q4" s="7" t="s">
        <v>6</v>
      </c>
      <c r="R4" s="8" t="s">
        <v>76</v>
      </c>
      <c r="S4" s="8" t="s">
        <v>77</v>
      </c>
      <c r="T4" s="7" t="s">
        <v>6</v>
      </c>
      <c r="U4" s="8" t="s">
        <v>76</v>
      </c>
      <c r="V4" s="8" t="s">
        <v>77</v>
      </c>
    </row>
    <row r="5" spans="1:22" x14ac:dyDescent="0.15">
      <c r="A5" s="8" t="s">
        <v>8</v>
      </c>
      <c r="B5" s="10">
        <v>12555</v>
      </c>
      <c r="C5" s="10">
        <v>26.962</v>
      </c>
      <c r="D5" s="11">
        <f>C5/B5</f>
        <v>2.1475109518120272E-3</v>
      </c>
      <c r="E5" s="10">
        <v>14311.31</v>
      </c>
      <c r="F5" s="10">
        <v>901.27800000000002</v>
      </c>
      <c r="G5" s="11">
        <f>F5/E5</f>
        <v>6.2976624781379206E-2</v>
      </c>
      <c r="H5" s="12">
        <f>E5-B5</f>
        <v>1756.3099999999995</v>
      </c>
      <c r="I5" s="12">
        <f>F5-C5</f>
        <v>874.31600000000003</v>
      </c>
      <c r="J5" s="11">
        <f t="shared" ref="J5:J17" si="0">F5/C5</f>
        <v>33.427713077664862</v>
      </c>
      <c r="K5" s="10">
        <v>11934</v>
      </c>
      <c r="L5" s="10">
        <v>-1552</v>
      </c>
      <c r="M5" s="11">
        <f>L5/K5</f>
        <v>-0.13004860063683593</v>
      </c>
      <c r="N5" s="12">
        <f>E5-K5</f>
        <v>2377.3099999999995</v>
      </c>
      <c r="O5" s="12">
        <f>F5-L5</f>
        <v>2453.2780000000002</v>
      </c>
      <c r="P5" s="11">
        <f>F5/L5</f>
        <v>-0.58072036082474232</v>
      </c>
      <c r="Q5" s="10"/>
      <c r="R5" s="10"/>
      <c r="S5" s="11" t="e">
        <f>R5/Q5</f>
        <v>#DIV/0!</v>
      </c>
      <c r="T5" s="10"/>
      <c r="U5" s="10"/>
      <c r="V5" s="11" t="e">
        <f>U5/T5</f>
        <v>#DIV/0!</v>
      </c>
    </row>
    <row r="6" spans="1:22" x14ac:dyDescent="0.15">
      <c r="A6" s="8" t="s">
        <v>9</v>
      </c>
      <c r="B6" s="10">
        <v>15525</v>
      </c>
      <c r="C6" s="10">
        <v>1578.6220000000001</v>
      </c>
      <c r="D6" s="11">
        <f t="shared" ref="D6:D16" si="1">C6/B6</f>
        <v>0.10168257648953302</v>
      </c>
      <c r="E6" s="10">
        <v>17266.466</v>
      </c>
      <c r="F6" s="10">
        <v>2290.6239999999998</v>
      </c>
      <c r="G6" s="11">
        <f t="shared" ref="G6:G16" si="2">F6/E6</f>
        <v>0.13266316338270956</v>
      </c>
      <c r="H6" s="12">
        <f t="shared" ref="H6:I16" si="3">E6-B6</f>
        <v>1741.4660000000003</v>
      </c>
      <c r="I6" s="12">
        <f t="shared" si="3"/>
        <v>712.00199999999973</v>
      </c>
      <c r="J6" s="11">
        <f t="shared" si="0"/>
        <v>1.4510275417421015</v>
      </c>
      <c r="K6" s="10">
        <v>14883</v>
      </c>
      <c r="L6" s="10">
        <v>928</v>
      </c>
      <c r="M6" s="11">
        <f t="shared" ref="M6:M16" si="4">L6/K6</f>
        <v>6.2353020224417119E-2</v>
      </c>
      <c r="N6" s="12">
        <f t="shared" ref="N6:O17" si="5">E6-K6</f>
        <v>2383.4660000000003</v>
      </c>
      <c r="O6" s="12">
        <f t="shared" si="5"/>
        <v>1362.6239999999998</v>
      </c>
      <c r="P6" s="11">
        <f>F6/L6</f>
        <v>2.4683448275862068</v>
      </c>
      <c r="Q6" s="10"/>
      <c r="R6" s="10"/>
      <c r="S6" s="11" t="e">
        <f t="shared" ref="S6:S16" si="6">R6/Q6</f>
        <v>#DIV/0!</v>
      </c>
      <c r="T6" s="10"/>
      <c r="U6" s="10"/>
      <c r="V6" s="11" t="e">
        <f t="shared" ref="V6:V16" si="7">U6/T6</f>
        <v>#DIV/0!</v>
      </c>
    </row>
    <row r="7" spans="1:22" x14ac:dyDescent="0.15">
      <c r="A7" s="8" t="s">
        <v>10</v>
      </c>
      <c r="B7" s="10">
        <v>11610</v>
      </c>
      <c r="C7" s="10">
        <v>-466.74799999999999</v>
      </c>
      <c r="D7" s="11">
        <f t="shared" si="1"/>
        <v>-4.0202239448751079E-2</v>
      </c>
      <c r="E7" s="10">
        <v>10440.718999999999</v>
      </c>
      <c r="F7" s="10">
        <v>-1449.3030000000001</v>
      </c>
      <c r="G7" s="11">
        <f t="shared" si="2"/>
        <v>-0.13881256645255946</v>
      </c>
      <c r="H7" s="12">
        <f t="shared" si="3"/>
        <v>-1169.2810000000009</v>
      </c>
      <c r="I7" s="12">
        <f t="shared" si="3"/>
        <v>-982.55500000000006</v>
      </c>
      <c r="J7" s="11">
        <f t="shared" si="0"/>
        <v>3.1051081097294473</v>
      </c>
      <c r="K7" s="10">
        <v>7824</v>
      </c>
      <c r="L7" s="10">
        <v>-2133</v>
      </c>
      <c r="M7" s="11">
        <f t="shared" si="4"/>
        <v>-0.27262269938650308</v>
      </c>
      <c r="N7" s="12">
        <f t="shared" si="5"/>
        <v>2616.7189999999991</v>
      </c>
      <c r="O7" s="12">
        <f t="shared" si="5"/>
        <v>683.69699999999989</v>
      </c>
      <c r="P7" s="11">
        <f>F7/L7</f>
        <v>0.67946694796061891</v>
      </c>
      <c r="Q7" s="10"/>
      <c r="R7" s="10"/>
      <c r="S7" s="11" t="e">
        <f t="shared" si="6"/>
        <v>#DIV/0!</v>
      </c>
      <c r="T7" s="10"/>
      <c r="U7" s="10"/>
      <c r="V7" s="11" t="e">
        <f t="shared" si="7"/>
        <v>#DIV/0!</v>
      </c>
    </row>
    <row r="8" spans="1:22" x14ac:dyDescent="0.15">
      <c r="A8" s="8" t="s">
        <v>11</v>
      </c>
      <c r="B8" s="10"/>
      <c r="C8" s="10"/>
      <c r="D8" s="11" t="e">
        <f t="shared" si="1"/>
        <v>#DIV/0!</v>
      </c>
      <c r="E8" s="10"/>
      <c r="F8" s="10"/>
      <c r="G8" s="11" t="e">
        <f t="shared" si="2"/>
        <v>#DIV/0!</v>
      </c>
      <c r="H8" s="12">
        <f t="shared" si="3"/>
        <v>0</v>
      </c>
      <c r="I8" s="12">
        <f t="shared" si="3"/>
        <v>0</v>
      </c>
      <c r="J8" s="11" t="e">
        <f t="shared" si="0"/>
        <v>#DIV/0!</v>
      </c>
      <c r="K8" s="10">
        <v>7548</v>
      </c>
      <c r="L8" s="10">
        <v>-2758</v>
      </c>
      <c r="M8" s="11">
        <f t="shared" si="4"/>
        <v>-0.36539480657127715</v>
      </c>
      <c r="N8" s="12">
        <f t="shared" si="5"/>
        <v>-7548</v>
      </c>
      <c r="O8" s="12">
        <f t="shared" si="5"/>
        <v>2758</v>
      </c>
      <c r="P8" s="11">
        <f>F8/L8</f>
        <v>0</v>
      </c>
      <c r="Q8" s="10"/>
      <c r="R8" s="10"/>
      <c r="S8" s="11" t="e">
        <f t="shared" si="6"/>
        <v>#DIV/0!</v>
      </c>
      <c r="T8" s="10"/>
      <c r="U8" s="10"/>
      <c r="V8" s="11" t="e">
        <f t="shared" si="7"/>
        <v>#DIV/0!</v>
      </c>
    </row>
    <row r="9" spans="1:22" x14ac:dyDescent="0.15">
      <c r="A9" s="8" t="s">
        <v>12</v>
      </c>
      <c r="B9" s="10"/>
      <c r="C9" s="10"/>
      <c r="D9" s="11" t="e">
        <f t="shared" si="1"/>
        <v>#DIV/0!</v>
      </c>
      <c r="E9" s="10"/>
      <c r="F9" s="10"/>
      <c r="G9" s="11" t="e">
        <f t="shared" si="2"/>
        <v>#DIV/0!</v>
      </c>
      <c r="H9" s="12">
        <f t="shared" si="3"/>
        <v>0</v>
      </c>
      <c r="I9" s="12">
        <f t="shared" si="3"/>
        <v>0</v>
      </c>
      <c r="J9" s="11" t="e">
        <f t="shared" si="0"/>
        <v>#DIV/0!</v>
      </c>
      <c r="K9" s="10">
        <v>10631</v>
      </c>
      <c r="L9" s="10">
        <v>-2153</v>
      </c>
      <c r="M9" s="11">
        <f t="shared" si="4"/>
        <v>-0.20252092935753926</v>
      </c>
      <c r="N9" s="12">
        <f t="shared" si="5"/>
        <v>-10631</v>
      </c>
      <c r="O9" s="12">
        <f t="shared" si="5"/>
        <v>2153</v>
      </c>
      <c r="P9" s="11">
        <f t="shared" ref="P9:P16" si="8">F9/L9</f>
        <v>0</v>
      </c>
      <c r="Q9" s="10"/>
      <c r="R9" s="10"/>
      <c r="S9" s="11" t="e">
        <f t="shared" si="6"/>
        <v>#DIV/0!</v>
      </c>
      <c r="T9" s="10"/>
      <c r="U9" s="10"/>
      <c r="V9" s="11" t="e">
        <f t="shared" si="7"/>
        <v>#DIV/0!</v>
      </c>
    </row>
    <row r="10" spans="1:22" x14ac:dyDescent="0.15">
      <c r="A10" s="13" t="s">
        <v>13</v>
      </c>
      <c r="B10" s="10"/>
      <c r="C10" s="10"/>
      <c r="D10" s="11" t="e">
        <f t="shared" si="1"/>
        <v>#DIV/0!</v>
      </c>
      <c r="E10" s="10"/>
      <c r="F10" s="10"/>
      <c r="G10" s="11" t="e">
        <f t="shared" si="2"/>
        <v>#DIV/0!</v>
      </c>
      <c r="H10" s="12">
        <f t="shared" si="3"/>
        <v>0</v>
      </c>
      <c r="I10" s="12">
        <f t="shared" si="3"/>
        <v>0</v>
      </c>
      <c r="J10" s="11" t="e">
        <f t="shared" si="0"/>
        <v>#DIV/0!</v>
      </c>
      <c r="K10" s="10">
        <v>12178</v>
      </c>
      <c r="L10" s="10">
        <v>-934</v>
      </c>
      <c r="M10" s="11">
        <f t="shared" si="4"/>
        <v>-7.6695680735753002E-2</v>
      </c>
      <c r="N10" s="12">
        <f t="shared" si="5"/>
        <v>-12178</v>
      </c>
      <c r="O10" s="12">
        <f t="shared" si="5"/>
        <v>934</v>
      </c>
      <c r="P10" s="11">
        <f t="shared" si="8"/>
        <v>0</v>
      </c>
      <c r="Q10" s="10"/>
      <c r="R10" s="10"/>
      <c r="S10" s="11" t="e">
        <f t="shared" si="6"/>
        <v>#DIV/0!</v>
      </c>
      <c r="T10" s="10"/>
      <c r="U10" s="10"/>
      <c r="V10" s="11" t="e">
        <f t="shared" si="7"/>
        <v>#DIV/0!</v>
      </c>
    </row>
    <row r="11" spans="1:22" x14ac:dyDescent="0.15">
      <c r="A11" s="13" t="s">
        <v>14</v>
      </c>
      <c r="B11" s="10"/>
      <c r="C11" s="10"/>
      <c r="D11" s="11" t="e">
        <f t="shared" si="1"/>
        <v>#DIV/0!</v>
      </c>
      <c r="E11" s="10"/>
      <c r="F11" s="10"/>
      <c r="G11" s="11" t="e">
        <f t="shared" si="2"/>
        <v>#DIV/0!</v>
      </c>
      <c r="H11" s="12">
        <f t="shared" si="3"/>
        <v>0</v>
      </c>
      <c r="I11" s="12">
        <f>F11-C11</f>
        <v>0</v>
      </c>
      <c r="J11" s="11" t="e">
        <f t="shared" si="0"/>
        <v>#DIV/0!</v>
      </c>
      <c r="K11" s="10">
        <v>15016</v>
      </c>
      <c r="L11" s="10">
        <v>1261</v>
      </c>
      <c r="M11" s="11">
        <f t="shared" si="4"/>
        <v>8.3977091102823656E-2</v>
      </c>
      <c r="N11" s="12">
        <f t="shared" si="5"/>
        <v>-15016</v>
      </c>
      <c r="O11" s="12">
        <f t="shared" si="5"/>
        <v>-1261</v>
      </c>
      <c r="P11" s="11">
        <f t="shared" si="8"/>
        <v>0</v>
      </c>
      <c r="Q11" s="10"/>
      <c r="R11" s="10"/>
      <c r="S11" s="11" t="e">
        <f t="shared" si="6"/>
        <v>#DIV/0!</v>
      </c>
      <c r="T11" s="10"/>
      <c r="U11" s="10"/>
      <c r="V11" s="11" t="e">
        <f t="shared" si="7"/>
        <v>#DIV/0!</v>
      </c>
    </row>
    <row r="12" spans="1:22" x14ac:dyDescent="0.15">
      <c r="A12" s="13" t="s">
        <v>15</v>
      </c>
      <c r="B12" s="10"/>
      <c r="C12" s="10"/>
      <c r="D12" s="11" t="e">
        <f t="shared" si="1"/>
        <v>#DIV/0!</v>
      </c>
      <c r="E12" s="10"/>
      <c r="F12" s="10"/>
      <c r="G12" s="11" t="e">
        <f t="shared" si="2"/>
        <v>#DIV/0!</v>
      </c>
      <c r="H12" s="12">
        <f t="shared" si="3"/>
        <v>0</v>
      </c>
      <c r="I12" s="12">
        <f t="shared" si="3"/>
        <v>0</v>
      </c>
      <c r="J12" s="11" t="e">
        <f t="shared" si="0"/>
        <v>#DIV/0!</v>
      </c>
      <c r="K12" s="10">
        <v>12584</v>
      </c>
      <c r="L12" s="10">
        <v>142</v>
      </c>
      <c r="M12" s="11">
        <f t="shared" si="4"/>
        <v>1.1284170375079465E-2</v>
      </c>
      <c r="N12" s="12">
        <f t="shared" si="5"/>
        <v>-12584</v>
      </c>
      <c r="O12" s="12">
        <f t="shared" si="5"/>
        <v>-142</v>
      </c>
      <c r="P12" s="11">
        <f t="shared" si="8"/>
        <v>0</v>
      </c>
      <c r="Q12" s="10"/>
      <c r="R12" s="10"/>
      <c r="S12" s="11" t="e">
        <f t="shared" si="6"/>
        <v>#DIV/0!</v>
      </c>
      <c r="T12" s="10"/>
      <c r="U12" s="10"/>
      <c r="V12" s="11" t="e">
        <f t="shared" si="7"/>
        <v>#DIV/0!</v>
      </c>
    </row>
    <row r="13" spans="1:22" x14ac:dyDescent="0.15">
      <c r="A13" s="8" t="s">
        <v>16</v>
      </c>
      <c r="B13" s="10"/>
      <c r="C13" s="10"/>
      <c r="D13" s="11" t="e">
        <f t="shared" si="1"/>
        <v>#DIV/0!</v>
      </c>
      <c r="E13" s="10"/>
      <c r="F13" s="10"/>
      <c r="G13" s="11" t="e">
        <f t="shared" si="2"/>
        <v>#DIV/0!</v>
      </c>
      <c r="H13" s="12">
        <f>F12-C12</f>
        <v>0</v>
      </c>
      <c r="I13" s="12">
        <f>F13-C13</f>
        <v>0</v>
      </c>
      <c r="J13" s="11" t="e">
        <f t="shared" si="0"/>
        <v>#DIV/0!</v>
      </c>
      <c r="K13" s="10">
        <v>13051</v>
      </c>
      <c r="L13" s="10">
        <v>-11</v>
      </c>
      <c r="M13" s="11">
        <f t="shared" si="4"/>
        <v>-8.4284729139529535E-4</v>
      </c>
      <c r="N13" s="12">
        <f t="shared" si="5"/>
        <v>-13051</v>
      </c>
      <c r="O13" s="12">
        <f t="shared" si="5"/>
        <v>11</v>
      </c>
      <c r="P13" s="11">
        <f t="shared" si="8"/>
        <v>0</v>
      </c>
      <c r="Q13" s="10"/>
      <c r="R13" s="10"/>
      <c r="S13" s="11" t="e">
        <f t="shared" si="6"/>
        <v>#DIV/0!</v>
      </c>
      <c r="T13" s="10"/>
      <c r="U13" s="10"/>
      <c r="V13" s="11" t="e">
        <f t="shared" si="7"/>
        <v>#DIV/0!</v>
      </c>
    </row>
    <row r="14" spans="1:22" x14ac:dyDescent="0.15">
      <c r="A14" s="8" t="s">
        <v>17</v>
      </c>
      <c r="B14" s="10"/>
      <c r="C14" s="10"/>
      <c r="D14" s="11" t="e">
        <f t="shared" si="1"/>
        <v>#DIV/0!</v>
      </c>
      <c r="E14" s="10"/>
      <c r="F14" s="10"/>
      <c r="G14" s="11" t="e">
        <f t="shared" si="2"/>
        <v>#DIV/0!</v>
      </c>
      <c r="H14" s="12">
        <f t="shared" si="3"/>
        <v>0</v>
      </c>
      <c r="I14" s="12">
        <f>F14-C14</f>
        <v>0</v>
      </c>
      <c r="J14" s="11" t="e">
        <f t="shared" si="0"/>
        <v>#DIV/0!</v>
      </c>
      <c r="K14" s="10">
        <v>12031</v>
      </c>
      <c r="L14" s="10">
        <v>-1160</v>
      </c>
      <c r="M14" s="11">
        <f t="shared" si="4"/>
        <v>-9.641758789793034E-2</v>
      </c>
      <c r="N14" s="12">
        <f t="shared" si="5"/>
        <v>-12031</v>
      </c>
      <c r="O14" s="12">
        <f t="shared" si="5"/>
        <v>1160</v>
      </c>
      <c r="P14" s="11">
        <f t="shared" si="8"/>
        <v>0</v>
      </c>
      <c r="Q14" s="10"/>
      <c r="R14" s="10"/>
      <c r="S14" s="11" t="e">
        <f t="shared" si="6"/>
        <v>#DIV/0!</v>
      </c>
      <c r="T14" s="10"/>
      <c r="U14" s="10"/>
      <c r="V14" s="11" t="e">
        <f t="shared" si="7"/>
        <v>#DIV/0!</v>
      </c>
    </row>
    <row r="15" spans="1:22" x14ac:dyDescent="0.15">
      <c r="A15" s="8" t="s">
        <v>18</v>
      </c>
      <c r="B15" s="10"/>
      <c r="C15" s="10"/>
      <c r="D15" s="11" t="e">
        <f t="shared" si="1"/>
        <v>#DIV/0!</v>
      </c>
      <c r="E15" s="10"/>
      <c r="F15" s="10"/>
      <c r="G15" s="11" t="e">
        <f t="shared" si="2"/>
        <v>#DIV/0!</v>
      </c>
      <c r="H15" s="12">
        <f t="shared" si="3"/>
        <v>0</v>
      </c>
      <c r="I15" s="12">
        <f>F15-C15</f>
        <v>0</v>
      </c>
      <c r="J15" s="11" t="e">
        <f t="shared" si="0"/>
        <v>#DIV/0!</v>
      </c>
      <c r="K15" s="10">
        <v>12263</v>
      </c>
      <c r="L15" s="10">
        <v>-666</v>
      </c>
      <c r="M15" s="11">
        <f t="shared" si="4"/>
        <v>-5.4309712142216422E-2</v>
      </c>
      <c r="N15" s="12">
        <f t="shared" si="5"/>
        <v>-12263</v>
      </c>
      <c r="O15" s="12">
        <f t="shared" si="5"/>
        <v>666</v>
      </c>
      <c r="P15" s="11">
        <f t="shared" si="8"/>
        <v>0</v>
      </c>
      <c r="Q15" s="10"/>
      <c r="R15" s="10"/>
      <c r="S15" s="11" t="e">
        <f t="shared" si="6"/>
        <v>#DIV/0!</v>
      </c>
      <c r="T15" s="10"/>
      <c r="U15" s="10"/>
      <c r="V15" s="11" t="e">
        <f t="shared" si="7"/>
        <v>#DIV/0!</v>
      </c>
    </row>
    <row r="16" spans="1:22" x14ac:dyDescent="0.15">
      <c r="A16" s="8" t="s">
        <v>19</v>
      </c>
      <c r="B16" s="10"/>
      <c r="C16" s="10"/>
      <c r="D16" s="11" t="e">
        <f t="shared" si="1"/>
        <v>#DIV/0!</v>
      </c>
      <c r="E16" s="10"/>
      <c r="F16" s="10"/>
      <c r="G16" s="11" t="e">
        <f t="shared" si="2"/>
        <v>#DIV/0!</v>
      </c>
      <c r="H16" s="12">
        <f t="shared" si="3"/>
        <v>0</v>
      </c>
      <c r="I16" s="12">
        <f t="shared" si="3"/>
        <v>0</v>
      </c>
      <c r="J16" s="11" t="e">
        <f t="shared" si="0"/>
        <v>#DIV/0!</v>
      </c>
      <c r="K16" s="10">
        <v>11593</v>
      </c>
      <c r="L16" s="10"/>
      <c r="M16" s="11">
        <f t="shared" si="4"/>
        <v>0</v>
      </c>
      <c r="N16" s="12">
        <f t="shared" si="5"/>
        <v>-11593</v>
      </c>
      <c r="O16" s="12">
        <f t="shared" si="5"/>
        <v>0</v>
      </c>
      <c r="P16" s="11" t="e">
        <f t="shared" si="8"/>
        <v>#DIV/0!</v>
      </c>
      <c r="Q16" s="10"/>
      <c r="R16" s="10"/>
      <c r="S16" s="11" t="e">
        <f t="shared" si="6"/>
        <v>#DIV/0!</v>
      </c>
      <c r="T16" s="10"/>
      <c r="U16" s="10"/>
      <c r="V16" s="11" t="e">
        <f t="shared" si="7"/>
        <v>#DIV/0!</v>
      </c>
    </row>
    <row r="17" spans="1:22" x14ac:dyDescent="0.15">
      <c r="A17" s="8" t="s">
        <v>20</v>
      </c>
      <c r="B17" s="14">
        <f>SUM(B5:B16)</f>
        <v>39690</v>
      </c>
      <c r="C17" s="14">
        <f>SUM(C5:C16)</f>
        <v>1138.836</v>
      </c>
      <c r="D17" s="11">
        <f>C17/B17</f>
        <v>2.8693272864701438E-2</v>
      </c>
      <c r="E17" s="14">
        <f>SUM(E5:E16)</f>
        <v>42018.494999999995</v>
      </c>
      <c r="F17" s="14">
        <f>SUM(F5:F16)</f>
        <v>1742.5989999999999</v>
      </c>
      <c r="G17" s="11">
        <f>F17/E17</f>
        <v>4.147218980594141E-2</v>
      </c>
      <c r="H17" s="12">
        <f>E17-B17</f>
        <v>2328.4949999999953</v>
      </c>
      <c r="I17" s="12">
        <f>F17-C17</f>
        <v>603.76299999999992</v>
      </c>
      <c r="J17" s="11">
        <f t="shared" si="0"/>
        <v>1.5301579858732952</v>
      </c>
      <c r="K17" s="14">
        <f>SUM(K5:K16)</f>
        <v>141536</v>
      </c>
      <c r="L17" s="14">
        <f>SUM(L5:L16)</f>
        <v>-9036</v>
      </c>
      <c r="M17" s="11">
        <f>L17/K17</f>
        <v>-6.3842414650689572E-2</v>
      </c>
      <c r="N17" s="12">
        <f t="shared" si="5"/>
        <v>-99517.505000000005</v>
      </c>
      <c r="O17" s="12">
        <f t="shared" si="5"/>
        <v>10778.599</v>
      </c>
      <c r="P17" s="11">
        <f>F17/L17</f>
        <v>-0.19285070827799911</v>
      </c>
      <c r="Q17" s="14">
        <f>SUM(Q5:Q16)</f>
        <v>0</v>
      </c>
      <c r="R17" s="14">
        <f>SUM(R5:R16)</f>
        <v>0</v>
      </c>
      <c r="S17" s="11" t="e">
        <f>R17/Q17</f>
        <v>#DIV/0!</v>
      </c>
      <c r="T17" s="14">
        <f>SUM(T5:T16)</f>
        <v>0</v>
      </c>
      <c r="U17" s="14">
        <f>SUM(U5:U16)</f>
        <v>0</v>
      </c>
      <c r="V17" s="11" t="e">
        <f>U17/T17</f>
        <v>#DIV/0!</v>
      </c>
    </row>
    <row r="19" spans="1:22" x14ac:dyDescent="0.15">
      <c r="A19" s="3"/>
      <c r="B19" s="207" t="s">
        <v>21</v>
      </c>
      <c r="C19" s="207"/>
      <c r="D19" s="207"/>
      <c r="E19" s="204" t="s">
        <v>22</v>
      </c>
      <c r="F19" s="206"/>
      <c r="G19" s="205"/>
      <c r="H19" s="207" t="s">
        <v>23</v>
      </c>
      <c r="I19" s="207"/>
      <c r="J19" s="207"/>
      <c r="K19" s="208" t="s">
        <v>39</v>
      </c>
      <c r="L19" s="209"/>
      <c r="M19" s="210"/>
      <c r="O19" s="211" t="s">
        <v>24</v>
      </c>
      <c r="P19" s="212"/>
      <c r="Q19" s="204" t="s">
        <v>25</v>
      </c>
      <c r="R19" s="205"/>
      <c r="S19" s="5" t="s">
        <v>4</v>
      </c>
      <c r="T19" s="208" t="s">
        <v>39</v>
      </c>
      <c r="U19" s="209"/>
      <c r="V19" s="210"/>
    </row>
    <row r="20" spans="1:22" x14ac:dyDescent="0.15">
      <c r="A20" s="3"/>
      <c r="B20" s="8" t="s">
        <v>26</v>
      </c>
      <c r="C20" s="38">
        <v>0.28000000000000003</v>
      </c>
      <c r="D20" s="8" t="s">
        <v>27</v>
      </c>
      <c r="E20" s="8" t="s">
        <v>26</v>
      </c>
      <c r="F20" s="15">
        <v>0.21</v>
      </c>
      <c r="G20" s="8" t="s">
        <v>27</v>
      </c>
      <c r="H20" s="8" t="s">
        <v>26</v>
      </c>
      <c r="I20" s="16">
        <v>7.0000000000000007E-2</v>
      </c>
      <c r="J20" s="8" t="s">
        <v>27</v>
      </c>
      <c r="K20" s="213" t="s">
        <v>252</v>
      </c>
      <c r="L20" s="214"/>
      <c r="M20" s="215"/>
      <c r="O20" s="8" t="s">
        <v>28</v>
      </c>
      <c r="P20" s="7" t="s">
        <v>29</v>
      </c>
      <c r="Q20" s="8" t="s">
        <v>26</v>
      </c>
      <c r="R20" s="7" t="s">
        <v>29</v>
      </c>
      <c r="S20" s="8" t="s">
        <v>29</v>
      </c>
      <c r="T20" s="213" t="s">
        <v>320</v>
      </c>
      <c r="U20" s="214"/>
      <c r="V20" s="215"/>
    </row>
    <row r="21" spans="1:22" x14ac:dyDescent="0.15">
      <c r="A21" s="8" t="s">
        <v>8</v>
      </c>
      <c r="B21" s="14">
        <v>4160.2860000000001</v>
      </c>
      <c r="C21" s="11">
        <f>B21/E5</f>
        <v>0.29069917428942565</v>
      </c>
      <c r="D21" s="11">
        <f>C21-C20</f>
        <v>1.0699174289425628E-2</v>
      </c>
      <c r="E21" s="10">
        <v>3068.3670000000002</v>
      </c>
      <c r="F21" s="15">
        <f>E21/E5</f>
        <v>0.21440154674869039</v>
      </c>
      <c r="G21" s="11">
        <f>F21-F20</f>
        <v>4.4015467486903936E-3</v>
      </c>
      <c r="H21" s="10">
        <v>1091.9190000000001</v>
      </c>
      <c r="I21" s="16">
        <f>H21/E5</f>
        <v>7.6297627540735269E-2</v>
      </c>
      <c r="J21" s="11">
        <f>I21-I20</f>
        <v>6.2976275407352622E-3</v>
      </c>
      <c r="K21" s="213"/>
      <c r="L21" s="214"/>
      <c r="M21" s="215"/>
      <c r="O21" s="18">
        <v>5000.96</v>
      </c>
      <c r="P21" s="11">
        <f t="shared" ref="P21:P33" si="9">O21/B5</f>
        <v>0.39832417363600159</v>
      </c>
      <c r="Q21" s="18">
        <v>4860.0290000000005</v>
      </c>
      <c r="R21" s="11">
        <f t="shared" ref="R21:R33" si="10">Q21/E5</f>
        <v>0.33959358018238728</v>
      </c>
      <c r="S21" s="11">
        <f t="shared" ref="S21:S33" si="11">R21-P21</f>
        <v>-5.873059345361431E-2</v>
      </c>
      <c r="T21" s="213"/>
      <c r="U21" s="214"/>
      <c r="V21" s="215"/>
    </row>
    <row r="22" spans="1:22" x14ac:dyDescent="0.15">
      <c r="A22" s="8" t="s">
        <v>9</v>
      </c>
      <c r="B22" s="14">
        <v>4991.473</v>
      </c>
      <c r="C22" s="11">
        <f>B22/E6</f>
        <v>0.28908480751069732</v>
      </c>
      <c r="D22" s="11">
        <f>C22-C20</f>
        <v>9.0848075106972903E-3</v>
      </c>
      <c r="E22" s="10">
        <v>3717.5720000000001</v>
      </c>
      <c r="F22" s="15">
        <f>E22/E6</f>
        <v>0.21530589988709908</v>
      </c>
      <c r="G22" s="11">
        <f>F22-F20</f>
        <v>5.3058998870990914E-3</v>
      </c>
      <c r="H22" s="10">
        <v>1273.9010000000001</v>
      </c>
      <c r="I22" s="16">
        <f>H22/E6</f>
        <v>7.3778907623598247E-2</v>
      </c>
      <c r="J22" s="11">
        <f>I22-I20</f>
        <v>3.7789076235982405E-3</v>
      </c>
      <c r="K22" s="213"/>
      <c r="L22" s="214"/>
      <c r="M22" s="215"/>
      <c r="O22" s="18">
        <v>5415.44</v>
      </c>
      <c r="P22" s="11">
        <f t="shared" si="9"/>
        <v>0.34882061191626407</v>
      </c>
      <c r="Q22" s="18">
        <v>5094.3140000000003</v>
      </c>
      <c r="R22" s="11">
        <f t="shared" ref="R22:R27" si="12">Q22/E6</f>
        <v>0.29504091920141623</v>
      </c>
      <c r="S22" s="11">
        <f t="shared" si="11"/>
        <v>-5.3779692714847838E-2</v>
      </c>
      <c r="T22" s="213"/>
      <c r="U22" s="214"/>
      <c r="V22" s="215"/>
    </row>
    <row r="23" spans="1:22" x14ac:dyDescent="0.15">
      <c r="A23" s="8" t="s">
        <v>10</v>
      </c>
      <c r="B23" s="14">
        <v>2922.5540000000001</v>
      </c>
      <c r="C23" s="11">
        <f>B23/E7</f>
        <v>0.27991884466960565</v>
      </c>
      <c r="D23" s="11">
        <f>C23-C20</f>
        <v>-8.1155330394377945E-5</v>
      </c>
      <c r="E23" s="10">
        <v>2138.0390000000002</v>
      </c>
      <c r="F23" s="15">
        <f>E23/E7</f>
        <v>0.20477890459459741</v>
      </c>
      <c r="G23" s="11">
        <f>F23-F20</f>
        <v>-5.2210954054025815E-3</v>
      </c>
      <c r="H23" s="10">
        <v>784.51499999999999</v>
      </c>
      <c r="I23" s="16">
        <f>H23/E7</f>
        <v>7.5139940075008252E-2</v>
      </c>
      <c r="J23" s="11">
        <f>I23-I20</f>
        <v>5.1399400750082452E-3</v>
      </c>
      <c r="K23" s="213"/>
      <c r="L23" s="214"/>
      <c r="M23" s="215"/>
      <c r="O23" s="18">
        <v>4869.08</v>
      </c>
      <c r="P23" s="11">
        <f t="shared" si="9"/>
        <v>0.41938673557278205</v>
      </c>
      <c r="Q23" s="18">
        <v>4903.9189999999999</v>
      </c>
      <c r="R23" s="11">
        <f t="shared" si="12"/>
        <v>0.46969169460455745</v>
      </c>
      <c r="S23" s="11">
        <f t="shared" si="11"/>
        <v>5.0304959031775398E-2</v>
      </c>
      <c r="T23" s="213"/>
      <c r="U23" s="214"/>
      <c r="V23" s="215"/>
    </row>
    <row r="24" spans="1:22" x14ac:dyDescent="0.15">
      <c r="A24" s="8" t="s">
        <v>11</v>
      </c>
      <c r="B24" s="14"/>
      <c r="C24" s="11" t="e">
        <f t="shared" ref="C24:C32" si="13">B24/E8</f>
        <v>#DIV/0!</v>
      </c>
      <c r="D24" s="11" t="e">
        <f>C24-C20</f>
        <v>#DIV/0!</v>
      </c>
      <c r="E24" s="10"/>
      <c r="F24" s="15">
        <v>0.214</v>
      </c>
      <c r="G24" s="11">
        <f>F24-F20</f>
        <v>4.0000000000000036E-3</v>
      </c>
      <c r="H24" s="10"/>
      <c r="I24" s="16">
        <v>9.1999999999999998E-2</v>
      </c>
      <c r="J24" s="11">
        <f>I24-I20</f>
        <v>2.1999999999999992E-2</v>
      </c>
      <c r="K24" s="213"/>
      <c r="L24" s="214"/>
      <c r="M24" s="215"/>
      <c r="O24" s="18"/>
      <c r="P24" s="11" t="e">
        <f t="shared" si="9"/>
        <v>#DIV/0!</v>
      </c>
      <c r="Q24" s="18"/>
      <c r="R24" s="11" t="e">
        <f t="shared" si="12"/>
        <v>#DIV/0!</v>
      </c>
      <c r="S24" s="11" t="e">
        <f t="shared" si="11"/>
        <v>#DIV/0!</v>
      </c>
      <c r="T24" s="213"/>
      <c r="U24" s="214"/>
      <c r="V24" s="215"/>
    </row>
    <row r="25" spans="1:22" x14ac:dyDescent="0.15">
      <c r="A25" s="8" t="s">
        <v>12</v>
      </c>
      <c r="B25" s="14"/>
      <c r="C25" s="11" t="e">
        <f t="shared" si="13"/>
        <v>#DIV/0!</v>
      </c>
      <c r="D25" s="11" t="e">
        <f>C25-C20</f>
        <v>#DIV/0!</v>
      </c>
      <c r="E25" s="10"/>
      <c r="F25" s="185">
        <v>0.22800000000000001</v>
      </c>
      <c r="G25" s="11">
        <f>F25-F20</f>
        <v>1.8000000000000016E-2</v>
      </c>
      <c r="H25" s="10"/>
      <c r="I25" s="185">
        <v>7.0000000000000007E-2</v>
      </c>
      <c r="J25" s="11">
        <f>I25-I20</f>
        <v>0</v>
      </c>
      <c r="K25" s="213"/>
      <c r="L25" s="214"/>
      <c r="M25" s="215"/>
      <c r="O25" s="18"/>
      <c r="P25" s="11" t="e">
        <f t="shared" si="9"/>
        <v>#DIV/0!</v>
      </c>
      <c r="Q25" s="18"/>
      <c r="R25" s="11" t="e">
        <f t="shared" si="12"/>
        <v>#DIV/0!</v>
      </c>
      <c r="S25" s="11" t="e">
        <f t="shared" si="11"/>
        <v>#DIV/0!</v>
      </c>
      <c r="T25" s="213"/>
      <c r="U25" s="214"/>
      <c r="V25" s="215"/>
    </row>
    <row r="26" spans="1:22" x14ac:dyDescent="0.15">
      <c r="A26" s="13" t="s">
        <v>13</v>
      </c>
      <c r="B26" s="14"/>
      <c r="C26" s="11" t="e">
        <f t="shared" si="13"/>
        <v>#DIV/0!</v>
      </c>
      <c r="D26" s="11" t="e">
        <f>C26-C20</f>
        <v>#DIV/0!</v>
      </c>
      <c r="E26" s="10"/>
      <c r="F26" s="185">
        <v>0.247</v>
      </c>
      <c r="G26" s="11">
        <f>F26-F20</f>
        <v>3.7000000000000005E-2</v>
      </c>
      <c r="H26" s="10"/>
      <c r="I26" s="185">
        <v>8.7999999999999995E-2</v>
      </c>
      <c r="J26" s="11">
        <f>I26-I20</f>
        <v>1.7999999999999988E-2</v>
      </c>
      <c r="K26" s="213"/>
      <c r="L26" s="214"/>
      <c r="M26" s="215"/>
      <c r="O26" s="18"/>
      <c r="P26" s="11" t="e">
        <f t="shared" si="9"/>
        <v>#DIV/0!</v>
      </c>
      <c r="Q26" s="18"/>
      <c r="R26" s="11" t="e">
        <f t="shared" si="12"/>
        <v>#DIV/0!</v>
      </c>
      <c r="S26" s="11" t="e">
        <f t="shared" si="11"/>
        <v>#DIV/0!</v>
      </c>
      <c r="T26" s="213"/>
      <c r="U26" s="214"/>
      <c r="V26" s="215"/>
    </row>
    <row r="27" spans="1:22" x14ac:dyDescent="0.15">
      <c r="A27" s="13" t="s">
        <v>14</v>
      </c>
      <c r="B27" s="14"/>
      <c r="C27" s="11" t="e">
        <f t="shared" si="13"/>
        <v>#DIV/0!</v>
      </c>
      <c r="D27" s="11" t="e">
        <f>C27-C20</f>
        <v>#DIV/0!</v>
      </c>
      <c r="E27" s="10"/>
      <c r="F27" s="185">
        <v>0.21</v>
      </c>
      <c r="G27" s="11">
        <f>F27-F20</f>
        <v>0</v>
      </c>
      <c r="H27" s="10"/>
      <c r="I27" s="185">
        <v>6.2E-2</v>
      </c>
      <c r="J27" s="11">
        <f>I27-I20</f>
        <v>-8.0000000000000071E-3</v>
      </c>
      <c r="K27" s="213"/>
      <c r="L27" s="214"/>
      <c r="M27" s="215"/>
      <c r="O27" s="18"/>
      <c r="P27" s="11" t="e">
        <f t="shared" si="9"/>
        <v>#DIV/0!</v>
      </c>
      <c r="Q27" s="18"/>
      <c r="R27" s="11" t="e">
        <f t="shared" si="12"/>
        <v>#DIV/0!</v>
      </c>
      <c r="S27" s="11" t="e">
        <f t="shared" si="11"/>
        <v>#DIV/0!</v>
      </c>
      <c r="T27" s="213"/>
      <c r="U27" s="214"/>
      <c r="V27" s="215"/>
    </row>
    <row r="28" spans="1:22" x14ac:dyDescent="0.15">
      <c r="A28" s="13" t="s">
        <v>15</v>
      </c>
      <c r="B28" s="14"/>
      <c r="C28" s="11" t="e">
        <f t="shared" si="13"/>
        <v>#DIV/0!</v>
      </c>
      <c r="D28" s="11" t="e">
        <f>C28-C20</f>
        <v>#DIV/0!</v>
      </c>
      <c r="E28" s="10"/>
      <c r="F28" s="185">
        <v>0.219</v>
      </c>
      <c r="G28" s="11">
        <f>F28-F20</f>
        <v>9.000000000000008E-3</v>
      </c>
      <c r="H28" s="10"/>
      <c r="I28" s="185">
        <v>7.2999999999999995E-2</v>
      </c>
      <c r="J28" s="11">
        <f>I28-I20</f>
        <v>2.9999999999999888E-3</v>
      </c>
      <c r="K28" s="216" t="s">
        <v>71</v>
      </c>
      <c r="L28" s="217"/>
      <c r="M28" s="218"/>
      <c r="O28" s="18"/>
      <c r="P28" s="11" t="e">
        <f t="shared" si="9"/>
        <v>#DIV/0!</v>
      </c>
      <c r="Q28" s="18"/>
      <c r="R28" s="11" t="e">
        <f t="shared" si="10"/>
        <v>#DIV/0!</v>
      </c>
      <c r="S28" s="11" t="e">
        <f t="shared" si="11"/>
        <v>#DIV/0!</v>
      </c>
      <c r="T28" s="216" t="s">
        <v>71</v>
      </c>
      <c r="U28" s="217"/>
      <c r="V28" s="218"/>
    </row>
    <row r="29" spans="1:22" x14ac:dyDescent="0.15">
      <c r="A29" s="8" t="s">
        <v>16</v>
      </c>
      <c r="B29" s="14"/>
      <c r="C29" s="11" t="e">
        <f t="shared" si="13"/>
        <v>#DIV/0!</v>
      </c>
      <c r="D29" s="11" t="e">
        <f>C29-C20</f>
        <v>#DIV/0!</v>
      </c>
      <c r="E29" s="10"/>
      <c r="F29" s="185" t="e">
        <f>E29/E13</f>
        <v>#DIV/0!</v>
      </c>
      <c r="G29" s="11" t="e">
        <f>F29-F20</f>
        <v>#DIV/0!</v>
      </c>
      <c r="H29" s="10"/>
      <c r="I29" s="185" t="e">
        <f>H29/E13</f>
        <v>#DIV/0!</v>
      </c>
      <c r="J29" s="11" t="e">
        <f>I29-I20</f>
        <v>#DIV/0!</v>
      </c>
      <c r="K29" s="213"/>
      <c r="L29" s="214"/>
      <c r="M29" s="215"/>
      <c r="O29" s="18"/>
      <c r="P29" s="11" t="e">
        <f t="shared" si="9"/>
        <v>#DIV/0!</v>
      </c>
      <c r="Q29" s="18"/>
      <c r="R29" s="11" t="e">
        <f t="shared" si="10"/>
        <v>#DIV/0!</v>
      </c>
      <c r="S29" s="11" t="e">
        <f t="shared" si="11"/>
        <v>#DIV/0!</v>
      </c>
      <c r="T29" s="222"/>
      <c r="U29" s="223"/>
      <c r="V29" s="224"/>
    </row>
    <row r="30" spans="1:22" x14ac:dyDescent="0.15">
      <c r="A30" s="8" t="s">
        <v>17</v>
      </c>
      <c r="B30" s="14"/>
      <c r="C30" s="11" t="e">
        <f t="shared" si="13"/>
        <v>#DIV/0!</v>
      </c>
      <c r="D30" s="11" t="e">
        <f>C30-C20</f>
        <v>#DIV/0!</v>
      </c>
      <c r="E30" s="10"/>
      <c r="F30" s="185">
        <v>0.23699999999999999</v>
      </c>
      <c r="G30" s="11">
        <f>F30-F20</f>
        <v>2.6999999999999996E-2</v>
      </c>
      <c r="H30" s="10"/>
      <c r="I30" s="185" t="e">
        <f>H30/E14</f>
        <v>#DIV/0!</v>
      </c>
      <c r="J30" s="11" t="e">
        <f>I30-I20</f>
        <v>#DIV/0!</v>
      </c>
      <c r="K30" s="213"/>
      <c r="L30" s="214"/>
      <c r="M30" s="215"/>
      <c r="O30" s="18"/>
      <c r="P30" s="11" t="e">
        <f t="shared" si="9"/>
        <v>#DIV/0!</v>
      </c>
      <c r="Q30" s="18"/>
      <c r="R30" s="11" t="e">
        <f t="shared" si="10"/>
        <v>#DIV/0!</v>
      </c>
      <c r="S30" s="11" t="e">
        <f t="shared" si="11"/>
        <v>#DIV/0!</v>
      </c>
      <c r="T30" s="222"/>
      <c r="U30" s="223"/>
      <c r="V30" s="224"/>
    </row>
    <row r="31" spans="1:22" x14ac:dyDescent="0.15">
      <c r="A31" s="8" t="s">
        <v>18</v>
      </c>
      <c r="B31" s="14"/>
      <c r="C31" s="11" t="e">
        <f t="shared" si="13"/>
        <v>#DIV/0!</v>
      </c>
      <c r="D31" s="11" t="e">
        <f>C31-C20</f>
        <v>#DIV/0!</v>
      </c>
      <c r="E31" s="10"/>
      <c r="F31" s="185">
        <v>0.23499999999999999</v>
      </c>
      <c r="G31" s="11">
        <f>F31-F20</f>
        <v>2.4999999999999994E-2</v>
      </c>
      <c r="H31" s="10"/>
      <c r="I31" s="185" t="e">
        <f>H31/E15</f>
        <v>#DIV/0!</v>
      </c>
      <c r="J31" s="11" t="e">
        <f>I31-I20</f>
        <v>#DIV/0!</v>
      </c>
      <c r="K31" s="213"/>
      <c r="L31" s="214"/>
      <c r="M31" s="215"/>
      <c r="O31" s="18"/>
      <c r="P31" s="11" t="e">
        <f t="shared" si="9"/>
        <v>#DIV/0!</v>
      </c>
      <c r="Q31" s="18"/>
      <c r="R31" s="11" t="e">
        <f t="shared" si="10"/>
        <v>#DIV/0!</v>
      </c>
      <c r="S31" s="11" t="e">
        <f t="shared" si="11"/>
        <v>#DIV/0!</v>
      </c>
      <c r="T31" s="222"/>
      <c r="U31" s="223"/>
      <c r="V31" s="224"/>
    </row>
    <row r="32" spans="1:22" x14ac:dyDescent="0.15">
      <c r="A32" s="8" t="s">
        <v>19</v>
      </c>
      <c r="B32" s="14"/>
      <c r="C32" s="11" t="e">
        <f t="shared" si="13"/>
        <v>#DIV/0!</v>
      </c>
      <c r="D32" s="11" t="e">
        <f>C32-C20</f>
        <v>#DIV/0!</v>
      </c>
      <c r="E32" s="10"/>
      <c r="F32" s="185">
        <v>0.193</v>
      </c>
      <c r="G32" s="11">
        <f>F32-F20</f>
        <v>-1.6999999999999987E-2</v>
      </c>
      <c r="H32" s="10"/>
      <c r="I32" s="185" t="e">
        <f>H32/E16</f>
        <v>#DIV/0!</v>
      </c>
      <c r="J32" s="11" t="e">
        <f>I32-I20</f>
        <v>#DIV/0!</v>
      </c>
      <c r="K32" s="213"/>
      <c r="L32" s="214"/>
      <c r="M32" s="215"/>
      <c r="O32" s="18"/>
      <c r="P32" s="11" t="e">
        <f t="shared" si="9"/>
        <v>#DIV/0!</v>
      </c>
      <c r="Q32" s="18"/>
      <c r="R32" s="11" t="e">
        <f t="shared" si="10"/>
        <v>#DIV/0!</v>
      </c>
      <c r="S32" s="11" t="e">
        <f t="shared" si="11"/>
        <v>#DIV/0!</v>
      </c>
      <c r="T32" s="222"/>
      <c r="U32" s="223"/>
      <c r="V32" s="224"/>
    </row>
    <row r="33" spans="1:22" x14ac:dyDescent="0.15">
      <c r="A33" s="8" t="s">
        <v>20</v>
      </c>
      <c r="B33" s="14">
        <f>SUM(B21:B32)</f>
        <v>12074.313</v>
      </c>
      <c r="C33" s="11">
        <f>B33/E17</f>
        <v>0.28735710310424023</v>
      </c>
      <c r="D33" s="11">
        <f>C33-C20</f>
        <v>7.3571031042402035E-3</v>
      </c>
      <c r="E33" s="14">
        <f>SUM(E21:E32)</f>
        <v>8923.978000000001</v>
      </c>
      <c r="F33" s="19"/>
      <c r="G33" s="19"/>
      <c r="H33" s="14">
        <f>SUM(H21:H32)</f>
        <v>3150.335</v>
      </c>
      <c r="I33" s="19"/>
      <c r="J33" s="19"/>
      <c r="K33" s="219"/>
      <c r="L33" s="220"/>
      <c r="M33" s="221"/>
      <c r="O33" s="14">
        <f>SUM(O21:O32)</f>
        <v>15285.48</v>
      </c>
      <c r="P33" s="11">
        <f t="shared" si="9"/>
        <v>0.38512169312169309</v>
      </c>
      <c r="Q33" s="14">
        <f>SUM(Q21:Q32)</f>
        <v>14858.262000000001</v>
      </c>
      <c r="R33" s="11">
        <f t="shared" si="10"/>
        <v>0.35361242709906676</v>
      </c>
      <c r="S33" s="11">
        <f t="shared" si="11"/>
        <v>-3.1509266022626325E-2</v>
      </c>
      <c r="T33" s="225"/>
      <c r="U33" s="226"/>
      <c r="V33" s="227"/>
    </row>
    <row r="34" spans="1:22" x14ac:dyDescent="0.15">
      <c r="S34" s="44"/>
      <c r="T34" s="44"/>
      <c r="U34" s="44"/>
      <c r="V34" s="84"/>
    </row>
    <row r="35" spans="1:22" x14ac:dyDescent="0.15">
      <c r="A35" s="3"/>
      <c r="B35" s="204" t="s">
        <v>30</v>
      </c>
      <c r="C35" s="205"/>
      <c r="D35" s="204" t="s">
        <v>31</v>
      </c>
      <c r="E35" s="205"/>
      <c r="F35" s="204" t="s">
        <v>32</v>
      </c>
      <c r="G35" s="205"/>
      <c r="H35" s="204" t="s">
        <v>33</v>
      </c>
      <c r="I35" s="206"/>
      <c r="J35" s="205"/>
      <c r="L35" s="89" t="s">
        <v>73</v>
      </c>
      <c r="M35" s="90"/>
      <c r="N35" s="90"/>
      <c r="O35" s="90"/>
      <c r="P35" s="94"/>
      <c r="Q35" s="90" t="s">
        <v>66</v>
      </c>
      <c r="R35" s="90"/>
      <c r="S35" s="91" t="s">
        <v>74</v>
      </c>
      <c r="T35" s="92"/>
      <c r="U35" s="92"/>
      <c r="V35" s="93"/>
    </row>
    <row r="36" spans="1:22" x14ac:dyDescent="0.15">
      <c r="A36" s="8" t="s">
        <v>2</v>
      </c>
      <c r="B36" s="15">
        <v>2.5000000000000001E-2</v>
      </c>
      <c r="C36" s="8" t="s">
        <v>4</v>
      </c>
      <c r="D36" s="20">
        <v>120</v>
      </c>
      <c r="E36" s="8" t="s">
        <v>4</v>
      </c>
      <c r="F36" s="20">
        <v>80</v>
      </c>
      <c r="G36" s="8" t="s">
        <v>4</v>
      </c>
      <c r="H36" s="8" t="s">
        <v>2</v>
      </c>
      <c r="I36" s="7" t="s">
        <v>3</v>
      </c>
      <c r="J36" s="8" t="s">
        <v>4</v>
      </c>
      <c r="L36" s="85" t="s">
        <v>34</v>
      </c>
      <c r="M36" s="88">
        <f>E7</f>
        <v>10440.718999999999</v>
      </c>
      <c r="N36" s="39"/>
      <c r="O36" s="39"/>
      <c r="P36" s="39"/>
      <c r="Q36" s="63"/>
      <c r="R36" s="39"/>
      <c r="S36" s="39"/>
      <c r="T36" s="34"/>
      <c r="U36" s="34"/>
      <c r="V36" s="86"/>
    </row>
    <row r="37" spans="1:22" x14ac:dyDescent="0.15">
      <c r="A37" s="8" t="s">
        <v>8</v>
      </c>
      <c r="B37" s="16">
        <v>0.02</v>
      </c>
      <c r="C37" s="11">
        <f>B37-B36</f>
        <v>-5.000000000000001E-3</v>
      </c>
      <c r="D37" s="10">
        <v>467.78399999999999</v>
      </c>
      <c r="E37" s="14">
        <f>D37-D36</f>
        <v>347.78399999999999</v>
      </c>
      <c r="F37" s="10">
        <v>96.045000000000002</v>
      </c>
      <c r="G37" s="14">
        <f>F37-F36</f>
        <v>16.045000000000002</v>
      </c>
      <c r="H37" s="10">
        <v>400</v>
      </c>
      <c r="I37" s="10">
        <v>461.65600000000001</v>
      </c>
      <c r="J37" s="14">
        <f t="shared" ref="J37:J39" si="14">I37-H37</f>
        <v>61.656000000000006</v>
      </c>
      <c r="L37" s="85" t="s">
        <v>35</v>
      </c>
      <c r="M37" s="87">
        <f>B7</f>
        <v>11610</v>
      </c>
      <c r="N37" s="39" t="s">
        <v>3</v>
      </c>
      <c r="O37" s="87">
        <f>M36</f>
        <v>10440.718999999999</v>
      </c>
      <c r="P37" s="39" t="s">
        <v>5</v>
      </c>
      <c r="Q37" s="63">
        <f>O37/M37</f>
        <v>0.89928673557278205</v>
      </c>
      <c r="R37" s="39" t="s">
        <v>36</v>
      </c>
      <c r="S37" s="87">
        <v>7823.9870000000001</v>
      </c>
      <c r="T37" s="34"/>
      <c r="U37" s="34"/>
      <c r="V37" s="86"/>
    </row>
    <row r="38" spans="1:22" x14ac:dyDescent="0.15">
      <c r="A38" s="8" t="s">
        <v>9</v>
      </c>
      <c r="B38" s="16">
        <v>1.9E-2</v>
      </c>
      <c r="C38" s="11">
        <f>B38-B36</f>
        <v>-6.0000000000000019E-3</v>
      </c>
      <c r="D38" s="10">
        <v>721.06600000000003</v>
      </c>
      <c r="E38" s="14">
        <f>D38-D36</f>
        <v>601.06600000000003</v>
      </c>
      <c r="F38" s="10">
        <v>37.055999999999997</v>
      </c>
      <c r="G38" s="14">
        <f>F38-F36</f>
        <v>-42.944000000000003</v>
      </c>
      <c r="H38" s="10">
        <v>400</v>
      </c>
      <c r="I38" s="10">
        <v>435.32799999999997</v>
      </c>
      <c r="J38" s="14">
        <f t="shared" si="14"/>
        <v>35.327999999999975</v>
      </c>
      <c r="L38" s="97" t="s">
        <v>75</v>
      </c>
      <c r="M38" s="87">
        <v>-1246.748</v>
      </c>
      <c r="N38" s="39" t="s">
        <v>3</v>
      </c>
      <c r="O38" s="87">
        <v>-2229.3029999999999</v>
      </c>
      <c r="P38" s="39" t="s">
        <v>5</v>
      </c>
      <c r="Q38" s="63">
        <f>O38/M38</f>
        <v>1.7880943061468715</v>
      </c>
      <c r="R38" s="39" t="s">
        <v>36</v>
      </c>
      <c r="S38" s="87">
        <v>-3636.5149999999999</v>
      </c>
      <c r="T38" s="34"/>
      <c r="U38" s="34"/>
      <c r="V38" s="86"/>
    </row>
    <row r="39" spans="1:22" x14ac:dyDescent="0.15">
      <c r="A39" s="8" t="s">
        <v>10</v>
      </c>
      <c r="B39" s="16">
        <v>1.6E-2</v>
      </c>
      <c r="C39" s="11">
        <f>B39-B36</f>
        <v>-9.0000000000000011E-3</v>
      </c>
      <c r="D39" s="10">
        <v>379.89499999999998</v>
      </c>
      <c r="E39" s="14">
        <f>D39-D36</f>
        <v>259.89499999999998</v>
      </c>
      <c r="F39" s="10">
        <v>28.47</v>
      </c>
      <c r="G39" s="14">
        <f>F39-F36</f>
        <v>-51.53</v>
      </c>
      <c r="H39" s="10">
        <v>400</v>
      </c>
      <c r="I39" s="10">
        <v>411.48399999999998</v>
      </c>
      <c r="J39" s="14">
        <f t="shared" si="14"/>
        <v>11.48399999999998</v>
      </c>
      <c r="L39" s="85" t="s">
        <v>37</v>
      </c>
      <c r="M39" s="39"/>
      <c r="N39" s="39"/>
      <c r="O39" s="39"/>
      <c r="P39" s="39"/>
      <c r="Q39" s="63"/>
      <c r="R39" s="39"/>
      <c r="S39" s="88"/>
      <c r="T39" s="34"/>
      <c r="U39" s="34"/>
      <c r="V39" s="86"/>
    </row>
    <row r="40" spans="1:22" x14ac:dyDescent="0.15">
      <c r="A40" s="8" t="s">
        <v>11</v>
      </c>
      <c r="B40" s="16"/>
      <c r="C40" s="11">
        <f>B40-B36</f>
        <v>-2.5000000000000001E-2</v>
      </c>
      <c r="D40" s="10"/>
      <c r="E40" s="14">
        <f>D40-D36</f>
        <v>-120</v>
      </c>
      <c r="F40" s="10"/>
      <c r="G40" s="14">
        <f>F40-F36</f>
        <v>-80</v>
      </c>
      <c r="H40" s="10"/>
      <c r="I40" s="10"/>
      <c r="J40" s="14">
        <f t="shared" ref="J40:J48" si="15">I40-H40</f>
        <v>0</v>
      </c>
      <c r="L40" s="85" t="s">
        <v>35</v>
      </c>
      <c r="M40" s="87">
        <v>39690</v>
      </c>
      <c r="N40" s="39" t="s">
        <v>3</v>
      </c>
      <c r="O40" s="87">
        <v>42017</v>
      </c>
      <c r="P40" s="39" t="s">
        <v>5</v>
      </c>
      <c r="Q40" s="63">
        <f>O40/M40</f>
        <v>1.0586293776769968</v>
      </c>
      <c r="R40" s="39" t="s">
        <v>36</v>
      </c>
      <c r="S40" s="87"/>
      <c r="T40" s="34"/>
      <c r="U40" s="34"/>
      <c r="V40" s="86"/>
    </row>
    <row r="41" spans="1:22" x14ac:dyDescent="0.15">
      <c r="A41" s="8" t="s">
        <v>12</v>
      </c>
      <c r="B41" s="16"/>
      <c r="C41" s="11">
        <f>B41-B36</f>
        <v>-2.5000000000000001E-2</v>
      </c>
      <c r="D41" s="10"/>
      <c r="E41" s="14">
        <f>D41-D36</f>
        <v>-120</v>
      </c>
      <c r="F41" s="10"/>
      <c r="G41" s="14">
        <f>F41-F36</f>
        <v>-80</v>
      </c>
      <c r="H41" s="10"/>
      <c r="I41" s="10"/>
      <c r="J41" s="14">
        <f t="shared" si="15"/>
        <v>0</v>
      </c>
      <c r="K41" s="118"/>
      <c r="L41" s="119" t="s">
        <v>75</v>
      </c>
      <c r="M41" s="87">
        <v>-1201</v>
      </c>
      <c r="N41" s="39" t="s">
        <v>3</v>
      </c>
      <c r="O41" s="87">
        <v>-2404</v>
      </c>
      <c r="P41" s="39" t="s">
        <v>5</v>
      </c>
      <c r="Q41" s="63">
        <f>O41/M41</f>
        <v>2.0016652789342215</v>
      </c>
      <c r="R41" s="39" t="s">
        <v>36</v>
      </c>
      <c r="S41" s="87"/>
      <c r="T41" s="34"/>
      <c r="U41" s="34"/>
      <c r="V41" s="86"/>
    </row>
    <row r="42" spans="1:22" x14ac:dyDescent="0.15">
      <c r="A42" s="13" t="s">
        <v>13</v>
      </c>
      <c r="B42" s="16"/>
      <c r="C42" s="11">
        <f>B42-B36</f>
        <v>-2.5000000000000001E-2</v>
      </c>
      <c r="D42" s="10"/>
      <c r="E42" s="14">
        <f>D42-D36</f>
        <v>-120</v>
      </c>
      <c r="F42" s="10"/>
      <c r="G42" s="14">
        <f>F42-F36</f>
        <v>-80</v>
      </c>
      <c r="H42" s="10"/>
      <c r="I42" s="10"/>
      <c r="J42" s="14">
        <f t="shared" si="15"/>
        <v>0</v>
      </c>
      <c r="K42" s="118"/>
      <c r="L42" s="211" t="s">
        <v>59</v>
      </c>
      <c r="M42" s="238"/>
      <c r="N42" s="238"/>
      <c r="O42" s="238"/>
      <c r="P42" s="238"/>
      <c r="Q42" s="212"/>
      <c r="R42" s="239" t="s">
        <v>72</v>
      </c>
      <c r="S42" s="240"/>
      <c r="T42" s="240"/>
      <c r="U42" s="240"/>
      <c r="V42" s="241"/>
    </row>
    <row r="43" spans="1:22" x14ac:dyDescent="0.15">
      <c r="A43" s="13" t="s">
        <v>14</v>
      </c>
      <c r="B43" s="16"/>
      <c r="C43" s="11">
        <f>B43-B36</f>
        <v>-2.5000000000000001E-2</v>
      </c>
      <c r="D43" s="10"/>
      <c r="E43" s="14">
        <f>D43-D36</f>
        <v>-120</v>
      </c>
      <c r="F43" s="10"/>
      <c r="G43" s="14">
        <f>F43-F36</f>
        <v>-80</v>
      </c>
      <c r="H43" s="10"/>
      <c r="I43" s="10"/>
      <c r="J43" s="14">
        <f t="shared" si="15"/>
        <v>0</v>
      </c>
      <c r="K43" s="36"/>
      <c r="L43" s="242" t="s">
        <v>252</v>
      </c>
      <c r="M43" s="243"/>
      <c r="N43" s="243"/>
      <c r="O43" s="243"/>
      <c r="P43" s="243"/>
      <c r="Q43" s="243"/>
      <c r="R43" s="244" t="s">
        <v>316</v>
      </c>
      <c r="S43" s="245"/>
      <c r="T43" s="245"/>
      <c r="U43" s="245"/>
      <c r="V43" s="246"/>
    </row>
    <row r="44" spans="1:22" x14ac:dyDescent="0.15">
      <c r="A44" s="13" t="s">
        <v>15</v>
      </c>
      <c r="B44" s="16"/>
      <c r="C44" s="11">
        <f>B44-B36</f>
        <v>-2.5000000000000001E-2</v>
      </c>
      <c r="D44" s="10"/>
      <c r="E44" s="14">
        <f>D44-D36</f>
        <v>-120</v>
      </c>
      <c r="F44" s="10"/>
      <c r="G44" s="14">
        <f>F44-F36</f>
        <v>-80</v>
      </c>
      <c r="H44" s="10"/>
      <c r="I44" s="10"/>
      <c r="J44" s="14">
        <f t="shared" si="15"/>
        <v>0</v>
      </c>
      <c r="K44" s="36"/>
      <c r="L44" s="242"/>
      <c r="M44" s="243"/>
      <c r="N44" s="243"/>
      <c r="O44" s="243"/>
      <c r="P44" s="243"/>
      <c r="Q44" s="243"/>
      <c r="R44" s="247"/>
      <c r="S44" s="234"/>
      <c r="T44" s="234"/>
      <c r="U44" s="234"/>
      <c r="V44" s="235"/>
    </row>
    <row r="45" spans="1:22" x14ac:dyDescent="0.15">
      <c r="A45" s="8" t="s">
        <v>16</v>
      </c>
      <c r="B45" s="16"/>
      <c r="C45" s="11">
        <f>B45-B36</f>
        <v>-2.5000000000000001E-2</v>
      </c>
      <c r="D45" s="10"/>
      <c r="E45" s="14">
        <f>D45-D36</f>
        <v>-120</v>
      </c>
      <c r="F45" s="10"/>
      <c r="G45" s="14">
        <f>F45-F36</f>
        <v>-80</v>
      </c>
      <c r="H45" s="10"/>
      <c r="I45" s="10"/>
      <c r="J45" s="14">
        <f t="shared" si="15"/>
        <v>0</v>
      </c>
      <c r="K45" s="36"/>
      <c r="L45" s="242"/>
      <c r="M45" s="243"/>
      <c r="N45" s="243"/>
      <c r="O45" s="243"/>
      <c r="P45" s="243"/>
      <c r="Q45" s="243"/>
      <c r="R45" s="247"/>
      <c r="S45" s="234"/>
      <c r="T45" s="234"/>
      <c r="U45" s="234"/>
      <c r="V45" s="235"/>
    </row>
    <row r="46" spans="1:22" x14ac:dyDescent="0.15">
      <c r="A46" s="8" t="s">
        <v>17</v>
      </c>
      <c r="B46" s="16"/>
      <c r="C46" s="11">
        <f>B46-B36</f>
        <v>-2.5000000000000001E-2</v>
      </c>
      <c r="D46" s="10"/>
      <c r="E46" s="14">
        <f>D46-D36</f>
        <v>-120</v>
      </c>
      <c r="F46" s="10"/>
      <c r="G46" s="14">
        <f>F46-F36</f>
        <v>-80</v>
      </c>
      <c r="H46" s="10"/>
      <c r="I46" s="10"/>
      <c r="J46" s="14">
        <f t="shared" si="15"/>
        <v>0</v>
      </c>
      <c r="K46" s="36"/>
      <c r="L46" s="239" t="s">
        <v>61</v>
      </c>
      <c r="M46" s="240"/>
      <c r="N46" s="240"/>
      <c r="O46" s="240"/>
      <c r="P46" s="240"/>
      <c r="Q46" s="241"/>
      <c r="R46" s="240" t="s">
        <v>60</v>
      </c>
      <c r="S46" s="240"/>
      <c r="T46" s="240"/>
      <c r="U46" s="240"/>
      <c r="V46" s="241"/>
    </row>
    <row r="47" spans="1:22" x14ac:dyDescent="0.15">
      <c r="A47" s="8" t="s">
        <v>18</v>
      </c>
      <c r="B47" s="16"/>
      <c r="C47" s="11">
        <f>B47-B36</f>
        <v>-2.5000000000000001E-2</v>
      </c>
      <c r="D47" s="10"/>
      <c r="E47" s="14">
        <f>D47-D36</f>
        <v>-120</v>
      </c>
      <c r="F47" s="10"/>
      <c r="G47" s="14">
        <f>F47-F36</f>
        <v>-80</v>
      </c>
      <c r="H47" s="10"/>
      <c r="I47" s="10"/>
      <c r="J47" s="14">
        <f t="shared" si="15"/>
        <v>0</v>
      </c>
      <c r="K47" s="36"/>
      <c r="L47" s="228" t="s">
        <v>322</v>
      </c>
      <c r="M47" s="229"/>
      <c r="N47" s="229"/>
      <c r="O47" s="229"/>
      <c r="P47" s="229"/>
      <c r="Q47" s="230"/>
      <c r="R47" s="234" t="s">
        <v>321</v>
      </c>
      <c r="S47" s="234"/>
      <c r="T47" s="234"/>
      <c r="U47" s="234"/>
      <c r="V47" s="235"/>
    </row>
    <row r="48" spans="1:22" x14ac:dyDescent="0.15">
      <c r="A48" s="8" t="s">
        <v>19</v>
      </c>
      <c r="B48" s="16"/>
      <c r="C48" s="11">
        <f>B48-B36</f>
        <v>-2.5000000000000001E-2</v>
      </c>
      <c r="D48" s="10"/>
      <c r="E48" s="14">
        <f>D48-D36</f>
        <v>-120</v>
      </c>
      <c r="F48" s="10"/>
      <c r="G48" s="14">
        <f>F48-F36</f>
        <v>-80</v>
      </c>
      <c r="H48" s="10"/>
      <c r="I48" s="10"/>
      <c r="J48" s="14">
        <f t="shared" si="15"/>
        <v>0</v>
      </c>
      <c r="K48" s="36"/>
      <c r="L48" s="228"/>
      <c r="M48" s="229"/>
      <c r="N48" s="229"/>
      <c r="O48" s="229"/>
      <c r="P48" s="229"/>
      <c r="Q48" s="230"/>
      <c r="R48" s="234"/>
      <c r="S48" s="234"/>
      <c r="T48" s="234"/>
      <c r="U48" s="234"/>
      <c r="V48" s="235"/>
    </row>
    <row r="49" spans="1:22" x14ac:dyDescent="0.15">
      <c r="A49" s="8" t="s">
        <v>20</v>
      </c>
      <c r="B49" s="11">
        <f>AVERAGE(B37:B48)</f>
        <v>1.8333333333333333E-2</v>
      </c>
      <c r="C49" s="11">
        <f>B49-B36</f>
        <v>-6.666666666666668E-3</v>
      </c>
      <c r="D49" s="14">
        <f t="shared" ref="D49:I49" si="16">SUM(D37:D48)</f>
        <v>1568.7449999999999</v>
      </c>
      <c r="E49" s="14">
        <f t="shared" si="16"/>
        <v>128.74499999999989</v>
      </c>
      <c r="F49" s="14">
        <f t="shared" si="16"/>
        <v>161.571</v>
      </c>
      <c r="G49" s="14">
        <f t="shared" si="16"/>
        <v>-798.42899999999997</v>
      </c>
      <c r="H49" s="14">
        <f t="shared" si="16"/>
        <v>1200</v>
      </c>
      <c r="I49" s="14">
        <f t="shared" si="16"/>
        <v>1308.4679999999998</v>
      </c>
      <c r="J49" s="14">
        <f>I49-H49</f>
        <v>108.46799999999985</v>
      </c>
      <c r="K49" s="36"/>
      <c r="L49" s="231"/>
      <c r="M49" s="232"/>
      <c r="N49" s="232"/>
      <c r="O49" s="232"/>
      <c r="P49" s="232"/>
      <c r="Q49" s="233"/>
      <c r="R49" s="236"/>
      <c r="S49" s="236"/>
      <c r="T49" s="236"/>
      <c r="U49" s="236"/>
      <c r="V49" s="237"/>
    </row>
  </sheetData>
  <mergeCells count="32">
    <mergeCell ref="L47:Q49"/>
    <mergeCell ref="R47:V49"/>
    <mergeCell ref="L42:Q42"/>
    <mergeCell ref="R42:V42"/>
    <mergeCell ref="L43:Q45"/>
    <mergeCell ref="R43:V45"/>
    <mergeCell ref="L46:Q46"/>
    <mergeCell ref="R46:V46"/>
    <mergeCell ref="K20:M27"/>
    <mergeCell ref="K28:M28"/>
    <mergeCell ref="K29:M33"/>
    <mergeCell ref="T20:V27"/>
    <mergeCell ref="T28:V28"/>
    <mergeCell ref="T29:V33"/>
    <mergeCell ref="T3:V3"/>
    <mergeCell ref="K19:M19"/>
    <mergeCell ref="T19:V19"/>
    <mergeCell ref="O19:P19"/>
    <mergeCell ref="Q19:R19"/>
    <mergeCell ref="K3:M3"/>
    <mergeCell ref="N3:O3"/>
    <mergeCell ref="Q3:S3"/>
    <mergeCell ref="B35:C35"/>
    <mergeCell ref="D35:E35"/>
    <mergeCell ref="F35:G35"/>
    <mergeCell ref="H35:J35"/>
    <mergeCell ref="B3:D3"/>
    <mergeCell ref="E3:G3"/>
    <mergeCell ref="H3:I3"/>
    <mergeCell ref="B19:D19"/>
    <mergeCell ref="E19:G19"/>
    <mergeCell ref="H19:J19"/>
  </mergeCells>
  <phoneticPr fontId="27"/>
  <pageMargins left="0.7" right="0.7" top="0.75" bottom="0.75" header="0.3" footer="0.3"/>
  <pageSetup paperSize="9" scale="6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2F12E-6992-445B-9DA9-9E05E24ED1A4}">
  <dimension ref="A1:I17"/>
  <sheetViews>
    <sheetView workbookViewId="0">
      <selection activeCell="G18" sqref="G18"/>
    </sheetView>
  </sheetViews>
  <sheetFormatPr defaultRowHeight="13.5" x14ac:dyDescent="0.15"/>
  <cols>
    <col min="1" max="1" width="11.375" style="151" bestFit="1" customWidth="1"/>
    <col min="2" max="2" width="30.5" style="151" customWidth="1"/>
    <col min="3" max="3" width="12.25" style="151" customWidth="1"/>
    <col min="4" max="5" width="16" style="151" customWidth="1"/>
    <col min="6" max="6" width="11.875" style="151" customWidth="1"/>
    <col min="7" max="7" width="12.125" style="151" customWidth="1"/>
    <col min="8" max="8" width="12.25" style="151" customWidth="1"/>
    <col min="9" max="9" width="11" style="151" customWidth="1"/>
    <col min="10" max="16384" width="9" style="151"/>
  </cols>
  <sheetData>
    <row r="1" spans="1:9" x14ac:dyDescent="0.15">
      <c r="A1" s="169">
        <v>43831</v>
      </c>
      <c r="B1" s="159"/>
      <c r="C1" s="159"/>
      <c r="D1" s="159"/>
      <c r="E1" s="159"/>
      <c r="F1" s="159"/>
      <c r="G1" s="159"/>
      <c r="H1" s="159"/>
      <c r="I1" s="159"/>
    </row>
    <row r="2" spans="1:9" x14ac:dyDescent="0.15">
      <c r="A2" s="248" t="s">
        <v>171</v>
      </c>
      <c r="B2" s="159" t="s">
        <v>172</v>
      </c>
      <c r="C2" s="159" t="s">
        <v>173</v>
      </c>
      <c r="D2" s="159" t="s">
        <v>131</v>
      </c>
      <c r="E2" s="159" t="s">
        <v>312</v>
      </c>
      <c r="F2" s="159" t="s">
        <v>311</v>
      </c>
      <c r="G2" s="159" t="s">
        <v>147</v>
      </c>
      <c r="H2" s="159" t="s">
        <v>174</v>
      </c>
      <c r="I2" s="159" t="s">
        <v>152</v>
      </c>
    </row>
    <row r="3" spans="1:9" x14ac:dyDescent="0.15">
      <c r="A3" s="248"/>
      <c r="B3" s="159" t="s">
        <v>175</v>
      </c>
      <c r="C3" s="159">
        <v>30.5</v>
      </c>
      <c r="D3" s="159">
        <v>4086545</v>
      </c>
      <c r="E3" s="159">
        <v>3854846</v>
      </c>
      <c r="F3" s="186">
        <f>D3/E3</f>
        <v>1.0601059030633131</v>
      </c>
      <c r="G3" s="159">
        <v>6260</v>
      </c>
      <c r="H3" s="163">
        <f>D3/C3</f>
        <v>133985.0819672131</v>
      </c>
      <c r="I3" s="163">
        <f>D3/G3</f>
        <v>652.80271565495207</v>
      </c>
    </row>
    <row r="4" spans="1:9" x14ac:dyDescent="0.15">
      <c r="A4" s="248"/>
      <c r="B4" s="159" t="s">
        <v>176</v>
      </c>
      <c r="C4" s="159">
        <v>21.1</v>
      </c>
      <c r="D4" s="159">
        <v>8272167</v>
      </c>
      <c r="E4" s="159">
        <v>8888505</v>
      </c>
      <c r="F4" s="186">
        <f t="shared" ref="F4:F17" si="0">D4/E4</f>
        <v>0.93065898033471317</v>
      </c>
      <c r="G4" s="159">
        <v>5691</v>
      </c>
      <c r="H4" s="163">
        <f t="shared" ref="H4:H17" si="1">D4/C4</f>
        <v>392045.82938388624</v>
      </c>
      <c r="I4" s="163">
        <f t="shared" ref="I4:I17" si="2">D4/G4</f>
        <v>1453.5524512387981</v>
      </c>
    </row>
    <row r="5" spans="1:9" x14ac:dyDescent="0.15">
      <c r="A5" s="248"/>
      <c r="B5" s="159" t="s">
        <v>177</v>
      </c>
      <c r="C5" s="159">
        <v>20.16</v>
      </c>
      <c r="D5" s="159">
        <v>4712375</v>
      </c>
      <c r="E5" s="159">
        <v>4257173</v>
      </c>
      <c r="F5" s="186">
        <f t="shared" si="0"/>
        <v>1.1069258872026106</v>
      </c>
      <c r="G5" s="159">
        <v>3166</v>
      </c>
      <c r="H5" s="163">
        <f t="shared" si="1"/>
        <v>233748.75992063491</v>
      </c>
      <c r="I5" s="163">
        <f t="shared" si="2"/>
        <v>1488.4317751105496</v>
      </c>
    </row>
    <row r="6" spans="1:9" x14ac:dyDescent="0.15">
      <c r="A6" s="248"/>
      <c r="B6" s="159" t="s">
        <v>178</v>
      </c>
      <c r="C6" s="159">
        <v>13.33</v>
      </c>
      <c r="D6" s="159">
        <v>3199259</v>
      </c>
      <c r="E6" s="159">
        <v>3411038</v>
      </c>
      <c r="F6" s="186">
        <f t="shared" si="0"/>
        <v>0.93791362042873749</v>
      </c>
      <c r="G6" s="159">
        <v>1782</v>
      </c>
      <c r="H6" s="163">
        <f t="shared" si="1"/>
        <v>240004.42610652663</v>
      </c>
      <c r="I6" s="163">
        <f t="shared" si="2"/>
        <v>1795.3193041526374</v>
      </c>
    </row>
    <row r="7" spans="1:9" x14ac:dyDescent="0.15">
      <c r="A7" s="248"/>
      <c r="B7" s="159" t="s">
        <v>179</v>
      </c>
      <c r="C7" s="159">
        <v>13.86</v>
      </c>
      <c r="D7" s="159">
        <v>5048320</v>
      </c>
      <c r="E7" s="159">
        <v>3828334</v>
      </c>
      <c r="F7" s="186">
        <f t="shared" si="0"/>
        <v>1.3186728221727779</v>
      </c>
      <c r="G7" s="159">
        <v>698</v>
      </c>
      <c r="H7" s="163">
        <f t="shared" si="1"/>
        <v>364236.65223665227</v>
      </c>
      <c r="I7" s="163">
        <f t="shared" si="2"/>
        <v>7232.550143266476</v>
      </c>
    </row>
    <row r="8" spans="1:9" x14ac:dyDescent="0.15">
      <c r="A8" s="248"/>
      <c r="B8" s="159" t="s">
        <v>180</v>
      </c>
      <c r="C8" s="159">
        <v>20.98</v>
      </c>
      <c r="D8" s="159">
        <v>6609582</v>
      </c>
      <c r="E8" s="159">
        <v>8097924</v>
      </c>
      <c r="F8" s="186">
        <f t="shared" si="0"/>
        <v>0.81620696860084141</v>
      </c>
      <c r="G8" s="159">
        <v>2652</v>
      </c>
      <c r="H8" s="163">
        <f t="shared" si="1"/>
        <v>315042.04003813153</v>
      </c>
      <c r="I8" s="163">
        <f t="shared" si="2"/>
        <v>2492.3009049773755</v>
      </c>
    </row>
    <row r="9" spans="1:9" x14ac:dyDescent="0.15">
      <c r="A9" s="248"/>
      <c r="B9" s="159" t="s">
        <v>181</v>
      </c>
      <c r="C9" s="159">
        <v>25.83</v>
      </c>
      <c r="D9" s="159">
        <v>4067122</v>
      </c>
      <c r="E9" s="159">
        <v>5161732</v>
      </c>
      <c r="F9" s="186">
        <f t="shared" si="0"/>
        <v>0.78793745975188179</v>
      </c>
      <c r="G9" s="159">
        <v>2025</v>
      </c>
      <c r="H9" s="163">
        <f t="shared" si="1"/>
        <v>157457.29771583431</v>
      </c>
      <c r="I9" s="163">
        <f t="shared" si="2"/>
        <v>2008.4553086419753</v>
      </c>
    </row>
    <row r="10" spans="1:9" x14ac:dyDescent="0.15">
      <c r="A10" s="248"/>
      <c r="B10" s="159" t="s">
        <v>182</v>
      </c>
      <c r="C10" s="159">
        <v>22.09</v>
      </c>
      <c r="D10" s="159">
        <v>7102541</v>
      </c>
      <c r="E10" s="159">
        <v>7539700</v>
      </c>
      <c r="F10" s="186">
        <f t="shared" si="0"/>
        <v>0.94201904585063068</v>
      </c>
      <c r="G10" s="159">
        <v>3400</v>
      </c>
      <c r="H10" s="163">
        <f t="shared" si="1"/>
        <v>321527.43322770484</v>
      </c>
      <c r="I10" s="163">
        <f t="shared" si="2"/>
        <v>2088.9826470588237</v>
      </c>
    </row>
    <row r="11" spans="1:9" x14ac:dyDescent="0.15">
      <c r="A11" s="248"/>
      <c r="B11" s="159" t="s">
        <v>183</v>
      </c>
      <c r="C11" s="159">
        <v>19.16</v>
      </c>
      <c r="D11" s="159">
        <v>5483133</v>
      </c>
      <c r="E11" s="159">
        <v>6388328</v>
      </c>
      <c r="F11" s="186">
        <f t="shared" si="0"/>
        <v>0.85830486474708245</v>
      </c>
      <c r="G11" s="159">
        <v>3159</v>
      </c>
      <c r="H11" s="163">
        <f t="shared" si="1"/>
        <v>286176.0438413361</v>
      </c>
      <c r="I11" s="163">
        <f t="shared" si="2"/>
        <v>1735.7179487179487</v>
      </c>
    </row>
    <row r="12" spans="1:9" x14ac:dyDescent="0.15">
      <c r="A12" s="248"/>
      <c r="B12" s="159" t="s">
        <v>184</v>
      </c>
      <c r="C12" s="159">
        <v>29.79</v>
      </c>
      <c r="D12" s="159">
        <v>9775770</v>
      </c>
      <c r="E12" s="159">
        <v>10826009</v>
      </c>
      <c r="F12" s="186">
        <f t="shared" si="0"/>
        <v>0.90298927333239798</v>
      </c>
      <c r="G12" s="159">
        <v>7260</v>
      </c>
      <c r="H12" s="163">
        <f t="shared" si="1"/>
        <v>328156.09264853981</v>
      </c>
      <c r="I12" s="163">
        <f t="shared" si="2"/>
        <v>1346.5247933884298</v>
      </c>
    </row>
    <row r="13" spans="1:9" x14ac:dyDescent="0.15">
      <c r="A13" s="248" t="s">
        <v>185</v>
      </c>
      <c r="B13" s="159" t="s">
        <v>186</v>
      </c>
      <c r="C13" s="159">
        <v>46.08</v>
      </c>
      <c r="D13" s="159">
        <v>11566791</v>
      </c>
      <c r="E13" s="159">
        <v>8225393</v>
      </c>
      <c r="F13" s="186">
        <f t="shared" si="0"/>
        <v>1.4062295868416257</v>
      </c>
      <c r="G13" s="159">
        <v>3862</v>
      </c>
      <c r="H13" s="163">
        <f t="shared" si="1"/>
        <v>251015.4296875</v>
      </c>
      <c r="I13" s="163">
        <f t="shared" si="2"/>
        <v>2995.0261522527189</v>
      </c>
    </row>
    <row r="14" spans="1:9" x14ac:dyDescent="0.15">
      <c r="A14" s="248"/>
      <c r="B14" s="159" t="s">
        <v>187</v>
      </c>
      <c r="C14" s="159">
        <v>51.55</v>
      </c>
      <c r="D14" s="159">
        <v>10440622</v>
      </c>
      <c r="E14" s="159">
        <v>7823958</v>
      </c>
      <c r="F14" s="186">
        <f t="shared" si="0"/>
        <v>1.3344424906166419</v>
      </c>
      <c r="G14" s="159">
        <v>3317</v>
      </c>
      <c r="H14" s="163">
        <f t="shared" si="1"/>
        <v>202533.88942774007</v>
      </c>
      <c r="I14" s="163">
        <f t="shared" si="2"/>
        <v>3147.6098884534217</v>
      </c>
    </row>
    <row r="15" spans="1:9" x14ac:dyDescent="0.15">
      <c r="A15" s="248"/>
      <c r="B15" s="159" t="s">
        <v>188</v>
      </c>
      <c r="C15" s="159">
        <v>20.55</v>
      </c>
      <c r="D15" s="159">
        <v>5606962</v>
      </c>
      <c r="E15" s="159">
        <v>9195115</v>
      </c>
      <c r="F15" s="186">
        <f t="shared" si="0"/>
        <v>0.60977616919418631</v>
      </c>
      <c r="G15" s="159">
        <v>3129</v>
      </c>
      <c r="H15" s="163">
        <f t="shared" si="1"/>
        <v>272844.86618004867</v>
      </c>
      <c r="I15" s="163">
        <f t="shared" si="2"/>
        <v>1791.9341642697348</v>
      </c>
    </row>
    <row r="16" spans="1:9" x14ac:dyDescent="0.15">
      <c r="A16" s="248" t="s">
        <v>189</v>
      </c>
      <c r="B16" s="159" t="s">
        <v>190</v>
      </c>
      <c r="C16" s="159">
        <v>131.66</v>
      </c>
      <c r="D16" s="159">
        <v>30336324</v>
      </c>
      <c r="E16" s="159">
        <v>40644422</v>
      </c>
      <c r="F16" s="186">
        <f t="shared" si="0"/>
        <v>0.74638345207615453</v>
      </c>
      <c r="G16" s="159">
        <v>2063</v>
      </c>
      <c r="H16" s="163">
        <f t="shared" si="1"/>
        <v>230414.1272975847</v>
      </c>
      <c r="I16" s="163">
        <f t="shared" si="2"/>
        <v>14704.955889481338</v>
      </c>
    </row>
    <row r="17" spans="1:9" x14ac:dyDescent="0.15">
      <c r="A17" s="248"/>
      <c r="B17" s="159" t="s">
        <v>191</v>
      </c>
      <c r="C17" s="159">
        <v>101.65</v>
      </c>
      <c r="D17" s="159">
        <v>32900529</v>
      </c>
      <c r="E17" s="159">
        <v>17109975</v>
      </c>
      <c r="F17" s="186">
        <f t="shared" si="0"/>
        <v>1.9228858604410586</v>
      </c>
      <c r="G17" s="159">
        <v>4272</v>
      </c>
      <c r="H17" s="163">
        <f t="shared" si="1"/>
        <v>323664.82046237087</v>
      </c>
      <c r="I17" s="163">
        <f t="shared" si="2"/>
        <v>7701.4346910112363</v>
      </c>
    </row>
  </sheetData>
  <mergeCells count="3">
    <mergeCell ref="A2:A12"/>
    <mergeCell ref="A13:A15"/>
    <mergeCell ref="A16:A17"/>
  </mergeCells>
  <phoneticPr fontId="27"/>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106"/>
  <sheetViews>
    <sheetView topLeftCell="N33" zoomScale="98" zoomScaleNormal="98" workbookViewId="0">
      <selection activeCell="T51" sqref="T51:AA54"/>
    </sheetView>
  </sheetViews>
  <sheetFormatPr defaultRowHeight="13.5" x14ac:dyDescent="0.15"/>
  <cols>
    <col min="1" max="4" width="6.875" style="3" customWidth="1"/>
    <col min="5" max="5" width="6.875" style="58" customWidth="1"/>
    <col min="6" max="15" width="6.875" style="3" customWidth="1"/>
    <col min="16" max="16" width="8.625" style="3" customWidth="1"/>
    <col min="17" max="17" width="6.875" style="3" customWidth="1"/>
    <col min="18" max="18" width="7.875" style="3" customWidth="1"/>
    <col min="19" max="19" width="7.75" style="3" customWidth="1"/>
    <col min="20" max="20" width="7.625" style="3" customWidth="1"/>
    <col min="21" max="27" width="6.875" style="3" customWidth="1"/>
    <col min="28" max="28" width="9.5" style="3" customWidth="1"/>
    <col min="29" max="37" width="6.875" style="3" customWidth="1"/>
    <col min="38" max="256" width="9" style="3"/>
    <col min="257" max="257" width="6.875" style="3" customWidth="1"/>
    <col min="258" max="258" width="8" style="3" customWidth="1"/>
    <col min="259" max="260" width="6.875" style="3" customWidth="1"/>
    <col min="261" max="261" width="7.875" style="3" customWidth="1"/>
    <col min="262" max="263" width="6.875" style="3" customWidth="1"/>
    <col min="264" max="264" width="7.75" style="3" customWidth="1"/>
    <col min="265" max="266" width="6.875" style="3" customWidth="1"/>
    <col min="267" max="267" width="7.5" style="3" customWidth="1"/>
    <col min="268" max="269" width="6.875" style="3" customWidth="1"/>
    <col min="270" max="270" width="6.75" style="3" customWidth="1"/>
    <col min="271" max="272" width="6.875" style="3" customWidth="1"/>
    <col min="273" max="274" width="7" style="3" customWidth="1"/>
    <col min="275" max="275" width="6.875" style="3" customWidth="1"/>
    <col min="276" max="512" width="9" style="3"/>
    <col min="513" max="513" width="6.875" style="3" customWidth="1"/>
    <col min="514" max="514" width="8" style="3" customWidth="1"/>
    <col min="515" max="516" width="6.875" style="3" customWidth="1"/>
    <col min="517" max="517" width="7.875" style="3" customWidth="1"/>
    <col min="518" max="519" width="6.875" style="3" customWidth="1"/>
    <col min="520" max="520" width="7.75" style="3" customWidth="1"/>
    <col min="521" max="522" width="6.875" style="3" customWidth="1"/>
    <col min="523" max="523" width="7.5" style="3" customWidth="1"/>
    <col min="524" max="525" width="6.875" style="3" customWidth="1"/>
    <col min="526" max="526" width="6.75" style="3" customWidth="1"/>
    <col min="527" max="528" width="6.875" style="3" customWidth="1"/>
    <col min="529" max="530" width="7" style="3" customWidth="1"/>
    <col min="531" max="531" width="6.875" style="3" customWidth="1"/>
    <col min="532" max="768" width="9" style="3"/>
    <col min="769" max="769" width="6.875" style="3" customWidth="1"/>
    <col min="770" max="770" width="8" style="3" customWidth="1"/>
    <col min="771" max="772" width="6.875" style="3" customWidth="1"/>
    <col min="773" max="773" width="7.875" style="3" customWidth="1"/>
    <col min="774" max="775" width="6.875" style="3" customWidth="1"/>
    <col min="776" max="776" width="7.75" style="3" customWidth="1"/>
    <col min="777" max="778" width="6.875" style="3" customWidth="1"/>
    <col min="779" max="779" width="7.5" style="3" customWidth="1"/>
    <col min="780" max="781" width="6.875" style="3" customWidth="1"/>
    <col min="782" max="782" width="6.75" style="3" customWidth="1"/>
    <col min="783" max="784" width="6.875" style="3" customWidth="1"/>
    <col min="785" max="786" width="7" style="3" customWidth="1"/>
    <col min="787" max="787" width="6.875" style="3" customWidth="1"/>
    <col min="788" max="1024" width="9" style="3"/>
    <col min="1025" max="1025" width="6.875" style="3" customWidth="1"/>
    <col min="1026" max="1026" width="8" style="3" customWidth="1"/>
    <col min="1027" max="1028" width="6.875" style="3" customWidth="1"/>
    <col min="1029" max="1029" width="7.875" style="3" customWidth="1"/>
    <col min="1030" max="1031" width="6.875" style="3" customWidth="1"/>
    <col min="1032" max="1032" width="7.75" style="3" customWidth="1"/>
    <col min="1033" max="1034" width="6.875" style="3" customWidth="1"/>
    <col min="1035" max="1035" width="7.5" style="3" customWidth="1"/>
    <col min="1036" max="1037" width="6.875" style="3" customWidth="1"/>
    <col min="1038" max="1038" width="6.75" style="3" customWidth="1"/>
    <col min="1039" max="1040" width="6.875" style="3" customWidth="1"/>
    <col min="1041" max="1042" width="7" style="3" customWidth="1"/>
    <col min="1043" max="1043" width="6.875" style="3" customWidth="1"/>
    <col min="1044" max="1280" width="9" style="3"/>
    <col min="1281" max="1281" width="6.875" style="3" customWidth="1"/>
    <col min="1282" max="1282" width="8" style="3" customWidth="1"/>
    <col min="1283" max="1284" width="6.875" style="3" customWidth="1"/>
    <col min="1285" max="1285" width="7.875" style="3" customWidth="1"/>
    <col min="1286" max="1287" width="6.875" style="3" customWidth="1"/>
    <col min="1288" max="1288" width="7.75" style="3" customWidth="1"/>
    <col min="1289" max="1290" width="6.875" style="3" customWidth="1"/>
    <col min="1291" max="1291" width="7.5" style="3" customWidth="1"/>
    <col min="1292" max="1293" width="6.875" style="3" customWidth="1"/>
    <col min="1294" max="1294" width="6.75" style="3" customWidth="1"/>
    <col min="1295" max="1296" width="6.875" style="3" customWidth="1"/>
    <col min="1297" max="1298" width="7" style="3" customWidth="1"/>
    <col min="1299" max="1299" width="6.875" style="3" customWidth="1"/>
    <col min="1300" max="1536" width="9" style="3"/>
    <col min="1537" max="1537" width="6.875" style="3" customWidth="1"/>
    <col min="1538" max="1538" width="8" style="3" customWidth="1"/>
    <col min="1539" max="1540" width="6.875" style="3" customWidth="1"/>
    <col min="1541" max="1541" width="7.875" style="3" customWidth="1"/>
    <col min="1542" max="1543" width="6.875" style="3" customWidth="1"/>
    <col min="1544" max="1544" width="7.75" style="3" customWidth="1"/>
    <col min="1545" max="1546" width="6.875" style="3" customWidth="1"/>
    <col min="1547" max="1547" width="7.5" style="3" customWidth="1"/>
    <col min="1548" max="1549" width="6.875" style="3" customWidth="1"/>
    <col min="1550" max="1550" width="6.75" style="3" customWidth="1"/>
    <col min="1551" max="1552" width="6.875" style="3" customWidth="1"/>
    <col min="1553" max="1554" width="7" style="3" customWidth="1"/>
    <col min="1555" max="1555" width="6.875" style="3" customWidth="1"/>
    <col min="1556" max="1792" width="9" style="3"/>
    <col min="1793" max="1793" width="6.875" style="3" customWidth="1"/>
    <col min="1794" max="1794" width="8" style="3" customWidth="1"/>
    <col min="1795" max="1796" width="6.875" style="3" customWidth="1"/>
    <col min="1797" max="1797" width="7.875" style="3" customWidth="1"/>
    <col min="1798" max="1799" width="6.875" style="3" customWidth="1"/>
    <col min="1800" max="1800" width="7.75" style="3" customWidth="1"/>
    <col min="1801" max="1802" width="6.875" style="3" customWidth="1"/>
    <col min="1803" max="1803" width="7.5" style="3" customWidth="1"/>
    <col min="1804" max="1805" width="6.875" style="3" customWidth="1"/>
    <col min="1806" max="1806" width="6.75" style="3" customWidth="1"/>
    <col min="1807" max="1808" width="6.875" style="3" customWidth="1"/>
    <col min="1809" max="1810" width="7" style="3" customWidth="1"/>
    <col min="1811" max="1811" width="6.875" style="3" customWidth="1"/>
    <col min="1812" max="2048" width="9" style="3"/>
    <col min="2049" max="2049" width="6.875" style="3" customWidth="1"/>
    <col min="2050" max="2050" width="8" style="3" customWidth="1"/>
    <col min="2051" max="2052" width="6.875" style="3" customWidth="1"/>
    <col min="2053" max="2053" width="7.875" style="3" customWidth="1"/>
    <col min="2054" max="2055" width="6.875" style="3" customWidth="1"/>
    <col min="2056" max="2056" width="7.75" style="3" customWidth="1"/>
    <col min="2057" max="2058" width="6.875" style="3" customWidth="1"/>
    <col min="2059" max="2059" width="7.5" style="3" customWidth="1"/>
    <col min="2060" max="2061" width="6.875" style="3" customWidth="1"/>
    <col min="2062" max="2062" width="6.75" style="3" customWidth="1"/>
    <col min="2063" max="2064" width="6.875" style="3" customWidth="1"/>
    <col min="2065" max="2066" width="7" style="3" customWidth="1"/>
    <col min="2067" max="2067" width="6.875" style="3" customWidth="1"/>
    <col min="2068" max="2304" width="9" style="3"/>
    <col min="2305" max="2305" width="6.875" style="3" customWidth="1"/>
    <col min="2306" max="2306" width="8" style="3" customWidth="1"/>
    <col min="2307" max="2308" width="6.875" style="3" customWidth="1"/>
    <col min="2309" max="2309" width="7.875" style="3" customWidth="1"/>
    <col min="2310" max="2311" width="6.875" style="3" customWidth="1"/>
    <col min="2312" max="2312" width="7.75" style="3" customWidth="1"/>
    <col min="2313" max="2314" width="6.875" style="3" customWidth="1"/>
    <col min="2315" max="2315" width="7.5" style="3" customWidth="1"/>
    <col min="2316" max="2317" width="6.875" style="3" customWidth="1"/>
    <col min="2318" max="2318" width="6.75" style="3" customWidth="1"/>
    <col min="2319" max="2320" width="6.875" style="3" customWidth="1"/>
    <col min="2321" max="2322" width="7" style="3" customWidth="1"/>
    <col min="2323" max="2323" width="6.875" style="3" customWidth="1"/>
    <col min="2324" max="2560" width="9" style="3"/>
    <col min="2561" max="2561" width="6.875" style="3" customWidth="1"/>
    <col min="2562" max="2562" width="8" style="3" customWidth="1"/>
    <col min="2563" max="2564" width="6.875" style="3" customWidth="1"/>
    <col min="2565" max="2565" width="7.875" style="3" customWidth="1"/>
    <col min="2566" max="2567" width="6.875" style="3" customWidth="1"/>
    <col min="2568" max="2568" width="7.75" style="3" customWidth="1"/>
    <col min="2569" max="2570" width="6.875" style="3" customWidth="1"/>
    <col min="2571" max="2571" width="7.5" style="3" customWidth="1"/>
    <col min="2572" max="2573" width="6.875" style="3" customWidth="1"/>
    <col min="2574" max="2574" width="6.75" style="3" customWidth="1"/>
    <col min="2575" max="2576" width="6.875" style="3" customWidth="1"/>
    <col min="2577" max="2578" width="7" style="3" customWidth="1"/>
    <col min="2579" max="2579" width="6.875" style="3" customWidth="1"/>
    <col min="2580" max="2816" width="9" style="3"/>
    <col min="2817" max="2817" width="6.875" style="3" customWidth="1"/>
    <col min="2818" max="2818" width="8" style="3" customWidth="1"/>
    <col min="2819" max="2820" width="6.875" style="3" customWidth="1"/>
    <col min="2821" max="2821" width="7.875" style="3" customWidth="1"/>
    <col min="2822" max="2823" width="6.875" style="3" customWidth="1"/>
    <col min="2824" max="2824" width="7.75" style="3" customWidth="1"/>
    <col min="2825" max="2826" width="6.875" style="3" customWidth="1"/>
    <col min="2827" max="2827" width="7.5" style="3" customWidth="1"/>
    <col min="2828" max="2829" width="6.875" style="3" customWidth="1"/>
    <col min="2830" max="2830" width="6.75" style="3" customWidth="1"/>
    <col min="2831" max="2832" width="6.875" style="3" customWidth="1"/>
    <col min="2833" max="2834" width="7" style="3" customWidth="1"/>
    <col min="2835" max="2835" width="6.875" style="3" customWidth="1"/>
    <col min="2836" max="3072" width="9" style="3"/>
    <col min="3073" max="3073" width="6.875" style="3" customWidth="1"/>
    <col min="3074" max="3074" width="8" style="3" customWidth="1"/>
    <col min="3075" max="3076" width="6.875" style="3" customWidth="1"/>
    <col min="3077" max="3077" width="7.875" style="3" customWidth="1"/>
    <col min="3078" max="3079" width="6.875" style="3" customWidth="1"/>
    <col min="3080" max="3080" width="7.75" style="3" customWidth="1"/>
    <col min="3081" max="3082" width="6.875" style="3" customWidth="1"/>
    <col min="3083" max="3083" width="7.5" style="3" customWidth="1"/>
    <col min="3084" max="3085" width="6.875" style="3" customWidth="1"/>
    <col min="3086" max="3086" width="6.75" style="3" customWidth="1"/>
    <col min="3087" max="3088" width="6.875" style="3" customWidth="1"/>
    <col min="3089" max="3090" width="7" style="3" customWidth="1"/>
    <col min="3091" max="3091" width="6.875" style="3" customWidth="1"/>
    <col min="3092" max="3328" width="9" style="3"/>
    <col min="3329" max="3329" width="6.875" style="3" customWidth="1"/>
    <col min="3330" max="3330" width="8" style="3" customWidth="1"/>
    <col min="3331" max="3332" width="6.875" style="3" customWidth="1"/>
    <col min="3333" max="3333" width="7.875" style="3" customWidth="1"/>
    <col min="3334" max="3335" width="6.875" style="3" customWidth="1"/>
    <col min="3336" max="3336" width="7.75" style="3" customWidth="1"/>
    <col min="3337" max="3338" width="6.875" style="3" customWidth="1"/>
    <col min="3339" max="3339" width="7.5" style="3" customWidth="1"/>
    <col min="3340" max="3341" width="6.875" style="3" customWidth="1"/>
    <col min="3342" max="3342" width="6.75" style="3" customWidth="1"/>
    <col min="3343" max="3344" width="6.875" style="3" customWidth="1"/>
    <col min="3345" max="3346" width="7" style="3" customWidth="1"/>
    <col min="3347" max="3347" width="6.875" style="3" customWidth="1"/>
    <col min="3348" max="3584" width="9" style="3"/>
    <col min="3585" max="3585" width="6.875" style="3" customWidth="1"/>
    <col min="3586" max="3586" width="8" style="3" customWidth="1"/>
    <col min="3587" max="3588" width="6.875" style="3" customWidth="1"/>
    <col min="3589" max="3589" width="7.875" style="3" customWidth="1"/>
    <col min="3590" max="3591" width="6.875" style="3" customWidth="1"/>
    <col min="3592" max="3592" width="7.75" style="3" customWidth="1"/>
    <col min="3593" max="3594" width="6.875" style="3" customWidth="1"/>
    <col min="3595" max="3595" width="7.5" style="3" customWidth="1"/>
    <col min="3596" max="3597" width="6.875" style="3" customWidth="1"/>
    <col min="3598" max="3598" width="6.75" style="3" customWidth="1"/>
    <col min="3599" max="3600" width="6.875" style="3" customWidth="1"/>
    <col min="3601" max="3602" width="7" style="3" customWidth="1"/>
    <col min="3603" max="3603" width="6.875" style="3" customWidth="1"/>
    <col min="3604" max="3840" width="9" style="3"/>
    <col min="3841" max="3841" width="6.875" style="3" customWidth="1"/>
    <col min="3842" max="3842" width="8" style="3" customWidth="1"/>
    <col min="3843" max="3844" width="6.875" style="3" customWidth="1"/>
    <col min="3845" max="3845" width="7.875" style="3" customWidth="1"/>
    <col min="3846" max="3847" width="6.875" style="3" customWidth="1"/>
    <col min="3848" max="3848" width="7.75" style="3" customWidth="1"/>
    <col min="3849" max="3850" width="6.875" style="3" customWidth="1"/>
    <col min="3851" max="3851" width="7.5" style="3" customWidth="1"/>
    <col min="3852" max="3853" width="6.875" style="3" customWidth="1"/>
    <col min="3854" max="3854" width="6.75" style="3" customWidth="1"/>
    <col min="3855" max="3856" width="6.875" style="3" customWidth="1"/>
    <col min="3857" max="3858" width="7" style="3" customWidth="1"/>
    <col min="3859" max="3859" width="6.875" style="3" customWidth="1"/>
    <col min="3860" max="4096" width="9" style="3"/>
    <col min="4097" max="4097" width="6.875" style="3" customWidth="1"/>
    <col min="4098" max="4098" width="8" style="3" customWidth="1"/>
    <col min="4099" max="4100" width="6.875" style="3" customWidth="1"/>
    <col min="4101" max="4101" width="7.875" style="3" customWidth="1"/>
    <col min="4102" max="4103" width="6.875" style="3" customWidth="1"/>
    <col min="4104" max="4104" width="7.75" style="3" customWidth="1"/>
    <col min="4105" max="4106" width="6.875" style="3" customWidth="1"/>
    <col min="4107" max="4107" width="7.5" style="3" customWidth="1"/>
    <col min="4108" max="4109" width="6.875" style="3" customWidth="1"/>
    <col min="4110" max="4110" width="6.75" style="3" customWidth="1"/>
    <col min="4111" max="4112" width="6.875" style="3" customWidth="1"/>
    <col min="4113" max="4114" width="7" style="3" customWidth="1"/>
    <col min="4115" max="4115" width="6.875" style="3" customWidth="1"/>
    <col min="4116" max="4352" width="9" style="3"/>
    <col min="4353" max="4353" width="6.875" style="3" customWidth="1"/>
    <col min="4354" max="4354" width="8" style="3" customWidth="1"/>
    <col min="4355" max="4356" width="6.875" style="3" customWidth="1"/>
    <col min="4357" max="4357" width="7.875" style="3" customWidth="1"/>
    <col min="4358" max="4359" width="6.875" style="3" customWidth="1"/>
    <col min="4360" max="4360" width="7.75" style="3" customWidth="1"/>
    <col min="4361" max="4362" width="6.875" style="3" customWidth="1"/>
    <col min="4363" max="4363" width="7.5" style="3" customWidth="1"/>
    <col min="4364" max="4365" width="6.875" style="3" customWidth="1"/>
    <col min="4366" max="4366" width="6.75" style="3" customWidth="1"/>
    <col min="4367" max="4368" width="6.875" style="3" customWidth="1"/>
    <col min="4369" max="4370" width="7" style="3" customWidth="1"/>
    <col min="4371" max="4371" width="6.875" style="3" customWidth="1"/>
    <col min="4372" max="4608" width="9" style="3"/>
    <col min="4609" max="4609" width="6.875" style="3" customWidth="1"/>
    <col min="4610" max="4610" width="8" style="3" customWidth="1"/>
    <col min="4611" max="4612" width="6.875" style="3" customWidth="1"/>
    <col min="4613" max="4613" width="7.875" style="3" customWidth="1"/>
    <col min="4614" max="4615" width="6.875" style="3" customWidth="1"/>
    <col min="4616" max="4616" width="7.75" style="3" customWidth="1"/>
    <col min="4617" max="4618" width="6.875" style="3" customWidth="1"/>
    <col min="4619" max="4619" width="7.5" style="3" customWidth="1"/>
    <col min="4620" max="4621" width="6.875" style="3" customWidth="1"/>
    <col min="4622" max="4622" width="6.75" style="3" customWidth="1"/>
    <col min="4623" max="4624" width="6.875" style="3" customWidth="1"/>
    <col min="4625" max="4626" width="7" style="3" customWidth="1"/>
    <col min="4627" max="4627" width="6.875" style="3" customWidth="1"/>
    <col min="4628" max="4864" width="9" style="3"/>
    <col min="4865" max="4865" width="6.875" style="3" customWidth="1"/>
    <col min="4866" max="4866" width="8" style="3" customWidth="1"/>
    <col min="4867" max="4868" width="6.875" style="3" customWidth="1"/>
    <col min="4869" max="4869" width="7.875" style="3" customWidth="1"/>
    <col min="4870" max="4871" width="6.875" style="3" customWidth="1"/>
    <col min="4872" max="4872" width="7.75" style="3" customWidth="1"/>
    <col min="4873" max="4874" width="6.875" style="3" customWidth="1"/>
    <col min="4875" max="4875" width="7.5" style="3" customWidth="1"/>
    <col min="4876" max="4877" width="6.875" style="3" customWidth="1"/>
    <col min="4878" max="4878" width="6.75" style="3" customWidth="1"/>
    <col min="4879" max="4880" width="6.875" style="3" customWidth="1"/>
    <col min="4881" max="4882" width="7" style="3" customWidth="1"/>
    <col min="4883" max="4883" width="6.875" style="3" customWidth="1"/>
    <col min="4884" max="5120" width="9" style="3"/>
    <col min="5121" max="5121" width="6.875" style="3" customWidth="1"/>
    <col min="5122" max="5122" width="8" style="3" customWidth="1"/>
    <col min="5123" max="5124" width="6.875" style="3" customWidth="1"/>
    <col min="5125" max="5125" width="7.875" style="3" customWidth="1"/>
    <col min="5126" max="5127" width="6.875" style="3" customWidth="1"/>
    <col min="5128" max="5128" width="7.75" style="3" customWidth="1"/>
    <col min="5129" max="5130" width="6.875" style="3" customWidth="1"/>
    <col min="5131" max="5131" width="7.5" style="3" customWidth="1"/>
    <col min="5132" max="5133" width="6.875" style="3" customWidth="1"/>
    <col min="5134" max="5134" width="6.75" style="3" customWidth="1"/>
    <col min="5135" max="5136" width="6.875" style="3" customWidth="1"/>
    <col min="5137" max="5138" width="7" style="3" customWidth="1"/>
    <col min="5139" max="5139" width="6.875" style="3" customWidth="1"/>
    <col min="5140" max="5376" width="9" style="3"/>
    <col min="5377" max="5377" width="6.875" style="3" customWidth="1"/>
    <col min="5378" max="5378" width="8" style="3" customWidth="1"/>
    <col min="5379" max="5380" width="6.875" style="3" customWidth="1"/>
    <col min="5381" max="5381" width="7.875" style="3" customWidth="1"/>
    <col min="5382" max="5383" width="6.875" style="3" customWidth="1"/>
    <col min="5384" max="5384" width="7.75" style="3" customWidth="1"/>
    <col min="5385" max="5386" width="6.875" style="3" customWidth="1"/>
    <col min="5387" max="5387" width="7.5" style="3" customWidth="1"/>
    <col min="5388" max="5389" width="6.875" style="3" customWidth="1"/>
    <col min="5390" max="5390" width="6.75" style="3" customWidth="1"/>
    <col min="5391" max="5392" width="6.875" style="3" customWidth="1"/>
    <col min="5393" max="5394" width="7" style="3" customWidth="1"/>
    <col min="5395" max="5395" width="6.875" style="3" customWidth="1"/>
    <col min="5396" max="5632" width="9" style="3"/>
    <col min="5633" max="5633" width="6.875" style="3" customWidth="1"/>
    <col min="5634" max="5634" width="8" style="3" customWidth="1"/>
    <col min="5635" max="5636" width="6.875" style="3" customWidth="1"/>
    <col min="5637" max="5637" width="7.875" style="3" customWidth="1"/>
    <col min="5638" max="5639" width="6.875" style="3" customWidth="1"/>
    <col min="5640" max="5640" width="7.75" style="3" customWidth="1"/>
    <col min="5641" max="5642" width="6.875" style="3" customWidth="1"/>
    <col min="5643" max="5643" width="7.5" style="3" customWidth="1"/>
    <col min="5644" max="5645" width="6.875" style="3" customWidth="1"/>
    <col min="5646" max="5646" width="6.75" style="3" customWidth="1"/>
    <col min="5647" max="5648" width="6.875" style="3" customWidth="1"/>
    <col min="5649" max="5650" width="7" style="3" customWidth="1"/>
    <col min="5651" max="5651" width="6.875" style="3" customWidth="1"/>
    <col min="5652" max="5888" width="9" style="3"/>
    <col min="5889" max="5889" width="6.875" style="3" customWidth="1"/>
    <col min="5890" max="5890" width="8" style="3" customWidth="1"/>
    <col min="5891" max="5892" width="6.875" style="3" customWidth="1"/>
    <col min="5893" max="5893" width="7.875" style="3" customWidth="1"/>
    <col min="5894" max="5895" width="6.875" style="3" customWidth="1"/>
    <col min="5896" max="5896" width="7.75" style="3" customWidth="1"/>
    <col min="5897" max="5898" width="6.875" style="3" customWidth="1"/>
    <col min="5899" max="5899" width="7.5" style="3" customWidth="1"/>
    <col min="5900" max="5901" width="6.875" style="3" customWidth="1"/>
    <col min="5902" max="5902" width="6.75" style="3" customWidth="1"/>
    <col min="5903" max="5904" width="6.875" style="3" customWidth="1"/>
    <col min="5905" max="5906" width="7" style="3" customWidth="1"/>
    <col min="5907" max="5907" width="6.875" style="3" customWidth="1"/>
    <col min="5908" max="6144" width="9" style="3"/>
    <col min="6145" max="6145" width="6.875" style="3" customWidth="1"/>
    <col min="6146" max="6146" width="8" style="3" customWidth="1"/>
    <col min="6147" max="6148" width="6.875" style="3" customWidth="1"/>
    <col min="6149" max="6149" width="7.875" style="3" customWidth="1"/>
    <col min="6150" max="6151" width="6.875" style="3" customWidth="1"/>
    <col min="6152" max="6152" width="7.75" style="3" customWidth="1"/>
    <col min="6153" max="6154" width="6.875" style="3" customWidth="1"/>
    <col min="6155" max="6155" width="7.5" style="3" customWidth="1"/>
    <col min="6156" max="6157" width="6.875" style="3" customWidth="1"/>
    <col min="6158" max="6158" width="6.75" style="3" customWidth="1"/>
    <col min="6159" max="6160" width="6.875" style="3" customWidth="1"/>
    <col min="6161" max="6162" width="7" style="3" customWidth="1"/>
    <col min="6163" max="6163" width="6.875" style="3" customWidth="1"/>
    <col min="6164" max="6400" width="9" style="3"/>
    <col min="6401" max="6401" width="6.875" style="3" customWidth="1"/>
    <col min="6402" max="6402" width="8" style="3" customWidth="1"/>
    <col min="6403" max="6404" width="6.875" style="3" customWidth="1"/>
    <col min="6405" max="6405" width="7.875" style="3" customWidth="1"/>
    <col min="6406" max="6407" width="6.875" style="3" customWidth="1"/>
    <col min="6408" max="6408" width="7.75" style="3" customWidth="1"/>
    <col min="6409" max="6410" width="6.875" style="3" customWidth="1"/>
    <col min="6411" max="6411" width="7.5" style="3" customWidth="1"/>
    <col min="6412" max="6413" width="6.875" style="3" customWidth="1"/>
    <col min="6414" max="6414" width="6.75" style="3" customWidth="1"/>
    <col min="6415" max="6416" width="6.875" style="3" customWidth="1"/>
    <col min="6417" max="6418" width="7" style="3" customWidth="1"/>
    <col min="6419" max="6419" width="6.875" style="3" customWidth="1"/>
    <col min="6420" max="6656" width="9" style="3"/>
    <col min="6657" max="6657" width="6.875" style="3" customWidth="1"/>
    <col min="6658" max="6658" width="8" style="3" customWidth="1"/>
    <col min="6659" max="6660" width="6.875" style="3" customWidth="1"/>
    <col min="6661" max="6661" width="7.875" style="3" customWidth="1"/>
    <col min="6662" max="6663" width="6.875" style="3" customWidth="1"/>
    <col min="6664" max="6664" width="7.75" style="3" customWidth="1"/>
    <col min="6665" max="6666" width="6.875" style="3" customWidth="1"/>
    <col min="6667" max="6667" width="7.5" style="3" customWidth="1"/>
    <col min="6668" max="6669" width="6.875" style="3" customWidth="1"/>
    <col min="6670" max="6670" width="6.75" style="3" customWidth="1"/>
    <col min="6671" max="6672" width="6.875" style="3" customWidth="1"/>
    <col min="6673" max="6674" width="7" style="3" customWidth="1"/>
    <col min="6675" max="6675" width="6.875" style="3" customWidth="1"/>
    <col min="6676" max="6912" width="9" style="3"/>
    <col min="6913" max="6913" width="6.875" style="3" customWidth="1"/>
    <col min="6914" max="6914" width="8" style="3" customWidth="1"/>
    <col min="6915" max="6916" width="6.875" style="3" customWidth="1"/>
    <col min="6917" max="6917" width="7.875" style="3" customWidth="1"/>
    <col min="6918" max="6919" width="6.875" style="3" customWidth="1"/>
    <col min="6920" max="6920" width="7.75" style="3" customWidth="1"/>
    <col min="6921" max="6922" width="6.875" style="3" customWidth="1"/>
    <col min="6923" max="6923" width="7.5" style="3" customWidth="1"/>
    <col min="6924" max="6925" width="6.875" style="3" customWidth="1"/>
    <col min="6926" max="6926" width="6.75" style="3" customWidth="1"/>
    <col min="6927" max="6928" width="6.875" style="3" customWidth="1"/>
    <col min="6929" max="6930" width="7" style="3" customWidth="1"/>
    <col min="6931" max="6931" width="6.875" style="3" customWidth="1"/>
    <col min="6932" max="7168" width="9" style="3"/>
    <col min="7169" max="7169" width="6.875" style="3" customWidth="1"/>
    <col min="7170" max="7170" width="8" style="3" customWidth="1"/>
    <col min="7171" max="7172" width="6.875" style="3" customWidth="1"/>
    <col min="7173" max="7173" width="7.875" style="3" customWidth="1"/>
    <col min="7174" max="7175" width="6.875" style="3" customWidth="1"/>
    <col min="7176" max="7176" width="7.75" style="3" customWidth="1"/>
    <col min="7177" max="7178" width="6.875" style="3" customWidth="1"/>
    <col min="7179" max="7179" width="7.5" style="3" customWidth="1"/>
    <col min="7180" max="7181" width="6.875" style="3" customWidth="1"/>
    <col min="7182" max="7182" width="6.75" style="3" customWidth="1"/>
    <col min="7183" max="7184" width="6.875" style="3" customWidth="1"/>
    <col min="7185" max="7186" width="7" style="3" customWidth="1"/>
    <col min="7187" max="7187" width="6.875" style="3" customWidth="1"/>
    <col min="7188" max="7424" width="9" style="3"/>
    <col min="7425" max="7425" width="6.875" style="3" customWidth="1"/>
    <col min="7426" max="7426" width="8" style="3" customWidth="1"/>
    <col min="7427" max="7428" width="6.875" style="3" customWidth="1"/>
    <col min="7429" max="7429" width="7.875" style="3" customWidth="1"/>
    <col min="7430" max="7431" width="6.875" style="3" customWidth="1"/>
    <col min="7432" max="7432" width="7.75" style="3" customWidth="1"/>
    <col min="7433" max="7434" width="6.875" style="3" customWidth="1"/>
    <col min="7435" max="7435" width="7.5" style="3" customWidth="1"/>
    <col min="7436" max="7437" width="6.875" style="3" customWidth="1"/>
    <col min="7438" max="7438" width="6.75" style="3" customWidth="1"/>
    <col min="7439" max="7440" width="6.875" style="3" customWidth="1"/>
    <col min="7441" max="7442" width="7" style="3" customWidth="1"/>
    <col min="7443" max="7443" width="6.875" style="3" customWidth="1"/>
    <col min="7444" max="7680" width="9" style="3"/>
    <col min="7681" max="7681" width="6.875" style="3" customWidth="1"/>
    <col min="7682" max="7682" width="8" style="3" customWidth="1"/>
    <col min="7683" max="7684" width="6.875" style="3" customWidth="1"/>
    <col min="7685" max="7685" width="7.875" style="3" customWidth="1"/>
    <col min="7686" max="7687" width="6.875" style="3" customWidth="1"/>
    <col min="7688" max="7688" width="7.75" style="3" customWidth="1"/>
    <col min="7689" max="7690" width="6.875" style="3" customWidth="1"/>
    <col min="7691" max="7691" width="7.5" style="3" customWidth="1"/>
    <col min="7692" max="7693" width="6.875" style="3" customWidth="1"/>
    <col min="7694" max="7694" width="6.75" style="3" customWidth="1"/>
    <col min="7695" max="7696" width="6.875" style="3" customWidth="1"/>
    <col min="7697" max="7698" width="7" style="3" customWidth="1"/>
    <col min="7699" max="7699" width="6.875" style="3" customWidth="1"/>
    <col min="7700" max="7936" width="9" style="3"/>
    <col min="7937" max="7937" width="6.875" style="3" customWidth="1"/>
    <col min="7938" max="7938" width="8" style="3" customWidth="1"/>
    <col min="7939" max="7940" width="6.875" style="3" customWidth="1"/>
    <col min="7941" max="7941" width="7.875" style="3" customWidth="1"/>
    <col min="7942" max="7943" width="6.875" style="3" customWidth="1"/>
    <col min="7944" max="7944" width="7.75" style="3" customWidth="1"/>
    <col min="7945" max="7946" width="6.875" style="3" customWidth="1"/>
    <col min="7947" max="7947" width="7.5" style="3" customWidth="1"/>
    <col min="7948" max="7949" width="6.875" style="3" customWidth="1"/>
    <col min="7950" max="7950" width="6.75" style="3" customWidth="1"/>
    <col min="7951" max="7952" width="6.875" style="3" customWidth="1"/>
    <col min="7953" max="7954" width="7" style="3" customWidth="1"/>
    <col min="7955" max="7955" width="6.875" style="3" customWidth="1"/>
    <col min="7956" max="8192" width="9" style="3"/>
    <col min="8193" max="8193" width="6.875" style="3" customWidth="1"/>
    <col min="8194" max="8194" width="8" style="3" customWidth="1"/>
    <col min="8195" max="8196" width="6.875" style="3" customWidth="1"/>
    <col min="8197" max="8197" width="7.875" style="3" customWidth="1"/>
    <col min="8198" max="8199" width="6.875" style="3" customWidth="1"/>
    <col min="8200" max="8200" width="7.75" style="3" customWidth="1"/>
    <col min="8201" max="8202" width="6.875" style="3" customWidth="1"/>
    <col min="8203" max="8203" width="7.5" style="3" customWidth="1"/>
    <col min="8204" max="8205" width="6.875" style="3" customWidth="1"/>
    <col min="8206" max="8206" width="6.75" style="3" customWidth="1"/>
    <col min="8207" max="8208" width="6.875" style="3" customWidth="1"/>
    <col min="8209" max="8210" width="7" style="3" customWidth="1"/>
    <col min="8211" max="8211" width="6.875" style="3" customWidth="1"/>
    <col min="8212" max="8448" width="9" style="3"/>
    <col min="8449" max="8449" width="6.875" style="3" customWidth="1"/>
    <col min="8450" max="8450" width="8" style="3" customWidth="1"/>
    <col min="8451" max="8452" width="6.875" style="3" customWidth="1"/>
    <col min="8453" max="8453" width="7.875" style="3" customWidth="1"/>
    <col min="8454" max="8455" width="6.875" style="3" customWidth="1"/>
    <col min="8456" max="8456" width="7.75" style="3" customWidth="1"/>
    <col min="8457" max="8458" width="6.875" style="3" customWidth="1"/>
    <col min="8459" max="8459" width="7.5" style="3" customWidth="1"/>
    <col min="8460" max="8461" width="6.875" style="3" customWidth="1"/>
    <col min="8462" max="8462" width="6.75" style="3" customWidth="1"/>
    <col min="8463" max="8464" width="6.875" style="3" customWidth="1"/>
    <col min="8465" max="8466" width="7" style="3" customWidth="1"/>
    <col min="8467" max="8467" width="6.875" style="3" customWidth="1"/>
    <col min="8468" max="8704" width="9" style="3"/>
    <col min="8705" max="8705" width="6.875" style="3" customWidth="1"/>
    <col min="8706" max="8706" width="8" style="3" customWidth="1"/>
    <col min="8707" max="8708" width="6.875" style="3" customWidth="1"/>
    <col min="8709" max="8709" width="7.875" style="3" customWidth="1"/>
    <col min="8710" max="8711" width="6.875" style="3" customWidth="1"/>
    <col min="8712" max="8712" width="7.75" style="3" customWidth="1"/>
    <col min="8713" max="8714" width="6.875" style="3" customWidth="1"/>
    <col min="8715" max="8715" width="7.5" style="3" customWidth="1"/>
    <col min="8716" max="8717" width="6.875" style="3" customWidth="1"/>
    <col min="8718" max="8718" width="6.75" style="3" customWidth="1"/>
    <col min="8719" max="8720" width="6.875" style="3" customWidth="1"/>
    <col min="8721" max="8722" width="7" style="3" customWidth="1"/>
    <col min="8723" max="8723" width="6.875" style="3" customWidth="1"/>
    <col min="8724" max="8960" width="9" style="3"/>
    <col min="8961" max="8961" width="6.875" style="3" customWidth="1"/>
    <col min="8962" max="8962" width="8" style="3" customWidth="1"/>
    <col min="8963" max="8964" width="6.875" style="3" customWidth="1"/>
    <col min="8965" max="8965" width="7.875" style="3" customWidth="1"/>
    <col min="8966" max="8967" width="6.875" style="3" customWidth="1"/>
    <col min="8968" max="8968" width="7.75" style="3" customWidth="1"/>
    <col min="8969" max="8970" width="6.875" style="3" customWidth="1"/>
    <col min="8971" max="8971" width="7.5" style="3" customWidth="1"/>
    <col min="8972" max="8973" width="6.875" style="3" customWidth="1"/>
    <col min="8974" max="8974" width="6.75" style="3" customWidth="1"/>
    <col min="8975" max="8976" width="6.875" style="3" customWidth="1"/>
    <col min="8977" max="8978" width="7" style="3" customWidth="1"/>
    <col min="8979" max="8979" width="6.875" style="3" customWidth="1"/>
    <col min="8980" max="9216" width="9" style="3"/>
    <col min="9217" max="9217" width="6.875" style="3" customWidth="1"/>
    <col min="9218" max="9218" width="8" style="3" customWidth="1"/>
    <col min="9219" max="9220" width="6.875" style="3" customWidth="1"/>
    <col min="9221" max="9221" width="7.875" style="3" customWidth="1"/>
    <col min="9222" max="9223" width="6.875" style="3" customWidth="1"/>
    <col min="9224" max="9224" width="7.75" style="3" customWidth="1"/>
    <col min="9225" max="9226" width="6.875" style="3" customWidth="1"/>
    <col min="9227" max="9227" width="7.5" style="3" customWidth="1"/>
    <col min="9228" max="9229" width="6.875" style="3" customWidth="1"/>
    <col min="9230" max="9230" width="6.75" style="3" customWidth="1"/>
    <col min="9231" max="9232" width="6.875" style="3" customWidth="1"/>
    <col min="9233" max="9234" width="7" style="3" customWidth="1"/>
    <col min="9235" max="9235" width="6.875" style="3" customWidth="1"/>
    <col min="9236" max="9472" width="9" style="3"/>
    <col min="9473" max="9473" width="6.875" style="3" customWidth="1"/>
    <col min="9474" max="9474" width="8" style="3" customWidth="1"/>
    <col min="9475" max="9476" width="6.875" style="3" customWidth="1"/>
    <col min="9477" max="9477" width="7.875" style="3" customWidth="1"/>
    <col min="9478" max="9479" width="6.875" style="3" customWidth="1"/>
    <col min="9480" max="9480" width="7.75" style="3" customWidth="1"/>
    <col min="9481" max="9482" width="6.875" style="3" customWidth="1"/>
    <col min="9483" max="9483" width="7.5" style="3" customWidth="1"/>
    <col min="9484" max="9485" width="6.875" style="3" customWidth="1"/>
    <col min="9486" max="9486" width="6.75" style="3" customWidth="1"/>
    <col min="9487" max="9488" width="6.875" style="3" customWidth="1"/>
    <col min="9489" max="9490" width="7" style="3" customWidth="1"/>
    <col min="9491" max="9491" width="6.875" style="3" customWidth="1"/>
    <col min="9492" max="9728" width="9" style="3"/>
    <col min="9729" max="9729" width="6.875" style="3" customWidth="1"/>
    <col min="9730" max="9730" width="8" style="3" customWidth="1"/>
    <col min="9731" max="9732" width="6.875" style="3" customWidth="1"/>
    <col min="9733" max="9733" width="7.875" style="3" customWidth="1"/>
    <col min="9734" max="9735" width="6.875" style="3" customWidth="1"/>
    <col min="9736" max="9736" width="7.75" style="3" customWidth="1"/>
    <col min="9737" max="9738" width="6.875" style="3" customWidth="1"/>
    <col min="9739" max="9739" width="7.5" style="3" customWidth="1"/>
    <col min="9740" max="9741" width="6.875" style="3" customWidth="1"/>
    <col min="9742" max="9742" width="6.75" style="3" customWidth="1"/>
    <col min="9743" max="9744" width="6.875" style="3" customWidth="1"/>
    <col min="9745" max="9746" width="7" style="3" customWidth="1"/>
    <col min="9747" max="9747" width="6.875" style="3" customWidth="1"/>
    <col min="9748" max="9984" width="9" style="3"/>
    <col min="9985" max="9985" width="6.875" style="3" customWidth="1"/>
    <col min="9986" max="9986" width="8" style="3" customWidth="1"/>
    <col min="9987" max="9988" width="6.875" style="3" customWidth="1"/>
    <col min="9989" max="9989" width="7.875" style="3" customWidth="1"/>
    <col min="9990" max="9991" width="6.875" style="3" customWidth="1"/>
    <col min="9992" max="9992" width="7.75" style="3" customWidth="1"/>
    <col min="9993" max="9994" width="6.875" style="3" customWidth="1"/>
    <col min="9995" max="9995" width="7.5" style="3" customWidth="1"/>
    <col min="9996" max="9997" width="6.875" style="3" customWidth="1"/>
    <col min="9998" max="9998" width="6.75" style="3" customWidth="1"/>
    <col min="9999" max="10000" width="6.875" style="3" customWidth="1"/>
    <col min="10001" max="10002" width="7" style="3" customWidth="1"/>
    <col min="10003" max="10003" width="6.875" style="3" customWidth="1"/>
    <col min="10004" max="10240" width="9" style="3"/>
    <col min="10241" max="10241" width="6.875" style="3" customWidth="1"/>
    <col min="10242" max="10242" width="8" style="3" customWidth="1"/>
    <col min="10243" max="10244" width="6.875" style="3" customWidth="1"/>
    <col min="10245" max="10245" width="7.875" style="3" customWidth="1"/>
    <col min="10246" max="10247" width="6.875" style="3" customWidth="1"/>
    <col min="10248" max="10248" width="7.75" style="3" customWidth="1"/>
    <col min="10249" max="10250" width="6.875" style="3" customWidth="1"/>
    <col min="10251" max="10251" width="7.5" style="3" customWidth="1"/>
    <col min="10252" max="10253" width="6.875" style="3" customWidth="1"/>
    <col min="10254" max="10254" width="6.75" style="3" customWidth="1"/>
    <col min="10255" max="10256" width="6.875" style="3" customWidth="1"/>
    <col min="10257" max="10258" width="7" style="3" customWidth="1"/>
    <col min="10259" max="10259" width="6.875" style="3" customWidth="1"/>
    <col min="10260" max="10496" width="9" style="3"/>
    <col min="10497" max="10497" width="6.875" style="3" customWidth="1"/>
    <col min="10498" max="10498" width="8" style="3" customWidth="1"/>
    <col min="10499" max="10500" width="6.875" style="3" customWidth="1"/>
    <col min="10501" max="10501" width="7.875" style="3" customWidth="1"/>
    <col min="10502" max="10503" width="6.875" style="3" customWidth="1"/>
    <col min="10504" max="10504" width="7.75" style="3" customWidth="1"/>
    <col min="10505" max="10506" width="6.875" style="3" customWidth="1"/>
    <col min="10507" max="10507" width="7.5" style="3" customWidth="1"/>
    <col min="10508" max="10509" width="6.875" style="3" customWidth="1"/>
    <col min="10510" max="10510" width="6.75" style="3" customWidth="1"/>
    <col min="10511" max="10512" width="6.875" style="3" customWidth="1"/>
    <col min="10513" max="10514" width="7" style="3" customWidth="1"/>
    <col min="10515" max="10515" width="6.875" style="3" customWidth="1"/>
    <col min="10516" max="10752" width="9" style="3"/>
    <col min="10753" max="10753" width="6.875" style="3" customWidth="1"/>
    <col min="10754" max="10754" width="8" style="3" customWidth="1"/>
    <col min="10755" max="10756" width="6.875" style="3" customWidth="1"/>
    <col min="10757" max="10757" width="7.875" style="3" customWidth="1"/>
    <col min="10758" max="10759" width="6.875" style="3" customWidth="1"/>
    <col min="10760" max="10760" width="7.75" style="3" customWidth="1"/>
    <col min="10761" max="10762" width="6.875" style="3" customWidth="1"/>
    <col min="10763" max="10763" width="7.5" style="3" customWidth="1"/>
    <col min="10764" max="10765" width="6.875" style="3" customWidth="1"/>
    <col min="10766" max="10766" width="6.75" style="3" customWidth="1"/>
    <col min="10767" max="10768" width="6.875" style="3" customWidth="1"/>
    <col min="10769" max="10770" width="7" style="3" customWidth="1"/>
    <col min="10771" max="10771" width="6.875" style="3" customWidth="1"/>
    <col min="10772" max="11008" width="9" style="3"/>
    <col min="11009" max="11009" width="6.875" style="3" customWidth="1"/>
    <col min="11010" max="11010" width="8" style="3" customWidth="1"/>
    <col min="11011" max="11012" width="6.875" style="3" customWidth="1"/>
    <col min="11013" max="11013" width="7.875" style="3" customWidth="1"/>
    <col min="11014" max="11015" width="6.875" style="3" customWidth="1"/>
    <col min="11016" max="11016" width="7.75" style="3" customWidth="1"/>
    <col min="11017" max="11018" width="6.875" style="3" customWidth="1"/>
    <col min="11019" max="11019" width="7.5" style="3" customWidth="1"/>
    <col min="11020" max="11021" width="6.875" style="3" customWidth="1"/>
    <col min="11022" max="11022" width="6.75" style="3" customWidth="1"/>
    <col min="11023" max="11024" width="6.875" style="3" customWidth="1"/>
    <col min="11025" max="11026" width="7" style="3" customWidth="1"/>
    <col min="11027" max="11027" width="6.875" style="3" customWidth="1"/>
    <col min="11028" max="11264" width="9" style="3"/>
    <col min="11265" max="11265" width="6.875" style="3" customWidth="1"/>
    <col min="11266" max="11266" width="8" style="3" customWidth="1"/>
    <col min="11267" max="11268" width="6.875" style="3" customWidth="1"/>
    <col min="11269" max="11269" width="7.875" style="3" customWidth="1"/>
    <col min="11270" max="11271" width="6.875" style="3" customWidth="1"/>
    <col min="11272" max="11272" width="7.75" style="3" customWidth="1"/>
    <col min="11273" max="11274" width="6.875" style="3" customWidth="1"/>
    <col min="11275" max="11275" width="7.5" style="3" customWidth="1"/>
    <col min="11276" max="11277" width="6.875" style="3" customWidth="1"/>
    <col min="11278" max="11278" width="6.75" style="3" customWidth="1"/>
    <col min="11279" max="11280" width="6.875" style="3" customWidth="1"/>
    <col min="11281" max="11282" width="7" style="3" customWidth="1"/>
    <col min="11283" max="11283" width="6.875" style="3" customWidth="1"/>
    <col min="11284" max="11520" width="9" style="3"/>
    <col min="11521" max="11521" width="6.875" style="3" customWidth="1"/>
    <col min="11522" max="11522" width="8" style="3" customWidth="1"/>
    <col min="11523" max="11524" width="6.875" style="3" customWidth="1"/>
    <col min="11525" max="11525" width="7.875" style="3" customWidth="1"/>
    <col min="11526" max="11527" width="6.875" style="3" customWidth="1"/>
    <col min="11528" max="11528" width="7.75" style="3" customWidth="1"/>
    <col min="11529" max="11530" width="6.875" style="3" customWidth="1"/>
    <col min="11531" max="11531" width="7.5" style="3" customWidth="1"/>
    <col min="11532" max="11533" width="6.875" style="3" customWidth="1"/>
    <col min="11534" max="11534" width="6.75" style="3" customWidth="1"/>
    <col min="11535" max="11536" width="6.875" style="3" customWidth="1"/>
    <col min="11537" max="11538" width="7" style="3" customWidth="1"/>
    <col min="11539" max="11539" width="6.875" style="3" customWidth="1"/>
    <col min="11540" max="11776" width="9" style="3"/>
    <col min="11777" max="11777" width="6.875" style="3" customWidth="1"/>
    <col min="11778" max="11778" width="8" style="3" customWidth="1"/>
    <col min="11779" max="11780" width="6.875" style="3" customWidth="1"/>
    <col min="11781" max="11781" width="7.875" style="3" customWidth="1"/>
    <col min="11782" max="11783" width="6.875" style="3" customWidth="1"/>
    <col min="11784" max="11784" width="7.75" style="3" customWidth="1"/>
    <col min="11785" max="11786" width="6.875" style="3" customWidth="1"/>
    <col min="11787" max="11787" width="7.5" style="3" customWidth="1"/>
    <col min="11788" max="11789" width="6.875" style="3" customWidth="1"/>
    <col min="11790" max="11790" width="6.75" style="3" customWidth="1"/>
    <col min="11791" max="11792" width="6.875" style="3" customWidth="1"/>
    <col min="11793" max="11794" width="7" style="3" customWidth="1"/>
    <col min="11795" max="11795" width="6.875" style="3" customWidth="1"/>
    <col min="11796" max="12032" width="9" style="3"/>
    <col min="12033" max="12033" width="6.875" style="3" customWidth="1"/>
    <col min="12034" max="12034" width="8" style="3" customWidth="1"/>
    <col min="12035" max="12036" width="6.875" style="3" customWidth="1"/>
    <col min="12037" max="12037" width="7.875" style="3" customWidth="1"/>
    <col min="12038" max="12039" width="6.875" style="3" customWidth="1"/>
    <col min="12040" max="12040" width="7.75" style="3" customWidth="1"/>
    <col min="12041" max="12042" width="6.875" style="3" customWidth="1"/>
    <col min="12043" max="12043" width="7.5" style="3" customWidth="1"/>
    <col min="12044" max="12045" width="6.875" style="3" customWidth="1"/>
    <col min="12046" max="12046" width="6.75" style="3" customWidth="1"/>
    <col min="12047" max="12048" width="6.875" style="3" customWidth="1"/>
    <col min="12049" max="12050" width="7" style="3" customWidth="1"/>
    <col min="12051" max="12051" width="6.875" style="3" customWidth="1"/>
    <col min="12052" max="12288" width="9" style="3"/>
    <col min="12289" max="12289" width="6.875" style="3" customWidth="1"/>
    <col min="12290" max="12290" width="8" style="3" customWidth="1"/>
    <col min="12291" max="12292" width="6.875" style="3" customWidth="1"/>
    <col min="12293" max="12293" width="7.875" style="3" customWidth="1"/>
    <col min="12294" max="12295" width="6.875" style="3" customWidth="1"/>
    <col min="12296" max="12296" width="7.75" style="3" customWidth="1"/>
    <col min="12297" max="12298" width="6.875" style="3" customWidth="1"/>
    <col min="12299" max="12299" width="7.5" style="3" customWidth="1"/>
    <col min="12300" max="12301" width="6.875" style="3" customWidth="1"/>
    <col min="12302" max="12302" width="6.75" style="3" customWidth="1"/>
    <col min="12303" max="12304" width="6.875" style="3" customWidth="1"/>
    <col min="12305" max="12306" width="7" style="3" customWidth="1"/>
    <col min="12307" max="12307" width="6.875" style="3" customWidth="1"/>
    <col min="12308" max="12544" width="9" style="3"/>
    <col min="12545" max="12545" width="6.875" style="3" customWidth="1"/>
    <col min="12546" max="12546" width="8" style="3" customWidth="1"/>
    <col min="12547" max="12548" width="6.875" style="3" customWidth="1"/>
    <col min="12549" max="12549" width="7.875" style="3" customWidth="1"/>
    <col min="12550" max="12551" width="6.875" style="3" customWidth="1"/>
    <col min="12552" max="12552" width="7.75" style="3" customWidth="1"/>
    <col min="12553" max="12554" width="6.875" style="3" customWidth="1"/>
    <col min="12555" max="12555" width="7.5" style="3" customWidth="1"/>
    <col min="12556" max="12557" width="6.875" style="3" customWidth="1"/>
    <col min="12558" max="12558" width="6.75" style="3" customWidth="1"/>
    <col min="12559" max="12560" width="6.875" style="3" customWidth="1"/>
    <col min="12561" max="12562" width="7" style="3" customWidth="1"/>
    <col min="12563" max="12563" width="6.875" style="3" customWidth="1"/>
    <col min="12564" max="12800" width="9" style="3"/>
    <col min="12801" max="12801" width="6.875" style="3" customWidth="1"/>
    <col min="12802" max="12802" width="8" style="3" customWidth="1"/>
    <col min="12803" max="12804" width="6.875" style="3" customWidth="1"/>
    <col min="12805" max="12805" width="7.875" style="3" customWidth="1"/>
    <col min="12806" max="12807" width="6.875" style="3" customWidth="1"/>
    <col min="12808" max="12808" width="7.75" style="3" customWidth="1"/>
    <col min="12809" max="12810" width="6.875" style="3" customWidth="1"/>
    <col min="12811" max="12811" width="7.5" style="3" customWidth="1"/>
    <col min="12812" max="12813" width="6.875" style="3" customWidth="1"/>
    <col min="12814" max="12814" width="6.75" style="3" customWidth="1"/>
    <col min="12815" max="12816" width="6.875" style="3" customWidth="1"/>
    <col min="12817" max="12818" width="7" style="3" customWidth="1"/>
    <col min="12819" max="12819" width="6.875" style="3" customWidth="1"/>
    <col min="12820" max="13056" width="9" style="3"/>
    <col min="13057" max="13057" width="6.875" style="3" customWidth="1"/>
    <col min="13058" max="13058" width="8" style="3" customWidth="1"/>
    <col min="13059" max="13060" width="6.875" style="3" customWidth="1"/>
    <col min="13061" max="13061" width="7.875" style="3" customWidth="1"/>
    <col min="13062" max="13063" width="6.875" style="3" customWidth="1"/>
    <col min="13064" max="13064" width="7.75" style="3" customWidth="1"/>
    <col min="13065" max="13066" width="6.875" style="3" customWidth="1"/>
    <col min="13067" max="13067" width="7.5" style="3" customWidth="1"/>
    <col min="13068" max="13069" width="6.875" style="3" customWidth="1"/>
    <col min="13070" max="13070" width="6.75" style="3" customWidth="1"/>
    <col min="13071" max="13072" width="6.875" style="3" customWidth="1"/>
    <col min="13073" max="13074" width="7" style="3" customWidth="1"/>
    <col min="13075" max="13075" width="6.875" style="3" customWidth="1"/>
    <col min="13076" max="13312" width="9" style="3"/>
    <col min="13313" max="13313" width="6.875" style="3" customWidth="1"/>
    <col min="13314" max="13314" width="8" style="3" customWidth="1"/>
    <col min="13315" max="13316" width="6.875" style="3" customWidth="1"/>
    <col min="13317" max="13317" width="7.875" style="3" customWidth="1"/>
    <col min="13318" max="13319" width="6.875" style="3" customWidth="1"/>
    <col min="13320" max="13320" width="7.75" style="3" customWidth="1"/>
    <col min="13321" max="13322" width="6.875" style="3" customWidth="1"/>
    <col min="13323" max="13323" width="7.5" style="3" customWidth="1"/>
    <col min="13324" max="13325" width="6.875" style="3" customWidth="1"/>
    <col min="13326" max="13326" width="6.75" style="3" customWidth="1"/>
    <col min="13327" max="13328" width="6.875" style="3" customWidth="1"/>
    <col min="13329" max="13330" width="7" style="3" customWidth="1"/>
    <col min="13331" max="13331" width="6.875" style="3" customWidth="1"/>
    <col min="13332" max="13568" width="9" style="3"/>
    <col min="13569" max="13569" width="6.875" style="3" customWidth="1"/>
    <col min="13570" max="13570" width="8" style="3" customWidth="1"/>
    <col min="13571" max="13572" width="6.875" style="3" customWidth="1"/>
    <col min="13573" max="13573" width="7.875" style="3" customWidth="1"/>
    <col min="13574" max="13575" width="6.875" style="3" customWidth="1"/>
    <col min="13576" max="13576" width="7.75" style="3" customWidth="1"/>
    <col min="13577" max="13578" width="6.875" style="3" customWidth="1"/>
    <col min="13579" max="13579" width="7.5" style="3" customWidth="1"/>
    <col min="13580" max="13581" width="6.875" style="3" customWidth="1"/>
    <col min="13582" max="13582" width="6.75" style="3" customWidth="1"/>
    <col min="13583" max="13584" width="6.875" style="3" customWidth="1"/>
    <col min="13585" max="13586" width="7" style="3" customWidth="1"/>
    <col min="13587" max="13587" width="6.875" style="3" customWidth="1"/>
    <col min="13588" max="13824" width="9" style="3"/>
    <col min="13825" max="13825" width="6.875" style="3" customWidth="1"/>
    <col min="13826" max="13826" width="8" style="3" customWidth="1"/>
    <col min="13827" max="13828" width="6.875" style="3" customWidth="1"/>
    <col min="13829" max="13829" width="7.875" style="3" customWidth="1"/>
    <col min="13830" max="13831" width="6.875" style="3" customWidth="1"/>
    <col min="13832" max="13832" width="7.75" style="3" customWidth="1"/>
    <col min="13833" max="13834" width="6.875" style="3" customWidth="1"/>
    <col min="13835" max="13835" width="7.5" style="3" customWidth="1"/>
    <col min="13836" max="13837" width="6.875" style="3" customWidth="1"/>
    <col min="13838" max="13838" width="6.75" style="3" customWidth="1"/>
    <col min="13839" max="13840" width="6.875" style="3" customWidth="1"/>
    <col min="13841" max="13842" width="7" style="3" customWidth="1"/>
    <col min="13843" max="13843" width="6.875" style="3" customWidth="1"/>
    <col min="13844" max="14080" width="9" style="3"/>
    <col min="14081" max="14081" width="6.875" style="3" customWidth="1"/>
    <col min="14082" max="14082" width="8" style="3" customWidth="1"/>
    <col min="14083" max="14084" width="6.875" style="3" customWidth="1"/>
    <col min="14085" max="14085" width="7.875" style="3" customWidth="1"/>
    <col min="14086" max="14087" width="6.875" style="3" customWidth="1"/>
    <col min="14088" max="14088" width="7.75" style="3" customWidth="1"/>
    <col min="14089" max="14090" width="6.875" style="3" customWidth="1"/>
    <col min="14091" max="14091" width="7.5" style="3" customWidth="1"/>
    <col min="14092" max="14093" width="6.875" style="3" customWidth="1"/>
    <col min="14094" max="14094" width="6.75" style="3" customWidth="1"/>
    <col min="14095" max="14096" width="6.875" style="3" customWidth="1"/>
    <col min="14097" max="14098" width="7" style="3" customWidth="1"/>
    <col min="14099" max="14099" width="6.875" style="3" customWidth="1"/>
    <col min="14100" max="14336" width="9" style="3"/>
    <col min="14337" max="14337" width="6.875" style="3" customWidth="1"/>
    <col min="14338" max="14338" width="8" style="3" customWidth="1"/>
    <col min="14339" max="14340" width="6.875" style="3" customWidth="1"/>
    <col min="14341" max="14341" width="7.875" style="3" customWidth="1"/>
    <col min="14342" max="14343" width="6.875" style="3" customWidth="1"/>
    <col min="14344" max="14344" width="7.75" style="3" customWidth="1"/>
    <col min="14345" max="14346" width="6.875" style="3" customWidth="1"/>
    <col min="14347" max="14347" width="7.5" style="3" customWidth="1"/>
    <col min="14348" max="14349" width="6.875" style="3" customWidth="1"/>
    <col min="14350" max="14350" width="6.75" style="3" customWidth="1"/>
    <col min="14351" max="14352" width="6.875" style="3" customWidth="1"/>
    <col min="14353" max="14354" width="7" style="3" customWidth="1"/>
    <col min="14355" max="14355" width="6.875" style="3" customWidth="1"/>
    <col min="14356" max="14592" width="9" style="3"/>
    <col min="14593" max="14593" width="6.875" style="3" customWidth="1"/>
    <col min="14594" max="14594" width="8" style="3" customWidth="1"/>
    <col min="14595" max="14596" width="6.875" style="3" customWidth="1"/>
    <col min="14597" max="14597" width="7.875" style="3" customWidth="1"/>
    <col min="14598" max="14599" width="6.875" style="3" customWidth="1"/>
    <col min="14600" max="14600" width="7.75" style="3" customWidth="1"/>
    <col min="14601" max="14602" width="6.875" style="3" customWidth="1"/>
    <col min="14603" max="14603" width="7.5" style="3" customWidth="1"/>
    <col min="14604" max="14605" width="6.875" style="3" customWidth="1"/>
    <col min="14606" max="14606" width="6.75" style="3" customWidth="1"/>
    <col min="14607" max="14608" width="6.875" style="3" customWidth="1"/>
    <col min="14609" max="14610" width="7" style="3" customWidth="1"/>
    <col min="14611" max="14611" width="6.875" style="3" customWidth="1"/>
    <col min="14612" max="14848" width="9" style="3"/>
    <col min="14849" max="14849" width="6.875" style="3" customWidth="1"/>
    <col min="14850" max="14850" width="8" style="3" customWidth="1"/>
    <col min="14851" max="14852" width="6.875" style="3" customWidth="1"/>
    <col min="14853" max="14853" width="7.875" style="3" customWidth="1"/>
    <col min="14854" max="14855" width="6.875" style="3" customWidth="1"/>
    <col min="14856" max="14856" width="7.75" style="3" customWidth="1"/>
    <col min="14857" max="14858" width="6.875" style="3" customWidth="1"/>
    <col min="14859" max="14859" width="7.5" style="3" customWidth="1"/>
    <col min="14860" max="14861" width="6.875" style="3" customWidth="1"/>
    <col min="14862" max="14862" width="6.75" style="3" customWidth="1"/>
    <col min="14863" max="14864" width="6.875" style="3" customWidth="1"/>
    <col min="14865" max="14866" width="7" style="3" customWidth="1"/>
    <col min="14867" max="14867" width="6.875" style="3" customWidth="1"/>
    <col min="14868" max="15104" width="9" style="3"/>
    <col min="15105" max="15105" width="6.875" style="3" customWidth="1"/>
    <col min="15106" max="15106" width="8" style="3" customWidth="1"/>
    <col min="15107" max="15108" width="6.875" style="3" customWidth="1"/>
    <col min="15109" max="15109" width="7.875" style="3" customWidth="1"/>
    <col min="15110" max="15111" width="6.875" style="3" customWidth="1"/>
    <col min="15112" max="15112" width="7.75" style="3" customWidth="1"/>
    <col min="15113" max="15114" width="6.875" style="3" customWidth="1"/>
    <col min="15115" max="15115" width="7.5" style="3" customWidth="1"/>
    <col min="15116" max="15117" width="6.875" style="3" customWidth="1"/>
    <col min="15118" max="15118" width="6.75" style="3" customWidth="1"/>
    <col min="15119" max="15120" width="6.875" style="3" customWidth="1"/>
    <col min="15121" max="15122" width="7" style="3" customWidth="1"/>
    <col min="15123" max="15123" width="6.875" style="3" customWidth="1"/>
    <col min="15124" max="15360" width="9" style="3"/>
    <col min="15361" max="15361" width="6.875" style="3" customWidth="1"/>
    <col min="15362" max="15362" width="8" style="3" customWidth="1"/>
    <col min="15363" max="15364" width="6.875" style="3" customWidth="1"/>
    <col min="15365" max="15365" width="7.875" style="3" customWidth="1"/>
    <col min="15366" max="15367" width="6.875" style="3" customWidth="1"/>
    <col min="15368" max="15368" width="7.75" style="3" customWidth="1"/>
    <col min="15369" max="15370" width="6.875" style="3" customWidth="1"/>
    <col min="15371" max="15371" width="7.5" style="3" customWidth="1"/>
    <col min="15372" max="15373" width="6.875" style="3" customWidth="1"/>
    <col min="15374" max="15374" width="6.75" style="3" customWidth="1"/>
    <col min="15375" max="15376" width="6.875" style="3" customWidth="1"/>
    <col min="15377" max="15378" width="7" style="3" customWidth="1"/>
    <col min="15379" max="15379" width="6.875" style="3" customWidth="1"/>
    <col min="15380" max="15616" width="9" style="3"/>
    <col min="15617" max="15617" width="6.875" style="3" customWidth="1"/>
    <col min="15618" max="15618" width="8" style="3" customWidth="1"/>
    <col min="15619" max="15620" width="6.875" style="3" customWidth="1"/>
    <col min="15621" max="15621" width="7.875" style="3" customWidth="1"/>
    <col min="15622" max="15623" width="6.875" style="3" customWidth="1"/>
    <col min="15624" max="15624" width="7.75" style="3" customWidth="1"/>
    <col min="15625" max="15626" width="6.875" style="3" customWidth="1"/>
    <col min="15627" max="15627" width="7.5" style="3" customWidth="1"/>
    <col min="15628" max="15629" width="6.875" style="3" customWidth="1"/>
    <col min="15630" max="15630" width="6.75" style="3" customWidth="1"/>
    <col min="15631" max="15632" width="6.875" style="3" customWidth="1"/>
    <col min="15633" max="15634" width="7" style="3" customWidth="1"/>
    <col min="15635" max="15635" width="6.875" style="3" customWidth="1"/>
    <col min="15636" max="15872" width="9" style="3"/>
    <col min="15873" max="15873" width="6.875" style="3" customWidth="1"/>
    <col min="15874" max="15874" width="8" style="3" customWidth="1"/>
    <col min="15875" max="15876" width="6.875" style="3" customWidth="1"/>
    <col min="15877" max="15877" width="7.875" style="3" customWidth="1"/>
    <col min="15878" max="15879" width="6.875" style="3" customWidth="1"/>
    <col min="15880" max="15880" width="7.75" style="3" customWidth="1"/>
    <col min="15881" max="15882" width="6.875" style="3" customWidth="1"/>
    <col min="15883" max="15883" width="7.5" style="3" customWidth="1"/>
    <col min="15884" max="15885" width="6.875" style="3" customWidth="1"/>
    <col min="15886" max="15886" width="6.75" style="3" customWidth="1"/>
    <col min="15887" max="15888" width="6.875" style="3" customWidth="1"/>
    <col min="15889" max="15890" width="7" style="3" customWidth="1"/>
    <col min="15891" max="15891" width="6.875" style="3" customWidth="1"/>
    <col min="15892" max="16128" width="9" style="3"/>
    <col min="16129" max="16129" width="6.875" style="3" customWidth="1"/>
    <col min="16130" max="16130" width="8" style="3" customWidth="1"/>
    <col min="16131" max="16132" width="6.875" style="3" customWidth="1"/>
    <col min="16133" max="16133" width="7.875" style="3" customWidth="1"/>
    <col min="16134" max="16135" width="6.875" style="3" customWidth="1"/>
    <col min="16136" max="16136" width="7.75" style="3" customWidth="1"/>
    <col min="16137" max="16138" width="6.875" style="3" customWidth="1"/>
    <col min="16139" max="16139" width="7.5" style="3" customWidth="1"/>
    <col min="16140" max="16141" width="6.875" style="3" customWidth="1"/>
    <col min="16142" max="16142" width="6.75" style="3" customWidth="1"/>
    <col min="16143" max="16144" width="6.875" style="3" customWidth="1"/>
    <col min="16145" max="16146" width="7" style="3" customWidth="1"/>
    <col min="16147" max="16147" width="6.875" style="3" customWidth="1"/>
    <col min="16148" max="16384" width="9" style="3"/>
  </cols>
  <sheetData>
    <row r="1" spans="1:37" x14ac:dyDescent="0.15">
      <c r="A1" s="21" t="s">
        <v>91</v>
      </c>
      <c r="F1" s="21"/>
      <c r="I1" s="2" t="s">
        <v>0</v>
      </c>
      <c r="J1" s="2" t="s">
        <v>82</v>
      </c>
      <c r="K1" s="2"/>
      <c r="L1" s="2"/>
      <c r="M1" s="22"/>
      <c r="AA1" s="269" t="s">
        <v>81</v>
      </c>
      <c r="AB1" s="269"/>
      <c r="AC1" s="269"/>
      <c r="AD1" s="23" t="s">
        <v>38</v>
      </c>
    </row>
    <row r="3" spans="1:37" x14ac:dyDescent="0.15">
      <c r="A3" s="23"/>
      <c r="B3" s="207" t="s">
        <v>92</v>
      </c>
      <c r="C3" s="207"/>
      <c r="D3" s="207"/>
      <c r="E3" s="207" t="s">
        <v>93</v>
      </c>
      <c r="F3" s="207"/>
      <c r="G3" s="207"/>
      <c r="H3" s="207" t="s">
        <v>4</v>
      </c>
      <c r="I3" s="207"/>
      <c r="J3" s="207"/>
      <c r="K3" s="204" t="s">
        <v>98</v>
      </c>
      <c r="L3" s="206"/>
      <c r="M3" s="205"/>
      <c r="N3" s="204" t="s">
        <v>99</v>
      </c>
      <c r="O3" s="206"/>
      <c r="P3" s="205"/>
      <c r="Q3" s="204" t="s">
        <v>100</v>
      </c>
      <c r="R3" s="206"/>
      <c r="S3" s="205"/>
      <c r="T3" s="207" t="s">
        <v>94</v>
      </c>
      <c r="U3" s="207"/>
      <c r="V3" s="207"/>
      <c r="W3" s="204" t="s">
        <v>95</v>
      </c>
      <c r="X3" s="206"/>
      <c r="Y3" s="205"/>
      <c r="Z3" s="204" t="s">
        <v>4</v>
      </c>
      <c r="AA3" s="206"/>
      <c r="AB3" s="205"/>
      <c r="AC3" s="204" t="s">
        <v>96</v>
      </c>
      <c r="AD3" s="206"/>
      <c r="AE3" s="205"/>
      <c r="AF3" s="204" t="s">
        <v>97</v>
      </c>
      <c r="AG3" s="206"/>
      <c r="AH3" s="205"/>
      <c r="AI3" s="204" t="s">
        <v>101</v>
      </c>
      <c r="AJ3" s="206"/>
      <c r="AK3" s="205"/>
    </row>
    <row r="4" spans="1:37" x14ac:dyDescent="0.15">
      <c r="A4" s="25"/>
      <c r="B4" s="8" t="s">
        <v>6</v>
      </c>
      <c r="C4" s="8" t="s">
        <v>40</v>
      </c>
      <c r="D4" s="33" t="s">
        <v>41</v>
      </c>
      <c r="E4" s="8" t="s">
        <v>6</v>
      </c>
      <c r="F4" s="8" t="s">
        <v>40</v>
      </c>
      <c r="G4" s="26" t="s">
        <v>41</v>
      </c>
      <c r="H4" s="27" t="s">
        <v>6</v>
      </c>
      <c r="I4" s="27" t="s">
        <v>40</v>
      </c>
      <c r="J4" s="27" t="s">
        <v>41</v>
      </c>
      <c r="K4" s="8" t="s">
        <v>6</v>
      </c>
      <c r="L4" s="8" t="s">
        <v>40</v>
      </c>
      <c r="M4" s="26" t="s">
        <v>41</v>
      </c>
      <c r="N4" s="8" t="s">
        <v>6</v>
      </c>
      <c r="O4" s="8" t="s">
        <v>40</v>
      </c>
      <c r="P4" s="26" t="s">
        <v>41</v>
      </c>
      <c r="Q4" s="8" t="s">
        <v>6</v>
      </c>
      <c r="R4" s="8" t="s">
        <v>40</v>
      </c>
      <c r="S4" s="33" t="s">
        <v>41</v>
      </c>
      <c r="T4" s="8" t="s">
        <v>6</v>
      </c>
      <c r="U4" s="8" t="s">
        <v>40</v>
      </c>
      <c r="V4" s="33" t="s">
        <v>41</v>
      </c>
      <c r="W4" s="8" t="s">
        <v>6</v>
      </c>
      <c r="X4" s="8" t="s">
        <v>40</v>
      </c>
      <c r="Y4" s="26" t="s">
        <v>41</v>
      </c>
      <c r="Z4" s="27" t="s">
        <v>6</v>
      </c>
      <c r="AA4" s="27" t="s">
        <v>40</v>
      </c>
      <c r="AB4" s="27" t="s">
        <v>41</v>
      </c>
      <c r="AC4" s="8" t="s">
        <v>6</v>
      </c>
      <c r="AD4" s="8" t="s">
        <v>40</v>
      </c>
      <c r="AE4" s="26" t="s">
        <v>41</v>
      </c>
      <c r="AF4" s="8" t="s">
        <v>6</v>
      </c>
      <c r="AG4" s="8" t="s">
        <v>40</v>
      </c>
      <c r="AH4" s="26" t="s">
        <v>41</v>
      </c>
      <c r="AI4" s="8" t="s">
        <v>6</v>
      </c>
      <c r="AJ4" s="8" t="s">
        <v>40</v>
      </c>
      <c r="AK4" s="8" t="s">
        <v>41</v>
      </c>
    </row>
    <row r="5" spans="1:37" x14ac:dyDescent="0.15">
      <c r="A5" s="28" t="s">
        <v>8</v>
      </c>
      <c r="B5" s="10">
        <v>4584</v>
      </c>
      <c r="C5" s="10">
        <v>2360</v>
      </c>
      <c r="D5" s="40">
        <f>(B5/C5)*1000</f>
        <v>1942.3728813559321</v>
      </c>
      <c r="E5" s="10">
        <v>6541</v>
      </c>
      <c r="F5" s="10">
        <v>3391</v>
      </c>
      <c r="G5" s="40">
        <f>(E5/F5)*1000</f>
        <v>1928.9295193158359</v>
      </c>
      <c r="H5" s="12">
        <f>E5-B5</f>
        <v>1957</v>
      </c>
      <c r="I5" s="12">
        <f>F5-C5</f>
        <v>1031</v>
      </c>
      <c r="J5" s="12">
        <f>G5-D5</f>
        <v>-13.44336204009619</v>
      </c>
      <c r="K5" s="10">
        <v>180</v>
      </c>
      <c r="L5" s="10">
        <v>97</v>
      </c>
      <c r="M5" s="14">
        <f>(K5/L5)*1000</f>
        <v>1855.6701030927836</v>
      </c>
      <c r="N5" s="10">
        <v>294</v>
      </c>
      <c r="O5" s="10">
        <v>144</v>
      </c>
      <c r="P5" s="14">
        <f>(N5/O5)*1000</f>
        <v>2041.6666666666665</v>
      </c>
      <c r="Q5" s="10">
        <v>4181</v>
      </c>
      <c r="R5" s="10">
        <v>2013</v>
      </c>
      <c r="S5" s="40">
        <f>(Q5/R5)*1000</f>
        <v>2076.9995032290117</v>
      </c>
      <c r="T5" s="10"/>
      <c r="U5" s="10"/>
      <c r="V5" s="40" t="e">
        <f>(T5/U5)*1000</f>
        <v>#DIV/0!</v>
      </c>
      <c r="W5" s="10"/>
      <c r="X5" s="10"/>
      <c r="Y5" s="40" t="e">
        <f>(W5/X5)*1000</f>
        <v>#DIV/0!</v>
      </c>
      <c r="Z5" s="12">
        <f>W5-T5</f>
        <v>0</v>
      </c>
      <c r="AA5" s="12">
        <f>X5-U5</f>
        <v>0</v>
      </c>
      <c r="AB5" s="12" t="e">
        <f>Y5-V5</f>
        <v>#DIV/0!</v>
      </c>
      <c r="AC5" s="10"/>
      <c r="AD5" s="10"/>
      <c r="AE5" s="14" t="e">
        <f>(AC5/AD5)*1000</f>
        <v>#DIV/0!</v>
      </c>
      <c r="AF5" s="10"/>
      <c r="AG5" s="10"/>
      <c r="AH5" s="14" t="e">
        <f>(AF5/AG5)*1000</f>
        <v>#DIV/0!</v>
      </c>
      <c r="AI5" s="41"/>
      <c r="AJ5" s="10"/>
      <c r="AK5" s="14" t="e">
        <f>(AI5/AJ5)*1000</f>
        <v>#DIV/0!</v>
      </c>
    </row>
    <row r="6" spans="1:37" x14ac:dyDescent="0.15">
      <c r="A6" s="29" t="s">
        <v>9</v>
      </c>
      <c r="B6" s="10">
        <v>5458</v>
      </c>
      <c r="C6" s="10">
        <v>2524</v>
      </c>
      <c r="D6" s="40">
        <f t="shared" ref="D6:D17" si="0">(B6/C6)*1000</f>
        <v>2162.4405705229792</v>
      </c>
      <c r="E6" s="10">
        <v>6465</v>
      </c>
      <c r="F6" s="10">
        <v>2989</v>
      </c>
      <c r="G6" s="40">
        <f t="shared" ref="G6:G17" si="1">(E6/F6)*1000</f>
        <v>2162.9307460689192</v>
      </c>
      <c r="H6" s="12">
        <f t="shared" ref="H6:J16" si="2">E6-B6</f>
        <v>1007</v>
      </c>
      <c r="I6" s="12">
        <f t="shared" si="2"/>
        <v>465</v>
      </c>
      <c r="J6" s="12">
        <f t="shared" si="2"/>
        <v>0.49017554594001922</v>
      </c>
      <c r="K6" s="10">
        <v>183</v>
      </c>
      <c r="L6" s="10">
        <v>89</v>
      </c>
      <c r="M6" s="14">
        <f t="shared" ref="M6:M16" si="3">(K6/L6)*1000</f>
        <v>2056.1797752808989</v>
      </c>
      <c r="N6" s="10">
        <v>273</v>
      </c>
      <c r="O6" s="10">
        <v>110</v>
      </c>
      <c r="P6" s="14">
        <f t="shared" ref="P6:P17" si="4">(N6/O6)*1000</f>
        <v>2481.818181818182</v>
      </c>
      <c r="Q6" s="10">
        <v>4504</v>
      </c>
      <c r="R6" s="10">
        <v>2037</v>
      </c>
      <c r="S6" s="40">
        <f t="shared" ref="S6:S17" si="5">(Q6/R6)*1000</f>
        <v>2211.0947471772215</v>
      </c>
      <c r="T6" s="10"/>
      <c r="U6" s="10"/>
      <c r="V6" s="40" t="e">
        <f t="shared" ref="V6:V17" si="6">(T6/U6)*1000</f>
        <v>#DIV/0!</v>
      </c>
      <c r="W6" s="10"/>
      <c r="X6" s="10"/>
      <c r="Y6" s="40" t="e">
        <f t="shared" ref="Y6:Y17" si="7">(W6/X6)*1000</f>
        <v>#DIV/0!</v>
      </c>
      <c r="Z6" s="12">
        <f t="shared" ref="Z6:Z12" si="8">W6-T6</f>
        <v>0</v>
      </c>
      <c r="AA6" s="12">
        <f t="shared" ref="AA6:AA10" si="9">X6-U6</f>
        <v>0</v>
      </c>
      <c r="AB6" s="12" t="e">
        <f t="shared" ref="AB6:AB8" si="10">Y6-V6</f>
        <v>#DIV/0!</v>
      </c>
      <c r="AC6" s="10"/>
      <c r="AD6" s="10"/>
      <c r="AE6" s="14" t="e">
        <f t="shared" ref="AE6:AE16" si="11">(AC6/AD6)*1000</f>
        <v>#DIV/0!</v>
      </c>
      <c r="AF6" s="10"/>
      <c r="AG6" s="10"/>
      <c r="AH6" s="14" t="e">
        <f t="shared" ref="AH6:AH17" si="12">(AF6/AG6)*1000</f>
        <v>#DIV/0!</v>
      </c>
      <c r="AI6" s="41"/>
      <c r="AJ6" s="10"/>
      <c r="AK6" s="14" t="e">
        <f t="shared" ref="AK6:AK17" si="13">(AI6/AJ6)*1000</f>
        <v>#DIV/0!</v>
      </c>
    </row>
    <row r="7" spans="1:37" x14ac:dyDescent="0.15">
      <c r="A7" s="29" t="s">
        <v>10</v>
      </c>
      <c r="B7" s="10">
        <v>4672</v>
      </c>
      <c r="C7" s="10">
        <v>2172</v>
      </c>
      <c r="D7" s="40">
        <f t="shared" si="0"/>
        <v>2151.0128913443828</v>
      </c>
      <c r="E7" s="10">
        <v>5034</v>
      </c>
      <c r="F7" s="10">
        <v>2327</v>
      </c>
      <c r="G7" s="40">
        <f t="shared" si="1"/>
        <v>2163.3003867640741</v>
      </c>
      <c r="H7" s="12">
        <f t="shared" si="2"/>
        <v>362</v>
      </c>
      <c r="I7" s="12">
        <f t="shared" si="2"/>
        <v>155</v>
      </c>
      <c r="J7" s="12">
        <f t="shared" si="2"/>
        <v>12.287495419691368</v>
      </c>
      <c r="K7" s="10">
        <v>150</v>
      </c>
      <c r="L7" s="10">
        <v>73</v>
      </c>
      <c r="M7" s="14">
        <f t="shared" si="3"/>
        <v>2054.7945205479455</v>
      </c>
      <c r="N7" s="10">
        <v>209</v>
      </c>
      <c r="O7" s="10">
        <v>86</v>
      </c>
      <c r="P7" s="14">
        <f t="shared" si="4"/>
        <v>2430.2325581395348</v>
      </c>
      <c r="Q7" s="10">
        <v>3656</v>
      </c>
      <c r="R7" s="10">
        <v>1581</v>
      </c>
      <c r="S7" s="40">
        <f t="shared" si="5"/>
        <v>2312.4604680581911</v>
      </c>
      <c r="T7" s="10"/>
      <c r="U7" s="10"/>
      <c r="V7" s="40" t="e">
        <f t="shared" si="6"/>
        <v>#DIV/0!</v>
      </c>
      <c r="W7" s="10"/>
      <c r="X7" s="10"/>
      <c r="Y7" s="40" t="e">
        <f t="shared" si="7"/>
        <v>#DIV/0!</v>
      </c>
      <c r="Z7" s="12">
        <f t="shared" si="8"/>
        <v>0</v>
      </c>
      <c r="AA7" s="12">
        <f t="shared" si="9"/>
        <v>0</v>
      </c>
      <c r="AB7" s="12" t="e">
        <f t="shared" si="10"/>
        <v>#DIV/0!</v>
      </c>
      <c r="AC7" s="10"/>
      <c r="AD7" s="10"/>
      <c r="AE7" s="14" t="e">
        <f t="shared" si="11"/>
        <v>#DIV/0!</v>
      </c>
      <c r="AF7" s="10"/>
      <c r="AG7" s="10"/>
      <c r="AH7" s="14" t="e">
        <f t="shared" si="12"/>
        <v>#DIV/0!</v>
      </c>
      <c r="AI7" s="41"/>
      <c r="AJ7" s="10"/>
      <c r="AK7" s="14" t="e">
        <f t="shared" si="13"/>
        <v>#DIV/0!</v>
      </c>
    </row>
    <row r="8" spans="1:37" x14ac:dyDescent="0.15">
      <c r="A8" s="29" t="s">
        <v>11</v>
      </c>
      <c r="B8" s="10"/>
      <c r="C8" s="10"/>
      <c r="D8" s="40" t="e">
        <f t="shared" si="0"/>
        <v>#DIV/0!</v>
      </c>
      <c r="E8" s="10"/>
      <c r="F8" s="10"/>
      <c r="G8" s="40" t="e">
        <f t="shared" si="1"/>
        <v>#DIV/0!</v>
      </c>
      <c r="H8" s="12">
        <f t="shared" si="2"/>
        <v>0</v>
      </c>
      <c r="I8" s="12">
        <f t="shared" si="2"/>
        <v>0</v>
      </c>
      <c r="J8" s="12" t="e">
        <f t="shared" si="2"/>
        <v>#DIV/0!</v>
      </c>
      <c r="K8" s="10"/>
      <c r="L8" s="10"/>
      <c r="M8" s="14" t="e">
        <f t="shared" si="3"/>
        <v>#DIV/0!</v>
      </c>
      <c r="N8" s="10"/>
      <c r="O8" s="10"/>
      <c r="P8" s="14" t="e">
        <f t="shared" si="4"/>
        <v>#DIV/0!</v>
      </c>
      <c r="Q8" s="10">
        <v>3605</v>
      </c>
      <c r="R8" s="10">
        <v>2043</v>
      </c>
      <c r="S8" s="40">
        <f t="shared" si="5"/>
        <v>1764.5619187469408</v>
      </c>
      <c r="T8" s="10"/>
      <c r="U8" s="10"/>
      <c r="V8" s="40" t="e">
        <f t="shared" si="6"/>
        <v>#DIV/0!</v>
      </c>
      <c r="W8" s="10"/>
      <c r="X8" s="10"/>
      <c r="Y8" s="40" t="e">
        <f t="shared" si="7"/>
        <v>#DIV/0!</v>
      </c>
      <c r="Z8" s="12">
        <f t="shared" si="8"/>
        <v>0</v>
      </c>
      <c r="AA8" s="12">
        <f t="shared" si="9"/>
        <v>0</v>
      </c>
      <c r="AB8" s="12" t="e">
        <f t="shared" si="10"/>
        <v>#DIV/0!</v>
      </c>
      <c r="AC8" s="10"/>
      <c r="AD8" s="10"/>
      <c r="AE8" s="14" t="e">
        <f t="shared" si="11"/>
        <v>#DIV/0!</v>
      </c>
      <c r="AF8" s="10"/>
      <c r="AG8" s="10"/>
      <c r="AH8" s="14" t="e">
        <f t="shared" si="12"/>
        <v>#DIV/0!</v>
      </c>
      <c r="AI8" s="41"/>
      <c r="AJ8" s="10"/>
      <c r="AK8" s="14" t="e">
        <f t="shared" si="13"/>
        <v>#DIV/0!</v>
      </c>
    </row>
    <row r="9" spans="1:37" x14ac:dyDescent="0.15">
      <c r="A9" s="29" t="s">
        <v>12</v>
      </c>
      <c r="B9" s="10"/>
      <c r="C9" s="10"/>
      <c r="D9" s="40" t="e">
        <f t="shared" si="0"/>
        <v>#DIV/0!</v>
      </c>
      <c r="E9" s="10"/>
      <c r="F9" s="10"/>
      <c r="G9" s="40" t="e">
        <f t="shared" si="1"/>
        <v>#DIV/0!</v>
      </c>
      <c r="H9" s="12">
        <f t="shared" si="2"/>
        <v>0</v>
      </c>
      <c r="I9" s="12">
        <f t="shared" si="2"/>
        <v>0</v>
      </c>
      <c r="J9" s="12" t="e">
        <f>G9-D9</f>
        <v>#DIV/0!</v>
      </c>
      <c r="K9" s="10"/>
      <c r="L9" s="10"/>
      <c r="M9" s="14" t="e">
        <f t="shared" si="3"/>
        <v>#DIV/0!</v>
      </c>
      <c r="N9" s="10"/>
      <c r="O9" s="10"/>
      <c r="P9" s="14" t="e">
        <f t="shared" si="4"/>
        <v>#DIV/0!</v>
      </c>
      <c r="Q9" s="10">
        <v>5529</v>
      </c>
      <c r="R9" s="10">
        <v>3395</v>
      </c>
      <c r="S9" s="40">
        <f t="shared" si="5"/>
        <v>1628.5714285714287</v>
      </c>
      <c r="T9" s="10"/>
      <c r="U9" s="10"/>
      <c r="V9" s="40" t="e">
        <f t="shared" si="6"/>
        <v>#DIV/0!</v>
      </c>
      <c r="W9" s="10"/>
      <c r="X9" s="10"/>
      <c r="Y9" s="40" t="e">
        <f t="shared" si="7"/>
        <v>#DIV/0!</v>
      </c>
      <c r="Z9" s="12">
        <f t="shared" si="8"/>
        <v>0</v>
      </c>
      <c r="AA9" s="12">
        <f t="shared" si="9"/>
        <v>0</v>
      </c>
      <c r="AB9" s="12" t="e">
        <f>Y9-V9</f>
        <v>#DIV/0!</v>
      </c>
      <c r="AC9" s="10"/>
      <c r="AD9" s="10"/>
      <c r="AE9" s="14" t="e">
        <f t="shared" si="11"/>
        <v>#DIV/0!</v>
      </c>
      <c r="AF9" s="10"/>
      <c r="AG9" s="10"/>
      <c r="AH9" s="14" t="e">
        <f t="shared" si="12"/>
        <v>#DIV/0!</v>
      </c>
      <c r="AI9" s="41"/>
      <c r="AJ9" s="10"/>
      <c r="AK9" s="14" t="e">
        <f t="shared" si="13"/>
        <v>#DIV/0!</v>
      </c>
    </row>
    <row r="10" spans="1:37" x14ac:dyDescent="0.15">
      <c r="A10" s="29" t="s">
        <v>13</v>
      </c>
      <c r="B10" s="10"/>
      <c r="C10" s="10"/>
      <c r="D10" s="40" t="e">
        <f t="shared" si="0"/>
        <v>#DIV/0!</v>
      </c>
      <c r="E10" s="10"/>
      <c r="F10" s="10"/>
      <c r="G10" s="40" t="e">
        <f t="shared" si="1"/>
        <v>#DIV/0!</v>
      </c>
      <c r="H10" s="12">
        <f t="shared" si="2"/>
        <v>0</v>
      </c>
      <c r="I10" s="12">
        <f t="shared" si="2"/>
        <v>0</v>
      </c>
      <c r="J10" s="12" t="e">
        <f t="shared" si="2"/>
        <v>#DIV/0!</v>
      </c>
      <c r="K10" s="10"/>
      <c r="L10" s="10"/>
      <c r="M10" s="14" t="e">
        <f t="shared" si="3"/>
        <v>#DIV/0!</v>
      </c>
      <c r="N10" s="10"/>
      <c r="O10" s="10"/>
      <c r="P10" s="14" t="e">
        <f t="shared" si="4"/>
        <v>#DIV/0!</v>
      </c>
      <c r="Q10" s="10">
        <v>6323</v>
      </c>
      <c r="R10" s="10">
        <v>3416</v>
      </c>
      <c r="S10" s="40">
        <f t="shared" si="5"/>
        <v>1850.9953161592505</v>
      </c>
      <c r="T10" s="10"/>
      <c r="U10" s="10"/>
      <c r="V10" s="40" t="e">
        <f t="shared" si="6"/>
        <v>#DIV/0!</v>
      </c>
      <c r="W10" s="10"/>
      <c r="X10" s="10"/>
      <c r="Y10" s="40" t="e">
        <f t="shared" si="7"/>
        <v>#DIV/0!</v>
      </c>
      <c r="Z10" s="12">
        <f t="shared" si="8"/>
        <v>0</v>
      </c>
      <c r="AA10" s="12">
        <f t="shared" si="9"/>
        <v>0</v>
      </c>
      <c r="AB10" s="12" t="e">
        <f t="shared" ref="AB10:AB16" si="14">Y10-V10</f>
        <v>#DIV/0!</v>
      </c>
      <c r="AC10" s="10"/>
      <c r="AD10" s="10"/>
      <c r="AE10" s="14" t="e">
        <f t="shared" si="11"/>
        <v>#DIV/0!</v>
      </c>
      <c r="AF10" s="10"/>
      <c r="AG10" s="10"/>
      <c r="AH10" s="14" t="e">
        <f t="shared" si="12"/>
        <v>#DIV/0!</v>
      </c>
      <c r="AI10" s="41"/>
      <c r="AJ10" s="10"/>
      <c r="AK10" s="14" t="e">
        <f t="shared" si="13"/>
        <v>#DIV/0!</v>
      </c>
    </row>
    <row r="11" spans="1:37" x14ac:dyDescent="0.15">
      <c r="A11" s="29" t="s">
        <v>14</v>
      </c>
      <c r="B11" s="10"/>
      <c r="C11" s="10"/>
      <c r="D11" s="40" t="e">
        <f t="shared" si="0"/>
        <v>#DIV/0!</v>
      </c>
      <c r="E11" s="10"/>
      <c r="F11" s="10"/>
      <c r="G11" s="40" t="e">
        <f t="shared" si="1"/>
        <v>#DIV/0!</v>
      </c>
      <c r="H11" s="12">
        <f t="shared" si="2"/>
        <v>0</v>
      </c>
      <c r="I11" s="12">
        <f>F10-C10</f>
        <v>0</v>
      </c>
      <c r="J11" s="12" t="e">
        <f t="shared" si="2"/>
        <v>#DIV/0!</v>
      </c>
      <c r="K11" s="10"/>
      <c r="L11" s="10"/>
      <c r="M11" s="14" t="e">
        <f t="shared" si="3"/>
        <v>#DIV/0!</v>
      </c>
      <c r="N11" s="10"/>
      <c r="O11" s="10"/>
      <c r="P11" s="14" t="e">
        <f t="shared" si="4"/>
        <v>#DIV/0!</v>
      </c>
      <c r="Q11" s="10">
        <v>8023</v>
      </c>
      <c r="R11" s="10">
        <v>4357</v>
      </c>
      <c r="S11" s="40">
        <f t="shared" si="5"/>
        <v>1841.4046362175809</v>
      </c>
      <c r="T11" s="10"/>
      <c r="U11" s="10"/>
      <c r="V11" s="40" t="e">
        <f t="shared" si="6"/>
        <v>#DIV/0!</v>
      </c>
      <c r="W11" s="10"/>
      <c r="X11" s="10"/>
      <c r="Y11" s="40" t="e">
        <f t="shared" si="7"/>
        <v>#DIV/0!</v>
      </c>
      <c r="Z11" s="12">
        <f t="shared" si="8"/>
        <v>0</v>
      </c>
      <c r="AA11" s="12">
        <f>X10-U10</f>
        <v>0</v>
      </c>
      <c r="AB11" s="12" t="e">
        <f t="shared" si="14"/>
        <v>#DIV/0!</v>
      </c>
      <c r="AC11" s="10"/>
      <c r="AD11" s="10"/>
      <c r="AE11" s="14" t="e">
        <f t="shared" si="11"/>
        <v>#DIV/0!</v>
      </c>
      <c r="AF11" s="10"/>
      <c r="AG11" s="10"/>
      <c r="AH11" s="14" t="e">
        <f t="shared" si="12"/>
        <v>#DIV/0!</v>
      </c>
      <c r="AI11" s="41"/>
      <c r="AJ11" s="10"/>
      <c r="AK11" s="14" t="e">
        <f t="shared" si="13"/>
        <v>#DIV/0!</v>
      </c>
    </row>
    <row r="12" spans="1:37" x14ac:dyDescent="0.15">
      <c r="A12" s="29" t="s">
        <v>15</v>
      </c>
      <c r="B12" s="10"/>
      <c r="C12" s="10"/>
      <c r="D12" s="40" t="e">
        <f t="shared" si="0"/>
        <v>#DIV/0!</v>
      </c>
      <c r="E12" s="10"/>
      <c r="F12" s="10"/>
      <c r="G12" s="40" t="e">
        <f t="shared" si="1"/>
        <v>#DIV/0!</v>
      </c>
      <c r="H12" s="12">
        <f t="shared" si="2"/>
        <v>0</v>
      </c>
      <c r="I12" s="12">
        <f>F11-C11</f>
        <v>0</v>
      </c>
      <c r="J12" s="12" t="e">
        <f t="shared" si="2"/>
        <v>#DIV/0!</v>
      </c>
      <c r="K12" s="10"/>
      <c r="L12" s="10"/>
      <c r="M12" s="14" t="e">
        <f t="shared" si="3"/>
        <v>#DIV/0!</v>
      </c>
      <c r="N12" s="10"/>
      <c r="O12" s="10"/>
      <c r="P12" s="14" t="e">
        <f t="shared" si="4"/>
        <v>#DIV/0!</v>
      </c>
      <c r="Q12" s="10">
        <v>5968</v>
      </c>
      <c r="R12" s="10">
        <v>2996</v>
      </c>
      <c r="S12" s="40">
        <f t="shared" si="5"/>
        <v>1991.9893190921227</v>
      </c>
      <c r="T12" s="10"/>
      <c r="U12" s="10"/>
      <c r="V12" s="40" t="e">
        <f t="shared" si="6"/>
        <v>#DIV/0!</v>
      </c>
      <c r="W12" s="10"/>
      <c r="X12" s="10"/>
      <c r="Y12" s="40" t="e">
        <f t="shared" si="7"/>
        <v>#DIV/0!</v>
      </c>
      <c r="Z12" s="12">
        <f t="shared" si="8"/>
        <v>0</v>
      </c>
      <c r="AA12" s="12">
        <f>X11-U11</f>
        <v>0</v>
      </c>
      <c r="AB12" s="12" t="e">
        <f t="shared" si="14"/>
        <v>#DIV/0!</v>
      </c>
      <c r="AC12" s="10"/>
      <c r="AD12" s="10"/>
      <c r="AE12" s="14" t="e">
        <f t="shared" si="11"/>
        <v>#DIV/0!</v>
      </c>
      <c r="AF12" s="10"/>
      <c r="AG12" s="10"/>
      <c r="AH12" s="14" t="e">
        <f t="shared" si="12"/>
        <v>#DIV/0!</v>
      </c>
      <c r="AI12" s="41"/>
      <c r="AJ12" s="10"/>
      <c r="AK12" s="14" t="e">
        <f t="shared" si="13"/>
        <v>#DIV/0!</v>
      </c>
    </row>
    <row r="13" spans="1:37" x14ac:dyDescent="0.15">
      <c r="A13" s="29" t="s">
        <v>16</v>
      </c>
      <c r="B13" s="10"/>
      <c r="C13" s="10"/>
      <c r="D13" s="40" t="e">
        <f t="shared" si="0"/>
        <v>#DIV/0!</v>
      </c>
      <c r="E13" s="10"/>
      <c r="F13" s="10"/>
      <c r="G13" s="40" t="e">
        <f t="shared" si="1"/>
        <v>#DIV/0!</v>
      </c>
      <c r="H13" s="12">
        <f>F12-C12</f>
        <v>0</v>
      </c>
      <c r="I13" s="12">
        <f t="shared" si="2"/>
        <v>0</v>
      </c>
      <c r="J13" s="12" t="e">
        <f t="shared" si="2"/>
        <v>#DIV/0!</v>
      </c>
      <c r="K13" s="10"/>
      <c r="L13" s="10"/>
      <c r="M13" s="14" t="e">
        <f t="shared" si="3"/>
        <v>#DIV/0!</v>
      </c>
      <c r="N13" s="10"/>
      <c r="O13" s="10"/>
      <c r="P13" s="14" t="e">
        <f t="shared" si="4"/>
        <v>#DIV/0!</v>
      </c>
      <c r="Q13" s="10">
        <v>5648</v>
      </c>
      <c r="R13" s="10">
        <v>2939</v>
      </c>
      <c r="S13" s="40">
        <f t="shared" si="5"/>
        <v>1921.7420891459681</v>
      </c>
      <c r="T13" s="10"/>
      <c r="U13" s="10"/>
      <c r="V13" s="40" t="e">
        <f t="shared" si="6"/>
        <v>#DIV/0!</v>
      </c>
      <c r="W13" s="10"/>
      <c r="X13" s="10"/>
      <c r="Y13" s="40" t="e">
        <f t="shared" si="7"/>
        <v>#DIV/0!</v>
      </c>
      <c r="Z13" s="12">
        <f>X12-U12</f>
        <v>0</v>
      </c>
      <c r="AA13" s="12">
        <f t="shared" ref="AA13:AA16" si="15">X13-U13</f>
        <v>0</v>
      </c>
      <c r="AB13" s="12" t="e">
        <f t="shared" si="14"/>
        <v>#DIV/0!</v>
      </c>
      <c r="AC13" s="10"/>
      <c r="AD13" s="10"/>
      <c r="AE13" s="14" t="e">
        <f t="shared" si="11"/>
        <v>#DIV/0!</v>
      </c>
      <c r="AF13" s="10"/>
      <c r="AG13" s="10"/>
      <c r="AH13" s="14" t="e">
        <f t="shared" si="12"/>
        <v>#DIV/0!</v>
      </c>
      <c r="AI13" s="41"/>
      <c r="AJ13" s="10"/>
      <c r="AK13" s="14" t="e">
        <f t="shared" si="13"/>
        <v>#DIV/0!</v>
      </c>
    </row>
    <row r="14" spans="1:37" x14ac:dyDescent="0.15">
      <c r="A14" s="29" t="s">
        <v>17</v>
      </c>
      <c r="B14" s="10"/>
      <c r="C14" s="10"/>
      <c r="D14" s="40" t="e">
        <f t="shared" si="0"/>
        <v>#DIV/0!</v>
      </c>
      <c r="E14" s="10"/>
      <c r="F14" s="10"/>
      <c r="G14" s="40" t="e">
        <f t="shared" si="1"/>
        <v>#DIV/0!</v>
      </c>
      <c r="H14" s="12">
        <f t="shared" si="2"/>
        <v>0</v>
      </c>
      <c r="I14" s="12">
        <f t="shared" si="2"/>
        <v>0</v>
      </c>
      <c r="J14" s="12" t="e">
        <f t="shared" si="2"/>
        <v>#DIV/0!</v>
      </c>
      <c r="K14" s="10"/>
      <c r="L14" s="10"/>
      <c r="M14" s="14" t="e">
        <f t="shared" si="3"/>
        <v>#DIV/0!</v>
      </c>
      <c r="N14" s="10"/>
      <c r="O14" s="10"/>
      <c r="P14" s="14" t="e">
        <f t="shared" si="4"/>
        <v>#DIV/0!</v>
      </c>
      <c r="Q14" s="10">
        <v>4568</v>
      </c>
      <c r="R14" s="10">
        <v>2269</v>
      </c>
      <c r="S14" s="40">
        <f t="shared" si="5"/>
        <v>2013.22168356104</v>
      </c>
      <c r="T14" s="10"/>
      <c r="U14" s="10"/>
      <c r="V14" s="40" t="e">
        <f t="shared" si="6"/>
        <v>#DIV/0!</v>
      </c>
      <c r="W14" s="10"/>
      <c r="X14" s="10"/>
      <c r="Y14" s="40" t="e">
        <f t="shared" si="7"/>
        <v>#DIV/0!</v>
      </c>
      <c r="Z14" s="12">
        <f t="shared" ref="Z14:Z16" si="16">W14-T14</f>
        <v>0</v>
      </c>
      <c r="AA14" s="12">
        <f t="shared" si="15"/>
        <v>0</v>
      </c>
      <c r="AB14" s="12" t="e">
        <f t="shared" si="14"/>
        <v>#DIV/0!</v>
      </c>
      <c r="AC14" s="10"/>
      <c r="AD14" s="10"/>
      <c r="AE14" s="14" t="e">
        <f t="shared" si="11"/>
        <v>#DIV/0!</v>
      </c>
      <c r="AF14" s="10"/>
      <c r="AG14" s="10"/>
      <c r="AH14" s="14" t="e">
        <f t="shared" si="12"/>
        <v>#DIV/0!</v>
      </c>
      <c r="AI14" s="41"/>
      <c r="AJ14" s="10"/>
      <c r="AK14" s="14" t="e">
        <f t="shared" si="13"/>
        <v>#DIV/0!</v>
      </c>
    </row>
    <row r="15" spans="1:37" x14ac:dyDescent="0.15">
      <c r="A15" s="29" t="s">
        <v>18</v>
      </c>
      <c r="B15" s="10"/>
      <c r="C15" s="10"/>
      <c r="D15" s="40" t="e">
        <f t="shared" si="0"/>
        <v>#DIV/0!</v>
      </c>
      <c r="E15" s="10"/>
      <c r="F15" s="10"/>
      <c r="G15" s="40" t="e">
        <f t="shared" si="1"/>
        <v>#DIV/0!</v>
      </c>
      <c r="H15" s="12">
        <f t="shared" si="2"/>
        <v>0</v>
      </c>
      <c r="I15" s="12">
        <f t="shared" si="2"/>
        <v>0</v>
      </c>
      <c r="J15" s="12" t="e">
        <f t="shared" si="2"/>
        <v>#DIV/0!</v>
      </c>
      <c r="K15" s="10"/>
      <c r="L15" s="10"/>
      <c r="M15" s="14" t="e">
        <f t="shared" si="3"/>
        <v>#DIV/0!</v>
      </c>
      <c r="N15" s="10"/>
      <c r="O15" s="10"/>
      <c r="P15" s="14" t="e">
        <f t="shared" si="4"/>
        <v>#DIV/0!</v>
      </c>
      <c r="Q15" s="10">
        <v>5136</v>
      </c>
      <c r="R15" s="10">
        <v>2618</v>
      </c>
      <c r="S15" s="40">
        <f t="shared" si="5"/>
        <v>1961.8029029793736</v>
      </c>
      <c r="T15" s="10"/>
      <c r="U15" s="10"/>
      <c r="V15" s="40" t="e">
        <f t="shared" si="6"/>
        <v>#DIV/0!</v>
      </c>
      <c r="W15" s="10"/>
      <c r="X15" s="10"/>
      <c r="Y15" s="40" t="e">
        <f t="shared" si="7"/>
        <v>#DIV/0!</v>
      </c>
      <c r="Z15" s="12">
        <f t="shared" si="16"/>
        <v>0</v>
      </c>
      <c r="AA15" s="12">
        <f t="shared" si="15"/>
        <v>0</v>
      </c>
      <c r="AB15" s="12" t="e">
        <f t="shared" si="14"/>
        <v>#DIV/0!</v>
      </c>
      <c r="AC15" s="10"/>
      <c r="AD15" s="10"/>
      <c r="AE15" s="14" t="e">
        <f t="shared" si="11"/>
        <v>#DIV/0!</v>
      </c>
      <c r="AF15" s="10"/>
      <c r="AG15" s="10"/>
      <c r="AH15" s="14" t="e">
        <f t="shared" si="12"/>
        <v>#DIV/0!</v>
      </c>
      <c r="AI15" s="41"/>
      <c r="AJ15" s="10"/>
      <c r="AK15" s="14" t="e">
        <f t="shared" si="13"/>
        <v>#DIV/0!</v>
      </c>
    </row>
    <row r="16" spans="1:37" x14ac:dyDescent="0.15">
      <c r="A16" s="31" t="s">
        <v>19</v>
      </c>
      <c r="B16" s="10"/>
      <c r="C16" s="10"/>
      <c r="D16" s="40" t="e">
        <f t="shared" si="0"/>
        <v>#DIV/0!</v>
      </c>
      <c r="E16" s="10"/>
      <c r="F16" s="10"/>
      <c r="G16" s="40" t="e">
        <f t="shared" si="1"/>
        <v>#DIV/0!</v>
      </c>
      <c r="H16" s="12">
        <f t="shared" si="2"/>
        <v>0</v>
      </c>
      <c r="I16" s="12">
        <f t="shared" si="2"/>
        <v>0</v>
      </c>
      <c r="J16" s="12" t="e">
        <f t="shared" si="2"/>
        <v>#DIV/0!</v>
      </c>
      <c r="K16" s="10"/>
      <c r="L16" s="10"/>
      <c r="M16" s="14" t="e">
        <f t="shared" si="3"/>
        <v>#DIV/0!</v>
      </c>
      <c r="N16" s="10"/>
      <c r="O16" s="10"/>
      <c r="P16" s="14" t="e">
        <f t="shared" si="4"/>
        <v>#DIV/0!</v>
      </c>
      <c r="Q16" s="10">
        <v>5632</v>
      </c>
      <c r="R16" s="10">
        <v>3157</v>
      </c>
      <c r="S16" s="40">
        <f t="shared" si="5"/>
        <v>1783.97212543554</v>
      </c>
      <c r="T16" s="10"/>
      <c r="U16" s="10"/>
      <c r="V16" s="40" t="e">
        <f t="shared" si="6"/>
        <v>#DIV/0!</v>
      </c>
      <c r="W16" s="10"/>
      <c r="X16" s="10"/>
      <c r="Y16" s="40" t="e">
        <f t="shared" si="7"/>
        <v>#DIV/0!</v>
      </c>
      <c r="Z16" s="12">
        <f t="shared" si="16"/>
        <v>0</v>
      </c>
      <c r="AA16" s="12">
        <f t="shared" si="15"/>
        <v>0</v>
      </c>
      <c r="AB16" s="12" t="e">
        <f t="shared" si="14"/>
        <v>#DIV/0!</v>
      </c>
      <c r="AC16" s="10"/>
      <c r="AD16" s="10"/>
      <c r="AE16" s="14" t="e">
        <f t="shared" si="11"/>
        <v>#DIV/0!</v>
      </c>
      <c r="AF16" s="10"/>
      <c r="AG16" s="10"/>
      <c r="AH16" s="14" t="e">
        <f t="shared" si="12"/>
        <v>#DIV/0!</v>
      </c>
      <c r="AI16" s="41"/>
      <c r="AJ16" s="10"/>
      <c r="AK16" s="14" t="e">
        <f t="shared" si="13"/>
        <v>#DIV/0!</v>
      </c>
    </row>
    <row r="17" spans="1:38" x14ac:dyDescent="0.15">
      <c r="A17" s="5" t="s">
        <v>20</v>
      </c>
      <c r="B17" s="42">
        <f>SUM(B5:B16)</f>
        <v>14714</v>
      </c>
      <c r="C17" s="42">
        <f>SUM(C5:C16)</f>
        <v>7056</v>
      </c>
      <c r="D17" s="40">
        <f t="shared" si="0"/>
        <v>2085.3174603174602</v>
      </c>
      <c r="E17" s="14">
        <f>SUM(E5:E16)</f>
        <v>18040</v>
      </c>
      <c r="F17" s="14">
        <f>SUM(F5:F16)</f>
        <v>8707</v>
      </c>
      <c r="G17" s="40">
        <f t="shared" si="1"/>
        <v>2071.8961754909842</v>
      </c>
      <c r="H17" s="12">
        <f>E17-B17</f>
        <v>3326</v>
      </c>
      <c r="I17" s="12">
        <f>F17-C17</f>
        <v>1651</v>
      </c>
      <c r="J17" s="12">
        <f>G17-D17</f>
        <v>-13.42128482647604</v>
      </c>
      <c r="K17" s="14">
        <f>AVERAGE(K5:K16)</f>
        <v>171</v>
      </c>
      <c r="L17" s="14">
        <f>AVERAGE(L5:L16)</f>
        <v>86.333333333333329</v>
      </c>
      <c r="M17" s="14">
        <f>(K17/L17)*1000</f>
        <v>1980.6949806949808</v>
      </c>
      <c r="N17" s="14">
        <f>AVERAGE(N5:N16)</f>
        <v>258.66666666666669</v>
      </c>
      <c r="O17" s="14">
        <f>AVERAGE(O5:O16)</f>
        <v>113.33333333333333</v>
      </c>
      <c r="P17" s="14">
        <f t="shared" si="4"/>
        <v>2282.3529411764707</v>
      </c>
      <c r="Q17" s="42">
        <f>SUM(Q5:Q16)</f>
        <v>62773</v>
      </c>
      <c r="R17" s="42">
        <f>SUM(R5:R16)</f>
        <v>32821</v>
      </c>
      <c r="S17" s="40">
        <f t="shared" si="5"/>
        <v>1912.5864537948264</v>
      </c>
      <c r="T17" s="42">
        <f>SUM(T5:T16)</f>
        <v>0</v>
      </c>
      <c r="U17" s="42">
        <f>SUM(U5:U16)</f>
        <v>0</v>
      </c>
      <c r="V17" s="40" t="e">
        <f t="shared" si="6"/>
        <v>#DIV/0!</v>
      </c>
      <c r="W17" s="14">
        <f>SUM(W5:W16)</f>
        <v>0</v>
      </c>
      <c r="X17" s="14">
        <f>SUM(X5:X16)</f>
        <v>0</v>
      </c>
      <c r="Y17" s="40" t="e">
        <f t="shared" si="7"/>
        <v>#DIV/0!</v>
      </c>
      <c r="Z17" s="12">
        <f>W17-T17</f>
        <v>0</v>
      </c>
      <c r="AA17" s="12">
        <f>X17-U17</f>
        <v>0</v>
      </c>
      <c r="AB17" s="12" t="e">
        <f>Y17-V17</f>
        <v>#DIV/0!</v>
      </c>
      <c r="AC17" s="14" t="e">
        <f>AVERAGE(AC5:AC16)</f>
        <v>#DIV/0!</v>
      </c>
      <c r="AD17" s="14" t="e">
        <f>AVERAGE(AD5:AD16)</f>
        <v>#DIV/0!</v>
      </c>
      <c r="AE17" s="14" t="e">
        <f>(AC17/AD17)*1000</f>
        <v>#DIV/0!</v>
      </c>
      <c r="AF17" s="14" t="e">
        <f>AVERAGE(AF5:AF16)</f>
        <v>#DIV/0!</v>
      </c>
      <c r="AG17" s="14" t="e">
        <f>AVERAGE(AG5:AG16)</f>
        <v>#DIV/0!</v>
      </c>
      <c r="AH17" s="14" t="e">
        <f t="shared" si="12"/>
        <v>#DIV/0!</v>
      </c>
      <c r="AI17" s="42">
        <f>SUM(AI5:AI16)</f>
        <v>0</v>
      </c>
      <c r="AJ17" s="42">
        <f>SUM(AJ5:AJ16)</f>
        <v>0</v>
      </c>
      <c r="AK17" s="14" t="e">
        <f t="shared" si="13"/>
        <v>#DIV/0!</v>
      </c>
    </row>
    <row r="18" spans="1:38" x14ac:dyDescent="0.15">
      <c r="A18" s="102"/>
      <c r="B18" s="98"/>
      <c r="C18" s="98"/>
      <c r="D18" s="98"/>
      <c r="E18" s="98"/>
      <c r="F18" s="98"/>
      <c r="G18" s="98"/>
      <c r="H18" s="99"/>
      <c r="I18" s="99"/>
      <c r="J18" s="99"/>
      <c r="K18" s="98"/>
      <c r="L18" s="98"/>
      <c r="M18" s="98"/>
      <c r="N18" s="98"/>
      <c r="O18" s="98"/>
      <c r="P18" s="98"/>
      <c r="Q18" s="98"/>
      <c r="R18" s="98"/>
      <c r="S18" s="98"/>
      <c r="T18" s="98"/>
      <c r="U18" s="98"/>
      <c r="V18" s="100"/>
      <c r="W18" s="100"/>
      <c r="Y18" s="116"/>
      <c r="Z18" s="98"/>
      <c r="AA18" s="98"/>
      <c r="AB18" s="116"/>
      <c r="AC18" s="116"/>
      <c r="AD18" s="116"/>
      <c r="AE18" s="116"/>
    </row>
    <row r="19" spans="1:38" x14ac:dyDescent="0.15">
      <c r="A19" s="23"/>
      <c r="B19" s="207" t="s">
        <v>83</v>
      </c>
      <c r="C19" s="207"/>
      <c r="D19" s="207"/>
      <c r="E19" s="207" t="s">
        <v>84</v>
      </c>
      <c r="F19" s="207"/>
      <c r="G19" s="207"/>
      <c r="H19" s="207" t="s">
        <v>4</v>
      </c>
      <c r="I19" s="207"/>
      <c r="J19" s="207"/>
      <c r="K19" s="255" t="s">
        <v>303</v>
      </c>
      <c r="L19" s="256"/>
      <c r="M19" s="204" t="s">
        <v>88</v>
      </c>
      <c r="N19" s="206"/>
      <c r="O19" s="205"/>
      <c r="P19" s="204" t="s">
        <v>89</v>
      </c>
      <c r="Q19" s="206"/>
      <c r="R19" s="205"/>
      <c r="S19" s="204" t="s">
        <v>4</v>
      </c>
      <c r="T19" s="206"/>
      <c r="U19" s="205"/>
      <c r="V19" s="255" t="s">
        <v>304</v>
      </c>
      <c r="W19" s="256"/>
      <c r="X19" s="249" t="s">
        <v>114</v>
      </c>
      <c r="Y19" s="250"/>
      <c r="Z19" s="251"/>
      <c r="AA19" s="249" t="s">
        <v>113</v>
      </c>
      <c r="AB19" s="250"/>
      <c r="AC19" s="251"/>
      <c r="AD19" s="252" t="s">
        <v>111</v>
      </c>
      <c r="AE19" s="253"/>
      <c r="AF19" s="254"/>
      <c r="AG19" s="249" t="s">
        <v>112</v>
      </c>
      <c r="AH19" s="250"/>
      <c r="AI19" s="251"/>
      <c r="AJ19" s="249" t="s">
        <v>109</v>
      </c>
      <c r="AK19" s="250"/>
      <c r="AL19" s="251"/>
    </row>
    <row r="20" spans="1:38" x14ac:dyDescent="0.15">
      <c r="A20" s="25"/>
      <c r="B20" s="8" t="s">
        <v>6</v>
      </c>
      <c r="C20" s="8" t="s">
        <v>40</v>
      </c>
      <c r="D20" s="33" t="s">
        <v>41</v>
      </c>
      <c r="E20" s="8" t="s">
        <v>6</v>
      </c>
      <c r="F20" s="8" t="s">
        <v>40</v>
      </c>
      <c r="G20" s="26" t="s">
        <v>41</v>
      </c>
      <c r="H20" s="27" t="s">
        <v>6</v>
      </c>
      <c r="I20" s="27" t="s">
        <v>40</v>
      </c>
      <c r="J20" s="27" t="s">
        <v>41</v>
      </c>
      <c r="K20" s="8" t="s">
        <v>6</v>
      </c>
      <c r="L20" s="8" t="s">
        <v>40</v>
      </c>
      <c r="M20" s="8" t="s">
        <v>6</v>
      </c>
      <c r="N20" s="8" t="s">
        <v>40</v>
      </c>
      <c r="O20" s="33" t="s">
        <v>41</v>
      </c>
      <c r="P20" s="8" t="s">
        <v>6</v>
      </c>
      <c r="Q20" s="8" t="s">
        <v>40</v>
      </c>
      <c r="R20" s="26" t="s">
        <v>41</v>
      </c>
      <c r="S20" s="27" t="s">
        <v>6</v>
      </c>
      <c r="T20" s="27" t="s">
        <v>40</v>
      </c>
      <c r="U20" s="27" t="s">
        <v>41</v>
      </c>
      <c r="V20" s="8" t="s">
        <v>6</v>
      </c>
      <c r="W20" s="8" t="s">
        <v>40</v>
      </c>
      <c r="X20" s="8" t="s">
        <v>6</v>
      </c>
      <c r="Y20" s="8" t="s">
        <v>40</v>
      </c>
      <c r="Z20" s="26" t="s">
        <v>41</v>
      </c>
      <c r="AA20" s="8" t="s">
        <v>6</v>
      </c>
      <c r="AB20" s="8" t="s">
        <v>40</v>
      </c>
      <c r="AC20" s="26" t="s">
        <v>41</v>
      </c>
      <c r="AD20" s="8" t="s">
        <v>6</v>
      </c>
      <c r="AE20" s="8" t="s">
        <v>40</v>
      </c>
      <c r="AF20" s="26" t="s">
        <v>41</v>
      </c>
      <c r="AG20" s="8" t="s">
        <v>6</v>
      </c>
      <c r="AH20" s="8" t="s">
        <v>40</v>
      </c>
      <c r="AI20" s="26" t="s">
        <v>41</v>
      </c>
      <c r="AJ20" s="8" t="s">
        <v>6</v>
      </c>
      <c r="AK20" s="8" t="s">
        <v>40</v>
      </c>
      <c r="AL20" s="26" t="s">
        <v>41</v>
      </c>
    </row>
    <row r="21" spans="1:38" x14ac:dyDescent="0.15">
      <c r="A21" s="28" t="s">
        <v>8</v>
      </c>
      <c r="B21" s="10">
        <v>1960</v>
      </c>
      <c r="C21" s="10">
        <v>560</v>
      </c>
      <c r="D21" s="40">
        <f>(B21/C21)*1000</f>
        <v>3500</v>
      </c>
      <c r="E21" s="10">
        <v>2231</v>
      </c>
      <c r="F21" s="10">
        <v>531</v>
      </c>
      <c r="G21" s="40">
        <f>(E21/F21)*1000</f>
        <v>4201.5065913370991</v>
      </c>
      <c r="H21" s="12">
        <f>E21-B21</f>
        <v>271</v>
      </c>
      <c r="I21" s="12">
        <f>F21-C21</f>
        <v>-29</v>
      </c>
      <c r="J21" s="12">
        <f>G21-D21</f>
        <v>701.50659133709905</v>
      </c>
      <c r="K21" s="10">
        <v>898</v>
      </c>
      <c r="L21" s="10">
        <v>159</v>
      </c>
      <c r="M21" s="10">
        <v>2624</v>
      </c>
      <c r="N21" s="10">
        <v>1800</v>
      </c>
      <c r="O21" s="40">
        <f>(M21/N21)*1000</f>
        <v>1457.7777777777778</v>
      </c>
      <c r="P21" s="10">
        <v>4301</v>
      </c>
      <c r="Q21" s="10">
        <v>2833</v>
      </c>
      <c r="R21" s="40">
        <f>(P21/Q21)*1000</f>
        <v>1518.1786092481468</v>
      </c>
      <c r="S21" s="12">
        <f t="shared" ref="S21:U26" si="17">P21-M21</f>
        <v>1677</v>
      </c>
      <c r="T21" s="12">
        <f t="shared" si="17"/>
        <v>1033</v>
      </c>
      <c r="U21" s="12">
        <f t="shared" si="17"/>
        <v>60.400831470368985</v>
      </c>
      <c r="V21" s="10">
        <v>3963</v>
      </c>
      <c r="W21" s="10">
        <v>2393</v>
      </c>
      <c r="X21" s="14">
        <f>Y21*Z21/1000</f>
        <v>0</v>
      </c>
      <c r="Y21" s="10"/>
      <c r="Z21" s="10"/>
      <c r="AA21" s="14">
        <f>AB21*AC21/1000</f>
        <v>0</v>
      </c>
      <c r="AB21" s="10"/>
      <c r="AC21" s="10"/>
      <c r="AD21" s="14">
        <f>AE21*AF21/1000</f>
        <v>0</v>
      </c>
      <c r="AE21" s="10"/>
      <c r="AF21" s="10"/>
      <c r="AG21" s="14">
        <f>AH21*AI21/1000</f>
        <v>0</v>
      </c>
      <c r="AH21" s="10"/>
      <c r="AI21" s="10"/>
      <c r="AJ21" s="14">
        <f>AK21*AL21/1000</f>
        <v>0</v>
      </c>
      <c r="AK21" s="10"/>
      <c r="AL21" s="10"/>
    </row>
    <row r="22" spans="1:38" x14ac:dyDescent="0.15">
      <c r="A22" s="29" t="s">
        <v>9</v>
      </c>
      <c r="B22" s="10">
        <v>2419</v>
      </c>
      <c r="C22" s="10">
        <v>553</v>
      </c>
      <c r="D22" s="40">
        <f t="shared" ref="D22:D33" si="18">(B22/C22)*1000</f>
        <v>4374.3218806509949</v>
      </c>
      <c r="E22" s="10">
        <v>2560</v>
      </c>
      <c r="F22" s="10">
        <v>563</v>
      </c>
      <c r="G22" s="40">
        <f t="shared" ref="G22:G33" si="19">(E22/F22)*1000</f>
        <v>4547.069271758437</v>
      </c>
      <c r="H22" s="12">
        <f t="shared" ref="H22:H28" si="20">E22-B22</f>
        <v>141</v>
      </c>
      <c r="I22" s="12">
        <f t="shared" ref="I22:I26" si="21">F22-C22</f>
        <v>10</v>
      </c>
      <c r="J22" s="12">
        <f t="shared" ref="J22:J24" si="22">G22-D22</f>
        <v>172.74739110744213</v>
      </c>
      <c r="K22" s="10">
        <v>1466</v>
      </c>
      <c r="L22" s="10">
        <v>286</v>
      </c>
      <c r="M22" s="10">
        <v>3038</v>
      </c>
      <c r="N22" s="10">
        <v>1971</v>
      </c>
      <c r="O22" s="40">
        <f t="shared" ref="O22:O33" si="23">(M22/N22)*1000</f>
        <v>1541.3495687468289</v>
      </c>
      <c r="P22" s="10">
        <v>3914</v>
      </c>
      <c r="Q22" s="10">
        <v>2394</v>
      </c>
      <c r="R22" s="40">
        <f t="shared" ref="R22:R33" si="24">(P22/Q22)*1000</f>
        <v>1634.9206349206349</v>
      </c>
      <c r="S22" s="12">
        <f t="shared" si="17"/>
        <v>876</v>
      </c>
      <c r="T22" s="12">
        <f t="shared" si="17"/>
        <v>423</v>
      </c>
      <c r="U22" s="12">
        <f t="shared" si="17"/>
        <v>93.571066173806003</v>
      </c>
      <c r="V22" s="10">
        <v>3981</v>
      </c>
      <c r="W22" s="10">
        <v>2543</v>
      </c>
      <c r="X22" s="14">
        <f t="shared" ref="X22:X32" si="25">Y22*Z22/1000</f>
        <v>0</v>
      </c>
      <c r="Y22" s="10"/>
      <c r="Z22" s="10"/>
      <c r="AA22" s="14">
        <f t="shared" ref="AA22:AA32" si="26">AB22*AC22/1000</f>
        <v>0</v>
      </c>
      <c r="AB22" s="10"/>
      <c r="AC22" s="10"/>
      <c r="AD22" s="14">
        <f t="shared" ref="AD22:AD32" si="27">AE22*AF22/1000</f>
        <v>0</v>
      </c>
      <c r="AE22" s="10"/>
      <c r="AF22" s="10"/>
      <c r="AG22" s="14">
        <f t="shared" ref="AG22:AG32" si="28">AH22*AI22/1000</f>
        <v>0</v>
      </c>
      <c r="AH22" s="10"/>
      <c r="AI22" s="10"/>
      <c r="AJ22" s="14">
        <f t="shared" ref="AJ22:AJ32" si="29">AK22*AL22/1000</f>
        <v>0</v>
      </c>
      <c r="AK22" s="10"/>
      <c r="AL22" s="10"/>
    </row>
    <row r="23" spans="1:38" x14ac:dyDescent="0.15">
      <c r="A23" s="29" t="s">
        <v>10</v>
      </c>
      <c r="B23" s="10">
        <v>2014</v>
      </c>
      <c r="C23" s="10">
        <v>452</v>
      </c>
      <c r="D23" s="40">
        <f t="shared" si="18"/>
        <v>4455.7522123893805</v>
      </c>
      <c r="E23" s="10">
        <v>1824</v>
      </c>
      <c r="F23" s="10">
        <v>424</v>
      </c>
      <c r="G23" s="40">
        <f t="shared" si="19"/>
        <v>4301.8867924528304</v>
      </c>
      <c r="H23" s="12">
        <f t="shared" si="20"/>
        <v>-190</v>
      </c>
      <c r="I23" s="12">
        <f t="shared" si="21"/>
        <v>-28</v>
      </c>
      <c r="J23" s="12">
        <f t="shared" si="22"/>
        <v>-153.8654199365501</v>
      </c>
      <c r="K23" s="10">
        <v>1067</v>
      </c>
      <c r="L23" s="10">
        <v>256</v>
      </c>
      <c r="M23" s="10">
        <v>2657</v>
      </c>
      <c r="N23" s="10">
        <v>1720</v>
      </c>
      <c r="O23" s="40">
        <f t="shared" si="23"/>
        <v>1544.7674418604652</v>
      </c>
      <c r="P23" s="10">
        <v>3185</v>
      </c>
      <c r="Q23" s="10">
        <v>1877</v>
      </c>
      <c r="R23" s="40">
        <f t="shared" si="24"/>
        <v>1696.8566862013852</v>
      </c>
      <c r="S23" s="12">
        <f t="shared" si="17"/>
        <v>528</v>
      </c>
      <c r="T23" s="12">
        <f t="shared" si="17"/>
        <v>157</v>
      </c>
      <c r="U23" s="12">
        <f t="shared" si="17"/>
        <v>152.08924434092</v>
      </c>
      <c r="V23" s="10">
        <v>3125</v>
      </c>
      <c r="W23" s="10">
        <v>1760</v>
      </c>
      <c r="X23" s="14">
        <f t="shared" si="25"/>
        <v>0</v>
      </c>
      <c r="Y23" s="10"/>
      <c r="Z23" s="10"/>
      <c r="AA23" s="14">
        <f t="shared" si="26"/>
        <v>0</v>
      </c>
      <c r="AB23" s="10"/>
      <c r="AC23" s="10"/>
      <c r="AD23" s="14">
        <f t="shared" si="27"/>
        <v>0</v>
      </c>
      <c r="AE23" s="10"/>
      <c r="AF23" s="10"/>
      <c r="AG23" s="14">
        <f t="shared" si="28"/>
        <v>0</v>
      </c>
      <c r="AH23" s="10"/>
      <c r="AI23" s="10"/>
      <c r="AJ23" s="14">
        <f t="shared" si="29"/>
        <v>0</v>
      </c>
      <c r="AK23" s="10"/>
      <c r="AL23" s="10"/>
    </row>
    <row r="24" spans="1:38" x14ac:dyDescent="0.15">
      <c r="A24" s="29" t="s">
        <v>11</v>
      </c>
      <c r="B24" s="10"/>
      <c r="C24" s="10"/>
      <c r="D24" s="40" t="e">
        <f t="shared" si="18"/>
        <v>#DIV/0!</v>
      </c>
      <c r="E24" s="10"/>
      <c r="F24" s="10"/>
      <c r="G24" s="40" t="e">
        <f t="shared" si="19"/>
        <v>#DIV/0!</v>
      </c>
      <c r="H24" s="12">
        <f t="shared" si="20"/>
        <v>0</v>
      </c>
      <c r="I24" s="12">
        <f t="shared" si="21"/>
        <v>0</v>
      </c>
      <c r="J24" s="12" t="e">
        <f t="shared" si="22"/>
        <v>#DIV/0!</v>
      </c>
      <c r="K24" s="10">
        <v>989</v>
      </c>
      <c r="L24" s="10">
        <v>251</v>
      </c>
      <c r="M24" s="10"/>
      <c r="N24" s="10"/>
      <c r="O24" s="40" t="e">
        <f t="shared" si="23"/>
        <v>#DIV/0!</v>
      </c>
      <c r="P24" s="10"/>
      <c r="Q24" s="10"/>
      <c r="R24" s="40" t="e">
        <f t="shared" si="24"/>
        <v>#DIV/0!</v>
      </c>
      <c r="S24" s="12">
        <f t="shared" si="17"/>
        <v>0</v>
      </c>
      <c r="T24" s="12">
        <f t="shared" si="17"/>
        <v>0</v>
      </c>
      <c r="U24" s="12" t="e">
        <f t="shared" si="17"/>
        <v>#DIV/0!</v>
      </c>
      <c r="V24" s="10">
        <v>2609</v>
      </c>
      <c r="W24" s="10">
        <v>1783</v>
      </c>
      <c r="X24" s="14">
        <f t="shared" si="25"/>
        <v>0</v>
      </c>
      <c r="Y24" s="10"/>
      <c r="Z24" s="10"/>
      <c r="AA24" s="14">
        <f t="shared" si="26"/>
        <v>0</v>
      </c>
      <c r="AB24" s="10"/>
      <c r="AC24" s="10"/>
      <c r="AD24" s="14">
        <f t="shared" si="27"/>
        <v>0</v>
      </c>
      <c r="AE24" s="10"/>
      <c r="AF24" s="10"/>
      <c r="AG24" s="14">
        <f t="shared" si="28"/>
        <v>0</v>
      </c>
      <c r="AH24" s="10"/>
      <c r="AI24" s="10"/>
      <c r="AJ24" s="14">
        <f t="shared" si="29"/>
        <v>0</v>
      </c>
      <c r="AK24" s="10"/>
      <c r="AL24" s="10"/>
    </row>
    <row r="25" spans="1:38" x14ac:dyDescent="0.15">
      <c r="A25" s="29" t="s">
        <v>12</v>
      </c>
      <c r="B25" s="10"/>
      <c r="C25" s="10"/>
      <c r="D25" s="40" t="e">
        <f t="shared" si="18"/>
        <v>#DIV/0!</v>
      </c>
      <c r="E25" s="10"/>
      <c r="F25" s="10"/>
      <c r="G25" s="40" t="e">
        <f t="shared" si="19"/>
        <v>#DIV/0!</v>
      </c>
      <c r="H25" s="12">
        <f t="shared" si="20"/>
        <v>0</v>
      </c>
      <c r="I25" s="12">
        <f t="shared" si="21"/>
        <v>0</v>
      </c>
      <c r="J25" s="12" t="e">
        <f>G25-D25</f>
        <v>#DIV/0!</v>
      </c>
      <c r="K25" s="10">
        <v>1839</v>
      </c>
      <c r="L25" s="10">
        <v>449</v>
      </c>
      <c r="M25" s="10"/>
      <c r="N25" s="10"/>
      <c r="O25" s="40" t="e">
        <f t="shared" si="23"/>
        <v>#DIV/0!</v>
      </c>
      <c r="P25" s="10"/>
      <c r="Q25" s="10"/>
      <c r="R25" s="40" t="e">
        <f t="shared" si="24"/>
        <v>#DIV/0!</v>
      </c>
      <c r="S25" s="12">
        <f t="shared" si="17"/>
        <v>0</v>
      </c>
      <c r="T25" s="12">
        <f t="shared" si="17"/>
        <v>0</v>
      </c>
      <c r="U25" s="12" t="e">
        <f t="shared" si="17"/>
        <v>#DIV/0!</v>
      </c>
      <c r="V25" s="10">
        <v>3659</v>
      </c>
      <c r="W25" s="10">
        <v>2525</v>
      </c>
      <c r="X25" s="14">
        <f t="shared" si="25"/>
        <v>0</v>
      </c>
      <c r="Y25" s="10"/>
      <c r="Z25" s="10"/>
      <c r="AA25" s="14">
        <f t="shared" si="26"/>
        <v>0</v>
      </c>
      <c r="AB25" s="10"/>
      <c r="AC25" s="10"/>
      <c r="AD25" s="14">
        <f t="shared" si="27"/>
        <v>0</v>
      </c>
      <c r="AE25" s="10"/>
      <c r="AF25" s="10"/>
      <c r="AG25" s="14">
        <f t="shared" si="28"/>
        <v>0</v>
      </c>
      <c r="AH25" s="10"/>
      <c r="AI25" s="10"/>
      <c r="AJ25" s="14">
        <f t="shared" si="29"/>
        <v>0</v>
      </c>
      <c r="AK25" s="10"/>
      <c r="AL25" s="10"/>
    </row>
    <row r="26" spans="1:38" x14ac:dyDescent="0.15">
      <c r="A26" s="29" t="s">
        <v>13</v>
      </c>
      <c r="B26" s="10"/>
      <c r="C26" s="10"/>
      <c r="D26" s="40" t="e">
        <f t="shared" si="18"/>
        <v>#DIV/0!</v>
      </c>
      <c r="E26" s="10"/>
      <c r="F26" s="10"/>
      <c r="G26" s="40" t="e">
        <f t="shared" si="19"/>
        <v>#DIV/0!</v>
      </c>
      <c r="H26" s="12">
        <f t="shared" si="20"/>
        <v>0</v>
      </c>
      <c r="I26" s="12">
        <f t="shared" si="21"/>
        <v>0</v>
      </c>
      <c r="J26" s="12" t="e">
        <f t="shared" ref="J26:J32" si="30">G26-D26</f>
        <v>#DIV/0!</v>
      </c>
      <c r="K26" s="10">
        <v>1854</v>
      </c>
      <c r="L26" s="10">
        <v>472</v>
      </c>
      <c r="M26" s="10"/>
      <c r="N26" s="10"/>
      <c r="O26" s="40" t="e">
        <f t="shared" si="23"/>
        <v>#DIV/0!</v>
      </c>
      <c r="P26" s="10"/>
      <c r="Q26" s="10"/>
      <c r="R26" s="40" t="e">
        <f t="shared" si="24"/>
        <v>#DIV/0!</v>
      </c>
      <c r="S26" s="12">
        <f t="shared" si="17"/>
        <v>0</v>
      </c>
      <c r="T26" s="12">
        <f t="shared" si="17"/>
        <v>0</v>
      </c>
      <c r="U26" s="12" t="e">
        <f t="shared" si="17"/>
        <v>#DIV/0!</v>
      </c>
      <c r="V26" s="10">
        <v>4383</v>
      </c>
      <c r="W26" s="10">
        <v>2905</v>
      </c>
      <c r="X26" s="14">
        <f t="shared" si="25"/>
        <v>0</v>
      </c>
      <c r="Y26" s="10"/>
      <c r="Z26" s="10"/>
      <c r="AA26" s="14">
        <f t="shared" si="26"/>
        <v>0</v>
      </c>
      <c r="AB26" s="10"/>
      <c r="AC26" s="10"/>
      <c r="AD26" s="14">
        <f t="shared" si="27"/>
        <v>0</v>
      </c>
      <c r="AE26" s="10"/>
      <c r="AF26" s="10"/>
      <c r="AG26" s="14">
        <f t="shared" si="28"/>
        <v>0</v>
      </c>
      <c r="AH26" s="10"/>
      <c r="AI26" s="10"/>
      <c r="AJ26" s="14">
        <f t="shared" si="29"/>
        <v>0</v>
      </c>
      <c r="AK26" s="10"/>
      <c r="AL26" s="10"/>
    </row>
    <row r="27" spans="1:38" x14ac:dyDescent="0.15">
      <c r="A27" s="29" t="s">
        <v>14</v>
      </c>
      <c r="B27" s="10"/>
      <c r="C27" s="10"/>
      <c r="D27" s="40" t="e">
        <f t="shared" si="18"/>
        <v>#DIV/0!</v>
      </c>
      <c r="E27" s="10"/>
      <c r="F27" s="10"/>
      <c r="G27" s="40" t="e">
        <f t="shared" si="19"/>
        <v>#DIV/0!</v>
      </c>
      <c r="H27" s="12">
        <f t="shared" si="20"/>
        <v>0</v>
      </c>
      <c r="I27" s="12">
        <f>F26-C26</f>
        <v>0</v>
      </c>
      <c r="J27" s="12" t="e">
        <f t="shared" si="30"/>
        <v>#DIV/0!</v>
      </c>
      <c r="K27" s="10">
        <v>2009</v>
      </c>
      <c r="L27" s="10">
        <v>516</v>
      </c>
      <c r="M27" s="10"/>
      <c r="N27" s="10"/>
      <c r="O27" s="40" t="e">
        <f t="shared" si="23"/>
        <v>#DIV/0!</v>
      </c>
      <c r="P27" s="10"/>
      <c r="Q27" s="10"/>
      <c r="R27" s="40" t="e">
        <f t="shared" si="24"/>
        <v>#DIV/0!</v>
      </c>
      <c r="S27" s="12">
        <f>P27-M27</f>
        <v>0</v>
      </c>
      <c r="T27" s="12">
        <f>Q26-N26</f>
        <v>0</v>
      </c>
      <c r="U27" s="12" t="e">
        <f t="shared" ref="U27:U33" si="31">R27-O27</f>
        <v>#DIV/0!</v>
      </c>
      <c r="V27" s="10">
        <v>5908</v>
      </c>
      <c r="W27" s="10">
        <v>3778</v>
      </c>
      <c r="X27" s="14">
        <f t="shared" si="25"/>
        <v>0</v>
      </c>
      <c r="Y27" s="10"/>
      <c r="Z27" s="10"/>
      <c r="AA27" s="14">
        <f t="shared" si="26"/>
        <v>0</v>
      </c>
      <c r="AB27" s="10"/>
      <c r="AC27" s="10"/>
      <c r="AD27" s="14">
        <f t="shared" si="27"/>
        <v>0</v>
      </c>
      <c r="AE27" s="10"/>
      <c r="AF27" s="10"/>
      <c r="AG27" s="14">
        <f t="shared" si="28"/>
        <v>0</v>
      </c>
      <c r="AH27" s="10"/>
      <c r="AI27" s="10"/>
      <c r="AJ27" s="14">
        <f t="shared" si="29"/>
        <v>0</v>
      </c>
      <c r="AK27" s="10"/>
      <c r="AL27" s="10"/>
    </row>
    <row r="28" spans="1:38" x14ac:dyDescent="0.15">
      <c r="A28" s="29" t="s">
        <v>15</v>
      </c>
      <c r="B28" s="10"/>
      <c r="C28" s="10"/>
      <c r="D28" s="40" t="e">
        <f t="shared" si="18"/>
        <v>#DIV/0!</v>
      </c>
      <c r="E28" s="10"/>
      <c r="F28" s="10"/>
      <c r="G28" s="40" t="e">
        <f t="shared" si="19"/>
        <v>#DIV/0!</v>
      </c>
      <c r="H28" s="12">
        <f t="shared" si="20"/>
        <v>0</v>
      </c>
      <c r="I28" s="12">
        <f>F27-C27</f>
        <v>0</v>
      </c>
      <c r="J28" s="12" t="e">
        <f t="shared" si="30"/>
        <v>#DIV/0!</v>
      </c>
      <c r="K28" s="10">
        <v>2091</v>
      </c>
      <c r="L28" s="10">
        <v>535</v>
      </c>
      <c r="M28" s="10"/>
      <c r="N28" s="10"/>
      <c r="O28" s="40" t="e">
        <f t="shared" si="23"/>
        <v>#DIV/0!</v>
      </c>
      <c r="P28" s="10"/>
      <c r="Q28" s="10"/>
      <c r="R28" s="40" t="e">
        <f t="shared" si="24"/>
        <v>#DIV/0!</v>
      </c>
      <c r="S28" s="12">
        <f>P28-M28</f>
        <v>0</v>
      </c>
      <c r="T28" s="12">
        <f>Q27-N27</f>
        <v>0</v>
      </c>
      <c r="U28" s="12" t="e">
        <f t="shared" si="31"/>
        <v>#DIV/0!</v>
      </c>
      <c r="V28" s="10">
        <v>3902</v>
      </c>
      <c r="W28" s="10">
        <v>2459</v>
      </c>
      <c r="X28" s="14">
        <f t="shared" si="25"/>
        <v>0</v>
      </c>
      <c r="Y28" s="10"/>
      <c r="Z28" s="10"/>
      <c r="AA28" s="14">
        <f t="shared" si="26"/>
        <v>0</v>
      </c>
      <c r="AB28" s="10"/>
      <c r="AC28" s="10"/>
      <c r="AD28" s="14">
        <f t="shared" si="27"/>
        <v>0</v>
      </c>
      <c r="AE28" s="10"/>
      <c r="AF28" s="10"/>
      <c r="AG28" s="14">
        <f t="shared" si="28"/>
        <v>0</v>
      </c>
      <c r="AH28" s="10"/>
      <c r="AI28" s="10"/>
      <c r="AJ28" s="14">
        <f t="shared" si="29"/>
        <v>0</v>
      </c>
      <c r="AK28" s="10"/>
      <c r="AL28" s="10"/>
    </row>
    <row r="29" spans="1:38" x14ac:dyDescent="0.15">
      <c r="A29" s="29" t="s">
        <v>16</v>
      </c>
      <c r="B29" s="10"/>
      <c r="C29" s="10"/>
      <c r="D29" s="40" t="e">
        <f t="shared" si="18"/>
        <v>#DIV/0!</v>
      </c>
      <c r="E29" s="10"/>
      <c r="F29" s="10"/>
      <c r="G29" s="40" t="e">
        <f t="shared" si="19"/>
        <v>#DIV/0!</v>
      </c>
      <c r="H29" s="12">
        <f>F28-C28</f>
        <v>0</v>
      </c>
      <c r="I29" s="12">
        <f t="shared" ref="I29:I32" si="32">F29-C29</f>
        <v>0</v>
      </c>
      <c r="J29" s="12" t="e">
        <f t="shared" si="30"/>
        <v>#DIV/0!</v>
      </c>
      <c r="K29" s="10">
        <v>1927</v>
      </c>
      <c r="L29" s="10">
        <v>504</v>
      </c>
      <c r="M29" s="10"/>
      <c r="N29" s="10"/>
      <c r="O29" s="40" t="e">
        <f t="shared" si="23"/>
        <v>#DIV/0!</v>
      </c>
      <c r="P29" s="10"/>
      <c r="Q29" s="10"/>
      <c r="R29" s="40" t="e">
        <f t="shared" si="24"/>
        <v>#DIV/0!</v>
      </c>
      <c r="S29" s="12">
        <f>Q28-N28</f>
        <v>0</v>
      </c>
      <c r="T29" s="12">
        <f>Q29-N29</f>
        <v>0</v>
      </c>
      <c r="U29" s="12" t="e">
        <f t="shared" si="31"/>
        <v>#DIV/0!</v>
      </c>
      <c r="V29" s="10">
        <v>3735</v>
      </c>
      <c r="W29" s="10">
        <v>2427</v>
      </c>
      <c r="X29" s="14">
        <f t="shared" si="25"/>
        <v>0</v>
      </c>
      <c r="Y29" s="10"/>
      <c r="Z29" s="10"/>
      <c r="AA29" s="14">
        <f t="shared" si="26"/>
        <v>0</v>
      </c>
      <c r="AB29" s="10"/>
      <c r="AC29" s="10"/>
      <c r="AD29" s="14">
        <f t="shared" si="27"/>
        <v>0</v>
      </c>
      <c r="AE29" s="10"/>
      <c r="AF29" s="10"/>
      <c r="AG29" s="14">
        <f t="shared" si="28"/>
        <v>0</v>
      </c>
      <c r="AH29" s="10"/>
      <c r="AI29" s="10"/>
      <c r="AJ29" s="14">
        <f t="shared" si="29"/>
        <v>0</v>
      </c>
      <c r="AK29" s="10"/>
      <c r="AL29" s="10"/>
    </row>
    <row r="30" spans="1:38" x14ac:dyDescent="0.15">
      <c r="A30" s="29" t="s">
        <v>17</v>
      </c>
      <c r="B30" s="10"/>
      <c r="C30" s="10"/>
      <c r="D30" s="40" t="e">
        <f t="shared" si="18"/>
        <v>#DIV/0!</v>
      </c>
      <c r="E30" s="10"/>
      <c r="F30" s="10"/>
      <c r="G30" s="40" t="e">
        <f t="shared" si="19"/>
        <v>#DIV/0!</v>
      </c>
      <c r="H30" s="12">
        <f t="shared" ref="H30:H32" si="33">E30-B30</f>
        <v>0</v>
      </c>
      <c r="I30" s="12">
        <f t="shared" si="32"/>
        <v>0</v>
      </c>
      <c r="J30" s="12" t="e">
        <f t="shared" si="30"/>
        <v>#DIV/0!</v>
      </c>
      <c r="K30" s="10">
        <v>1785</v>
      </c>
      <c r="L30" s="10">
        <v>483</v>
      </c>
      <c r="M30" s="10"/>
      <c r="N30" s="10"/>
      <c r="O30" s="40" t="e">
        <f t="shared" si="23"/>
        <v>#DIV/0!</v>
      </c>
      <c r="P30" s="10"/>
      <c r="Q30" s="10"/>
      <c r="R30" s="40" t="e">
        <f t="shared" si="24"/>
        <v>#DIV/0!</v>
      </c>
      <c r="S30" s="12">
        <f>P30-M30</f>
        <v>0</v>
      </c>
      <c r="T30" s="12">
        <f>Q30-N30</f>
        <v>0</v>
      </c>
      <c r="U30" s="12" t="e">
        <f t="shared" si="31"/>
        <v>#DIV/0!</v>
      </c>
      <c r="V30" s="10">
        <v>3216</v>
      </c>
      <c r="W30" s="10">
        <v>2133</v>
      </c>
      <c r="X30" s="14">
        <f t="shared" si="25"/>
        <v>0</v>
      </c>
      <c r="Y30" s="10"/>
      <c r="Z30" s="10"/>
      <c r="AA30" s="14">
        <f t="shared" si="26"/>
        <v>0</v>
      </c>
      <c r="AB30" s="10"/>
      <c r="AC30" s="10"/>
      <c r="AD30" s="14">
        <f t="shared" si="27"/>
        <v>0</v>
      </c>
      <c r="AE30" s="10"/>
      <c r="AF30" s="10"/>
      <c r="AG30" s="14">
        <f t="shared" si="28"/>
        <v>0</v>
      </c>
      <c r="AH30" s="10"/>
      <c r="AI30" s="10"/>
      <c r="AJ30" s="14">
        <f t="shared" si="29"/>
        <v>0</v>
      </c>
      <c r="AK30" s="10"/>
      <c r="AL30" s="10"/>
    </row>
    <row r="31" spans="1:38" x14ac:dyDescent="0.15">
      <c r="A31" s="29" t="s">
        <v>18</v>
      </c>
      <c r="B31" s="10"/>
      <c r="C31" s="10"/>
      <c r="D31" s="40" t="e">
        <f t="shared" si="18"/>
        <v>#DIV/0!</v>
      </c>
      <c r="E31" s="10"/>
      <c r="F31" s="10"/>
      <c r="G31" s="40" t="e">
        <f t="shared" si="19"/>
        <v>#DIV/0!</v>
      </c>
      <c r="H31" s="12">
        <f t="shared" si="33"/>
        <v>0</v>
      </c>
      <c r="I31" s="12">
        <f t="shared" si="32"/>
        <v>0</v>
      </c>
      <c r="J31" s="12" t="e">
        <f t="shared" si="30"/>
        <v>#DIV/0!</v>
      </c>
      <c r="K31" s="10">
        <v>1796</v>
      </c>
      <c r="L31" s="10">
        <v>461</v>
      </c>
      <c r="M31" s="10"/>
      <c r="N31" s="10"/>
      <c r="O31" s="40" t="e">
        <f t="shared" si="23"/>
        <v>#DIV/0!</v>
      </c>
      <c r="P31" s="10"/>
      <c r="Q31" s="10"/>
      <c r="R31" s="40" t="e">
        <f t="shared" si="24"/>
        <v>#DIV/0!</v>
      </c>
      <c r="S31" s="12">
        <f>P31-M31</f>
        <v>0</v>
      </c>
      <c r="T31" s="12">
        <f>Q31-N31</f>
        <v>0</v>
      </c>
      <c r="U31" s="12" t="e">
        <f t="shared" si="31"/>
        <v>#DIV/0!</v>
      </c>
      <c r="V31" s="10">
        <v>4044</v>
      </c>
      <c r="W31" s="10">
        <v>2739</v>
      </c>
      <c r="X31" s="14">
        <f t="shared" si="25"/>
        <v>0</v>
      </c>
      <c r="Y31" s="10"/>
      <c r="Z31" s="10"/>
      <c r="AA31" s="14">
        <f t="shared" si="26"/>
        <v>0</v>
      </c>
      <c r="AB31" s="10"/>
      <c r="AC31" s="10"/>
      <c r="AD31" s="14">
        <f t="shared" si="27"/>
        <v>0</v>
      </c>
      <c r="AE31" s="10"/>
      <c r="AF31" s="10"/>
      <c r="AG31" s="14">
        <f t="shared" si="28"/>
        <v>0</v>
      </c>
      <c r="AH31" s="10"/>
      <c r="AI31" s="10"/>
      <c r="AJ31" s="14">
        <f t="shared" si="29"/>
        <v>0</v>
      </c>
      <c r="AK31" s="10"/>
      <c r="AL31" s="10"/>
    </row>
    <row r="32" spans="1:38" x14ac:dyDescent="0.15">
      <c r="A32" s="31" t="s">
        <v>19</v>
      </c>
      <c r="B32" s="10"/>
      <c r="C32" s="10"/>
      <c r="D32" s="40" t="e">
        <f t="shared" si="18"/>
        <v>#DIV/0!</v>
      </c>
      <c r="E32" s="10"/>
      <c r="F32" s="10"/>
      <c r="G32" s="40" t="e">
        <f t="shared" si="19"/>
        <v>#DIV/0!</v>
      </c>
      <c r="H32" s="12">
        <f t="shared" si="33"/>
        <v>0</v>
      </c>
      <c r="I32" s="12">
        <f t="shared" si="32"/>
        <v>0</v>
      </c>
      <c r="J32" s="12" t="e">
        <f t="shared" si="30"/>
        <v>#DIV/0!</v>
      </c>
      <c r="K32" s="10">
        <v>1539</v>
      </c>
      <c r="L32" s="10">
        <v>403</v>
      </c>
      <c r="M32" s="10"/>
      <c r="N32" s="10"/>
      <c r="O32" s="40" t="e">
        <f t="shared" si="23"/>
        <v>#DIV/0!</v>
      </c>
      <c r="P32" s="10"/>
      <c r="Q32" s="10"/>
      <c r="R32" s="40" t="e">
        <f t="shared" si="24"/>
        <v>#DIV/0!</v>
      </c>
      <c r="S32" s="12">
        <f>P32-M32</f>
        <v>0</v>
      </c>
      <c r="T32" s="12">
        <f>Q32-N32</f>
        <v>0</v>
      </c>
      <c r="U32" s="12" t="e">
        <f t="shared" si="31"/>
        <v>#DIV/0!</v>
      </c>
      <c r="V32" s="10">
        <v>4082</v>
      </c>
      <c r="W32" s="10">
        <v>2734</v>
      </c>
      <c r="X32" s="14">
        <f t="shared" si="25"/>
        <v>0</v>
      </c>
      <c r="Y32" s="10"/>
      <c r="Z32" s="10"/>
      <c r="AA32" s="14">
        <f t="shared" si="26"/>
        <v>0</v>
      </c>
      <c r="AB32" s="10"/>
      <c r="AC32" s="10"/>
      <c r="AD32" s="14">
        <f t="shared" si="27"/>
        <v>0</v>
      </c>
      <c r="AE32" s="10"/>
      <c r="AF32" s="10"/>
      <c r="AG32" s="14">
        <f t="shared" si="28"/>
        <v>0</v>
      </c>
      <c r="AH32" s="10"/>
      <c r="AI32" s="10"/>
      <c r="AJ32" s="14">
        <f t="shared" si="29"/>
        <v>0</v>
      </c>
      <c r="AK32" s="10"/>
      <c r="AL32" s="10"/>
    </row>
    <row r="33" spans="1:38" x14ac:dyDescent="0.15">
      <c r="A33" s="5" t="s">
        <v>20</v>
      </c>
      <c r="B33" s="42">
        <f>SUM(B21:B32)</f>
        <v>6393</v>
      </c>
      <c r="C33" s="42">
        <f>SUM(C21:C32)</f>
        <v>1565</v>
      </c>
      <c r="D33" s="40">
        <f t="shared" si="18"/>
        <v>4084.9840255591052</v>
      </c>
      <c r="E33" s="14">
        <f>SUM(E21:E32)</f>
        <v>6615</v>
      </c>
      <c r="F33" s="14">
        <f>SUM(F21:F32)</f>
        <v>1518</v>
      </c>
      <c r="G33" s="40">
        <f t="shared" si="19"/>
        <v>4357.707509881423</v>
      </c>
      <c r="H33" s="12">
        <f>E33-B33</f>
        <v>222</v>
      </c>
      <c r="I33" s="12">
        <f>F33-C33</f>
        <v>-47</v>
      </c>
      <c r="J33" s="12">
        <f>G33-D33</f>
        <v>272.72348432231774</v>
      </c>
      <c r="K33" s="42">
        <f>SUM(K21:K32)</f>
        <v>19260</v>
      </c>
      <c r="L33" s="42">
        <f>SUM(L21:L32)</f>
        <v>4775</v>
      </c>
      <c r="M33" s="42">
        <f>SUM(M21:M32)</f>
        <v>8319</v>
      </c>
      <c r="N33" s="42">
        <f>SUM(N21:N32)</f>
        <v>5491</v>
      </c>
      <c r="O33" s="40">
        <f t="shared" si="23"/>
        <v>1515.0245856856675</v>
      </c>
      <c r="P33" s="14">
        <f>SUM(P21:P32)</f>
        <v>11400</v>
      </c>
      <c r="Q33" s="14">
        <f>SUM(Q21:Q32)</f>
        <v>7104</v>
      </c>
      <c r="R33" s="40">
        <f t="shared" si="24"/>
        <v>1604.7297297297298</v>
      </c>
      <c r="S33" s="12">
        <f>P33-M33</f>
        <v>3081</v>
      </c>
      <c r="T33" s="12">
        <f>Q33-N33</f>
        <v>1613</v>
      </c>
      <c r="U33" s="115">
        <f t="shared" si="31"/>
        <v>89.705144044062308</v>
      </c>
      <c r="V33" s="42">
        <f>SUM(V21:V32)</f>
        <v>46607</v>
      </c>
      <c r="W33" s="42">
        <f>SUM(W21:W32)</f>
        <v>30179</v>
      </c>
      <c r="X33" s="14">
        <f>SUM(X21:X32)</f>
        <v>0</v>
      </c>
      <c r="Y33" s="14">
        <f>SUM(Y21:Y32)</f>
        <v>0</v>
      </c>
      <c r="Z33" s="14" t="e">
        <f>(X33/Y33)*1000</f>
        <v>#DIV/0!</v>
      </c>
      <c r="AA33" s="14">
        <f>SUM(AA21:AA32)</f>
        <v>0</v>
      </c>
      <c r="AB33" s="14">
        <f>SUM(AB21:AB32)</f>
        <v>0</v>
      </c>
      <c r="AC33" s="14" t="e">
        <f>(AA33/AB33)*1000</f>
        <v>#DIV/0!</v>
      </c>
      <c r="AD33" s="14">
        <f>SUM(AD21:AD32)</f>
        <v>0</v>
      </c>
      <c r="AE33" s="14">
        <f>SUM(AE21:AE32)</f>
        <v>0</v>
      </c>
      <c r="AF33" s="14" t="e">
        <f>(AD33/AE33)*1000</f>
        <v>#DIV/0!</v>
      </c>
      <c r="AG33" s="14">
        <f>SUM(AG21:AG32)</f>
        <v>0</v>
      </c>
      <c r="AH33" s="14">
        <f>SUM(AH21:AH32)</f>
        <v>0</v>
      </c>
      <c r="AI33" s="14" t="e">
        <f>(AG33/AH33)*1000</f>
        <v>#DIV/0!</v>
      </c>
      <c r="AJ33" s="14">
        <f>SUM(AJ21:AJ32)</f>
        <v>0</v>
      </c>
      <c r="AK33" s="14">
        <f>SUM(AK21:AK32)</f>
        <v>0</v>
      </c>
      <c r="AL33" s="14" t="e">
        <f>(AJ33/AK33)*1000</f>
        <v>#DIV/0!</v>
      </c>
    </row>
    <row r="34" spans="1:38" x14ac:dyDescent="0.15">
      <c r="A34" s="101"/>
      <c r="B34" s="98"/>
      <c r="C34" s="98"/>
      <c r="D34" s="98"/>
      <c r="E34" s="98"/>
      <c r="F34" s="98"/>
      <c r="G34" s="98"/>
      <c r="H34" s="99"/>
      <c r="I34" s="99"/>
      <c r="J34" s="99"/>
      <c r="K34" s="98"/>
      <c r="L34" s="98"/>
      <c r="M34" s="98"/>
      <c r="N34" s="98"/>
      <c r="O34" s="98"/>
      <c r="P34" s="98"/>
      <c r="Q34" s="98"/>
      <c r="R34" s="98"/>
      <c r="U34" s="45"/>
      <c r="W34" s="98"/>
    </row>
    <row r="35" spans="1:38" x14ac:dyDescent="0.15">
      <c r="A35" s="23"/>
      <c r="J35" s="6"/>
      <c r="V35" s="48"/>
      <c r="W35" s="48"/>
      <c r="X35" s="48"/>
      <c r="Y35" s="48"/>
      <c r="Z35" s="48"/>
      <c r="AA35" s="48"/>
      <c r="AB35" s="48"/>
      <c r="AC35" s="48"/>
      <c r="AD35" s="48"/>
      <c r="AE35" s="48"/>
      <c r="AF35" s="48"/>
      <c r="AG35" s="48"/>
      <c r="AH35" s="48"/>
    </row>
    <row r="36" spans="1:38" x14ac:dyDescent="0.15">
      <c r="A36" s="207" t="s">
        <v>65</v>
      </c>
      <c r="B36" s="207"/>
      <c r="C36" s="207"/>
      <c r="D36" s="207"/>
      <c r="E36" s="5" t="s">
        <v>41</v>
      </c>
      <c r="F36" s="4" t="s">
        <v>8</v>
      </c>
      <c r="G36" s="5" t="s">
        <v>9</v>
      </c>
      <c r="H36" s="5" t="s">
        <v>10</v>
      </c>
      <c r="I36" s="5" t="s">
        <v>11</v>
      </c>
      <c r="J36" s="4" t="s">
        <v>12</v>
      </c>
      <c r="K36" s="5" t="s">
        <v>13</v>
      </c>
      <c r="L36" s="5" t="s">
        <v>14</v>
      </c>
      <c r="M36" s="5" t="s">
        <v>15</v>
      </c>
      <c r="N36" s="5" t="s">
        <v>16</v>
      </c>
      <c r="O36" s="5" t="s">
        <v>17</v>
      </c>
      <c r="P36" s="5" t="s">
        <v>18</v>
      </c>
      <c r="Q36" s="32" t="s">
        <v>19</v>
      </c>
      <c r="R36" s="5" t="s">
        <v>20</v>
      </c>
      <c r="S36" s="4" t="s">
        <v>67</v>
      </c>
      <c r="T36" s="264" t="s">
        <v>39</v>
      </c>
      <c r="U36" s="265"/>
      <c r="V36" s="24"/>
      <c r="W36" s="24"/>
      <c r="X36" s="24"/>
      <c r="Y36" s="24"/>
      <c r="Z36" s="45"/>
      <c r="AA36" s="45"/>
      <c r="AB36" s="45"/>
      <c r="AC36" s="45"/>
      <c r="AD36" s="45"/>
      <c r="AE36" s="45"/>
      <c r="AF36" s="45"/>
      <c r="AG36" s="45"/>
      <c r="AH36" s="45"/>
      <c r="AI36" s="45"/>
      <c r="AJ36" s="45"/>
      <c r="AK36" s="46"/>
    </row>
    <row r="37" spans="1:38" x14ac:dyDescent="0.15">
      <c r="A37" s="260"/>
      <c r="B37" s="260"/>
      <c r="C37" s="260"/>
      <c r="D37" s="261"/>
      <c r="E37" s="103"/>
      <c r="F37" s="49"/>
      <c r="G37" s="43"/>
      <c r="H37" s="43"/>
      <c r="I37" s="66"/>
      <c r="J37" s="64"/>
      <c r="K37" s="43"/>
      <c r="L37" s="43"/>
      <c r="M37" s="50"/>
      <c r="N37" s="67"/>
      <c r="O37" s="68"/>
      <c r="P37" s="43"/>
      <c r="Q37" s="51"/>
      <c r="R37" s="42">
        <f>SUM(F37:Q37)</f>
        <v>0</v>
      </c>
      <c r="S37" s="52" t="e">
        <f>R37/R63</f>
        <v>#DIV/0!</v>
      </c>
      <c r="T37" s="117" t="s">
        <v>92</v>
      </c>
      <c r="U37" s="95">
        <f>B7</f>
        <v>4672</v>
      </c>
      <c r="V37" s="6" t="s">
        <v>68</v>
      </c>
      <c r="W37" s="95">
        <f>E7</f>
        <v>5034</v>
      </c>
      <c r="X37" s="6" t="s">
        <v>69</v>
      </c>
      <c r="Y37" s="96">
        <f>W37/U37</f>
        <v>1.0774828767123288</v>
      </c>
      <c r="Z37" s="6" t="s">
        <v>70</v>
      </c>
      <c r="AA37" s="96">
        <f>W37/Q5</f>
        <v>1.2040181774695049</v>
      </c>
      <c r="AB37" s="23"/>
      <c r="AC37" s="165"/>
      <c r="AD37" s="166"/>
      <c r="AE37" s="167"/>
      <c r="AF37" s="166"/>
      <c r="AG37" s="167"/>
      <c r="AH37" s="168"/>
      <c r="AI37" s="167"/>
      <c r="AJ37" s="168"/>
      <c r="AK37" s="111"/>
    </row>
    <row r="38" spans="1:38" x14ac:dyDescent="0.15">
      <c r="A38" s="257"/>
      <c r="B38" s="258"/>
      <c r="C38" s="258"/>
      <c r="D38" s="259"/>
      <c r="E38" s="103"/>
      <c r="F38" s="53"/>
      <c r="G38" s="10"/>
      <c r="H38" s="10"/>
      <c r="I38" s="69"/>
      <c r="J38" s="70"/>
      <c r="K38" s="10"/>
      <c r="L38" s="10"/>
      <c r="M38" s="10"/>
      <c r="N38" s="71"/>
      <c r="O38" s="72"/>
      <c r="P38" s="10"/>
      <c r="Q38" s="51"/>
      <c r="R38" s="14">
        <f t="shared" ref="R38:R60" si="34">SUM(F38:Q38)</f>
        <v>0</v>
      </c>
      <c r="S38" s="54" t="e">
        <f>R38/R63</f>
        <v>#DIV/0!</v>
      </c>
      <c r="T38" s="30" t="s">
        <v>85</v>
      </c>
      <c r="U38" s="23"/>
      <c r="V38" s="23"/>
      <c r="W38" s="23"/>
      <c r="X38" s="23"/>
      <c r="Y38" s="23"/>
      <c r="Z38" s="23"/>
      <c r="AA38" s="23"/>
      <c r="AB38" s="23"/>
      <c r="AC38" s="23" t="s">
        <v>86</v>
      </c>
      <c r="AD38" s="23"/>
      <c r="AE38" s="23"/>
      <c r="AF38" s="23"/>
      <c r="AG38" s="23"/>
      <c r="AK38" s="111"/>
    </row>
    <row r="39" spans="1:38" x14ac:dyDescent="0.15">
      <c r="A39" s="257"/>
      <c r="B39" s="258"/>
      <c r="C39" s="258"/>
      <c r="D39" s="259"/>
      <c r="E39" s="103"/>
      <c r="F39" s="10"/>
      <c r="G39" s="10"/>
      <c r="H39" s="10"/>
      <c r="I39" s="73"/>
      <c r="J39" s="74"/>
      <c r="K39" s="10"/>
      <c r="L39" s="10"/>
      <c r="M39" s="43"/>
      <c r="N39" s="75"/>
      <c r="O39" s="72"/>
      <c r="P39" s="10"/>
      <c r="Q39" s="51"/>
      <c r="R39" s="14">
        <f t="shared" si="34"/>
        <v>0</v>
      </c>
      <c r="S39" s="54" t="e">
        <f>R39/R63</f>
        <v>#DIV/0!</v>
      </c>
      <c r="T39" s="30"/>
      <c r="U39" s="23"/>
      <c r="V39" s="23"/>
      <c r="W39" s="23"/>
      <c r="X39" s="23"/>
      <c r="Y39" s="23"/>
      <c r="Z39" s="23"/>
      <c r="AA39" s="23"/>
      <c r="AB39" s="23"/>
      <c r="AC39" s="23"/>
      <c r="AD39" s="23"/>
      <c r="AE39" s="23"/>
      <c r="AF39" s="23"/>
      <c r="AG39" s="23"/>
      <c r="AK39" s="111"/>
    </row>
    <row r="40" spans="1:38" x14ac:dyDescent="0.15">
      <c r="A40" s="257"/>
      <c r="B40" s="258"/>
      <c r="C40" s="258"/>
      <c r="D40" s="259"/>
      <c r="E40" s="104"/>
      <c r="F40" s="53"/>
      <c r="G40" s="10"/>
      <c r="H40" s="20"/>
      <c r="I40" s="76"/>
      <c r="J40" s="64"/>
      <c r="K40" s="10"/>
      <c r="L40" s="10"/>
      <c r="M40" s="10"/>
      <c r="N40" s="77"/>
      <c r="O40" s="78"/>
      <c r="P40" s="10"/>
      <c r="Q40" s="51"/>
      <c r="R40" s="14">
        <f t="shared" si="34"/>
        <v>0</v>
      </c>
      <c r="S40" s="54" t="e">
        <f>R40/R63</f>
        <v>#DIV/0!</v>
      </c>
      <c r="T40" s="110"/>
      <c r="U40" s="23"/>
      <c r="V40" s="23"/>
      <c r="W40" s="23"/>
      <c r="X40" s="23"/>
      <c r="Y40" s="23"/>
      <c r="Z40" s="23"/>
      <c r="AA40" s="23"/>
      <c r="AB40" s="23"/>
      <c r="AC40" s="23"/>
      <c r="AD40" s="23"/>
      <c r="AE40" s="23"/>
      <c r="AF40" s="23"/>
      <c r="AG40" s="23"/>
      <c r="AK40" s="111"/>
    </row>
    <row r="41" spans="1:38" x14ac:dyDescent="0.15">
      <c r="A41" s="257"/>
      <c r="B41" s="258"/>
      <c r="C41" s="258"/>
      <c r="D41" s="259"/>
      <c r="E41" s="103"/>
      <c r="F41" s="53"/>
      <c r="G41" s="10"/>
      <c r="H41" s="10"/>
      <c r="I41" s="69"/>
      <c r="J41" s="70"/>
      <c r="K41" s="10"/>
      <c r="L41" s="10"/>
      <c r="M41" s="43"/>
      <c r="N41" s="67"/>
      <c r="O41" s="78"/>
      <c r="P41" s="10"/>
      <c r="Q41" s="51"/>
      <c r="R41" s="14">
        <f t="shared" si="34"/>
        <v>0</v>
      </c>
      <c r="S41" s="54" t="e">
        <f>R41/R63</f>
        <v>#DIV/0!</v>
      </c>
      <c r="T41" s="30"/>
      <c r="U41" s="23"/>
      <c r="V41" s="23"/>
      <c r="W41" s="23"/>
      <c r="X41" s="23"/>
      <c r="Y41" s="23"/>
      <c r="Z41" s="23"/>
      <c r="AA41" s="23"/>
      <c r="AB41" s="23"/>
      <c r="AC41" s="23"/>
      <c r="AD41" s="23"/>
      <c r="AE41" s="23"/>
      <c r="AF41" s="23"/>
      <c r="AG41" s="23"/>
      <c r="AK41" s="111"/>
    </row>
    <row r="42" spans="1:38" x14ac:dyDescent="0.15">
      <c r="A42" s="257"/>
      <c r="B42" s="258"/>
      <c r="C42" s="258"/>
      <c r="D42" s="259"/>
      <c r="E42" s="105"/>
      <c r="F42" s="59"/>
      <c r="G42" s="10"/>
      <c r="H42" s="43"/>
      <c r="I42" s="76"/>
      <c r="J42" s="64"/>
      <c r="K42" s="10"/>
      <c r="L42" s="10"/>
      <c r="M42" s="10"/>
      <c r="N42" s="79"/>
      <c r="O42" s="72"/>
      <c r="P42" s="10"/>
      <c r="Q42" s="51"/>
      <c r="R42" s="14">
        <f t="shared" si="34"/>
        <v>0</v>
      </c>
      <c r="S42" s="54" t="e">
        <f>R42/R63</f>
        <v>#DIV/0!</v>
      </c>
      <c r="T42" s="30"/>
      <c r="U42" s="23"/>
      <c r="V42" s="23"/>
      <c r="W42" s="23"/>
      <c r="X42" s="23"/>
      <c r="Y42" s="23"/>
      <c r="Z42" s="23"/>
      <c r="AA42" s="23"/>
      <c r="AB42" s="23"/>
      <c r="AC42" s="23"/>
      <c r="AD42" s="23"/>
      <c r="AE42" s="23"/>
      <c r="AF42" s="23"/>
      <c r="AG42" s="23"/>
      <c r="AK42" s="111"/>
    </row>
    <row r="43" spans="1:38" x14ac:dyDescent="0.15">
      <c r="A43" s="257"/>
      <c r="B43" s="258"/>
      <c r="C43" s="258"/>
      <c r="D43" s="259"/>
      <c r="E43" s="103"/>
      <c r="F43" s="53"/>
      <c r="G43" s="10"/>
      <c r="H43" s="10"/>
      <c r="I43" s="69"/>
      <c r="J43" s="70"/>
      <c r="K43" s="10"/>
      <c r="L43" s="10"/>
      <c r="M43" s="10"/>
      <c r="N43" s="67"/>
      <c r="O43" s="80"/>
      <c r="P43" s="10"/>
      <c r="Q43" s="51"/>
      <c r="R43" s="14">
        <f t="shared" si="34"/>
        <v>0</v>
      </c>
      <c r="S43" s="54" t="e">
        <f>R43/R63</f>
        <v>#DIV/0!</v>
      </c>
      <c r="T43" s="30"/>
      <c r="U43" s="23"/>
      <c r="V43" s="23"/>
      <c r="W43" s="23"/>
      <c r="X43" s="23"/>
      <c r="Y43" s="23"/>
      <c r="Z43" s="23"/>
      <c r="AA43" s="23"/>
      <c r="AB43" s="23"/>
      <c r="AC43" s="23"/>
      <c r="AD43" s="23"/>
      <c r="AE43" s="23"/>
      <c r="AF43" s="23"/>
      <c r="AG43" s="23"/>
      <c r="AK43" s="111"/>
    </row>
    <row r="44" spans="1:38" x14ac:dyDescent="0.15">
      <c r="A44" s="257"/>
      <c r="B44" s="258"/>
      <c r="C44" s="258"/>
      <c r="D44" s="259"/>
      <c r="E44" s="103"/>
      <c r="F44" s="59"/>
      <c r="G44" s="10"/>
      <c r="H44" s="20"/>
      <c r="I44" s="76"/>
      <c r="J44" s="64"/>
      <c r="K44" s="10"/>
      <c r="L44" s="10"/>
      <c r="M44" s="10"/>
      <c r="N44" s="75"/>
      <c r="O44" s="72"/>
      <c r="P44" s="10"/>
      <c r="Q44" s="51"/>
      <c r="R44" s="14">
        <f t="shared" si="34"/>
        <v>0</v>
      </c>
      <c r="S44" s="54" t="e">
        <f>R44/R63</f>
        <v>#DIV/0!</v>
      </c>
      <c r="T44" s="30"/>
      <c r="U44" s="23"/>
      <c r="V44" s="23"/>
      <c r="W44" s="23"/>
      <c r="X44" s="23"/>
      <c r="Y44" s="23"/>
      <c r="Z44" s="23"/>
      <c r="AA44" s="23"/>
      <c r="AB44" s="23"/>
      <c r="AC44" s="23"/>
      <c r="AD44" s="23"/>
      <c r="AE44" s="23"/>
      <c r="AF44" s="23"/>
      <c r="AG44" s="23"/>
      <c r="AK44" s="111"/>
    </row>
    <row r="45" spans="1:38" x14ac:dyDescent="0.15">
      <c r="A45" s="257"/>
      <c r="B45" s="258"/>
      <c r="C45" s="258"/>
      <c r="D45" s="259"/>
      <c r="E45" s="106"/>
      <c r="F45" s="55"/>
      <c r="G45" s="10"/>
      <c r="H45" s="10"/>
      <c r="I45" s="69"/>
      <c r="J45" s="70"/>
      <c r="K45" s="10"/>
      <c r="L45" s="10"/>
      <c r="M45" s="10"/>
      <c r="N45" s="67"/>
      <c r="O45" s="78"/>
      <c r="P45" s="10"/>
      <c r="Q45" s="51"/>
      <c r="R45" s="14">
        <f t="shared" si="34"/>
        <v>0</v>
      </c>
      <c r="S45" s="54" t="e">
        <f>R45/R63</f>
        <v>#DIV/0!</v>
      </c>
      <c r="T45" s="30"/>
      <c r="U45" s="23"/>
      <c r="V45" s="23"/>
      <c r="W45" s="23"/>
      <c r="X45" s="23"/>
      <c r="Y45" s="23"/>
      <c r="Z45" s="23"/>
      <c r="AA45" s="23"/>
      <c r="AB45" s="23"/>
      <c r="AC45" s="23"/>
      <c r="AD45" s="23"/>
      <c r="AE45" s="23"/>
      <c r="AF45" s="23"/>
      <c r="AG45" s="23"/>
      <c r="AK45" s="111"/>
    </row>
    <row r="46" spans="1:38" x14ac:dyDescent="0.15">
      <c r="A46" s="257"/>
      <c r="B46" s="258"/>
      <c r="C46" s="258"/>
      <c r="D46" s="259"/>
      <c r="E46" s="103"/>
      <c r="F46" s="53"/>
      <c r="G46" s="10"/>
      <c r="H46" s="43"/>
      <c r="I46" s="69"/>
      <c r="J46" s="70"/>
      <c r="K46" s="10"/>
      <c r="L46" s="10"/>
      <c r="M46" s="10"/>
      <c r="N46" s="79"/>
      <c r="O46" s="72"/>
      <c r="P46" s="10"/>
      <c r="Q46" s="51"/>
      <c r="R46" s="14">
        <f t="shared" si="34"/>
        <v>0</v>
      </c>
      <c r="S46" s="54" t="e">
        <f>R46/R63</f>
        <v>#DIV/0!</v>
      </c>
      <c r="T46" s="30"/>
      <c r="U46" s="23"/>
      <c r="V46" s="23"/>
      <c r="W46" s="23"/>
      <c r="X46" s="23"/>
      <c r="Y46" s="23"/>
      <c r="Z46" s="23"/>
      <c r="AA46" s="23"/>
      <c r="AB46" s="23"/>
      <c r="AC46" s="23"/>
      <c r="AD46" s="23"/>
      <c r="AE46" s="23"/>
      <c r="AF46" s="23"/>
      <c r="AG46" s="23"/>
      <c r="AK46" s="111"/>
    </row>
    <row r="47" spans="1:38" x14ac:dyDescent="0.15">
      <c r="A47" s="257"/>
      <c r="B47" s="258"/>
      <c r="C47" s="258"/>
      <c r="D47" s="259"/>
      <c r="E47" s="105"/>
      <c r="F47" s="49"/>
      <c r="G47" s="10"/>
      <c r="H47" s="10"/>
      <c r="I47" s="66"/>
      <c r="J47" s="65"/>
      <c r="K47" s="10"/>
      <c r="L47" s="10"/>
      <c r="M47" s="10"/>
      <c r="N47" s="67"/>
      <c r="O47" s="72"/>
      <c r="P47" s="10"/>
      <c r="Q47" s="51"/>
      <c r="R47" s="14">
        <f t="shared" si="34"/>
        <v>0</v>
      </c>
      <c r="S47" s="54" t="e">
        <f>R47/R63</f>
        <v>#DIV/0!</v>
      </c>
      <c r="T47" s="30"/>
      <c r="U47" s="23"/>
      <c r="V47" s="23"/>
      <c r="W47" s="23"/>
      <c r="X47" s="23"/>
      <c r="Y47" s="23"/>
      <c r="Z47" s="23"/>
      <c r="AA47" s="23"/>
      <c r="AB47" s="23"/>
      <c r="AC47" s="23"/>
      <c r="AD47" s="23"/>
      <c r="AE47" s="23"/>
      <c r="AF47" s="23"/>
      <c r="AG47" s="23"/>
      <c r="AK47" s="111"/>
    </row>
    <row r="48" spans="1:38" x14ac:dyDescent="0.15">
      <c r="A48" s="257"/>
      <c r="B48" s="258"/>
      <c r="C48" s="258"/>
      <c r="D48" s="259"/>
      <c r="E48" s="103"/>
      <c r="F48" s="53"/>
      <c r="G48" s="10"/>
      <c r="H48" s="10"/>
      <c r="I48" s="76"/>
      <c r="J48" s="64"/>
      <c r="K48" s="43"/>
      <c r="L48" s="10"/>
      <c r="M48" s="10"/>
      <c r="N48" s="79"/>
      <c r="O48" s="72"/>
      <c r="P48" s="10"/>
      <c r="Q48" s="51"/>
      <c r="R48" s="14">
        <f t="shared" si="34"/>
        <v>0</v>
      </c>
      <c r="S48" s="54" t="e">
        <f>R48/R63</f>
        <v>#DIV/0!</v>
      </c>
      <c r="T48" s="30"/>
      <c r="U48" s="23"/>
      <c r="V48" s="23"/>
      <c r="W48" s="23"/>
      <c r="X48" s="23"/>
      <c r="Y48" s="23"/>
      <c r="Z48" s="23"/>
      <c r="AA48" s="23"/>
      <c r="AB48" s="23"/>
      <c r="AC48" s="23"/>
      <c r="AD48" s="23"/>
      <c r="AE48" s="23"/>
      <c r="AF48" s="23"/>
      <c r="AG48" s="23"/>
      <c r="AK48" s="111"/>
    </row>
    <row r="49" spans="1:37" x14ac:dyDescent="0.15">
      <c r="A49" s="257"/>
      <c r="B49" s="258"/>
      <c r="C49" s="258"/>
      <c r="D49" s="259"/>
      <c r="E49" s="105"/>
      <c r="F49" s="53"/>
      <c r="G49" s="10"/>
      <c r="H49" s="10"/>
      <c r="I49" s="69"/>
      <c r="J49" s="17"/>
      <c r="K49" s="10"/>
      <c r="L49" s="10"/>
      <c r="M49" s="10"/>
      <c r="N49" s="67"/>
      <c r="O49" s="72"/>
      <c r="P49" s="10"/>
      <c r="Q49" s="51"/>
      <c r="R49" s="14">
        <f t="shared" si="34"/>
        <v>0</v>
      </c>
      <c r="S49" s="54" t="e">
        <f>R49/R63</f>
        <v>#DIV/0!</v>
      </c>
      <c r="T49" s="30"/>
      <c r="U49" s="23"/>
      <c r="V49" s="23"/>
      <c r="W49" s="23"/>
      <c r="X49" s="23"/>
      <c r="Y49" s="23"/>
      <c r="Z49" s="23"/>
      <c r="AA49" s="23"/>
      <c r="AB49" s="23"/>
      <c r="AC49" s="23"/>
      <c r="AD49" s="23"/>
      <c r="AE49" s="23"/>
      <c r="AF49" s="23"/>
      <c r="AG49" s="23"/>
      <c r="AK49" s="111"/>
    </row>
    <row r="50" spans="1:37" x14ac:dyDescent="0.15">
      <c r="A50" s="257"/>
      <c r="B50" s="258"/>
      <c r="C50" s="258"/>
      <c r="D50" s="259"/>
      <c r="E50" s="107"/>
      <c r="F50" s="53"/>
      <c r="G50" s="20"/>
      <c r="H50" s="20"/>
      <c r="I50" s="81"/>
      <c r="J50" s="64"/>
      <c r="K50" s="20"/>
      <c r="L50" s="20"/>
      <c r="M50" s="20"/>
      <c r="N50" s="20"/>
      <c r="O50" s="56"/>
      <c r="P50" s="10"/>
      <c r="Q50" s="51"/>
      <c r="R50" s="14">
        <f t="shared" si="34"/>
        <v>0</v>
      </c>
      <c r="S50" s="54" t="e">
        <f>R50/R63</f>
        <v>#DIV/0!</v>
      </c>
      <c r="T50" s="262" t="s">
        <v>117</v>
      </c>
      <c r="U50" s="263"/>
      <c r="V50" s="23"/>
      <c r="W50" s="23"/>
      <c r="X50" s="23"/>
      <c r="Y50" s="23"/>
      <c r="AC50" s="23" t="s">
        <v>87</v>
      </c>
      <c r="AK50" s="47"/>
    </row>
    <row r="51" spans="1:37" x14ac:dyDescent="0.15">
      <c r="A51" s="257"/>
      <c r="B51" s="258"/>
      <c r="C51" s="258"/>
      <c r="D51" s="259"/>
      <c r="E51" s="103"/>
      <c r="F51" s="53"/>
      <c r="G51" s="10"/>
      <c r="H51" s="10"/>
      <c r="I51" s="10"/>
      <c r="J51" s="10"/>
      <c r="K51" s="10"/>
      <c r="L51" s="10"/>
      <c r="M51" s="10"/>
      <c r="N51" s="79"/>
      <c r="O51" s="78"/>
      <c r="P51" s="10"/>
      <c r="Q51" s="51"/>
      <c r="R51" s="14">
        <f t="shared" ref="R51:R52" si="35">SUM(F51:Q51)</f>
        <v>0</v>
      </c>
      <c r="S51" s="54" t="e">
        <f>R51/R61</f>
        <v>#DIV/0!</v>
      </c>
      <c r="T51" s="110"/>
      <c r="Y51" s="23"/>
      <c r="Z51" s="23"/>
      <c r="AC51" s="23"/>
      <c r="AK51" s="47"/>
    </row>
    <row r="52" spans="1:37" x14ac:dyDescent="0.15">
      <c r="A52" s="257"/>
      <c r="B52" s="258"/>
      <c r="C52" s="258"/>
      <c r="D52" s="259"/>
      <c r="E52" s="103"/>
      <c r="F52" s="53"/>
      <c r="G52" s="10"/>
      <c r="H52" s="10"/>
      <c r="I52" s="10"/>
      <c r="J52" s="10"/>
      <c r="K52" s="10"/>
      <c r="L52" s="10"/>
      <c r="M52" s="10"/>
      <c r="N52" s="79"/>
      <c r="O52" s="78"/>
      <c r="P52" s="10"/>
      <c r="Q52" s="51"/>
      <c r="R52" s="14">
        <f t="shared" si="35"/>
        <v>0</v>
      </c>
      <c r="S52" s="54" t="e">
        <f>R52/R62</f>
        <v>#DIV/0!</v>
      </c>
      <c r="T52" s="110"/>
      <c r="U52" s="23"/>
      <c r="V52" s="23"/>
      <c r="W52" s="23"/>
      <c r="X52" s="23"/>
      <c r="Y52" s="23"/>
      <c r="Z52" s="23"/>
      <c r="AA52" s="23"/>
      <c r="AC52" s="23"/>
      <c r="AD52" s="23"/>
      <c r="AE52" s="23"/>
      <c r="AF52" s="23"/>
      <c r="AG52" s="23"/>
      <c r="AK52" s="111"/>
    </row>
    <row r="53" spans="1:37" x14ac:dyDescent="0.15">
      <c r="A53" s="257"/>
      <c r="B53" s="258"/>
      <c r="C53" s="258"/>
      <c r="D53" s="259"/>
      <c r="E53" s="108"/>
      <c r="F53" s="53"/>
      <c r="G53" s="10"/>
      <c r="H53" s="10"/>
      <c r="I53" s="10"/>
      <c r="J53" s="10"/>
      <c r="K53" s="10"/>
      <c r="L53" s="10"/>
      <c r="M53" s="10"/>
      <c r="N53" s="79"/>
      <c r="O53" s="78"/>
      <c r="P53" s="10"/>
      <c r="Q53" s="51"/>
      <c r="R53" s="14">
        <f>SUM(J53:Q53)</f>
        <v>0</v>
      </c>
      <c r="S53" s="54" t="e">
        <f>R53/R63</f>
        <v>#DIV/0!</v>
      </c>
      <c r="T53" s="110"/>
      <c r="U53" s="23"/>
      <c r="V53" s="23"/>
      <c r="W53" s="23"/>
      <c r="X53" s="23"/>
      <c r="Y53" s="23"/>
      <c r="Z53" s="23"/>
      <c r="AA53" s="23"/>
      <c r="AC53" s="23"/>
      <c r="AD53" s="23"/>
      <c r="AF53" s="23"/>
      <c r="AG53" s="23"/>
      <c r="AK53" s="111"/>
    </row>
    <row r="54" spans="1:37" x14ac:dyDescent="0.15">
      <c r="A54" s="257"/>
      <c r="B54" s="258"/>
      <c r="C54" s="258"/>
      <c r="D54" s="259"/>
      <c r="E54" s="108"/>
      <c r="F54" s="53"/>
      <c r="G54" s="10"/>
      <c r="H54" s="10"/>
      <c r="I54" s="10"/>
      <c r="J54" s="10"/>
      <c r="K54" s="10"/>
      <c r="L54" s="10"/>
      <c r="M54" s="10"/>
      <c r="N54" s="79"/>
      <c r="O54" s="72"/>
      <c r="P54" s="10"/>
      <c r="Q54" s="51"/>
      <c r="R54" s="14">
        <f t="shared" si="34"/>
        <v>0</v>
      </c>
      <c r="S54" s="54" t="e">
        <f>R54/R63</f>
        <v>#DIV/0!</v>
      </c>
      <c r="T54" s="110"/>
      <c r="U54" s="23"/>
      <c r="V54" s="23"/>
      <c r="W54" s="23"/>
      <c r="X54" s="23"/>
      <c r="Y54" s="23"/>
      <c r="Z54" s="23"/>
      <c r="AA54" s="23"/>
      <c r="AB54" s="23"/>
      <c r="AC54" s="23"/>
      <c r="AD54" s="23"/>
      <c r="AE54" s="23"/>
      <c r="AF54" s="23"/>
      <c r="AG54" s="23"/>
      <c r="AK54" s="111"/>
    </row>
    <row r="55" spans="1:37" x14ac:dyDescent="0.15">
      <c r="A55" s="257"/>
      <c r="B55" s="258"/>
      <c r="C55" s="258"/>
      <c r="D55" s="259"/>
      <c r="E55" s="108"/>
      <c r="F55" s="53"/>
      <c r="G55" s="10"/>
      <c r="H55" s="10"/>
      <c r="I55" s="10"/>
      <c r="J55" s="10"/>
      <c r="K55" s="10"/>
      <c r="L55" s="10"/>
      <c r="M55" s="10"/>
      <c r="N55" s="10"/>
      <c r="O55" s="72"/>
      <c r="P55" s="10"/>
      <c r="Q55" s="51"/>
      <c r="R55" s="14">
        <f t="shared" si="34"/>
        <v>0</v>
      </c>
      <c r="S55" s="54" t="e">
        <f>R55/R63</f>
        <v>#DIV/0!</v>
      </c>
      <c r="T55" s="110"/>
      <c r="U55" s="23"/>
      <c r="V55" s="23"/>
      <c r="W55" s="23"/>
      <c r="X55" s="23"/>
      <c r="Y55" s="23"/>
      <c r="Z55" s="23"/>
      <c r="AA55" s="23"/>
      <c r="AB55" s="23"/>
      <c r="AC55" s="23"/>
      <c r="AD55" s="23"/>
      <c r="AE55" s="23"/>
      <c r="AF55" s="23"/>
      <c r="AG55" s="23"/>
      <c r="AK55" s="111"/>
    </row>
    <row r="56" spans="1:37" x14ac:dyDescent="0.15">
      <c r="A56" s="257"/>
      <c r="B56" s="258"/>
      <c r="C56" s="258"/>
      <c r="D56" s="259"/>
      <c r="E56" s="109"/>
      <c r="F56" s="53"/>
      <c r="G56" s="10"/>
      <c r="H56" s="10"/>
      <c r="I56" s="10"/>
      <c r="J56" s="10"/>
      <c r="K56" s="10"/>
      <c r="L56" s="10"/>
      <c r="M56" s="10"/>
      <c r="N56" s="10"/>
      <c r="O56" s="72"/>
      <c r="P56" s="10"/>
      <c r="Q56" s="51"/>
      <c r="R56" s="14">
        <f t="shared" si="34"/>
        <v>0</v>
      </c>
      <c r="S56" s="54" t="e">
        <f>R56/R63</f>
        <v>#DIV/0!</v>
      </c>
      <c r="T56" s="110"/>
      <c r="U56" s="23"/>
      <c r="V56" s="23"/>
      <c r="W56" s="23"/>
      <c r="X56" s="23"/>
      <c r="Y56" s="23"/>
      <c r="Z56" s="23"/>
      <c r="AA56" s="23"/>
      <c r="AB56" s="23"/>
      <c r="AC56" s="23"/>
      <c r="AD56" s="23"/>
      <c r="AE56" s="23"/>
      <c r="AF56" s="23"/>
      <c r="AG56" s="23"/>
      <c r="AK56" s="111"/>
    </row>
    <row r="57" spans="1:37" x14ac:dyDescent="0.15">
      <c r="A57" s="257"/>
      <c r="B57" s="258"/>
      <c r="C57" s="258"/>
      <c r="D57" s="259"/>
      <c r="E57" s="109"/>
      <c r="F57" s="53"/>
      <c r="G57" s="10"/>
      <c r="H57" s="10"/>
      <c r="I57" s="10"/>
      <c r="J57" s="10"/>
      <c r="K57" s="10"/>
      <c r="L57" s="10"/>
      <c r="M57" s="10"/>
      <c r="N57" s="10"/>
      <c r="O57" s="72"/>
      <c r="P57" s="10"/>
      <c r="Q57" s="51"/>
      <c r="R57" s="14">
        <f t="shared" si="34"/>
        <v>0</v>
      </c>
      <c r="S57" s="54" t="e">
        <f>R57/R63</f>
        <v>#DIV/0!</v>
      </c>
      <c r="U57" s="23"/>
      <c r="V57" s="23"/>
      <c r="W57" s="23"/>
      <c r="X57" s="23"/>
      <c r="Y57" s="23"/>
      <c r="Z57" s="23"/>
      <c r="AA57" s="23"/>
      <c r="AB57" s="23"/>
      <c r="AC57" s="23"/>
      <c r="AD57" s="23"/>
      <c r="AE57" s="23"/>
      <c r="AF57" s="23"/>
      <c r="AG57" s="23"/>
      <c r="AK57" s="111"/>
    </row>
    <row r="58" spans="1:37" x14ac:dyDescent="0.15">
      <c r="A58" s="257"/>
      <c r="B58" s="258"/>
      <c r="C58" s="258"/>
      <c r="D58" s="259"/>
      <c r="E58" s="103"/>
      <c r="F58" s="53"/>
      <c r="G58" s="10"/>
      <c r="H58" s="10"/>
      <c r="I58" s="10"/>
      <c r="J58" s="10"/>
      <c r="K58" s="10"/>
      <c r="L58" s="10"/>
      <c r="M58" s="10"/>
      <c r="N58" s="10"/>
      <c r="O58" s="72"/>
      <c r="P58" s="10"/>
      <c r="Q58" s="51"/>
      <c r="R58" s="14">
        <f t="shared" si="34"/>
        <v>0</v>
      </c>
      <c r="S58" s="54" t="e">
        <f>R58/R63</f>
        <v>#DIV/0!</v>
      </c>
      <c r="T58" s="110"/>
      <c r="U58" s="23"/>
      <c r="V58" s="23"/>
      <c r="W58" s="23"/>
      <c r="X58" s="23"/>
      <c r="Y58" s="23"/>
      <c r="Z58" s="23"/>
      <c r="AA58" s="23"/>
      <c r="AB58" s="23"/>
      <c r="AC58" s="23"/>
      <c r="AD58" s="23"/>
      <c r="AE58" s="23"/>
      <c r="AF58" s="23"/>
      <c r="AG58" s="23"/>
      <c r="AK58" s="111"/>
    </row>
    <row r="59" spans="1:37" x14ac:dyDescent="0.15">
      <c r="A59" s="257"/>
      <c r="B59" s="258"/>
      <c r="C59" s="258"/>
      <c r="D59" s="259"/>
      <c r="E59" s="103"/>
      <c r="F59" s="53"/>
      <c r="G59" s="10"/>
      <c r="H59" s="10"/>
      <c r="I59" s="10"/>
      <c r="J59" s="10"/>
      <c r="K59" s="10"/>
      <c r="L59" s="10"/>
      <c r="M59" s="10"/>
      <c r="N59" s="10"/>
      <c r="O59" s="72"/>
      <c r="P59" s="10"/>
      <c r="Q59" s="51"/>
      <c r="R59" s="14">
        <f t="shared" si="34"/>
        <v>0</v>
      </c>
      <c r="S59" s="54" t="e">
        <f>R59/R63</f>
        <v>#DIV/0!</v>
      </c>
      <c r="T59" s="110"/>
      <c r="U59" s="23"/>
      <c r="V59" s="23"/>
      <c r="W59" s="23"/>
      <c r="X59" s="23"/>
      <c r="Y59" s="23"/>
      <c r="Z59" s="23"/>
      <c r="AA59" s="23"/>
      <c r="AB59" s="23"/>
      <c r="AC59" s="23"/>
      <c r="AD59" s="23"/>
      <c r="AE59" s="23"/>
      <c r="AF59" s="23"/>
      <c r="AG59" s="23"/>
      <c r="AK59" s="111"/>
    </row>
    <row r="60" spans="1:37" x14ac:dyDescent="0.15">
      <c r="A60" s="257"/>
      <c r="B60" s="258"/>
      <c r="C60" s="258"/>
      <c r="D60" s="259"/>
      <c r="E60" s="103"/>
      <c r="F60" s="53"/>
      <c r="G60" s="10"/>
      <c r="H60" s="10"/>
      <c r="I60" s="10"/>
      <c r="J60" s="10"/>
      <c r="K60" s="10"/>
      <c r="L60" s="10"/>
      <c r="M60" s="10"/>
      <c r="N60" s="10"/>
      <c r="O60" s="72"/>
      <c r="P60" s="10"/>
      <c r="Q60" s="51"/>
      <c r="R60" s="14">
        <f t="shared" si="34"/>
        <v>0</v>
      </c>
      <c r="S60" s="54" t="e">
        <f>R60/R63</f>
        <v>#DIV/0!</v>
      </c>
      <c r="T60" s="35"/>
      <c r="U60" s="23"/>
      <c r="V60" s="23"/>
      <c r="W60" s="23"/>
      <c r="X60" s="23"/>
      <c r="Y60" s="23"/>
      <c r="Z60" s="23"/>
      <c r="AA60" s="23"/>
      <c r="AB60" s="23"/>
      <c r="AC60" s="23"/>
      <c r="AD60" s="23"/>
      <c r="AE60" s="23"/>
      <c r="AF60" s="23"/>
      <c r="AG60" s="23"/>
      <c r="AK60" s="111"/>
    </row>
    <row r="61" spans="1:37" x14ac:dyDescent="0.15">
      <c r="A61" s="257"/>
      <c r="B61" s="258"/>
      <c r="C61" s="258"/>
      <c r="D61" s="259"/>
      <c r="E61" s="103"/>
      <c r="F61" s="53"/>
      <c r="G61" s="10"/>
      <c r="H61" s="10"/>
      <c r="I61" s="10"/>
      <c r="J61" s="10"/>
      <c r="K61" s="10"/>
      <c r="L61" s="10"/>
      <c r="M61" s="10"/>
      <c r="N61" s="10"/>
      <c r="O61" s="72"/>
      <c r="P61" s="10"/>
      <c r="Q61" s="51"/>
      <c r="R61" s="14">
        <f>SUM(J61:Q61)</f>
        <v>0</v>
      </c>
      <c r="S61" s="54" t="e">
        <f>R61/R63</f>
        <v>#DIV/0!</v>
      </c>
      <c r="T61" s="35"/>
      <c r="U61" s="23"/>
      <c r="V61" s="23"/>
      <c r="W61" s="23"/>
      <c r="X61" s="23"/>
      <c r="Y61" s="23"/>
      <c r="Z61" s="23"/>
      <c r="AA61" s="23"/>
      <c r="AB61" s="23"/>
      <c r="AC61" s="23"/>
      <c r="AD61" s="23"/>
      <c r="AE61" s="23"/>
      <c r="AF61" s="23"/>
      <c r="AG61" s="23"/>
      <c r="AK61" s="111"/>
    </row>
    <row r="62" spans="1:37" x14ac:dyDescent="0.15">
      <c r="A62" s="257"/>
      <c r="B62" s="258"/>
      <c r="C62" s="258"/>
      <c r="D62" s="259"/>
      <c r="E62" s="103"/>
      <c r="F62" s="53"/>
      <c r="G62" s="10"/>
      <c r="H62" s="10"/>
      <c r="I62" s="10"/>
      <c r="J62" s="10"/>
      <c r="K62" s="10"/>
      <c r="L62" s="10"/>
      <c r="M62" s="10"/>
      <c r="N62" s="10"/>
      <c r="O62" s="72"/>
      <c r="P62" s="10"/>
      <c r="Q62" s="51"/>
      <c r="R62" s="14">
        <f>SUM(J62:Q62)</f>
        <v>0</v>
      </c>
      <c r="S62" s="54" t="e">
        <f>R62/R63</f>
        <v>#DIV/0!</v>
      </c>
      <c r="T62" s="35"/>
      <c r="U62" s="23"/>
      <c r="V62" s="23"/>
      <c r="W62" s="23"/>
      <c r="X62" s="23"/>
      <c r="Y62" s="23"/>
      <c r="Z62" s="23"/>
      <c r="AA62" s="23"/>
      <c r="AB62" s="23"/>
      <c r="AC62" s="23"/>
      <c r="AD62" s="23"/>
      <c r="AE62" s="23"/>
      <c r="AF62" s="23"/>
      <c r="AG62" s="23"/>
      <c r="AK62" s="111"/>
    </row>
    <row r="63" spans="1:37" x14ac:dyDescent="0.15">
      <c r="A63" s="266" t="s">
        <v>20</v>
      </c>
      <c r="B63" s="267"/>
      <c r="C63" s="267"/>
      <c r="D63" s="268"/>
      <c r="E63" s="14"/>
      <c r="F63" s="14">
        <f t="shared" ref="F63:S63" si="36">SUM(F37:F62)</f>
        <v>0</v>
      </c>
      <c r="G63" s="14">
        <f t="shared" si="36"/>
        <v>0</v>
      </c>
      <c r="H63" s="14">
        <f t="shared" si="36"/>
        <v>0</v>
      </c>
      <c r="I63" s="14">
        <f t="shared" si="36"/>
        <v>0</v>
      </c>
      <c r="J63" s="14">
        <f t="shared" si="36"/>
        <v>0</v>
      </c>
      <c r="K63" s="14">
        <f t="shared" si="36"/>
        <v>0</v>
      </c>
      <c r="L63" s="14">
        <f t="shared" si="36"/>
        <v>0</v>
      </c>
      <c r="M63" s="14">
        <f t="shared" si="36"/>
        <v>0</v>
      </c>
      <c r="N63" s="14">
        <f t="shared" si="36"/>
        <v>0</v>
      </c>
      <c r="O63" s="14">
        <f t="shared" si="36"/>
        <v>0</v>
      </c>
      <c r="P63" s="14">
        <f t="shared" si="36"/>
        <v>0</v>
      </c>
      <c r="Q63" s="40">
        <f t="shared" si="36"/>
        <v>0</v>
      </c>
      <c r="R63" s="14">
        <f t="shared" si="36"/>
        <v>0</v>
      </c>
      <c r="S63" s="57" t="e">
        <f t="shared" si="36"/>
        <v>#DIV/0!</v>
      </c>
      <c r="T63" s="112"/>
      <c r="U63" s="113"/>
      <c r="V63" s="113"/>
      <c r="W63" s="113"/>
      <c r="X63" s="113"/>
      <c r="Y63" s="113"/>
      <c r="Z63" s="113"/>
      <c r="AA63" s="113"/>
      <c r="AB63" s="113"/>
      <c r="AC63" s="113"/>
      <c r="AD63" s="113"/>
      <c r="AE63" s="113"/>
      <c r="AF63" s="113"/>
      <c r="AG63" s="113"/>
      <c r="AH63" s="113"/>
      <c r="AI63" s="113"/>
      <c r="AJ63" s="113"/>
      <c r="AK63" s="114"/>
    </row>
    <row r="106" spans="9:9" x14ac:dyDescent="0.15">
      <c r="I106" s="3" t="s">
        <v>43</v>
      </c>
    </row>
  </sheetData>
  <mergeCells count="56">
    <mergeCell ref="AA1:AC1"/>
    <mergeCell ref="T3:V3"/>
    <mergeCell ref="W3:Y3"/>
    <mergeCell ref="Z3:AB3"/>
    <mergeCell ref="K3:M3"/>
    <mergeCell ref="Q3:S3"/>
    <mergeCell ref="N3:P3"/>
    <mergeCell ref="A63:D63"/>
    <mergeCell ref="A50:D50"/>
    <mergeCell ref="A53:D53"/>
    <mergeCell ref="A36:D36"/>
    <mergeCell ref="A38:D38"/>
    <mergeCell ref="A39:D39"/>
    <mergeCell ref="A40:D40"/>
    <mergeCell ref="A41:D41"/>
    <mergeCell ref="A42:D42"/>
    <mergeCell ref="A43:D43"/>
    <mergeCell ref="A44:D44"/>
    <mergeCell ref="A45:D45"/>
    <mergeCell ref="A46:D46"/>
    <mergeCell ref="A47:D47"/>
    <mergeCell ref="A62:D62"/>
    <mergeCell ref="A58:D58"/>
    <mergeCell ref="A59:D59"/>
    <mergeCell ref="A61:D61"/>
    <mergeCell ref="T50:U50"/>
    <mergeCell ref="B19:D19"/>
    <mergeCell ref="E19:G19"/>
    <mergeCell ref="H19:J19"/>
    <mergeCell ref="K19:L19"/>
    <mergeCell ref="A57:D57"/>
    <mergeCell ref="T36:U36"/>
    <mergeCell ref="A60:D60"/>
    <mergeCell ref="A52:D52"/>
    <mergeCell ref="A54:D54"/>
    <mergeCell ref="A51:D51"/>
    <mergeCell ref="B3:D3"/>
    <mergeCell ref="V19:W19"/>
    <mergeCell ref="M19:O19"/>
    <mergeCell ref="A55:D55"/>
    <mergeCell ref="A56:D56"/>
    <mergeCell ref="A48:D48"/>
    <mergeCell ref="A49:D49"/>
    <mergeCell ref="A37:D37"/>
    <mergeCell ref="E3:G3"/>
    <mergeCell ref="H3:J3"/>
    <mergeCell ref="P19:R19"/>
    <mergeCell ref="S19:U19"/>
    <mergeCell ref="AI3:AK3"/>
    <mergeCell ref="AF3:AH3"/>
    <mergeCell ref="X19:Z19"/>
    <mergeCell ref="AA19:AC19"/>
    <mergeCell ref="AD19:AF19"/>
    <mergeCell ref="AG19:AI19"/>
    <mergeCell ref="AJ19:AL19"/>
    <mergeCell ref="AC3:AE3"/>
  </mergeCells>
  <phoneticPr fontId="27"/>
  <pageMargins left="0.25" right="0.25" top="0.75" bottom="0.75" header="0.3" footer="0.3"/>
  <pageSetup paperSize="9" scale="5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F36D8-44E2-4747-93D0-16082ACE3A13}">
  <sheetPr>
    <pageSetUpPr fitToPage="1"/>
  </sheetPr>
  <dimension ref="A1:AA59"/>
  <sheetViews>
    <sheetView zoomScale="75" zoomScaleNormal="75" workbookViewId="0">
      <pane xSplit="1" ySplit="4" topLeftCell="B5" activePane="bottomRight" state="frozen"/>
      <selection pane="topRight" activeCell="B1" sqref="B1"/>
      <selection pane="bottomLeft" activeCell="A5" sqref="A5"/>
      <selection pane="bottomRight"/>
    </sheetView>
  </sheetViews>
  <sheetFormatPr defaultRowHeight="13.5" x14ac:dyDescent="0.15"/>
  <cols>
    <col min="1" max="1" width="30.75" style="151" customWidth="1"/>
    <col min="2" max="2" width="10" style="151" bestFit="1" customWidth="1"/>
    <col min="3" max="3" width="8.25" style="151" customWidth="1"/>
    <col min="4" max="4" width="9" style="151"/>
    <col min="5" max="5" width="8" style="151" customWidth="1"/>
    <col min="6" max="6" width="9" style="151"/>
    <col min="7" max="7" width="8" style="151" customWidth="1"/>
    <col min="8" max="8" width="9" style="151"/>
    <col min="9" max="9" width="8.25" style="151" customWidth="1"/>
    <col min="10" max="16384" width="9" style="151"/>
  </cols>
  <sheetData>
    <row r="1" spans="1:27" ht="14.25" thickBot="1" x14ac:dyDescent="0.2">
      <c r="A1" s="151" t="s">
        <v>118</v>
      </c>
      <c r="P1" s="151" t="s">
        <v>250</v>
      </c>
      <c r="R1" s="151" t="s">
        <v>251</v>
      </c>
    </row>
    <row r="2" spans="1:27" x14ac:dyDescent="0.15">
      <c r="A2" s="152" t="s">
        <v>195</v>
      </c>
      <c r="B2" s="273" t="s">
        <v>119</v>
      </c>
      <c r="C2" s="274"/>
      <c r="D2" s="273" t="s">
        <v>120</v>
      </c>
      <c r="E2" s="274"/>
      <c r="F2" s="273" t="s">
        <v>121</v>
      </c>
      <c r="G2" s="274"/>
      <c r="H2" s="273" t="s">
        <v>11</v>
      </c>
      <c r="I2" s="274"/>
      <c r="J2" s="273" t="s">
        <v>122</v>
      </c>
      <c r="K2" s="274"/>
      <c r="L2" s="273" t="s">
        <v>123</v>
      </c>
      <c r="M2" s="274"/>
      <c r="N2" s="273" t="s">
        <v>124</v>
      </c>
      <c r="O2" s="274"/>
      <c r="P2" s="273" t="s">
        <v>125</v>
      </c>
      <c r="Q2" s="274"/>
      <c r="R2" s="273" t="s">
        <v>126</v>
      </c>
      <c r="S2" s="274"/>
      <c r="T2" s="273" t="s">
        <v>127</v>
      </c>
      <c r="U2" s="274"/>
      <c r="V2" s="273" t="s">
        <v>128</v>
      </c>
      <c r="W2" s="274"/>
      <c r="X2" s="273" t="s">
        <v>129</v>
      </c>
      <c r="Y2" s="274"/>
      <c r="Z2" s="278" t="s">
        <v>130</v>
      </c>
      <c r="AA2" s="274"/>
    </row>
    <row r="3" spans="1:27" x14ac:dyDescent="0.15">
      <c r="A3" s="153" t="s">
        <v>131</v>
      </c>
      <c r="B3" s="275">
        <v>2493000</v>
      </c>
      <c r="C3" s="276"/>
      <c r="D3" s="275">
        <v>2350500</v>
      </c>
      <c r="E3" s="276"/>
      <c r="F3" s="275">
        <v>1699000</v>
      </c>
      <c r="G3" s="276"/>
      <c r="H3" s="275">
        <v>1738500</v>
      </c>
      <c r="I3" s="276"/>
      <c r="J3" s="275">
        <v>2433500</v>
      </c>
      <c r="K3" s="276"/>
      <c r="L3" s="275">
        <v>4383630</v>
      </c>
      <c r="M3" s="276"/>
      <c r="N3" s="275">
        <v>5908310</v>
      </c>
      <c r="O3" s="276"/>
      <c r="P3" s="275">
        <v>4461190</v>
      </c>
      <c r="Q3" s="276"/>
      <c r="R3" s="275">
        <v>3735970</v>
      </c>
      <c r="S3" s="276"/>
      <c r="T3" s="275">
        <v>3216010</v>
      </c>
      <c r="U3" s="276"/>
      <c r="V3" s="275">
        <v>2792432</v>
      </c>
      <c r="W3" s="276"/>
      <c r="X3" s="275">
        <v>2643045</v>
      </c>
      <c r="Y3" s="276"/>
      <c r="Z3" s="277">
        <v>3012193</v>
      </c>
      <c r="AA3" s="276"/>
    </row>
    <row r="4" spans="1:27" ht="14.25" thickBot="1" x14ac:dyDescent="0.2">
      <c r="A4" s="154" t="s">
        <v>132</v>
      </c>
      <c r="B4" s="270">
        <v>1662</v>
      </c>
      <c r="C4" s="271"/>
      <c r="D4" s="270">
        <v>1567</v>
      </c>
      <c r="E4" s="271"/>
      <c r="F4" s="270">
        <v>1133</v>
      </c>
      <c r="G4" s="271"/>
      <c r="H4" s="270">
        <v>1159</v>
      </c>
      <c r="I4" s="271"/>
      <c r="J4" s="270">
        <v>1621</v>
      </c>
      <c r="K4" s="271"/>
      <c r="L4" s="270">
        <v>1870</v>
      </c>
      <c r="M4" s="271"/>
      <c r="N4" s="270">
        <v>2440</v>
      </c>
      <c r="O4" s="271"/>
      <c r="P4" s="270">
        <v>1804</v>
      </c>
      <c r="Q4" s="271"/>
      <c r="R4" s="270">
        <v>1777</v>
      </c>
      <c r="S4" s="271"/>
      <c r="T4" s="270">
        <v>1573</v>
      </c>
      <c r="U4" s="271"/>
      <c r="V4" s="270">
        <v>1808</v>
      </c>
      <c r="W4" s="271"/>
      <c r="X4" s="270">
        <v>1843</v>
      </c>
      <c r="Y4" s="271"/>
      <c r="Z4" s="272">
        <v>2015</v>
      </c>
      <c r="AA4" s="271"/>
    </row>
    <row r="5" spans="1:27" ht="7.5" customHeight="1" thickBot="1" x14ac:dyDescent="0.2"/>
    <row r="6" spans="1:27" x14ac:dyDescent="0.15">
      <c r="A6" s="155" t="s">
        <v>133</v>
      </c>
      <c r="B6" s="156" t="s">
        <v>132</v>
      </c>
      <c r="C6" s="157" t="s">
        <v>134</v>
      </c>
      <c r="D6" s="156" t="s">
        <v>132</v>
      </c>
      <c r="E6" s="157" t="s">
        <v>134</v>
      </c>
      <c r="F6" s="156" t="s">
        <v>132</v>
      </c>
      <c r="G6" s="157" t="s">
        <v>134</v>
      </c>
      <c r="H6" s="156" t="s">
        <v>132</v>
      </c>
      <c r="I6" s="157" t="s">
        <v>134</v>
      </c>
      <c r="J6" s="156" t="s">
        <v>132</v>
      </c>
      <c r="K6" s="157" t="s">
        <v>134</v>
      </c>
      <c r="L6" s="156" t="s">
        <v>132</v>
      </c>
      <c r="M6" s="157" t="s">
        <v>134</v>
      </c>
      <c r="N6" s="156" t="s">
        <v>132</v>
      </c>
      <c r="O6" s="157" t="s">
        <v>134</v>
      </c>
      <c r="P6" s="156" t="s">
        <v>132</v>
      </c>
      <c r="Q6" s="157" t="s">
        <v>134</v>
      </c>
      <c r="R6" s="156" t="s">
        <v>132</v>
      </c>
      <c r="S6" s="157" t="s">
        <v>134</v>
      </c>
      <c r="T6" s="156" t="s">
        <v>132</v>
      </c>
      <c r="U6" s="157" t="s">
        <v>134</v>
      </c>
      <c r="V6" s="156" t="s">
        <v>132</v>
      </c>
      <c r="W6" s="157" t="s">
        <v>134</v>
      </c>
      <c r="X6" s="156" t="s">
        <v>132</v>
      </c>
      <c r="Y6" s="157" t="s">
        <v>134</v>
      </c>
      <c r="Z6" s="156" t="s">
        <v>132</v>
      </c>
      <c r="AA6" s="157" t="s">
        <v>134</v>
      </c>
    </row>
    <row r="7" spans="1:27" x14ac:dyDescent="0.15">
      <c r="A7" s="158" t="s">
        <v>135</v>
      </c>
      <c r="B7" s="159">
        <v>790</v>
      </c>
      <c r="C7" s="160">
        <f>B7/B4</f>
        <v>0.47533092659446452</v>
      </c>
      <c r="D7" s="159">
        <v>661</v>
      </c>
      <c r="E7" s="160">
        <f>D7/D4</f>
        <v>0.42182514358647094</v>
      </c>
      <c r="F7" s="159">
        <v>472</v>
      </c>
      <c r="G7" s="160">
        <f>F7/F4</f>
        <v>0.41659311562224183</v>
      </c>
      <c r="H7" s="159">
        <v>427</v>
      </c>
      <c r="I7" s="160">
        <f>H7/H4</f>
        <v>0.36842105263157893</v>
      </c>
      <c r="J7" s="159">
        <v>735</v>
      </c>
      <c r="K7" s="170">
        <f>J7/J4</f>
        <v>0.45342381246144353</v>
      </c>
      <c r="L7" s="159">
        <v>821</v>
      </c>
      <c r="M7" s="186">
        <f>L7/L4</f>
        <v>0.4390374331550802</v>
      </c>
      <c r="N7" s="159">
        <v>1081</v>
      </c>
      <c r="O7" s="186">
        <f>N7/N4</f>
        <v>0.44303278688524589</v>
      </c>
      <c r="P7" s="159">
        <v>800</v>
      </c>
      <c r="Q7" s="186">
        <f>P7/P4</f>
        <v>0.44345898004434592</v>
      </c>
      <c r="R7" s="159">
        <v>841</v>
      </c>
      <c r="S7" s="186">
        <f>R7/R4</f>
        <v>0.47326955543050087</v>
      </c>
      <c r="T7" s="159">
        <v>743</v>
      </c>
      <c r="U7" s="186">
        <f>T7/T4</f>
        <v>0.47234583598219959</v>
      </c>
      <c r="V7" s="159">
        <v>878</v>
      </c>
      <c r="W7" s="186">
        <f>V7/V4</f>
        <v>0.48561946902654868</v>
      </c>
      <c r="X7" s="159">
        <v>898</v>
      </c>
      <c r="Y7" s="186">
        <f>X7/X4</f>
        <v>0.48724905046120454</v>
      </c>
      <c r="Z7" s="159">
        <v>950</v>
      </c>
      <c r="AA7" s="197">
        <f>Z7/Z4</f>
        <v>0.47146401985111663</v>
      </c>
    </row>
    <row r="8" spans="1:27" x14ac:dyDescent="0.15">
      <c r="A8" s="158" t="s">
        <v>136</v>
      </c>
      <c r="B8" s="159">
        <v>197</v>
      </c>
      <c r="C8" s="160">
        <f>B8/B4</f>
        <v>0.11853188929001203</v>
      </c>
      <c r="D8" s="159">
        <v>215</v>
      </c>
      <c r="E8" s="160">
        <f>D8/D4</f>
        <v>0.1372048500319081</v>
      </c>
      <c r="F8" s="159">
        <v>68</v>
      </c>
      <c r="G8" s="160">
        <f>F8/F4</f>
        <v>6.0017652250661961E-2</v>
      </c>
      <c r="H8" s="159">
        <v>0</v>
      </c>
      <c r="I8" s="160">
        <f>H8/H4</f>
        <v>0</v>
      </c>
      <c r="J8" s="159">
        <v>0</v>
      </c>
      <c r="K8" s="170">
        <f>J8/J4</f>
        <v>0</v>
      </c>
      <c r="L8" s="159">
        <v>0</v>
      </c>
      <c r="M8" s="186">
        <f>L8/L4</f>
        <v>0</v>
      </c>
      <c r="N8" s="159">
        <v>0</v>
      </c>
      <c r="O8" s="186">
        <f>N8/N4</f>
        <v>0</v>
      </c>
      <c r="P8" s="159">
        <v>0</v>
      </c>
      <c r="Q8" s="186">
        <f>P8/P4</f>
        <v>0</v>
      </c>
      <c r="R8" s="159">
        <v>0</v>
      </c>
      <c r="S8" s="186">
        <f>R8/R4</f>
        <v>0</v>
      </c>
      <c r="T8" s="159"/>
      <c r="U8" s="186">
        <f>T8/T4</f>
        <v>0</v>
      </c>
      <c r="V8" s="159"/>
      <c r="W8" s="186">
        <f>V8/V4</f>
        <v>0</v>
      </c>
      <c r="X8" s="159"/>
      <c r="Y8" s="186">
        <f>X8/X4</f>
        <v>0</v>
      </c>
      <c r="Z8" s="159"/>
      <c r="AA8" s="197">
        <f>Z8/Z4</f>
        <v>0</v>
      </c>
    </row>
    <row r="9" spans="1:27" x14ac:dyDescent="0.15">
      <c r="A9" s="158" t="s">
        <v>137</v>
      </c>
      <c r="B9" s="159">
        <v>451</v>
      </c>
      <c r="C9" s="160">
        <f>B9/B4</f>
        <v>0.2713598074608905</v>
      </c>
      <c r="D9" s="159">
        <v>447</v>
      </c>
      <c r="E9" s="160">
        <f>D9/D4</f>
        <v>0.2852584556477345</v>
      </c>
      <c r="F9" s="159">
        <v>300</v>
      </c>
      <c r="G9" s="160">
        <f>F9/F4</f>
        <v>0.26478375992939102</v>
      </c>
      <c r="H9" s="159">
        <v>284</v>
      </c>
      <c r="I9" s="160">
        <f>H9/H4</f>
        <v>0.2450388265746333</v>
      </c>
      <c r="J9" s="159">
        <v>69</v>
      </c>
      <c r="K9" s="170">
        <f>J9/J4</f>
        <v>4.2566317088217148E-2</v>
      </c>
      <c r="L9" s="159">
        <v>0</v>
      </c>
      <c r="M9" s="186">
        <f>L9/L4</f>
        <v>0</v>
      </c>
      <c r="N9" s="159">
        <v>0</v>
      </c>
      <c r="O9" s="186">
        <f>N9/N4</f>
        <v>0</v>
      </c>
      <c r="P9" s="159">
        <v>0</v>
      </c>
      <c r="Q9" s="186">
        <f>P9/P4</f>
        <v>0</v>
      </c>
      <c r="R9" s="159">
        <v>0</v>
      </c>
      <c r="S9" s="186">
        <f>R9/R4</f>
        <v>0</v>
      </c>
      <c r="T9" s="159"/>
      <c r="U9" s="186">
        <f>T9/T4</f>
        <v>0</v>
      </c>
      <c r="V9" s="159"/>
      <c r="W9" s="186">
        <f>V9/V4</f>
        <v>0</v>
      </c>
      <c r="X9" s="159"/>
      <c r="Y9" s="186">
        <f>X9/X4</f>
        <v>0</v>
      </c>
      <c r="Z9" s="159"/>
      <c r="AA9" s="197">
        <f>Z9/Z4</f>
        <v>0</v>
      </c>
    </row>
    <row r="10" spans="1:27" x14ac:dyDescent="0.15">
      <c r="A10" s="158" t="s">
        <v>138</v>
      </c>
      <c r="B10" s="159">
        <v>225</v>
      </c>
      <c r="C10" s="160">
        <f>B10/B4</f>
        <v>0.13537906137184116</v>
      </c>
      <c r="D10" s="159">
        <v>251</v>
      </c>
      <c r="E10" s="160">
        <f>D10/D4</f>
        <v>0.16017868538608807</v>
      </c>
      <c r="F10" s="159">
        <v>154</v>
      </c>
      <c r="G10" s="160">
        <f>F10/F4</f>
        <v>0.13592233009708737</v>
      </c>
      <c r="H10" s="159">
        <v>178</v>
      </c>
      <c r="I10" s="160">
        <f>H10/H4</f>
        <v>0.1535806729939603</v>
      </c>
      <c r="J10" s="159">
        <v>303</v>
      </c>
      <c r="K10" s="170">
        <f>J10/J4</f>
        <v>0.18692165330043184</v>
      </c>
      <c r="L10" s="159">
        <v>325</v>
      </c>
      <c r="M10" s="186">
        <f>L10/L4</f>
        <v>0.17379679144385027</v>
      </c>
      <c r="N10" s="159">
        <v>379</v>
      </c>
      <c r="O10" s="186">
        <f>N10/N4</f>
        <v>0.15532786885245903</v>
      </c>
      <c r="P10" s="159">
        <v>119</v>
      </c>
      <c r="Q10" s="186">
        <f>P10/P4</f>
        <v>6.5964523281596452E-2</v>
      </c>
      <c r="R10" s="159">
        <v>0</v>
      </c>
      <c r="S10" s="186">
        <f>R10/R4</f>
        <v>0</v>
      </c>
      <c r="T10" s="159"/>
      <c r="U10" s="186">
        <f>T10/T4</f>
        <v>0</v>
      </c>
      <c r="V10" s="159"/>
      <c r="W10" s="186">
        <f>V10/V4</f>
        <v>0</v>
      </c>
      <c r="X10" s="159"/>
      <c r="Y10" s="186">
        <f>X10/X4</f>
        <v>0</v>
      </c>
      <c r="Z10" s="159"/>
      <c r="AA10" s="197">
        <f>Z10/Z4</f>
        <v>0</v>
      </c>
    </row>
    <row r="11" spans="1:27" x14ac:dyDescent="0.15">
      <c r="A11" s="158" t="s">
        <v>139</v>
      </c>
      <c r="B11" s="159"/>
      <c r="C11" s="159"/>
      <c r="D11" s="159"/>
      <c r="E11" s="159"/>
      <c r="F11" s="159">
        <v>139</v>
      </c>
      <c r="G11" s="160">
        <f>F11/F4</f>
        <v>0.12268314210061783</v>
      </c>
      <c r="H11" s="159">
        <v>270</v>
      </c>
      <c r="I11" s="160">
        <f>H11/H4</f>
        <v>0.23295944779982744</v>
      </c>
      <c r="J11" s="159">
        <v>297</v>
      </c>
      <c r="K11" s="170">
        <f>J11/J4</f>
        <v>0.18322023442319557</v>
      </c>
      <c r="L11" s="159">
        <v>438</v>
      </c>
      <c r="M11" s="186">
        <f>L11/L4</f>
        <v>0.23422459893048128</v>
      </c>
      <c r="N11" s="159">
        <v>543</v>
      </c>
      <c r="O11" s="186">
        <f>N11/N4</f>
        <v>0.22254098360655739</v>
      </c>
      <c r="P11" s="159">
        <v>453</v>
      </c>
      <c r="Q11" s="186">
        <f>P11/P4</f>
        <v>0.25110864745011086</v>
      </c>
      <c r="R11" s="159">
        <v>431</v>
      </c>
      <c r="S11" s="186">
        <f>R11/R4</f>
        <v>0.2425436128306134</v>
      </c>
      <c r="T11" s="159">
        <v>428</v>
      </c>
      <c r="U11" s="186">
        <f>T11/T4</f>
        <v>0.27209154481881753</v>
      </c>
      <c r="V11" s="159">
        <v>440</v>
      </c>
      <c r="W11" s="186">
        <f>V11/V4</f>
        <v>0.24336283185840707</v>
      </c>
      <c r="X11" s="159">
        <v>416</v>
      </c>
      <c r="Y11" s="186">
        <f>X11/X4</f>
        <v>0.22571893651654912</v>
      </c>
      <c r="Z11" s="159">
        <v>451</v>
      </c>
      <c r="AA11" s="197">
        <f>Z11/Z4</f>
        <v>0.22382133995037221</v>
      </c>
    </row>
    <row r="12" spans="1:27" x14ac:dyDescent="0.15">
      <c r="A12" s="158" t="s">
        <v>196</v>
      </c>
      <c r="B12" s="159"/>
      <c r="C12" s="159"/>
      <c r="D12" s="159"/>
      <c r="E12" s="159"/>
      <c r="F12" s="159"/>
      <c r="G12" s="160"/>
      <c r="H12" s="159"/>
      <c r="I12" s="160"/>
      <c r="J12" s="159">
        <v>217</v>
      </c>
      <c r="K12" s="170">
        <f>J12/J4</f>
        <v>0.13386798272671191</v>
      </c>
      <c r="L12" s="159">
        <v>295</v>
      </c>
      <c r="M12" s="186">
        <f>L12/L4</f>
        <v>0.15775401069518716</v>
      </c>
      <c r="N12" s="159">
        <v>436</v>
      </c>
      <c r="O12" s="186">
        <f>N12/N4</f>
        <v>0.17868852459016393</v>
      </c>
      <c r="P12" s="159">
        <v>123</v>
      </c>
      <c r="Q12" s="186">
        <f>P12/P4</f>
        <v>6.8181818181818177E-2</v>
      </c>
      <c r="R12" s="159">
        <v>0</v>
      </c>
      <c r="S12" s="186">
        <f>R12/R4</f>
        <v>0</v>
      </c>
      <c r="T12" s="159"/>
      <c r="U12" s="186">
        <f>T12/T4</f>
        <v>0</v>
      </c>
      <c r="V12" s="159">
        <v>0</v>
      </c>
      <c r="W12" s="186">
        <f>V12/V4</f>
        <v>0</v>
      </c>
      <c r="X12" s="159"/>
      <c r="Y12" s="186">
        <f>X12/X4</f>
        <v>0</v>
      </c>
      <c r="Z12" s="159"/>
      <c r="AA12" s="197">
        <f>Z12/Z4</f>
        <v>0</v>
      </c>
    </row>
    <row r="13" spans="1:27" x14ac:dyDescent="0.15">
      <c r="A13" s="190" t="s">
        <v>248</v>
      </c>
      <c r="B13" s="191"/>
      <c r="C13" s="191"/>
      <c r="D13" s="191"/>
      <c r="E13" s="191"/>
      <c r="F13" s="191"/>
      <c r="G13" s="192"/>
      <c r="H13" s="191"/>
      <c r="I13" s="192"/>
      <c r="J13" s="191"/>
      <c r="K13" s="193"/>
      <c r="L13" s="191"/>
      <c r="M13" s="194"/>
      <c r="N13" s="191"/>
      <c r="O13" s="194"/>
      <c r="P13" s="191">
        <v>134</v>
      </c>
      <c r="Q13" s="194">
        <f>P13/P4</f>
        <v>7.4279379157427938E-2</v>
      </c>
      <c r="R13" s="191">
        <v>210</v>
      </c>
      <c r="S13" s="186">
        <f>R13/R4</f>
        <v>0.11817670230725942</v>
      </c>
      <c r="T13" s="191">
        <v>175</v>
      </c>
      <c r="U13" s="194">
        <f>T13/T4</f>
        <v>0.11125238397965671</v>
      </c>
      <c r="V13" s="191">
        <v>223</v>
      </c>
      <c r="W13" s="194">
        <f>V13/V4</f>
        <v>0.12334070796460177</v>
      </c>
      <c r="X13" s="191">
        <v>222</v>
      </c>
      <c r="Y13" s="194">
        <f>X13/X4</f>
        <v>0.12045577862181227</v>
      </c>
      <c r="Z13" s="191">
        <v>179</v>
      </c>
      <c r="AA13" s="198">
        <f>Z13/Z4</f>
        <v>8.8833746898263025E-2</v>
      </c>
    </row>
    <row r="14" spans="1:27" x14ac:dyDescent="0.15">
      <c r="A14" s="190" t="s">
        <v>249</v>
      </c>
      <c r="B14" s="191"/>
      <c r="C14" s="191"/>
      <c r="D14" s="191"/>
      <c r="E14" s="191"/>
      <c r="F14" s="191"/>
      <c r="G14" s="192"/>
      <c r="H14" s="191"/>
      <c r="I14" s="192"/>
      <c r="J14" s="191"/>
      <c r="K14" s="193"/>
      <c r="L14" s="191"/>
      <c r="M14" s="194"/>
      <c r="N14" s="191"/>
      <c r="O14" s="194"/>
      <c r="P14" s="191">
        <v>176</v>
      </c>
      <c r="Q14" s="194">
        <f>P14/P4</f>
        <v>9.7560975609756101E-2</v>
      </c>
      <c r="R14" s="191">
        <v>293</v>
      </c>
      <c r="S14" s="186">
        <f>R14/R4</f>
        <v>0.16488463702870004</v>
      </c>
      <c r="T14" s="191">
        <v>230</v>
      </c>
      <c r="U14" s="194">
        <f>T14/T4</f>
        <v>0.14621741894469167</v>
      </c>
      <c r="V14" s="191">
        <v>313</v>
      </c>
      <c r="W14" s="194">
        <f>V14/V4</f>
        <v>0.17311946902654868</v>
      </c>
      <c r="X14" s="191">
        <v>316</v>
      </c>
      <c r="Y14" s="194">
        <f>X14/X4</f>
        <v>0.17145957677699403</v>
      </c>
      <c r="Z14" s="191">
        <v>139</v>
      </c>
      <c r="AA14" s="198">
        <f>Z14/Z4</f>
        <v>6.8982630272952858E-2</v>
      </c>
    </row>
    <row r="15" spans="1:27" ht="14.25" thickBot="1" x14ac:dyDescent="0.2">
      <c r="A15" s="161" t="s">
        <v>305</v>
      </c>
      <c r="B15" s="162"/>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v>298</v>
      </c>
      <c r="AA15" s="199">
        <f>Z15/Z4</f>
        <v>0.14789081885856079</v>
      </c>
    </row>
    <row r="16" spans="1:27" ht="14.25" thickBot="1" x14ac:dyDescent="0.2"/>
    <row r="17" spans="1:27" x14ac:dyDescent="0.15">
      <c r="A17" s="155" t="s">
        <v>140</v>
      </c>
      <c r="B17" s="156" t="s">
        <v>132</v>
      </c>
      <c r="C17" s="157" t="s">
        <v>134</v>
      </c>
      <c r="D17" s="156" t="s">
        <v>132</v>
      </c>
      <c r="E17" s="157" t="s">
        <v>134</v>
      </c>
      <c r="F17" s="156" t="s">
        <v>132</v>
      </c>
      <c r="G17" s="157" t="s">
        <v>134</v>
      </c>
      <c r="H17" s="156" t="s">
        <v>132</v>
      </c>
      <c r="I17" s="157" t="s">
        <v>134</v>
      </c>
      <c r="J17" s="156" t="s">
        <v>132</v>
      </c>
      <c r="K17" s="157" t="s">
        <v>134</v>
      </c>
      <c r="L17" s="156" t="s">
        <v>132</v>
      </c>
      <c r="M17" s="157" t="s">
        <v>134</v>
      </c>
      <c r="N17" s="156" t="s">
        <v>132</v>
      </c>
      <c r="O17" s="157" t="s">
        <v>134</v>
      </c>
      <c r="P17" s="156" t="s">
        <v>132</v>
      </c>
      <c r="Q17" s="157" t="s">
        <v>134</v>
      </c>
      <c r="R17" s="156" t="s">
        <v>132</v>
      </c>
      <c r="S17" s="157" t="s">
        <v>134</v>
      </c>
      <c r="T17" s="156" t="s">
        <v>132</v>
      </c>
      <c r="U17" s="157" t="s">
        <v>134</v>
      </c>
      <c r="V17" s="156" t="s">
        <v>132</v>
      </c>
      <c r="W17" s="157" t="s">
        <v>134</v>
      </c>
      <c r="X17" s="156" t="s">
        <v>132</v>
      </c>
      <c r="Y17" s="157" t="s">
        <v>134</v>
      </c>
      <c r="Z17" s="156" t="s">
        <v>132</v>
      </c>
      <c r="AA17" s="157" t="s">
        <v>134</v>
      </c>
    </row>
    <row r="18" spans="1:27" x14ac:dyDescent="0.15">
      <c r="A18" s="158" t="s">
        <v>141</v>
      </c>
      <c r="B18" s="159">
        <v>352</v>
      </c>
      <c r="C18" s="160">
        <f>B18/B4</f>
        <v>0.21179302045728038</v>
      </c>
      <c r="D18" s="159">
        <v>312</v>
      </c>
      <c r="E18" s="160">
        <f>D18/D4</f>
        <v>0.19910657306955967</v>
      </c>
      <c r="F18" s="159">
        <v>130</v>
      </c>
      <c r="G18" s="160">
        <f>F18/F4</f>
        <v>0.1147396293027361</v>
      </c>
      <c r="H18" s="159">
        <v>230</v>
      </c>
      <c r="I18" s="160">
        <f>H18/H4</f>
        <v>0.19844693701466781</v>
      </c>
      <c r="J18" s="159">
        <v>391</v>
      </c>
      <c r="K18" s="170">
        <f>J18/J4</f>
        <v>0.24120913016656384</v>
      </c>
      <c r="L18" s="159">
        <v>504</v>
      </c>
      <c r="M18" s="186">
        <f>L18/L4</f>
        <v>0.26951871657754012</v>
      </c>
      <c r="N18" s="159">
        <v>701</v>
      </c>
      <c r="O18" s="186">
        <f>N18/N4</f>
        <v>0.2872950819672131</v>
      </c>
      <c r="P18" s="159">
        <v>466</v>
      </c>
      <c r="Q18" s="186">
        <f>P18/P4</f>
        <v>0.25831485587583147</v>
      </c>
      <c r="R18" s="159">
        <v>417</v>
      </c>
      <c r="S18" s="186">
        <f>R18/R4</f>
        <v>0.23466516601012943</v>
      </c>
      <c r="T18" s="159">
        <v>223</v>
      </c>
      <c r="U18" s="186">
        <f>T18/T4</f>
        <v>0.14176732358550539</v>
      </c>
      <c r="V18" s="159">
        <v>411</v>
      </c>
      <c r="W18" s="186">
        <f>V18/V4</f>
        <v>0.22732300884955753</v>
      </c>
      <c r="X18" s="159">
        <v>236</v>
      </c>
      <c r="Y18" s="186">
        <f>X18/X4</f>
        <v>0.12805208898534998</v>
      </c>
      <c r="Z18" s="159">
        <v>301</v>
      </c>
      <c r="AA18" s="197">
        <f>Z18/Z4</f>
        <v>0.14937965260545905</v>
      </c>
    </row>
    <row r="19" spans="1:27" x14ac:dyDescent="0.15">
      <c r="A19" s="158" t="s">
        <v>142</v>
      </c>
      <c r="B19" s="159">
        <v>365</v>
      </c>
      <c r="C19" s="160">
        <f>B19/B4</f>
        <v>0.21961492178098677</v>
      </c>
      <c r="D19" s="159">
        <v>380</v>
      </c>
      <c r="E19" s="160">
        <f>D19/D4</f>
        <v>0.24250159540523292</v>
      </c>
      <c r="F19" s="159">
        <v>211</v>
      </c>
      <c r="G19" s="160">
        <f>F19/F4</f>
        <v>0.18623124448367168</v>
      </c>
      <c r="H19" s="159">
        <v>191</v>
      </c>
      <c r="I19" s="160">
        <f>H19/H4</f>
        <v>0.16479723899913717</v>
      </c>
      <c r="J19" s="159">
        <v>253</v>
      </c>
      <c r="K19" s="170">
        <f>J19/J4</f>
        <v>0.15607649599012954</v>
      </c>
      <c r="L19" s="159">
        <v>295</v>
      </c>
      <c r="M19" s="186">
        <f>L19/L4</f>
        <v>0.15775401069518716</v>
      </c>
      <c r="N19" s="159">
        <v>392</v>
      </c>
      <c r="O19" s="186">
        <f>N19/N4</f>
        <v>0.16065573770491803</v>
      </c>
      <c r="P19" s="159">
        <v>280</v>
      </c>
      <c r="Q19" s="186">
        <f>P19/P4</f>
        <v>0.15521064301552107</v>
      </c>
      <c r="R19" s="159">
        <v>229</v>
      </c>
      <c r="S19" s="186">
        <f>R19/R4</f>
        <v>0.12886888013505909</v>
      </c>
      <c r="T19" s="159">
        <v>151</v>
      </c>
      <c r="U19" s="186">
        <f>T19/T4</f>
        <v>9.5994914176732365E-2</v>
      </c>
      <c r="V19" s="159">
        <v>233</v>
      </c>
      <c r="W19" s="186">
        <f>V19/V4</f>
        <v>0.1288716814159292</v>
      </c>
      <c r="X19" s="159">
        <v>243</v>
      </c>
      <c r="Y19" s="186">
        <f>X19/X4</f>
        <v>0.13185024416711882</v>
      </c>
      <c r="Z19" s="159">
        <v>265</v>
      </c>
      <c r="AA19" s="197">
        <f>Z19/Z4</f>
        <v>0.13151364764267989</v>
      </c>
    </row>
    <row r="20" spans="1:27" x14ac:dyDescent="0.15">
      <c r="A20" s="158" t="s">
        <v>306</v>
      </c>
      <c r="B20" s="159">
        <v>252</v>
      </c>
      <c r="C20" s="160">
        <f>B20/B4</f>
        <v>0.15162454873646208</v>
      </c>
      <c r="D20" s="159">
        <v>248</v>
      </c>
      <c r="E20" s="160">
        <f>D20/D4</f>
        <v>0.15826419910657308</v>
      </c>
      <c r="F20" s="159">
        <v>142</v>
      </c>
      <c r="G20" s="160">
        <f>F20/F4</f>
        <v>0.12533097969991175</v>
      </c>
      <c r="H20" s="159">
        <v>137</v>
      </c>
      <c r="I20" s="160">
        <f>H20/H4</f>
        <v>0.1182053494391717</v>
      </c>
      <c r="J20" s="159">
        <v>163</v>
      </c>
      <c r="K20" s="170">
        <f>J20/J4</f>
        <v>0.10055521283158544</v>
      </c>
      <c r="L20" s="159">
        <v>176</v>
      </c>
      <c r="M20" s="186">
        <f>L20/L4</f>
        <v>9.4117647058823528E-2</v>
      </c>
      <c r="N20" s="159">
        <v>0</v>
      </c>
      <c r="O20" s="186">
        <f>N20/N4</f>
        <v>0</v>
      </c>
      <c r="P20" s="159">
        <v>0</v>
      </c>
      <c r="Q20" s="186">
        <f>P20/P4</f>
        <v>0</v>
      </c>
      <c r="R20" s="159">
        <v>0</v>
      </c>
      <c r="S20" s="186">
        <f>R20/R4</f>
        <v>0</v>
      </c>
      <c r="T20" s="159"/>
      <c r="U20" s="186">
        <f>T20/T4</f>
        <v>0</v>
      </c>
      <c r="V20" s="159"/>
      <c r="W20" s="186">
        <f>V20/V4</f>
        <v>0</v>
      </c>
      <c r="X20" s="159"/>
      <c r="Y20" s="186">
        <f>X20/X4</f>
        <v>0</v>
      </c>
      <c r="Z20" s="159">
        <v>42</v>
      </c>
      <c r="AA20" s="197">
        <f>Z20/Z4</f>
        <v>2.0843672456575684E-2</v>
      </c>
    </row>
    <row r="21" spans="1:27" x14ac:dyDescent="0.15">
      <c r="A21" s="158" t="s">
        <v>143</v>
      </c>
      <c r="B21" s="159">
        <v>418</v>
      </c>
      <c r="C21" s="160">
        <f>B21/B4</f>
        <v>0.25150421179302046</v>
      </c>
      <c r="D21" s="159">
        <v>327</v>
      </c>
      <c r="E21" s="160">
        <f>D21/D4</f>
        <v>0.20867900446713467</v>
      </c>
      <c r="F21" s="159">
        <v>219</v>
      </c>
      <c r="G21" s="160">
        <f>F21/F4</f>
        <v>0.19329214474845544</v>
      </c>
      <c r="H21" s="159">
        <v>158</v>
      </c>
      <c r="I21" s="160">
        <f>H21/H4</f>
        <v>0.1363244176013805</v>
      </c>
      <c r="J21" s="159">
        <v>175</v>
      </c>
      <c r="K21" s="170">
        <f>J21/J4</f>
        <v>0.10795805058605799</v>
      </c>
      <c r="L21" s="159">
        <v>217</v>
      </c>
      <c r="M21" s="186">
        <f>L21/L4</f>
        <v>0.1160427807486631</v>
      </c>
      <c r="N21" s="159">
        <v>301</v>
      </c>
      <c r="O21" s="186">
        <f>N21/N4</f>
        <v>0.12336065573770492</v>
      </c>
      <c r="P21" s="159">
        <v>220</v>
      </c>
      <c r="Q21" s="186">
        <f>P21/P4</f>
        <v>0.12195121951219512</v>
      </c>
      <c r="R21" s="159">
        <v>192</v>
      </c>
      <c r="S21" s="186">
        <f>R21/R4</f>
        <v>0.1080472706809229</v>
      </c>
      <c r="T21" s="159">
        <v>152</v>
      </c>
      <c r="U21" s="186">
        <f>T21/T4</f>
        <v>9.663064208518754E-2</v>
      </c>
      <c r="V21" s="159">
        <v>193</v>
      </c>
      <c r="W21" s="186">
        <f>V21/V4</f>
        <v>0.10674778761061947</v>
      </c>
      <c r="X21" s="159">
        <v>250</v>
      </c>
      <c r="Y21" s="186">
        <f>X21/X4</f>
        <v>0.13564839934888767</v>
      </c>
      <c r="Z21" s="159">
        <v>263</v>
      </c>
      <c r="AA21" s="197">
        <f>Z21/Z4</f>
        <v>0.13052109181141439</v>
      </c>
    </row>
    <row r="22" spans="1:27" x14ac:dyDescent="0.15">
      <c r="A22" s="158" t="s">
        <v>253</v>
      </c>
      <c r="B22" s="159">
        <v>145</v>
      </c>
      <c r="C22" s="160">
        <f>B22/B4</f>
        <v>8.7244283995186522E-2</v>
      </c>
      <c r="D22" s="159">
        <v>140</v>
      </c>
      <c r="E22" s="160">
        <f>D22/D4</f>
        <v>8.9342693044033181E-2</v>
      </c>
      <c r="F22" s="159">
        <v>40</v>
      </c>
      <c r="G22" s="160">
        <f>F22/F4</f>
        <v>3.5304501323918797E-2</v>
      </c>
      <c r="H22" s="159">
        <v>0</v>
      </c>
      <c r="I22" s="160">
        <f>H22/H4</f>
        <v>0</v>
      </c>
      <c r="J22" s="159">
        <v>0</v>
      </c>
      <c r="K22" s="170">
        <f>J22/J4</f>
        <v>0</v>
      </c>
      <c r="L22" s="159">
        <v>0</v>
      </c>
      <c r="M22" s="186">
        <f>L22/L4</f>
        <v>0</v>
      </c>
      <c r="N22" s="159">
        <v>0</v>
      </c>
      <c r="O22" s="186">
        <f>N22/N4</f>
        <v>0</v>
      </c>
      <c r="P22" s="159">
        <v>0</v>
      </c>
      <c r="Q22" s="186">
        <f>P22/P4</f>
        <v>0</v>
      </c>
      <c r="R22" s="159">
        <v>0</v>
      </c>
      <c r="S22" s="186">
        <f>R22/R4</f>
        <v>0</v>
      </c>
      <c r="T22" s="159">
        <v>511</v>
      </c>
      <c r="U22" s="186">
        <f>T22/T4</f>
        <v>0.3248569612205976</v>
      </c>
      <c r="V22" s="159">
        <v>192</v>
      </c>
      <c r="W22" s="186">
        <f>V22/V4</f>
        <v>0.10619469026548672</v>
      </c>
      <c r="X22" s="159">
        <v>259</v>
      </c>
      <c r="Y22" s="186">
        <f>X22/X4</f>
        <v>0.14053174172544763</v>
      </c>
      <c r="Z22" s="159">
        <v>91</v>
      </c>
      <c r="AA22" s="197">
        <f>Z22/Z4</f>
        <v>4.5161290322580643E-2</v>
      </c>
    </row>
    <row r="23" spans="1:27" x14ac:dyDescent="0.15">
      <c r="A23" s="158" t="s">
        <v>144</v>
      </c>
      <c r="B23" s="159">
        <v>131</v>
      </c>
      <c r="C23" s="160">
        <f>B23/B4</f>
        <v>7.8820697954271962E-2</v>
      </c>
      <c r="D23" s="159">
        <v>107</v>
      </c>
      <c r="E23" s="160">
        <f>D23/D4</f>
        <v>6.8283343969368221E-2</v>
      </c>
      <c r="F23" s="159">
        <v>53</v>
      </c>
      <c r="G23" s="160">
        <f>F23/F4</f>
        <v>4.6778464254192409E-2</v>
      </c>
      <c r="H23" s="159">
        <v>73</v>
      </c>
      <c r="I23" s="160">
        <f>H23/H4</f>
        <v>6.2985332182916312E-2</v>
      </c>
      <c r="J23" s="159">
        <v>113</v>
      </c>
      <c r="K23" s="170">
        <f>J23/J4</f>
        <v>6.9710055521283162E-2</v>
      </c>
      <c r="L23" s="159">
        <v>204</v>
      </c>
      <c r="M23" s="186">
        <f>L23/L4</f>
        <v>0.10909090909090909</v>
      </c>
      <c r="N23" s="159">
        <v>193</v>
      </c>
      <c r="O23" s="186">
        <f>N23/N4</f>
        <v>7.9098360655737707E-2</v>
      </c>
      <c r="P23" s="159">
        <v>125</v>
      </c>
      <c r="Q23" s="186">
        <f>P23/P4</f>
        <v>6.9290465631929046E-2</v>
      </c>
      <c r="R23" s="159">
        <v>88</v>
      </c>
      <c r="S23" s="186">
        <f>R23/R4</f>
        <v>4.9521665728756332E-2</v>
      </c>
      <c r="T23" s="159">
        <v>34</v>
      </c>
      <c r="U23" s="186">
        <f>T23/T4</f>
        <v>2.1614748887476162E-2</v>
      </c>
      <c r="V23" s="159">
        <v>15</v>
      </c>
      <c r="W23" s="186">
        <f>V23/V4</f>
        <v>8.2964601769911512E-3</v>
      </c>
      <c r="X23" s="159">
        <v>11</v>
      </c>
      <c r="Y23" s="186">
        <f>X23/X4</f>
        <v>5.9685295713510578E-3</v>
      </c>
      <c r="Z23" s="159">
        <v>31</v>
      </c>
      <c r="AA23" s="197">
        <f>Z23/Z4</f>
        <v>1.5384615384615385E-2</v>
      </c>
    </row>
    <row r="24" spans="1:27" x14ac:dyDescent="0.15">
      <c r="A24" s="158" t="s">
        <v>145</v>
      </c>
      <c r="B24" s="159"/>
      <c r="C24" s="159"/>
      <c r="D24" s="159"/>
      <c r="E24" s="159"/>
      <c r="F24" s="159">
        <v>213</v>
      </c>
      <c r="G24" s="160">
        <f>F24/F4</f>
        <v>0.1879964695498676</v>
      </c>
      <c r="H24" s="159">
        <v>369</v>
      </c>
      <c r="I24" s="160">
        <f>H24/H4</f>
        <v>0.31837791199309751</v>
      </c>
      <c r="J24" s="159">
        <v>487</v>
      </c>
      <c r="K24" s="170">
        <f>J24/J4</f>
        <v>0.30043183220234421</v>
      </c>
      <c r="L24" s="159">
        <v>541</v>
      </c>
      <c r="M24" s="186">
        <f>L24/L4</f>
        <v>0.2893048128342246</v>
      </c>
      <c r="N24" s="159">
        <v>598</v>
      </c>
      <c r="O24" s="186">
        <f>N24/N4</f>
        <v>0.24508196721311476</v>
      </c>
      <c r="P24" s="159">
        <v>525</v>
      </c>
      <c r="Q24" s="186">
        <f>P24/P4</f>
        <v>0.29101995565410199</v>
      </c>
      <c r="R24" s="159">
        <v>546</v>
      </c>
      <c r="S24" s="186">
        <f>R24/R4</f>
        <v>0.30725942599887451</v>
      </c>
      <c r="T24" s="159">
        <v>408</v>
      </c>
      <c r="U24" s="186">
        <f>T24/T4</f>
        <v>0.25937698664971393</v>
      </c>
      <c r="V24" s="159">
        <v>509</v>
      </c>
      <c r="W24" s="186">
        <f>V24/V4</f>
        <v>0.28152654867256638</v>
      </c>
      <c r="X24" s="159">
        <v>494</v>
      </c>
      <c r="Y24" s="186">
        <f>X24/X4</f>
        <v>0.26804123711340205</v>
      </c>
      <c r="Z24" s="159">
        <v>566</v>
      </c>
      <c r="AA24" s="197">
        <f>Z24/Z4</f>
        <v>0.28089330024813897</v>
      </c>
    </row>
    <row r="25" spans="1:27" x14ac:dyDescent="0.15">
      <c r="A25" s="158" t="s">
        <v>297</v>
      </c>
      <c r="B25" s="159"/>
      <c r="C25" s="159"/>
      <c r="D25" s="159"/>
      <c r="E25" s="159"/>
      <c r="F25" s="159"/>
      <c r="G25" s="160"/>
      <c r="H25" s="159"/>
      <c r="I25" s="160"/>
      <c r="J25" s="159"/>
      <c r="K25" s="170"/>
      <c r="L25" s="159"/>
      <c r="M25" s="186"/>
      <c r="N25" s="159"/>
      <c r="O25" s="186"/>
      <c r="P25" s="159"/>
      <c r="Q25" s="186"/>
      <c r="R25" s="159"/>
      <c r="S25" s="186"/>
      <c r="T25" s="159"/>
      <c r="U25" s="186"/>
      <c r="V25" s="159">
        <v>124</v>
      </c>
      <c r="W25" s="186">
        <f>V25/V4</f>
        <v>6.8584070796460173E-2</v>
      </c>
      <c r="X25" s="159">
        <v>166</v>
      </c>
      <c r="Y25" s="186">
        <f>X25/X4</f>
        <v>9.0070537167661419E-2</v>
      </c>
      <c r="Z25" s="159">
        <v>286</v>
      </c>
      <c r="AA25" s="197">
        <f>Z25/Z4</f>
        <v>0.14193548387096774</v>
      </c>
    </row>
    <row r="26" spans="1:27" x14ac:dyDescent="0.15">
      <c r="A26" s="158" t="s">
        <v>298</v>
      </c>
      <c r="B26" s="159"/>
      <c r="C26" s="159"/>
      <c r="D26" s="159"/>
      <c r="E26" s="159"/>
      <c r="F26" s="159"/>
      <c r="G26" s="160"/>
      <c r="H26" s="159"/>
      <c r="I26" s="160"/>
      <c r="J26" s="159"/>
      <c r="K26" s="170"/>
      <c r="L26" s="159"/>
      <c r="M26" s="186"/>
      <c r="N26" s="159"/>
      <c r="O26" s="186"/>
      <c r="P26" s="159"/>
      <c r="Q26" s="186"/>
      <c r="R26" s="159"/>
      <c r="S26" s="186"/>
      <c r="T26" s="159"/>
      <c r="U26" s="186"/>
      <c r="V26" s="159">
        <v>24</v>
      </c>
      <c r="W26" s="186">
        <f>V26/V4</f>
        <v>1.3274336283185841E-2</v>
      </c>
      <c r="X26" s="159">
        <v>33</v>
      </c>
      <c r="Y26" s="186">
        <f>X26/X4</f>
        <v>1.7905588714053174E-2</v>
      </c>
      <c r="Z26" s="159">
        <v>29</v>
      </c>
      <c r="AA26" s="197">
        <f>Z26/Z4</f>
        <v>1.4392059553349877E-2</v>
      </c>
    </row>
    <row r="27" spans="1:27" x14ac:dyDescent="0.15">
      <c r="A27" s="158" t="s">
        <v>254</v>
      </c>
      <c r="B27" s="159"/>
      <c r="C27" s="159"/>
      <c r="D27" s="159"/>
      <c r="E27" s="159"/>
      <c r="F27" s="159"/>
      <c r="G27" s="159"/>
      <c r="H27" s="159"/>
      <c r="I27" s="159"/>
      <c r="J27" s="159"/>
      <c r="K27" s="159"/>
      <c r="L27" s="159">
        <v>13</v>
      </c>
      <c r="M27" s="186">
        <f>L27/L4</f>
        <v>6.9518716577540111E-3</v>
      </c>
      <c r="N27" s="159">
        <v>239</v>
      </c>
      <c r="O27" s="186">
        <f>N27/N4</f>
        <v>9.7950819672131151E-2</v>
      </c>
      <c r="P27" s="159">
        <v>182</v>
      </c>
      <c r="Q27" s="186">
        <f>P27/P4</f>
        <v>0.1008869179600887</v>
      </c>
      <c r="R27" s="159">
        <v>159</v>
      </c>
      <c r="S27" s="186">
        <f>R27/R4</f>
        <v>8.9476646032639273E-2</v>
      </c>
      <c r="T27" s="159">
        <v>86</v>
      </c>
      <c r="U27" s="186">
        <f>T27/T4</f>
        <v>5.4672600127145581E-2</v>
      </c>
      <c r="V27" s="159">
        <v>148</v>
      </c>
      <c r="W27" s="186">
        <f>V27/V4</f>
        <v>8.185840707964602E-2</v>
      </c>
      <c r="X27" s="159">
        <v>160</v>
      </c>
      <c r="Y27" s="186">
        <f>X27/X4</f>
        <v>8.6814975583288115E-2</v>
      </c>
      <c r="Z27" s="159">
        <v>142</v>
      </c>
      <c r="AA27" s="197">
        <f>Z27/Z4</f>
        <v>7.0471464019851118E-2</v>
      </c>
    </row>
    <row r="28" spans="1:27" x14ac:dyDescent="0.15">
      <c r="A28" s="158" t="s">
        <v>204</v>
      </c>
      <c r="B28" s="159"/>
      <c r="C28" s="159"/>
      <c r="D28" s="159"/>
      <c r="E28" s="159"/>
      <c r="F28" s="159"/>
      <c r="G28" s="159"/>
      <c r="H28" s="159"/>
      <c r="I28" s="159"/>
      <c r="J28" s="159"/>
      <c r="K28" s="159"/>
      <c r="L28" s="159">
        <v>3</v>
      </c>
      <c r="M28" s="186">
        <f>L28/L4</f>
        <v>1.6042780748663102E-3</v>
      </c>
      <c r="N28" s="159">
        <v>15</v>
      </c>
      <c r="O28" s="186">
        <f>N28/N4</f>
        <v>6.1475409836065573E-3</v>
      </c>
      <c r="P28" s="159">
        <v>7</v>
      </c>
      <c r="Q28" s="186">
        <f>P28/P4</f>
        <v>3.8802660753880268E-3</v>
      </c>
      <c r="R28" s="159">
        <v>6</v>
      </c>
      <c r="S28" s="186">
        <f>R28/R4</f>
        <v>3.3764772087788407E-3</v>
      </c>
      <c r="T28" s="159">
        <v>1</v>
      </c>
      <c r="U28" s="186">
        <f>T28/T4</f>
        <v>6.3572790845518119E-4</v>
      </c>
      <c r="V28" s="159">
        <v>0</v>
      </c>
      <c r="W28" s="186">
        <f>V28/V4</f>
        <v>0</v>
      </c>
      <c r="X28" s="159"/>
      <c r="Y28" s="186">
        <f>X28/X4</f>
        <v>0</v>
      </c>
      <c r="Z28" s="159"/>
      <c r="AA28" s="197"/>
    </row>
    <row r="29" spans="1:27" ht="14.25" thickBot="1" x14ac:dyDescent="0.2">
      <c r="A29" s="161"/>
      <c r="B29" s="162"/>
      <c r="C29" s="162"/>
      <c r="D29" s="162"/>
      <c r="E29" s="162"/>
      <c r="F29" s="162"/>
      <c r="G29" s="162"/>
      <c r="H29" s="162"/>
      <c r="I29" s="162"/>
      <c r="J29" s="162"/>
      <c r="K29" s="162"/>
      <c r="L29" s="162"/>
      <c r="M29" s="162"/>
      <c r="N29" s="162"/>
      <c r="O29" s="162"/>
      <c r="P29" s="162"/>
      <c r="Q29" s="162"/>
      <c r="R29" s="162"/>
      <c r="S29" s="162"/>
      <c r="T29" s="162"/>
      <c r="U29" s="162"/>
      <c r="V29" s="162"/>
      <c r="W29" s="162"/>
      <c r="X29" s="162"/>
      <c r="Y29" s="162"/>
      <c r="Z29" s="162"/>
      <c r="AA29" s="199"/>
    </row>
    <row r="31" spans="1:27" ht="14.25" thickBot="1" x14ac:dyDescent="0.2"/>
    <row r="32" spans="1:27" x14ac:dyDescent="0.15">
      <c r="A32" s="152" t="s">
        <v>195</v>
      </c>
      <c r="B32" s="273" t="s">
        <v>313</v>
      </c>
      <c r="C32" s="274"/>
      <c r="D32" s="273" t="s">
        <v>121</v>
      </c>
      <c r="E32" s="274"/>
      <c r="F32" s="273" t="s">
        <v>11</v>
      </c>
      <c r="G32" s="274"/>
      <c r="H32" s="273" t="s">
        <v>12</v>
      </c>
      <c r="I32" s="274"/>
      <c r="J32" s="273" t="s">
        <v>13</v>
      </c>
      <c r="K32" s="274"/>
      <c r="L32" s="273" t="s">
        <v>14</v>
      </c>
      <c r="M32" s="274"/>
      <c r="N32" s="273" t="s">
        <v>15</v>
      </c>
      <c r="O32" s="274"/>
      <c r="P32" s="273" t="s">
        <v>16</v>
      </c>
      <c r="Q32" s="274"/>
      <c r="R32" s="273" t="s">
        <v>17</v>
      </c>
      <c r="S32" s="274"/>
      <c r="T32" s="273" t="s">
        <v>18</v>
      </c>
      <c r="U32" s="274"/>
      <c r="V32" s="273" t="s">
        <v>19</v>
      </c>
      <c r="W32" s="274"/>
      <c r="X32" s="273" t="s">
        <v>90</v>
      </c>
      <c r="Y32" s="274"/>
      <c r="Z32" s="273" t="s">
        <v>9</v>
      </c>
      <c r="AA32" s="274"/>
    </row>
    <row r="33" spans="1:27" x14ac:dyDescent="0.15">
      <c r="A33" s="153" t="s">
        <v>131</v>
      </c>
      <c r="B33" s="275">
        <v>3011588</v>
      </c>
      <c r="C33" s="276"/>
      <c r="D33" s="275">
        <v>2261228</v>
      </c>
      <c r="E33" s="276"/>
      <c r="F33" s="275"/>
      <c r="G33" s="276"/>
      <c r="H33" s="275"/>
      <c r="I33" s="276"/>
      <c r="J33" s="275"/>
      <c r="K33" s="276"/>
      <c r="L33" s="275"/>
      <c r="M33" s="276"/>
      <c r="N33" s="275"/>
      <c r="O33" s="276"/>
      <c r="P33" s="275"/>
      <c r="Q33" s="276"/>
      <c r="R33" s="275"/>
      <c r="S33" s="276"/>
      <c r="T33" s="275"/>
      <c r="U33" s="276"/>
      <c r="V33" s="275"/>
      <c r="W33" s="276"/>
      <c r="X33" s="275"/>
      <c r="Y33" s="276"/>
      <c r="Z33" s="277"/>
      <c r="AA33" s="276"/>
    </row>
    <row r="34" spans="1:27" ht="14.25" thickBot="1" x14ac:dyDescent="0.2">
      <c r="A34" s="154" t="s">
        <v>132</v>
      </c>
      <c r="B34" s="270">
        <v>1901</v>
      </c>
      <c r="C34" s="271"/>
      <c r="D34" s="270">
        <v>1479</v>
      </c>
      <c r="E34" s="271"/>
      <c r="F34" s="270"/>
      <c r="G34" s="271"/>
      <c r="H34" s="270"/>
      <c r="I34" s="271"/>
      <c r="J34" s="270"/>
      <c r="K34" s="271"/>
      <c r="L34" s="270"/>
      <c r="M34" s="271"/>
      <c r="N34" s="270"/>
      <c r="O34" s="271"/>
      <c r="P34" s="270"/>
      <c r="Q34" s="271"/>
      <c r="R34" s="270"/>
      <c r="S34" s="271"/>
      <c r="T34" s="270"/>
      <c r="U34" s="271"/>
      <c r="V34" s="270"/>
      <c r="W34" s="271"/>
      <c r="X34" s="270"/>
      <c r="Y34" s="271"/>
      <c r="Z34" s="272"/>
      <c r="AA34" s="271"/>
    </row>
    <row r="35" spans="1:27" ht="14.25" thickBot="1" x14ac:dyDescent="0.2"/>
    <row r="36" spans="1:27" x14ac:dyDescent="0.15">
      <c r="A36" s="155" t="s">
        <v>133</v>
      </c>
      <c r="B36" s="156" t="s">
        <v>132</v>
      </c>
      <c r="C36" s="157" t="s">
        <v>134</v>
      </c>
      <c r="D36" s="156" t="s">
        <v>132</v>
      </c>
      <c r="E36" s="157" t="s">
        <v>134</v>
      </c>
      <c r="F36" s="156" t="s">
        <v>132</v>
      </c>
      <c r="G36" s="157" t="s">
        <v>134</v>
      </c>
      <c r="H36" s="156" t="s">
        <v>132</v>
      </c>
      <c r="I36" s="157" t="s">
        <v>134</v>
      </c>
      <c r="J36" s="156" t="s">
        <v>132</v>
      </c>
      <c r="K36" s="157" t="s">
        <v>134</v>
      </c>
      <c r="L36" s="156" t="s">
        <v>132</v>
      </c>
      <c r="M36" s="157" t="s">
        <v>134</v>
      </c>
      <c r="N36" s="156" t="s">
        <v>132</v>
      </c>
      <c r="O36" s="157" t="s">
        <v>134</v>
      </c>
      <c r="P36" s="156" t="s">
        <v>132</v>
      </c>
      <c r="Q36" s="157" t="s">
        <v>134</v>
      </c>
      <c r="R36" s="156" t="s">
        <v>132</v>
      </c>
      <c r="S36" s="157" t="s">
        <v>134</v>
      </c>
      <c r="T36" s="156" t="s">
        <v>132</v>
      </c>
      <c r="U36" s="157" t="s">
        <v>134</v>
      </c>
      <c r="V36" s="156" t="s">
        <v>132</v>
      </c>
      <c r="W36" s="157" t="s">
        <v>134</v>
      </c>
      <c r="X36" s="156" t="s">
        <v>132</v>
      </c>
      <c r="Y36" s="157" t="s">
        <v>134</v>
      </c>
      <c r="Z36" s="156" t="s">
        <v>132</v>
      </c>
      <c r="AA36" s="157" t="s">
        <v>134</v>
      </c>
    </row>
    <row r="37" spans="1:27" x14ac:dyDescent="0.15">
      <c r="A37" s="158" t="s">
        <v>135</v>
      </c>
      <c r="B37" s="159">
        <v>768</v>
      </c>
      <c r="C37" s="160">
        <f>B37/B34</f>
        <v>0.40399789584429247</v>
      </c>
      <c r="D37" s="159">
        <v>583</v>
      </c>
      <c r="E37" s="160">
        <f>D37/D34</f>
        <v>0.39418526031102097</v>
      </c>
      <c r="F37" s="159"/>
      <c r="G37" s="160" t="e">
        <f>F37/F34</f>
        <v>#DIV/0!</v>
      </c>
      <c r="H37" s="159"/>
      <c r="I37" s="160" t="e">
        <f>H37/H34</f>
        <v>#DIV/0!</v>
      </c>
      <c r="J37" s="159"/>
      <c r="K37" s="170" t="e">
        <f>J37/J34</f>
        <v>#DIV/0!</v>
      </c>
      <c r="L37" s="159"/>
      <c r="M37" s="186" t="e">
        <f>L37/L34</f>
        <v>#DIV/0!</v>
      </c>
      <c r="N37" s="159"/>
      <c r="O37" s="186" t="e">
        <f>N37/N34</f>
        <v>#DIV/0!</v>
      </c>
      <c r="P37" s="159"/>
      <c r="Q37" s="186" t="e">
        <f>P37/P34</f>
        <v>#DIV/0!</v>
      </c>
      <c r="R37" s="159"/>
      <c r="S37" s="186" t="e">
        <f>R37/R34</f>
        <v>#DIV/0!</v>
      </c>
      <c r="T37" s="159"/>
      <c r="U37" s="186" t="e">
        <f>T37/T34</f>
        <v>#DIV/0!</v>
      </c>
      <c r="V37" s="159"/>
      <c r="W37" s="186" t="e">
        <f>V37/V34</f>
        <v>#DIV/0!</v>
      </c>
      <c r="X37" s="159"/>
      <c r="Y37" s="186" t="e">
        <f>X37/X34</f>
        <v>#DIV/0!</v>
      </c>
      <c r="Z37" s="159"/>
      <c r="AA37" s="197" t="e">
        <f>Z37/Z34</f>
        <v>#DIV/0!</v>
      </c>
    </row>
    <row r="38" spans="1:27" x14ac:dyDescent="0.15">
      <c r="A38" s="158" t="s">
        <v>136</v>
      </c>
      <c r="B38" s="159">
        <v>0</v>
      </c>
      <c r="C38" s="160">
        <f>B38/B34</f>
        <v>0</v>
      </c>
      <c r="D38" s="159"/>
      <c r="E38" s="160">
        <f>D38/D34</f>
        <v>0</v>
      </c>
      <c r="F38" s="159"/>
      <c r="G38" s="160" t="e">
        <f>F38/F34</f>
        <v>#DIV/0!</v>
      </c>
      <c r="H38" s="159"/>
      <c r="I38" s="160" t="e">
        <f>H38/H34</f>
        <v>#DIV/0!</v>
      </c>
      <c r="J38" s="159"/>
      <c r="K38" s="170" t="e">
        <f>J38/J34</f>
        <v>#DIV/0!</v>
      </c>
      <c r="L38" s="159"/>
      <c r="M38" s="186" t="e">
        <f>L38/L34</f>
        <v>#DIV/0!</v>
      </c>
      <c r="N38" s="159"/>
      <c r="O38" s="186" t="e">
        <f>N38/N34</f>
        <v>#DIV/0!</v>
      </c>
      <c r="P38" s="159"/>
      <c r="Q38" s="186" t="e">
        <f>P38/P34</f>
        <v>#DIV/0!</v>
      </c>
      <c r="R38" s="159"/>
      <c r="S38" s="186" t="e">
        <f>R38/R34</f>
        <v>#DIV/0!</v>
      </c>
      <c r="T38" s="159"/>
      <c r="U38" s="186" t="e">
        <f>T38/T34</f>
        <v>#DIV/0!</v>
      </c>
      <c r="V38" s="159"/>
      <c r="W38" s="186" t="e">
        <f>V38/V34</f>
        <v>#DIV/0!</v>
      </c>
      <c r="X38" s="159"/>
      <c r="Y38" s="186" t="e">
        <f>X38/X34</f>
        <v>#DIV/0!</v>
      </c>
      <c r="Z38" s="159"/>
      <c r="AA38" s="197" t="e">
        <f>Z38/Z34</f>
        <v>#DIV/0!</v>
      </c>
    </row>
    <row r="39" spans="1:27" x14ac:dyDescent="0.15">
      <c r="A39" s="158" t="s">
        <v>137</v>
      </c>
      <c r="B39" s="159">
        <v>0</v>
      </c>
      <c r="C39" s="160">
        <f>B39/B34</f>
        <v>0</v>
      </c>
      <c r="D39" s="159"/>
      <c r="E39" s="160">
        <f>D39/D34</f>
        <v>0</v>
      </c>
      <c r="F39" s="159"/>
      <c r="G39" s="160" t="e">
        <f>F39/F34</f>
        <v>#DIV/0!</v>
      </c>
      <c r="H39" s="159"/>
      <c r="I39" s="160" t="e">
        <f>H39/H34</f>
        <v>#DIV/0!</v>
      </c>
      <c r="J39" s="159"/>
      <c r="K39" s="170" t="e">
        <f>J39/J34</f>
        <v>#DIV/0!</v>
      </c>
      <c r="L39" s="159"/>
      <c r="M39" s="186" t="e">
        <f>L39/L34</f>
        <v>#DIV/0!</v>
      </c>
      <c r="N39" s="159"/>
      <c r="O39" s="186" t="e">
        <f>N39/N34</f>
        <v>#DIV/0!</v>
      </c>
      <c r="P39" s="159"/>
      <c r="Q39" s="186" t="e">
        <f>P39/P34</f>
        <v>#DIV/0!</v>
      </c>
      <c r="R39" s="159"/>
      <c r="S39" s="186" t="e">
        <f>R39/R34</f>
        <v>#DIV/0!</v>
      </c>
      <c r="T39" s="159"/>
      <c r="U39" s="186" t="e">
        <f>T39/T34</f>
        <v>#DIV/0!</v>
      </c>
      <c r="V39" s="159"/>
      <c r="W39" s="186" t="e">
        <f>V39/V34</f>
        <v>#DIV/0!</v>
      </c>
      <c r="X39" s="159"/>
      <c r="Y39" s="186" t="e">
        <f>X39/X34</f>
        <v>#DIV/0!</v>
      </c>
      <c r="Z39" s="159"/>
      <c r="AA39" s="197" t="e">
        <f>Z39/Z34</f>
        <v>#DIV/0!</v>
      </c>
    </row>
    <row r="40" spans="1:27" x14ac:dyDescent="0.15">
      <c r="A40" s="158" t="s">
        <v>138</v>
      </c>
      <c r="B40" s="159">
        <v>0</v>
      </c>
      <c r="C40" s="160">
        <f>B40/B34</f>
        <v>0</v>
      </c>
      <c r="D40" s="159"/>
      <c r="E40" s="160">
        <f>D40/D34</f>
        <v>0</v>
      </c>
      <c r="F40" s="159"/>
      <c r="G40" s="160" t="e">
        <f>F40/F34</f>
        <v>#DIV/0!</v>
      </c>
      <c r="H40" s="159"/>
      <c r="I40" s="160" t="e">
        <f>H40/H34</f>
        <v>#DIV/0!</v>
      </c>
      <c r="J40" s="159"/>
      <c r="K40" s="170" t="e">
        <f>J40/J34</f>
        <v>#DIV/0!</v>
      </c>
      <c r="L40" s="159"/>
      <c r="M40" s="186" t="e">
        <f>L40/L34</f>
        <v>#DIV/0!</v>
      </c>
      <c r="N40" s="159"/>
      <c r="O40" s="186" t="e">
        <f>N40/N34</f>
        <v>#DIV/0!</v>
      </c>
      <c r="P40" s="159"/>
      <c r="Q40" s="186" t="e">
        <f>P40/P34</f>
        <v>#DIV/0!</v>
      </c>
      <c r="R40" s="159"/>
      <c r="S40" s="186" t="e">
        <f>R40/R34</f>
        <v>#DIV/0!</v>
      </c>
      <c r="T40" s="159"/>
      <c r="U40" s="186" t="e">
        <f>T40/T34</f>
        <v>#DIV/0!</v>
      </c>
      <c r="V40" s="159"/>
      <c r="W40" s="186" t="e">
        <f>V40/V34</f>
        <v>#DIV/0!</v>
      </c>
      <c r="X40" s="159"/>
      <c r="Y40" s="186" t="e">
        <f>X40/X34</f>
        <v>#DIV/0!</v>
      </c>
      <c r="Z40" s="159"/>
      <c r="AA40" s="197" t="e">
        <f>Z40/Z34</f>
        <v>#DIV/0!</v>
      </c>
    </row>
    <row r="41" spans="1:27" x14ac:dyDescent="0.15">
      <c r="A41" s="158" t="s">
        <v>139</v>
      </c>
      <c r="B41" s="159">
        <v>454</v>
      </c>
      <c r="C41" s="160">
        <f>B41/B34</f>
        <v>0.23882167280378749</v>
      </c>
      <c r="D41" s="159">
        <v>362</v>
      </c>
      <c r="E41" s="189">
        <f>D41/D34</f>
        <v>0.24475997295469912</v>
      </c>
      <c r="F41" s="159"/>
      <c r="G41" s="160" t="e">
        <f>F41/F34</f>
        <v>#DIV/0!</v>
      </c>
      <c r="H41" s="159"/>
      <c r="I41" s="160" t="e">
        <f>H41/H34</f>
        <v>#DIV/0!</v>
      </c>
      <c r="J41" s="159"/>
      <c r="K41" s="170" t="e">
        <f>J41/J34</f>
        <v>#DIV/0!</v>
      </c>
      <c r="L41" s="159"/>
      <c r="M41" s="186" t="e">
        <f>L41/L34</f>
        <v>#DIV/0!</v>
      </c>
      <c r="N41" s="159"/>
      <c r="O41" s="186" t="e">
        <f>N41/N34</f>
        <v>#DIV/0!</v>
      </c>
      <c r="P41" s="159"/>
      <c r="Q41" s="186" t="e">
        <f>P41/P34</f>
        <v>#DIV/0!</v>
      </c>
      <c r="R41" s="159"/>
      <c r="S41" s="186" t="e">
        <f>R41/R34</f>
        <v>#DIV/0!</v>
      </c>
      <c r="T41" s="159"/>
      <c r="U41" s="186" t="e">
        <f>T41/T34</f>
        <v>#DIV/0!</v>
      </c>
      <c r="V41" s="159"/>
      <c r="W41" s="186" t="e">
        <f>V41/V34</f>
        <v>#DIV/0!</v>
      </c>
      <c r="X41" s="159"/>
      <c r="Y41" s="186" t="e">
        <f>X41/X34</f>
        <v>#DIV/0!</v>
      </c>
      <c r="Z41" s="159"/>
      <c r="AA41" s="197" t="e">
        <f>Z41/Z34</f>
        <v>#DIV/0!</v>
      </c>
    </row>
    <row r="42" spans="1:27" x14ac:dyDescent="0.15">
      <c r="A42" s="158" t="s">
        <v>196</v>
      </c>
      <c r="B42" s="159">
        <v>0</v>
      </c>
      <c r="C42" s="160">
        <f>B42/B34</f>
        <v>0</v>
      </c>
      <c r="D42" s="159"/>
      <c r="E42" s="189">
        <f>D42/D34</f>
        <v>0</v>
      </c>
      <c r="F42" s="159"/>
      <c r="G42" s="160"/>
      <c r="H42" s="159"/>
      <c r="I42" s="160"/>
      <c r="J42" s="159"/>
      <c r="K42" s="170" t="e">
        <f>J42/J34</f>
        <v>#DIV/0!</v>
      </c>
      <c r="L42" s="159"/>
      <c r="M42" s="186" t="e">
        <f>L42/L34</f>
        <v>#DIV/0!</v>
      </c>
      <c r="N42" s="159"/>
      <c r="O42" s="186" t="e">
        <f>N42/N34</f>
        <v>#DIV/0!</v>
      </c>
      <c r="P42" s="159"/>
      <c r="Q42" s="186" t="e">
        <f>P42/P34</f>
        <v>#DIV/0!</v>
      </c>
      <c r="R42" s="159"/>
      <c r="S42" s="186" t="e">
        <f>R42/R34</f>
        <v>#DIV/0!</v>
      </c>
      <c r="T42" s="159"/>
      <c r="U42" s="186" t="e">
        <f>T42/T34</f>
        <v>#DIV/0!</v>
      </c>
      <c r="V42" s="159"/>
      <c r="W42" s="186" t="e">
        <f>V42/V34</f>
        <v>#DIV/0!</v>
      </c>
      <c r="X42" s="159"/>
      <c r="Y42" s="186" t="e">
        <f>X42/X34</f>
        <v>#DIV/0!</v>
      </c>
      <c r="Z42" s="159"/>
      <c r="AA42" s="197" t="e">
        <f>Z42/Z34</f>
        <v>#DIV/0!</v>
      </c>
    </row>
    <row r="43" spans="1:27" x14ac:dyDescent="0.15">
      <c r="A43" s="190" t="s">
        <v>248</v>
      </c>
      <c r="B43" s="191">
        <v>178</v>
      </c>
      <c r="C43" s="160">
        <f>B43/B34</f>
        <v>9.3634928984744875E-2</v>
      </c>
      <c r="D43" s="191">
        <v>132</v>
      </c>
      <c r="E43" s="200">
        <f>D43/D34</f>
        <v>8.9249492900608518E-2</v>
      </c>
      <c r="F43" s="191"/>
      <c r="G43" s="192"/>
      <c r="H43" s="191"/>
      <c r="I43" s="192"/>
      <c r="J43" s="191"/>
      <c r="K43" s="193"/>
      <c r="L43" s="191"/>
      <c r="M43" s="194"/>
      <c r="N43" s="191"/>
      <c r="O43" s="194"/>
      <c r="P43" s="191"/>
      <c r="Q43" s="194" t="e">
        <f>P43/P34</f>
        <v>#DIV/0!</v>
      </c>
      <c r="R43" s="191"/>
      <c r="S43" s="186" t="e">
        <f>R43/R34</f>
        <v>#DIV/0!</v>
      </c>
      <c r="T43" s="191"/>
      <c r="U43" s="194" t="e">
        <f>T43/T34</f>
        <v>#DIV/0!</v>
      </c>
      <c r="V43" s="191"/>
      <c r="W43" s="194" t="e">
        <f>V43/V34</f>
        <v>#DIV/0!</v>
      </c>
      <c r="X43" s="191"/>
      <c r="Y43" s="194" t="e">
        <f>X43/X34</f>
        <v>#DIV/0!</v>
      </c>
      <c r="Z43" s="191"/>
      <c r="AA43" s="198" t="e">
        <f>Z43/Z34</f>
        <v>#DIV/0!</v>
      </c>
    </row>
    <row r="44" spans="1:27" x14ac:dyDescent="0.15">
      <c r="A44" s="190" t="s">
        <v>249</v>
      </c>
      <c r="B44" s="191">
        <v>0</v>
      </c>
      <c r="C44" s="160">
        <f>B44/B34</f>
        <v>0</v>
      </c>
      <c r="D44" s="191"/>
      <c r="E44" s="200">
        <f>D44/D34</f>
        <v>0</v>
      </c>
      <c r="F44" s="191"/>
      <c r="G44" s="192"/>
      <c r="H44" s="191"/>
      <c r="I44" s="192"/>
      <c r="J44" s="191"/>
      <c r="K44" s="193"/>
      <c r="L44" s="191"/>
      <c r="M44" s="194"/>
      <c r="N44" s="191"/>
      <c r="O44" s="194"/>
      <c r="P44" s="191"/>
      <c r="Q44" s="194" t="e">
        <f>P44/P34</f>
        <v>#DIV/0!</v>
      </c>
      <c r="R44" s="191"/>
      <c r="S44" s="186" t="e">
        <f>R44/R34</f>
        <v>#DIV/0!</v>
      </c>
      <c r="T44" s="191"/>
      <c r="U44" s="194" t="e">
        <f>T44/T34</f>
        <v>#DIV/0!</v>
      </c>
      <c r="V44" s="191"/>
      <c r="W44" s="194" t="e">
        <f>V44/V34</f>
        <v>#DIV/0!</v>
      </c>
      <c r="X44" s="191"/>
      <c r="Y44" s="194" t="e">
        <f>X44/X34</f>
        <v>#DIV/0!</v>
      </c>
      <c r="Z44" s="191"/>
      <c r="AA44" s="198" t="e">
        <f>Z44/Z34</f>
        <v>#DIV/0!</v>
      </c>
    </row>
    <row r="45" spans="1:27" ht="14.25" thickBot="1" x14ac:dyDescent="0.2">
      <c r="A45" s="161" t="s">
        <v>305</v>
      </c>
      <c r="B45" s="162">
        <v>501</v>
      </c>
      <c r="C45" s="160">
        <f>B45/B34</f>
        <v>0.26354550236717517</v>
      </c>
      <c r="D45" s="162">
        <v>401</v>
      </c>
      <c r="E45" s="201">
        <f>D45/D34</f>
        <v>0.27112914131169707</v>
      </c>
      <c r="F45" s="162"/>
      <c r="G45" s="162"/>
      <c r="H45" s="162"/>
      <c r="I45" s="162"/>
      <c r="J45" s="162"/>
      <c r="K45" s="162"/>
      <c r="L45" s="162"/>
      <c r="M45" s="162"/>
      <c r="N45" s="162"/>
      <c r="O45" s="162"/>
      <c r="P45" s="162"/>
      <c r="Q45" s="162"/>
      <c r="R45" s="162"/>
      <c r="S45" s="162"/>
      <c r="T45" s="162"/>
      <c r="U45" s="162"/>
      <c r="V45" s="162"/>
      <c r="W45" s="162"/>
      <c r="X45" s="162"/>
      <c r="Y45" s="162"/>
      <c r="Z45" s="162"/>
      <c r="AA45" s="199" t="e">
        <f>Z45/Z34</f>
        <v>#DIV/0!</v>
      </c>
    </row>
    <row r="46" spans="1:27" ht="14.25" thickBot="1" x14ac:dyDescent="0.2"/>
    <row r="47" spans="1:27" x14ac:dyDescent="0.15">
      <c r="A47" s="155" t="s">
        <v>140</v>
      </c>
      <c r="B47" s="156" t="s">
        <v>132</v>
      </c>
      <c r="C47" s="157" t="s">
        <v>134</v>
      </c>
      <c r="D47" s="156" t="s">
        <v>132</v>
      </c>
      <c r="E47" s="157" t="s">
        <v>134</v>
      </c>
      <c r="F47" s="156" t="s">
        <v>132</v>
      </c>
      <c r="G47" s="157" t="s">
        <v>134</v>
      </c>
      <c r="H47" s="156" t="s">
        <v>132</v>
      </c>
      <c r="I47" s="157" t="s">
        <v>134</v>
      </c>
      <c r="J47" s="156" t="s">
        <v>132</v>
      </c>
      <c r="K47" s="157" t="s">
        <v>134</v>
      </c>
      <c r="L47" s="156" t="s">
        <v>132</v>
      </c>
      <c r="M47" s="157" t="s">
        <v>134</v>
      </c>
      <c r="N47" s="156" t="s">
        <v>132</v>
      </c>
      <c r="O47" s="157" t="s">
        <v>134</v>
      </c>
      <c r="P47" s="156" t="s">
        <v>132</v>
      </c>
      <c r="Q47" s="157" t="s">
        <v>134</v>
      </c>
      <c r="R47" s="156" t="s">
        <v>132</v>
      </c>
      <c r="S47" s="157" t="s">
        <v>134</v>
      </c>
      <c r="T47" s="156" t="s">
        <v>132</v>
      </c>
      <c r="U47" s="157" t="s">
        <v>134</v>
      </c>
      <c r="V47" s="156" t="s">
        <v>132</v>
      </c>
      <c r="W47" s="157" t="s">
        <v>134</v>
      </c>
      <c r="X47" s="156" t="s">
        <v>132</v>
      </c>
      <c r="Y47" s="157" t="s">
        <v>134</v>
      </c>
      <c r="Z47" s="156" t="s">
        <v>132</v>
      </c>
      <c r="AA47" s="157" t="s">
        <v>134</v>
      </c>
    </row>
    <row r="48" spans="1:27" x14ac:dyDescent="0.15">
      <c r="A48" s="158" t="s">
        <v>141</v>
      </c>
      <c r="B48" s="159">
        <v>270</v>
      </c>
      <c r="C48" s="160">
        <f>B48/B34</f>
        <v>0.14203051025775906</v>
      </c>
      <c r="D48" s="159">
        <v>212</v>
      </c>
      <c r="E48" s="160">
        <f>D48/D34</f>
        <v>0.14334009465855307</v>
      </c>
      <c r="F48" s="159"/>
      <c r="G48" s="160" t="e">
        <f>F48/F34</f>
        <v>#DIV/0!</v>
      </c>
      <c r="H48" s="159"/>
      <c r="I48" s="160" t="e">
        <f>H48/H34</f>
        <v>#DIV/0!</v>
      </c>
      <c r="J48" s="159"/>
      <c r="K48" s="170" t="e">
        <f>J48/J34</f>
        <v>#DIV/0!</v>
      </c>
      <c r="L48" s="159"/>
      <c r="M48" s="186" t="e">
        <f>L48/L34</f>
        <v>#DIV/0!</v>
      </c>
      <c r="N48" s="159"/>
      <c r="O48" s="186" t="e">
        <f>N48/N34</f>
        <v>#DIV/0!</v>
      </c>
      <c r="P48" s="159"/>
      <c r="Q48" s="186" t="e">
        <f>P48/P34</f>
        <v>#DIV/0!</v>
      </c>
      <c r="R48" s="159"/>
      <c r="S48" s="186" t="e">
        <f>R48/R34</f>
        <v>#DIV/0!</v>
      </c>
      <c r="T48" s="159"/>
      <c r="U48" s="186" t="e">
        <f>T48/T34</f>
        <v>#DIV/0!</v>
      </c>
      <c r="V48" s="159"/>
      <c r="W48" s="186" t="e">
        <f>V48/V34</f>
        <v>#DIV/0!</v>
      </c>
      <c r="X48" s="159"/>
      <c r="Y48" s="186" t="e">
        <f>X48/X34</f>
        <v>#DIV/0!</v>
      </c>
      <c r="Z48" s="159"/>
      <c r="AA48" s="197" t="e">
        <f>Z48/Z34</f>
        <v>#DIV/0!</v>
      </c>
    </row>
    <row r="49" spans="1:27" x14ac:dyDescent="0.15">
      <c r="A49" s="158" t="s">
        <v>142</v>
      </c>
      <c r="B49" s="159">
        <v>250</v>
      </c>
      <c r="C49" s="160">
        <f>B49/B34</f>
        <v>0.13150973172014729</v>
      </c>
      <c r="D49" s="159">
        <v>222</v>
      </c>
      <c r="E49" s="160">
        <f>D49/D34</f>
        <v>0.15010141987829614</v>
      </c>
      <c r="F49" s="159"/>
      <c r="G49" s="160" t="e">
        <f>F49/F34</f>
        <v>#DIV/0!</v>
      </c>
      <c r="H49" s="159"/>
      <c r="I49" s="160" t="e">
        <f>H49/H34</f>
        <v>#DIV/0!</v>
      </c>
      <c r="J49" s="159"/>
      <c r="K49" s="170" t="e">
        <f>J49/J34</f>
        <v>#DIV/0!</v>
      </c>
      <c r="L49" s="159"/>
      <c r="M49" s="186" t="e">
        <f>L49/L34</f>
        <v>#DIV/0!</v>
      </c>
      <c r="N49" s="159"/>
      <c r="O49" s="186" t="e">
        <f>N49/N34</f>
        <v>#DIV/0!</v>
      </c>
      <c r="P49" s="159"/>
      <c r="Q49" s="186" t="e">
        <f>P49/P34</f>
        <v>#DIV/0!</v>
      </c>
      <c r="R49" s="159"/>
      <c r="S49" s="186" t="e">
        <f>R49/R34</f>
        <v>#DIV/0!</v>
      </c>
      <c r="T49" s="159"/>
      <c r="U49" s="186" t="e">
        <f>T49/T34</f>
        <v>#DIV/0!</v>
      </c>
      <c r="V49" s="159"/>
      <c r="W49" s="186" t="e">
        <f>V49/V34</f>
        <v>#DIV/0!</v>
      </c>
      <c r="X49" s="159"/>
      <c r="Y49" s="186" t="e">
        <f>X49/X34</f>
        <v>#DIV/0!</v>
      </c>
      <c r="Z49" s="159"/>
      <c r="AA49" s="197" t="e">
        <f>Z49/Z34</f>
        <v>#DIV/0!</v>
      </c>
    </row>
    <row r="50" spans="1:27" x14ac:dyDescent="0.15">
      <c r="A50" s="158" t="s">
        <v>306</v>
      </c>
      <c r="B50" s="159">
        <v>163</v>
      </c>
      <c r="C50" s="160">
        <f>B50/B34</f>
        <v>8.5744345081536028E-2</v>
      </c>
      <c r="D50" s="159">
        <v>143</v>
      </c>
      <c r="E50" s="160">
        <f>D50/D34</f>
        <v>9.6686950642325895E-2</v>
      </c>
      <c r="F50" s="159"/>
      <c r="G50" s="160" t="e">
        <f>F50/F34</f>
        <v>#DIV/0!</v>
      </c>
      <c r="H50" s="159"/>
      <c r="I50" s="160" t="e">
        <f>H50/H34</f>
        <v>#DIV/0!</v>
      </c>
      <c r="J50" s="159"/>
      <c r="K50" s="170" t="e">
        <f>J50/J34</f>
        <v>#DIV/0!</v>
      </c>
      <c r="L50" s="159"/>
      <c r="M50" s="186" t="e">
        <f>L50/L34</f>
        <v>#DIV/0!</v>
      </c>
      <c r="N50" s="159"/>
      <c r="O50" s="186" t="e">
        <f>N50/N34</f>
        <v>#DIV/0!</v>
      </c>
      <c r="P50" s="159"/>
      <c r="Q50" s="186" t="e">
        <f>P50/P34</f>
        <v>#DIV/0!</v>
      </c>
      <c r="R50" s="159"/>
      <c r="S50" s="186" t="e">
        <f>R50/R34</f>
        <v>#DIV/0!</v>
      </c>
      <c r="T50" s="159"/>
      <c r="U50" s="186" t="e">
        <f>T50/T34</f>
        <v>#DIV/0!</v>
      </c>
      <c r="V50" s="159"/>
      <c r="W50" s="186" t="e">
        <f>V50/V34</f>
        <v>#DIV/0!</v>
      </c>
      <c r="X50" s="159"/>
      <c r="Y50" s="186" t="e">
        <f>X50/X34</f>
        <v>#DIV/0!</v>
      </c>
      <c r="Z50" s="159"/>
      <c r="AA50" s="197" t="e">
        <f>Z50/Z34</f>
        <v>#DIV/0!</v>
      </c>
    </row>
    <row r="51" spans="1:27" x14ac:dyDescent="0.15">
      <c r="A51" s="158" t="s">
        <v>143</v>
      </c>
      <c r="B51" s="159">
        <v>233</v>
      </c>
      <c r="C51" s="160">
        <f>B51/B34</f>
        <v>0.12256706996317727</v>
      </c>
      <c r="D51" s="159">
        <v>145</v>
      </c>
      <c r="E51" s="160">
        <f>D51/D34</f>
        <v>9.8039215686274508E-2</v>
      </c>
      <c r="F51" s="159"/>
      <c r="G51" s="160" t="e">
        <f>F51/F34</f>
        <v>#DIV/0!</v>
      </c>
      <c r="H51" s="159"/>
      <c r="I51" s="160" t="e">
        <f>H51/H34</f>
        <v>#DIV/0!</v>
      </c>
      <c r="J51" s="159"/>
      <c r="K51" s="170" t="e">
        <f>J51/J34</f>
        <v>#DIV/0!</v>
      </c>
      <c r="L51" s="159"/>
      <c r="M51" s="186" t="e">
        <f>L51/L34</f>
        <v>#DIV/0!</v>
      </c>
      <c r="N51" s="159"/>
      <c r="O51" s="186" t="e">
        <f>N51/N34</f>
        <v>#DIV/0!</v>
      </c>
      <c r="P51" s="159"/>
      <c r="Q51" s="186" t="e">
        <f>P51/P34</f>
        <v>#DIV/0!</v>
      </c>
      <c r="R51" s="159"/>
      <c r="S51" s="186" t="e">
        <f>R51/R34</f>
        <v>#DIV/0!</v>
      </c>
      <c r="T51" s="159"/>
      <c r="U51" s="186" t="e">
        <f>T51/T34</f>
        <v>#DIV/0!</v>
      </c>
      <c r="V51" s="159"/>
      <c r="W51" s="186" t="e">
        <f>V51/V34</f>
        <v>#DIV/0!</v>
      </c>
      <c r="X51" s="159"/>
      <c r="Y51" s="186" t="e">
        <f>X51/X34</f>
        <v>#DIV/0!</v>
      </c>
      <c r="Z51" s="159"/>
      <c r="AA51" s="197" t="e">
        <f>Z51/Z34</f>
        <v>#DIV/0!</v>
      </c>
    </row>
    <row r="52" spans="1:27" x14ac:dyDescent="0.15">
      <c r="A52" s="158" t="s">
        <v>253</v>
      </c>
      <c r="B52" s="159">
        <v>50</v>
      </c>
      <c r="C52" s="160">
        <f>B52/B34</f>
        <v>2.6301946344029457E-2</v>
      </c>
      <c r="D52" s="159">
        <v>15</v>
      </c>
      <c r="E52" s="160">
        <f>D52/D34</f>
        <v>1.0141987829614604E-2</v>
      </c>
      <c r="F52" s="159"/>
      <c r="G52" s="160" t="e">
        <f>F52/F34</f>
        <v>#DIV/0!</v>
      </c>
      <c r="H52" s="159"/>
      <c r="I52" s="160" t="e">
        <f>H52/H34</f>
        <v>#DIV/0!</v>
      </c>
      <c r="J52" s="159"/>
      <c r="K52" s="170" t="e">
        <f>J52/J34</f>
        <v>#DIV/0!</v>
      </c>
      <c r="L52" s="159"/>
      <c r="M52" s="186" t="e">
        <f>L52/L34</f>
        <v>#DIV/0!</v>
      </c>
      <c r="N52" s="159"/>
      <c r="O52" s="186" t="e">
        <f>N52/N34</f>
        <v>#DIV/0!</v>
      </c>
      <c r="P52" s="159"/>
      <c r="Q52" s="186" t="e">
        <f>P52/P34</f>
        <v>#DIV/0!</v>
      </c>
      <c r="R52" s="159"/>
      <c r="S52" s="186" t="e">
        <f>R52/R34</f>
        <v>#DIV/0!</v>
      </c>
      <c r="T52" s="159"/>
      <c r="U52" s="186" t="e">
        <f>T52/T34</f>
        <v>#DIV/0!</v>
      </c>
      <c r="V52" s="159"/>
      <c r="W52" s="186" t="e">
        <f>V52/V34</f>
        <v>#DIV/0!</v>
      </c>
      <c r="X52" s="159"/>
      <c r="Y52" s="186" t="e">
        <f>X52/X34</f>
        <v>#DIV/0!</v>
      </c>
      <c r="Z52" s="159"/>
      <c r="AA52" s="197" t="e">
        <f>Z52/Z34</f>
        <v>#DIV/0!</v>
      </c>
    </row>
    <row r="53" spans="1:27" x14ac:dyDescent="0.15">
      <c r="A53" s="158" t="s">
        <v>144</v>
      </c>
      <c r="B53" s="159">
        <v>0</v>
      </c>
      <c r="C53" s="160">
        <f>B53/B34</f>
        <v>0</v>
      </c>
      <c r="D53" s="159">
        <v>0</v>
      </c>
      <c r="E53" s="160">
        <f>D53/D34</f>
        <v>0</v>
      </c>
      <c r="F53" s="159"/>
      <c r="G53" s="160" t="e">
        <f>F53/F34</f>
        <v>#DIV/0!</v>
      </c>
      <c r="H53" s="159"/>
      <c r="I53" s="160" t="e">
        <f>H53/H34</f>
        <v>#DIV/0!</v>
      </c>
      <c r="J53" s="159"/>
      <c r="K53" s="170" t="e">
        <f>J53/J34</f>
        <v>#DIV/0!</v>
      </c>
      <c r="L53" s="159"/>
      <c r="M53" s="186" t="e">
        <f>L53/L34</f>
        <v>#DIV/0!</v>
      </c>
      <c r="N53" s="159"/>
      <c r="O53" s="186" t="e">
        <f>N53/N34</f>
        <v>#DIV/0!</v>
      </c>
      <c r="P53" s="159"/>
      <c r="Q53" s="186" t="e">
        <f>P53/P34</f>
        <v>#DIV/0!</v>
      </c>
      <c r="R53" s="159"/>
      <c r="S53" s="186" t="e">
        <f>R53/R34</f>
        <v>#DIV/0!</v>
      </c>
      <c r="T53" s="159"/>
      <c r="U53" s="186" t="e">
        <f>T53/T34</f>
        <v>#DIV/0!</v>
      </c>
      <c r="V53" s="159"/>
      <c r="W53" s="186" t="e">
        <f>V53/V34</f>
        <v>#DIV/0!</v>
      </c>
      <c r="X53" s="159"/>
      <c r="Y53" s="186" t="e">
        <f>X53/X34</f>
        <v>#DIV/0!</v>
      </c>
      <c r="Z53" s="159"/>
      <c r="AA53" s="197" t="e">
        <f>Z53/Z34</f>
        <v>#DIV/0!</v>
      </c>
    </row>
    <row r="54" spans="1:27" x14ac:dyDescent="0.15">
      <c r="A54" s="158" t="s">
        <v>145</v>
      </c>
      <c r="B54" s="159">
        <v>555</v>
      </c>
      <c r="C54" s="160">
        <f>B54/B34</f>
        <v>0.29195160441872697</v>
      </c>
      <c r="D54" s="159">
        <v>454</v>
      </c>
      <c r="E54" s="189">
        <f>D54/D34</f>
        <v>0.30696416497633539</v>
      </c>
      <c r="F54" s="159"/>
      <c r="G54" s="160" t="e">
        <f>F54/F34</f>
        <v>#DIV/0!</v>
      </c>
      <c r="H54" s="159"/>
      <c r="I54" s="160" t="e">
        <f>H54/H34</f>
        <v>#DIV/0!</v>
      </c>
      <c r="J54" s="159"/>
      <c r="K54" s="170" t="e">
        <f>J54/J34</f>
        <v>#DIV/0!</v>
      </c>
      <c r="L54" s="159"/>
      <c r="M54" s="186" t="e">
        <f>L54/L34</f>
        <v>#DIV/0!</v>
      </c>
      <c r="N54" s="159"/>
      <c r="O54" s="186" t="e">
        <f>N54/N34</f>
        <v>#DIV/0!</v>
      </c>
      <c r="P54" s="159"/>
      <c r="Q54" s="186" t="e">
        <f>P54/P34</f>
        <v>#DIV/0!</v>
      </c>
      <c r="R54" s="159"/>
      <c r="S54" s="186" t="e">
        <f>R54/R34</f>
        <v>#DIV/0!</v>
      </c>
      <c r="T54" s="159"/>
      <c r="U54" s="186" t="e">
        <f>T54/T34</f>
        <v>#DIV/0!</v>
      </c>
      <c r="V54" s="159"/>
      <c r="W54" s="186" t="e">
        <f>V54/V34</f>
        <v>#DIV/0!</v>
      </c>
      <c r="X54" s="159"/>
      <c r="Y54" s="186" t="e">
        <f>X54/X34</f>
        <v>#DIV/0!</v>
      </c>
      <c r="Z54" s="159"/>
      <c r="AA54" s="197" t="e">
        <f>Z54/Z34</f>
        <v>#DIV/0!</v>
      </c>
    </row>
    <row r="55" spans="1:27" x14ac:dyDescent="0.15">
      <c r="A55" s="158" t="s">
        <v>297</v>
      </c>
      <c r="B55" s="159">
        <v>339</v>
      </c>
      <c r="C55" s="160">
        <f>B55/B34</f>
        <v>0.17832719621251972</v>
      </c>
      <c r="D55" s="159">
        <v>242</v>
      </c>
      <c r="E55" s="189">
        <f>D55/D34</f>
        <v>0.16362407031778228</v>
      </c>
      <c r="F55" s="159"/>
      <c r="G55" s="160"/>
      <c r="H55" s="159"/>
      <c r="I55" s="160"/>
      <c r="J55" s="159"/>
      <c r="K55" s="170"/>
      <c r="L55" s="159"/>
      <c r="M55" s="186"/>
      <c r="N55" s="159"/>
      <c r="O55" s="186"/>
      <c r="P55" s="159"/>
      <c r="Q55" s="186"/>
      <c r="R55" s="159"/>
      <c r="S55" s="186"/>
      <c r="T55" s="159"/>
      <c r="U55" s="186"/>
      <c r="V55" s="159"/>
      <c r="W55" s="186" t="e">
        <f>V55/V34</f>
        <v>#DIV/0!</v>
      </c>
      <c r="X55" s="159"/>
      <c r="Y55" s="186" t="e">
        <f>X55/X34</f>
        <v>#DIV/0!</v>
      </c>
      <c r="Z55" s="159"/>
      <c r="AA55" s="197" t="e">
        <f>Z55/Z34</f>
        <v>#DIV/0!</v>
      </c>
    </row>
    <row r="56" spans="1:27" x14ac:dyDescent="0.15">
      <c r="A56" s="158" t="s">
        <v>298</v>
      </c>
      <c r="B56" s="159">
        <v>42</v>
      </c>
      <c r="C56" s="160">
        <f>B56/B34</f>
        <v>2.2093634928984744E-2</v>
      </c>
      <c r="D56" s="159">
        <v>45</v>
      </c>
      <c r="E56" s="189">
        <f>D56/D34</f>
        <v>3.0425963488843813E-2</v>
      </c>
      <c r="F56" s="159"/>
      <c r="G56" s="160"/>
      <c r="H56" s="159"/>
      <c r="I56" s="160"/>
      <c r="J56" s="159"/>
      <c r="K56" s="170"/>
      <c r="L56" s="159"/>
      <c r="M56" s="186"/>
      <c r="N56" s="159"/>
      <c r="O56" s="186"/>
      <c r="P56" s="159"/>
      <c r="Q56" s="186"/>
      <c r="R56" s="159"/>
      <c r="S56" s="186"/>
      <c r="T56" s="159"/>
      <c r="U56" s="186"/>
      <c r="V56" s="159"/>
      <c r="W56" s="186" t="e">
        <f>V56/V34</f>
        <v>#DIV/0!</v>
      </c>
      <c r="X56" s="159"/>
      <c r="Y56" s="186" t="e">
        <f>X56/X34</f>
        <v>#DIV/0!</v>
      </c>
      <c r="Z56" s="159"/>
      <c r="AA56" s="197" t="e">
        <f>Z56/Z34</f>
        <v>#DIV/0!</v>
      </c>
    </row>
    <row r="57" spans="1:27" x14ac:dyDescent="0.15">
      <c r="A57" s="158" t="s">
        <v>254</v>
      </c>
      <c r="B57" s="159"/>
      <c r="C57" s="159"/>
      <c r="D57" s="159"/>
      <c r="E57" s="159"/>
      <c r="F57" s="159"/>
      <c r="G57" s="159"/>
      <c r="H57" s="159"/>
      <c r="I57" s="159"/>
      <c r="J57" s="159"/>
      <c r="K57" s="159"/>
      <c r="L57" s="159"/>
      <c r="M57" s="186" t="e">
        <f>L57/L34</f>
        <v>#DIV/0!</v>
      </c>
      <c r="N57" s="159"/>
      <c r="O57" s="186" t="e">
        <f>N57/N34</f>
        <v>#DIV/0!</v>
      </c>
      <c r="P57" s="159"/>
      <c r="Q57" s="186" t="e">
        <f>P57/P34</f>
        <v>#DIV/0!</v>
      </c>
      <c r="R57" s="159"/>
      <c r="S57" s="186" t="e">
        <f>R57/R34</f>
        <v>#DIV/0!</v>
      </c>
      <c r="T57" s="159"/>
      <c r="U57" s="186" t="e">
        <f>T57/T34</f>
        <v>#DIV/0!</v>
      </c>
      <c r="V57" s="159"/>
      <c r="W57" s="186" t="e">
        <f>V57/V34</f>
        <v>#DIV/0!</v>
      </c>
      <c r="X57" s="159"/>
      <c r="Y57" s="186" t="e">
        <f>X57/X34</f>
        <v>#DIV/0!</v>
      </c>
      <c r="Z57" s="159"/>
      <c r="AA57" s="197" t="e">
        <f>Z57/Z34</f>
        <v>#DIV/0!</v>
      </c>
    </row>
    <row r="58" spans="1:27" x14ac:dyDescent="0.15">
      <c r="A58" s="158" t="s">
        <v>204</v>
      </c>
      <c r="B58" s="159"/>
      <c r="C58" s="159"/>
      <c r="D58" s="159"/>
      <c r="E58" s="159"/>
      <c r="F58" s="159"/>
      <c r="G58" s="159"/>
      <c r="H58" s="159"/>
      <c r="I58" s="159"/>
      <c r="J58" s="159"/>
      <c r="K58" s="159"/>
      <c r="L58" s="159"/>
      <c r="M58" s="186" t="e">
        <f>L58/L34</f>
        <v>#DIV/0!</v>
      </c>
      <c r="N58" s="159"/>
      <c r="O58" s="186" t="e">
        <f>N58/N34</f>
        <v>#DIV/0!</v>
      </c>
      <c r="P58" s="159"/>
      <c r="Q58" s="186" t="e">
        <f>P58/P34</f>
        <v>#DIV/0!</v>
      </c>
      <c r="R58" s="159"/>
      <c r="S58" s="186" t="e">
        <f>R58/R34</f>
        <v>#DIV/0!</v>
      </c>
      <c r="T58" s="159"/>
      <c r="U58" s="186" t="e">
        <f>T58/T34</f>
        <v>#DIV/0!</v>
      </c>
      <c r="V58" s="159"/>
      <c r="W58" s="186" t="e">
        <f>V58/V34</f>
        <v>#DIV/0!</v>
      </c>
      <c r="X58" s="159"/>
      <c r="Y58" s="186" t="e">
        <f>X58/X34</f>
        <v>#DIV/0!</v>
      </c>
      <c r="Z58" s="159"/>
      <c r="AA58" s="197"/>
    </row>
    <row r="59" spans="1:27" ht="14.25" thickBot="1" x14ac:dyDescent="0.2">
      <c r="A59" s="161"/>
      <c r="B59" s="162"/>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99"/>
    </row>
  </sheetData>
  <mergeCells count="78">
    <mergeCell ref="X2:Y2"/>
    <mergeCell ref="L2:M2"/>
    <mergeCell ref="B2:C2"/>
    <mergeCell ref="D2:E2"/>
    <mergeCell ref="F2:G2"/>
    <mergeCell ref="H2:I2"/>
    <mergeCell ref="J2:K2"/>
    <mergeCell ref="X4:Y4"/>
    <mergeCell ref="Z2:AA2"/>
    <mergeCell ref="B3:C3"/>
    <mergeCell ref="D3:E3"/>
    <mergeCell ref="F3:G3"/>
    <mergeCell ref="H3:I3"/>
    <mergeCell ref="J3:K3"/>
    <mergeCell ref="L3:M3"/>
    <mergeCell ref="N3:O3"/>
    <mergeCell ref="P3:Q3"/>
    <mergeCell ref="R3:S3"/>
    <mergeCell ref="N2:O2"/>
    <mergeCell ref="P2:Q2"/>
    <mergeCell ref="R2:S2"/>
    <mergeCell ref="T2:U2"/>
    <mergeCell ref="V2:W2"/>
    <mergeCell ref="T3:U3"/>
    <mergeCell ref="V3:W3"/>
    <mergeCell ref="X3:Y3"/>
    <mergeCell ref="Z3:AA3"/>
    <mergeCell ref="B4:C4"/>
    <mergeCell ref="D4:E4"/>
    <mergeCell ref="F4:G4"/>
    <mergeCell ref="H4:I4"/>
    <mergeCell ref="J4:K4"/>
    <mergeCell ref="L4:M4"/>
    <mergeCell ref="Z4:AA4"/>
    <mergeCell ref="N4:O4"/>
    <mergeCell ref="P4:Q4"/>
    <mergeCell ref="R4:S4"/>
    <mergeCell ref="T4:U4"/>
    <mergeCell ref="V4:W4"/>
    <mergeCell ref="B32:C32"/>
    <mergeCell ref="D32:E32"/>
    <mergeCell ref="F32:G32"/>
    <mergeCell ref="H32:I32"/>
    <mergeCell ref="J32:K32"/>
    <mergeCell ref="L32:M32"/>
    <mergeCell ref="N32:O32"/>
    <mergeCell ref="P32:Q32"/>
    <mergeCell ref="R32:S32"/>
    <mergeCell ref="T32:U32"/>
    <mergeCell ref="V32:W32"/>
    <mergeCell ref="X32:Y32"/>
    <mergeCell ref="Z32:AA32"/>
    <mergeCell ref="B33:C33"/>
    <mergeCell ref="D33:E33"/>
    <mergeCell ref="F33:G33"/>
    <mergeCell ref="H33:I33"/>
    <mergeCell ref="J33:K33"/>
    <mergeCell ref="L33:M33"/>
    <mergeCell ref="N33:O33"/>
    <mergeCell ref="P33:Q33"/>
    <mergeCell ref="R33:S33"/>
    <mergeCell ref="T33:U33"/>
    <mergeCell ref="V33:W33"/>
    <mergeCell ref="X33:Y33"/>
    <mergeCell ref="Z33:AA33"/>
    <mergeCell ref="B34:C34"/>
    <mergeCell ref="D34:E34"/>
    <mergeCell ref="F34:G34"/>
    <mergeCell ref="H34:I34"/>
    <mergeCell ref="J34:K34"/>
    <mergeCell ref="V34:W34"/>
    <mergeCell ref="X34:Y34"/>
    <mergeCell ref="Z34:AA34"/>
    <mergeCell ref="L34:M34"/>
    <mergeCell ref="N34:O34"/>
    <mergeCell ref="P34:Q34"/>
    <mergeCell ref="R34:S34"/>
    <mergeCell ref="T34:U34"/>
  </mergeCells>
  <phoneticPr fontId="27"/>
  <pageMargins left="0.7" right="0.7" top="0.75" bottom="0.75" header="0.3" footer="0.3"/>
  <pageSetup paperSize="9" scale="4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6482-B5F5-4C2C-A3D0-D3BB53E25CC9}">
  <sheetPr>
    <pageSetUpPr fitToPage="1"/>
  </sheetPr>
  <dimension ref="A1:AK105"/>
  <sheetViews>
    <sheetView zoomScale="84" zoomScaleNormal="84" workbookViewId="0"/>
  </sheetViews>
  <sheetFormatPr defaultRowHeight="13.5" x14ac:dyDescent="0.15"/>
  <cols>
    <col min="1" max="4" width="6.875" style="3" customWidth="1"/>
    <col min="5" max="5" width="6.875" style="58" customWidth="1"/>
    <col min="6" max="19" width="6.875" style="3" customWidth="1"/>
    <col min="20" max="20" width="7.625" style="3" customWidth="1"/>
    <col min="21" max="37" width="6.875" style="3" customWidth="1"/>
    <col min="38" max="256" width="8.75" style="3"/>
    <col min="257" max="257" width="6.875" style="3" customWidth="1"/>
    <col min="258" max="258" width="8" style="3" customWidth="1"/>
    <col min="259" max="260" width="6.875" style="3" customWidth="1"/>
    <col min="261" max="261" width="7.875" style="3" customWidth="1"/>
    <col min="262" max="263" width="6.875" style="3" customWidth="1"/>
    <col min="264" max="264" width="7.75" style="3" customWidth="1"/>
    <col min="265" max="266" width="6.875" style="3" customWidth="1"/>
    <col min="267" max="267" width="7.5" style="3" customWidth="1"/>
    <col min="268" max="269" width="6.875" style="3" customWidth="1"/>
    <col min="270" max="270" width="6.75" style="3" customWidth="1"/>
    <col min="271" max="272" width="6.875" style="3" customWidth="1"/>
    <col min="273" max="274" width="7" style="3" customWidth="1"/>
    <col min="275" max="275" width="6.875" style="3" customWidth="1"/>
    <col min="276" max="512" width="8.75" style="3"/>
    <col min="513" max="513" width="6.875" style="3" customWidth="1"/>
    <col min="514" max="514" width="8" style="3" customWidth="1"/>
    <col min="515" max="516" width="6.875" style="3" customWidth="1"/>
    <col min="517" max="517" width="7.875" style="3" customWidth="1"/>
    <col min="518" max="519" width="6.875" style="3" customWidth="1"/>
    <col min="520" max="520" width="7.75" style="3" customWidth="1"/>
    <col min="521" max="522" width="6.875" style="3" customWidth="1"/>
    <col min="523" max="523" width="7.5" style="3" customWidth="1"/>
    <col min="524" max="525" width="6.875" style="3" customWidth="1"/>
    <col min="526" max="526" width="6.75" style="3" customWidth="1"/>
    <col min="527" max="528" width="6.875" style="3" customWidth="1"/>
    <col min="529" max="530" width="7" style="3" customWidth="1"/>
    <col min="531" max="531" width="6.875" style="3" customWidth="1"/>
    <col min="532" max="768" width="8.75" style="3"/>
    <col min="769" max="769" width="6.875" style="3" customWidth="1"/>
    <col min="770" max="770" width="8" style="3" customWidth="1"/>
    <col min="771" max="772" width="6.875" style="3" customWidth="1"/>
    <col min="773" max="773" width="7.875" style="3" customWidth="1"/>
    <col min="774" max="775" width="6.875" style="3" customWidth="1"/>
    <col min="776" max="776" width="7.75" style="3" customWidth="1"/>
    <col min="777" max="778" width="6.875" style="3" customWidth="1"/>
    <col min="779" max="779" width="7.5" style="3" customWidth="1"/>
    <col min="780" max="781" width="6.875" style="3" customWidth="1"/>
    <col min="782" max="782" width="6.75" style="3" customWidth="1"/>
    <col min="783" max="784" width="6.875" style="3" customWidth="1"/>
    <col min="785" max="786" width="7" style="3" customWidth="1"/>
    <col min="787" max="787" width="6.875" style="3" customWidth="1"/>
    <col min="788" max="1024" width="8.75" style="3"/>
    <col min="1025" max="1025" width="6.875" style="3" customWidth="1"/>
    <col min="1026" max="1026" width="8" style="3" customWidth="1"/>
    <col min="1027" max="1028" width="6.875" style="3" customWidth="1"/>
    <col min="1029" max="1029" width="7.875" style="3" customWidth="1"/>
    <col min="1030" max="1031" width="6.875" style="3" customWidth="1"/>
    <col min="1032" max="1032" width="7.75" style="3" customWidth="1"/>
    <col min="1033" max="1034" width="6.875" style="3" customWidth="1"/>
    <col min="1035" max="1035" width="7.5" style="3" customWidth="1"/>
    <col min="1036" max="1037" width="6.875" style="3" customWidth="1"/>
    <col min="1038" max="1038" width="6.75" style="3" customWidth="1"/>
    <col min="1039" max="1040" width="6.875" style="3" customWidth="1"/>
    <col min="1041" max="1042" width="7" style="3" customWidth="1"/>
    <col min="1043" max="1043" width="6.875" style="3" customWidth="1"/>
    <col min="1044" max="1280" width="8.75" style="3"/>
    <col min="1281" max="1281" width="6.875" style="3" customWidth="1"/>
    <col min="1282" max="1282" width="8" style="3" customWidth="1"/>
    <col min="1283" max="1284" width="6.875" style="3" customWidth="1"/>
    <col min="1285" max="1285" width="7.875" style="3" customWidth="1"/>
    <col min="1286" max="1287" width="6.875" style="3" customWidth="1"/>
    <col min="1288" max="1288" width="7.75" style="3" customWidth="1"/>
    <col min="1289" max="1290" width="6.875" style="3" customWidth="1"/>
    <col min="1291" max="1291" width="7.5" style="3" customWidth="1"/>
    <col min="1292" max="1293" width="6.875" style="3" customWidth="1"/>
    <col min="1294" max="1294" width="6.75" style="3" customWidth="1"/>
    <col min="1295" max="1296" width="6.875" style="3" customWidth="1"/>
    <col min="1297" max="1298" width="7" style="3" customWidth="1"/>
    <col min="1299" max="1299" width="6.875" style="3" customWidth="1"/>
    <col min="1300" max="1536" width="8.75" style="3"/>
    <col min="1537" max="1537" width="6.875" style="3" customWidth="1"/>
    <col min="1538" max="1538" width="8" style="3" customWidth="1"/>
    <col min="1539" max="1540" width="6.875" style="3" customWidth="1"/>
    <col min="1541" max="1541" width="7.875" style="3" customWidth="1"/>
    <col min="1542" max="1543" width="6.875" style="3" customWidth="1"/>
    <col min="1544" max="1544" width="7.75" style="3" customWidth="1"/>
    <col min="1545" max="1546" width="6.875" style="3" customWidth="1"/>
    <col min="1547" max="1547" width="7.5" style="3" customWidth="1"/>
    <col min="1548" max="1549" width="6.875" style="3" customWidth="1"/>
    <col min="1550" max="1550" width="6.75" style="3" customWidth="1"/>
    <col min="1551" max="1552" width="6.875" style="3" customWidth="1"/>
    <col min="1553" max="1554" width="7" style="3" customWidth="1"/>
    <col min="1555" max="1555" width="6.875" style="3" customWidth="1"/>
    <col min="1556" max="1792" width="8.75" style="3"/>
    <col min="1793" max="1793" width="6.875" style="3" customWidth="1"/>
    <col min="1794" max="1794" width="8" style="3" customWidth="1"/>
    <col min="1795" max="1796" width="6.875" style="3" customWidth="1"/>
    <col min="1797" max="1797" width="7.875" style="3" customWidth="1"/>
    <col min="1798" max="1799" width="6.875" style="3" customWidth="1"/>
    <col min="1800" max="1800" width="7.75" style="3" customWidth="1"/>
    <col min="1801" max="1802" width="6.875" style="3" customWidth="1"/>
    <col min="1803" max="1803" width="7.5" style="3" customWidth="1"/>
    <col min="1804" max="1805" width="6.875" style="3" customWidth="1"/>
    <col min="1806" max="1806" width="6.75" style="3" customWidth="1"/>
    <col min="1807" max="1808" width="6.875" style="3" customWidth="1"/>
    <col min="1809" max="1810" width="7" style="3" customWidth="1"/>
    <col min="1811" max="1811" width="6.875" style="3" customWidth="1"/>
    <col min="1812" max="2048" width="8.75" style="3"/>
    <col min="2049" max="2049" width="6.875" style="3" customWidth="1"/>
    <col min="2050" max="2050" width="8" style="3" customWidth="1"/>
    <col min="2051" max="2052" width="6.875" style="3" customWidth="1"/>
    <col min="2053" max="2053" width="7.875" style="3" customWidth="1"/>
    <col min="2054" max="2055" width="6.875" style="3" customWidth="1"/>
    <col min="2056" max="2056" width="7.75" style="3" customWidth="1"/>
    <col min="2057" max="2058" width="6.875" style="3" customWidth="1"/>
    <col min="2059" max="2059" width="7.5" style="3" customWidth="1"/>
    <col min="2060" max="2061" width="6.875" style="3" customWidth="1"/>
    <col min="2062" max="2062" width="6.75" style="3" customWidth="1"/>
    <col min="2063" max="2064" width="6.875" style="3" customWidth="1"/>
    <col min="2065" max="2066" width="7" style="3" customWidth="1"/>
    <col min="2067" max="2067" width="6.875" style="3" customWidth="1"/>
    <col min="2068" max="2304" width="8.75" style="3"/>
    <col min="2305" max="2305" width="6.875" style="3" customWidth="1"/>
    <col min="2306" max="2306" width="8" style="3" customWidth="1"/>
    <col min="2307" max="2308" width="6.875" style="3" customWidth="1"/>
    <col min="2309" max="2309" width="7.875" style="3" customWidth="1"/>
    <col min="2310" max="2311" width="6.875" style="3" customWidth="1"/>
    <col min="2312" max="2312" width="7.75" style="3" customWidth="1"/>
    <col min="2313" max="2314" width="6.875" style="3" customWidth="1"/>
    <col min="2315" max="2315" width="7.5" style="3" customWidth="1"/>
    <col min="2316" max="2317" width="6.875" style="3" customWidth="1"/>
    <col min="2318" max="2318" width="6.75" style="3" customWidth="1"/>
    <col min="2319" max="2320" width="6.875" style="3" customWidth="1"/>
    <col min="2321" max="2322" width="7" style="3" customWidth="1"/>
    <col min="2323" max="2323" width="6.875" style="3" customWidth="1"/>
    <col min="2324" max="2560" width="8.75" style="3"/>
    <col min="2561" max="2561" width="6.875" style="3" customWidth="1"/>
    <col min="2562" max="2562" width="8" style="3" customWidth="1"/>
    <col min="2563" max="2564" width="6.875" style="3" customWidth="1"/>
    <col min="2565" max="2565" width="7.875" style="3" customWidth="1"/>
    <col min="2566" max="2567" width="6.875" style="3" customWidth="1"/>
    <col min="2568" max="2568" width="7.75" style="3" customWidth="1"/>
    <col min="2569" max="2570" width="6.875" style="3" customWidth="1"/>
    <col min="2571" max="2571" width="7.5" style="3" customWidth="1"/>
    <col min="2572" max="2573" width="6.875" style="3" customWidth="1"/>
    <col min="2574" max="2574" width="6.75" style="3" customWidth="1"/>
    <col min="2575" max="2576" width="6.875" style="3" customWidth="1"/>
    <col min="2577" max="2578" width="7" style="3" customWidth="1"/>
    <col min="2579" max="2579" width="6.875" style="3" customWidth="1"/>
    <col min="2580" max="2816" width="8.75" style="3"/>
    <col min="2817" max="2817" width="6.875" style="3" customWidth="1"/>
    <col min="2818" max="2818" width="8" style="3" customWidth="1"/>
    <col min="2819" max="2820" width="6.875" style="3" customWidth="1"/>
    <col min="2821" max="2821" width="7.875" style="3" customWidth="1"/>
    <col min="2822" max="2823" width="6.875" style="3" customWidth="1"/>
    <col min="2824" max="2824" width="7.75" style="3" customWidth="1"/>
    <col min="2825" max="2826" width="6.875" style="3" customWidth="1"/>
    <col min="2827" max="2827" width="7.5" style="3" customWidth="1"/>
    <col min="2828" max="2829" width="6.875" style="3" customWidth="1"/>
    <col min="2830" max="2830" width="6.75" style="3" customWidth="1"/>
    <col min="2831" max="2832" width="6.875" style="3" customWidth="1"/>
    <col min="2833" max="2834" width="7" style="3" customWidth="1"/>
    <col min="2835" max="2835" width="6.875" style="3" customWidth="1"/>
    <col min="2836" max="3072" width="8.75" style="3"/>
    <col min="3073" max="3073" width="6.875" style="3" customWidth="1"/>
    <col min="3074" max="3074" width="8" style="3" customWidth="1"/>
    <col min="3075" max="3076" width="6.875" style="3" customWidth="1"/>
    <col min="3077" max="3077" width="7.875" style="3" customWidth="1"/>
    <col min="3078" max="3079" width="6.875" style="3" customWidth="1"/>
    <col min="3080" max="3080" width="7.75" style="3" customWidth="1"/>
    <col min="3081" max="3082" width="6.875" style="3" customWidth="1"/>
    <col min="3083" max="3083" width="7.5" style="3" customWidth="1"/>
    <col min="3084" max="3085" width="6.875" style="3" customWidth="1"/>
    <col min="3086" max="3086" width="6.75" style="3" customWidth="1"/>
    <col min="3087" max="3088" width="6.875" style="3" customWidth="1"/>
    <col min="3089" max="3090" width="7" style="3" customWidth="1"/>
    <col min="3091" max="3091" width="6.875" style="3" customWidth="1"/>
    <col min="3092" max="3328" width="8.75" style="3"/>
    <col min="3329" max="3329" width="6.875" style="3" customWidth="1"/>
    <col min="3330" max="3330" width="8" style="3" customWidth="1"/>
    <col min="3331" max="3332" width="6.875" style="3" customWidth="1"/>
    <col min="3333" max="3333" width="7.875" style="3" customWidth="1"/>
    <col min="3334" max="3335" width="6.875" style="3" customWidth="1"/>
    <col min="3336" max="3336" width="7.75" style="3" customWidth="1"/>
    <col min="3337" max="3338" width="6.875" style="3" customWidth="1"/>
    <col min="3339" max="3339" width="7.5" style="3" customWidth="1"/>
    <col min="3340" max="3341" width="6.875" style="3" customWidth="1"/>
    <col min="3342" max="3342" width="6.75" style="3" customWidth="1"/>
    <col min="3343" max="3344" width="6.875" style="3" customWidth="1"/>
    <col min="3345" max="3346" width="7" style="3" customWidth="1"/>
    <col min="3347" max="3347" width="6.875" style="3" customWidth="1"/>
    <col min="3348" max="3584" width="8.75" style="3"/>
    <col min="3585" max="3585" width="6.875" style="3" customWidth="1"/>
    <col min="3586" max="3586" width="8" style="3" customWidth="1"/>
    <col min="3587" max="3588" width="6.875" style="3" customWidth="1"/>
    <col min="3589" max="3589" width="7.875" style="3" customWidth="1"/>
    <col min="3590" max="3591" width="6.875" style="3" customWidth="1"/>
    <col min="3592" max="3592" width="7.75" style="3" customWidth="1"/>
    <col min="3593" max="3594" width="6.875" style="3" customWidth="1"/>
    <col min="3595" max="3595" width="7.5" style="3" customWidth="1"/>
    <col min="3596" max="3597" width="6.875" style="3" customWidth="1"/>
    <col min="3598" max="3598" width="6.75" style="3" customWidth="1"/>
    <col min="3599" max="3600" width="6.875" style="3" customWidth="1"/>
    <col min="3601" max="3602" width="7" style="3" customWidth="1"/>
    <col min="3603" max="3603" width="6.875" style="3" customWidth="1"/>
    <col min="3604" max="3840" width="8.75" style="3"/>
    <col min="3841" max="3841" width="6.875" style="3" customWidth="1"/>
    <col min="3842" max="3842" width="8" style="3" customWidth="1"/>
    <col min="3843" max="3844" width="6.875" style="3" customWidth="1"/>
    <col min="3845" max="3845" width="7.875" style="3" customWidth="1"/>
    <col min="3846" max="3847" width="6.875" style="3" customWidth="1"/>
    <col min="3848" max="3848" width="7.75" style="3" customWidth="1"/>
    <col min="3849" max="3850" width="6.875" style="3" customWidth="1"/>
    <col min="3851" max="3851" width="7.5" style="3" customWidth="1"/>
    <col min="3852" max="3853" width="6.875" style="3" customWidth="1"/>
    <col min="3854" max="3854" width="6.75" style="3" customWidth="1"/>
    <col min="3855" max="3856" width="6.875" style="3" customWidth="1"/>
    <col min="3857" max="3858" width="7" style="3" customWidth="1"/>
    <col min="3859" max="3859" width="6.875" style="3" customWidth="1"/>
    <col min="3860" max="4096" width="8.75" style="3"/>
    <col min="4097" max="4097" width="6.875" style="3" customWidth="1"/>
    <col min="4098" max="4098" width="8" style="3" customWidth="1"/>
    <col min="4099" max="4100" width="6.875" style="3" customWidth="1"/>
    <col min="4101" max="4101" width="7.875" style="3" customWidth="1"/>
    <col min="4102" max="4103" width="6.875" style="3" customWidth="1"/>
    <col min="4104" max="4104" width="7.75" style="3" customWidth="1"/>
    <col min="4105" max="4106" width="6.875" style="3" customWidth="1"/>
    <col min="4107" max="4107" width="7.5" style="3" customWidth="1"/>
    <col min="4108" max="4109" width="6.875" style="3" customWidth="1"/>
    <col min="4110" max="4110" width="6.75" style="3" customWidth="1"/>
    <col min="4111" max="4112" width="6.875" style="3" customWidth="1"/>
    <col min="4113" max="4114" width="7" style="3" customWidth="1"/>
    <col min="4115" max="4115" width="6.875" style="3" customWidth="1"/>
    <col min="4116" max="4352" width="8.75" style="3"/>
    <col min="4353" max="4353" width="6.875" style="3" customWidth="1"/>
    <col min="4354" max="4354" width="8" style="3" customWidth="1"/>
    <col min="4355" max="4356" width="6.875" style="3" customWidth="1"/>
    <col min="4357" max="4357" width="7.875" style="3" customWidth="1"/>
    <col min="4358" max="4359" width="6.875" style="3" customWidth="1"/>
    <col min="4360" max="4360" width="7.75" style="3" customWidth="1"/>
    <col min="4361" max="4362" width="6.875" style="3" customWidth="1"/>
    <col min="4363" max="4363" width="7.5" style="3" customWidth="1"/>
    <col min="4364" max="4365" width="6.875" style="3" customWidth="1"/>
    <col min="4366" max="4366" width="6.75" style="3" customWidth="1"/>
    <col min="4367" max="4368" width="6.875" style="3" customWidth="1"/>
    <col min="4369" max="4370" width="7" style="3" customWidth="1"/>
    <col min="4371" max="4371" width="6.875" style="3" customWidth="1"/>
    <col min="4372" max="4608" width="8.75" style="3"/>
    <col min="4609" max="4609" width="6.875" style="3" customWidth="1"/>
    <col min="4610" max="4610" width="8" style="3" customWidth="1"/>
    <col min="4611" max="4612" width="6.875" style="3" customWidth="1"/>
    <col min="4613" max="4613" width="7.875" style="3" customWidth="1"/>
    <col min="4614" max="4615" width="6.875" style="3" customWidth="1"/>
    <col min="4616" max="4616" width="7.75" style="3" customWidth="1"/>
    <col min="4617" max="4618" width="6.875" style="3" customWidth="1"/>
    <col min="4619" max="4619" width="7.5" style="3" customWidth="1"/>
    <col min="4620" max="4621" width="6.875" style="3" customWidth="1"/>
    <col min="4622" max="4622" width="6.75" style="3" customWidth="1"/>
    <col min="4623" max="4624" width="6.875" style="3" customWidth="1"/>
    <col min="4625" max="4626" width="7" style="3" customWidth="1"/>
    <col min="4627" max="4627" width="6.875" style="3" customWidth="1"/>
    <col min="4628" max="4864" width="8.75" style="3"/>
    <col min="4865" max="4865" width="6.875" style="3" customWidth="1"/>
    <col min="4866" max="4866" width="8" style="3" customWidth="1"/>
    <col min="4867" max="4868" width="6.875" style="3" customWidth="1"/>
    <col min="4869" max="4869" width="7.875" style="3" customWidth="1"/>
    <col min="4870" max="4871" width="6.875" style="3" customWidth="1"/>
    <col min="4872" max="4872" width="7.75" style="3" customWidth="1"/>
    <col min="4873" max="4874" width="6.875" style="3" customWidth="1"/>
    <col min="4875" max="4875" width="7.5" style="3" customWidth="1"/>
    <col min="4876" max="4877" width="6.875" style="3" customWidth="1"/>
    <col min="4878" max="4878" width="6.75" style="3" customWidth="1"/>
    <col min="4879" max="4880" width="6.875" style="3" customWidth="1"/>
    <col min="4881" max="4882" width="7" style="3" customWidth="1"/>
    <col min="4883" max="4883" width="6.875" style="3" customWidth="1"/>
    <col min="4884" max="5120" width="8.75" style="3"/>
    <col min="5121" max="5121" width="6.875" style="3" customWidth="1"/>
    <col min="5122" max="5122" width="8" style="3" customWidth="1"/>
    <col min="5123" max="5124" width="6.875" style="3" customWidth="1"/>
    <col min="5125" max="5125" width="7.875" style="3" customWidth="1"/>
    <col min="5126" max="5127" width="6.875" style="3" customWidth="1"/>
    <col min="5128" max="5128" width="7.75" style="3" customWidth="1"/>
    <col min="5129" max="5130" width="6.875" style="3" customWidth="1"/>
    <col min="5131" max="5131" width="7.5" style="3" customWidth="1"/>
    <col min="5132" max="5133" width="6.875" style="3" customWidth="1"/>
    <col min="5134" max="5134" width="6.75" style="3" customWidth="1"/>
    <col min="5135" max="5136" width="6.875" style="3" customWidth="1"/>
    <col min="5137" max="5138" width="7" style="3" customWidth="1"/>
    <col min="5139" max="5139" width="6.875" style="3" customWidth="1"/>
    <col min="5140" max="5376" width="8.75" style="3"/>
    <col min="5377" max="5377" width="6.875" style="3" customWidth="1"/>
    <col min="5378" max="5378" width="8" style="3" customWidth="1"/>
    <col min="5379" max="5380" width="6.875" style="3" customWidth="1"/>
    <col min="5381" max="5381" width="7.875" style="3" customWidth="1"/>
    <col min="5382" max="5383" width="6.875" style="3" customWidth="1"/>
    <col min="5384" max="5384" width="7.75" style="3" customWidth="1"/>
    <col min="5385" max="5386" width="6.875" style="3" customWidth="1"/>
    <col min="5387" max="5387" width="7.5" style="3" customWidth="1"/>
    <col min="5388" max="5389" width="6.875" style="3" customWidth="1"/>
    <col min="5390" max="5390" width="6.75" style="3" customWidth="1"/>
    <col min="5391" max="5392" width="6.875" style="3" customWidth="1"/>
    <col min="5393" max="5394" width="7" style="3" customWidth="1"/>
    <col min="5395" max="5395" width="6.875" style="3" customWidth="1"/>
    <col min="5396" max="5632" width="8.75" style="3"/>
    <col min="5633" max="5633" width="6.875" style="3" customWidth="1"/>
    <col min="5634" max="5634" width="8" style="3" customWidth="1"/>
    <col min="5635" max="5636" width="6.875" style="3" customWidth="1"/>
    <col min="5637" max="5637" width="7.875" style="3" customWidth="1"/>
    <col min="5638" max="5639" width="6.875" style="3" customWidth="1"/>
    <col min="5640" max="5640" width="7.75" style="3" customWidth="1"/>
    <col min="5641" max="5642" width="6.875" style="3" customWidth="1"/>
    <col min="5643" max="5643" width="7.5" style="3" customWidth="1"/>
    <col min="5644" max="5645" width="6.875" style="3" customWidth="1"/>
    <col min="5646" max="5646" width="6.75" style="3" customWidth="1"/>
    <col min="5647" max="5648" width="6.875" style="3" customWidth="1"/>
    <col min="5649" max="5650" width="7" style="3" customWidth="1"/>
    <col min="5651" max="5651" width="6.875" style="3" customWidth="1"/>
    <col min="5652" max="5888" width="8.75" style="3"/>
    <col min="5889" max="5889" width="6.875" style="3" customWidth="1"/>
    <col min="5890" max="5890" width="8" style="3" customWidth="1"/>
    <col min="5891" max="5892" width="6.875" style="3" customWidth="1"/>
    <col min="5893" max="5893" width="7.875" style="3" customWidth="1"/>
    <col min="5894" max="5895" width="6.875" style="3" customWidth="1"/>
    <col min="5896" max="5896" width="7.75" style="3" customWidth="1"/>
    <col min="5897" max="5898" width="6.875" style="3" customWidth="1"/>
    <col min="5899" max="5899" width="7.5" style="3" customWidth="1"/>
    <col min="5900" max="5901" width="6.875" style="3" customWidth="1"/>
    <col min="5902" max="5902" width="6.75" style="3" customWidth="1"/>
    <col min="5903" max="5904" width="6.875" style="3" customWidth="1"/>
    <col min="5905" max="5906" width="7" style="3" customWidth="1"/>
    <col min="5907" max="5907" width="6.875" style="3" customWidth="1"/>
    <col min="5908" max="6144" width="8.75" style="3"/>
    <col min="6145" max="6145" width="6.875" style="3" customWidth="1"/>
    <col min="6146" max="6146" width="8" style="3" customWidth="1"/>
    <col min="6147" max="6148" width="6.875" style="3" customWidth="1"/>
    <col min="6149" max="6149" width="7.875" style="3" customWidth="1"/>
    <col min="6150" max="6151" width="6.875" style="3" customWidth="1"/>
    <col min="6152" max="6152" width="7.75" style="3" customWidth="1"/>
    <col min="6153" max="6154" width="6.875" style="3" customWidth="1"/>
    <col min="6155" max="6155" width="7.5" style="3" customWidth="1"/>
    <col min="6156" max="6157" width="6.875" style="3" customWidth="1"/>
    <col min="6158" max="6158" width="6.75" style="3" customWidth="1"/>
    <col min="6159" max="6160" width="6.875" style="3" customWidth="1"/>
    <col min="6161" max="6162" width="7" style="3" customWidth="1"/>
    <col min="6163" max="6163" width="6.875" style="3" customWidth="1"/>
    <col min="6164" max="6400" width="8.75" style="3"/>
    <col min="6401" max="6401" width="6.875" style="3" customWidth="1"/>
    <col min="6402" max="6402" width="8" style="3" customWidth="1"/>
    <col min="6403" max="6404" width="6.875" style="3" customWidth="1"/>
    <col min="6405" max="6405" width="7.875" style="3" customWidth="1"/>
    <col min="6406" max="6407" width="6.875" style="3" customWidth="1"/>
    <col min="6408" max="6408" width="7.75" style="3" customWidth="1"/>
    <col min="6409" max="6410" width="6.875" style="3" customWidth="1"/>
    <col min="6411" max="6411" width="7.5" style="3" customWidth="1"/>
    <col min="6412" max="6413" width="6.875" style="3" customWidth="1"/>
    <col min="6414" max="6414" width="6.75" style="3" customWidth="1"/>
    <col min="6415" max="6416" width="6.875" style="3" customWidth="1"/>
    <col min="6417" max="6418" width="7" style="3" customWidth="1"/>
    <col min="6419" max="6419" width="6.875" style="3" customWidth="1"/>
    <col min="6420" max="6656" width="8.75" style="3"/>
    <col min="6657" max="6657" width="6.875" style="3" customWidth="1"/>
    <col min="6658" max="6658" width="8" style="3" customWidth="1"/>
    <col min="6659" max="6660" width="6.875" style="3" customWidth="1"/>
    <col min="6661" max="6661" width="7.875" style="3" customWidth="1"/>
    <col min="6662" max="6663" width="6.875" style="3" customWidth="1"/>
    <col min="6664" max="6664" width="7.75" style="3" customWidth="1"/>
    <col min="6665" max="6666" width="6.875" style="3" customWidth="1"/>
    <col min="6667" max="6667" width="7.5" style="3" customWidth="1"/>
    <col min="6668" max="6669" width="6.875" style="3" customWidth="1"/>
    <col min="6670" max="6670" width="6.75" style="3" customWidth="1"/>
    <col min="6671" max="6672" width="6.875" style="3" customWidth="1"/>
    <col min="6673" max="6674" width="7" style="3" customWidth="1"/>
    <col min="6675" max="6675" width="6.875" style="3" customWidth="1"/>
    <col min="6676" max="6912" width="8.75" style="3"/>
    <col min="6913" max="6913" width="6.875" style="3" customWidth="1"/>
    <col min="6914" max="6914" width="8" style="3" customWidth="1"/>
    <col min="6915" max="6916" width="6.875" style="3" customWidth="1"/>
    <col min="6917" max="6917" width="7.875" style="3" customWidth="1"/>
    <col min="6918" max="6919" width="6.875" style="3" customWidth="1"/>
    <col min="6920" max="6920" width="7.75" style="3" customWidth="1"/>
    <col min="6921" max="6922" width="6.875" style="3" customWidth="1"/>
    <col min="6923" max="6923" width="7.5" style="3" customWidth="1"/>
    <col min="6924" max="6925" width="6.875" style="3" customWidth="1"/>
    <col min="6926" max="6926" width="6.75" style="3" customWidth="1"/>
    <col min="6927" max="6928" width="6.875" style="3" customWidth="1"/>
    <col min="6929" max="6930" width="7" style="3" customWidth="1"/>
    <col min="6931" max="6931" width="6.875" style="3" customWidth="1"/>
    <col min="6932" max="7168" width="8.75" style="3"/>
    <col min="7169" max="7169" width="6.875" style="3" customWidth="1"/>
    <col min="7170" max="7170" width="8" style="3" customWidth="1"/>
    <col min="7171" max="7172" width="6.875" style="3" customWidth="1"/>
    <col min="7173" max="7173" width="7.875" style="3" customWidth="1"/>
    <col min="7174" max="7175" width="6.875" style="3" customWidth="1"/>
    <col min="7176" max="7176" width="7.75" style="3" customWidth="1"/>
    <col min="7177" max="7178" width="6.875" style="3" customWidth="1"/>
    <col min="7179" max="7179" width="7.5" style="3" customWidth="1"/>
    <col min="7180" max="7181" width="6.875" style="3" customWidth="1"/>
    <col min="7182" max="7182" width="6.75" style="3" customWidth="1"/>
    <col min="7183" max="7184" width="6.875" style="3" customWidth="1"/>
    <col min="7185" max="7186" width="7" style="3" customWidth="1"/>
    <col min="7187" max="7187" width="6.875" style="3" customWidth="1"/>
    <col min="7188" max="7424" width="8.75" style="3"/>
    <col min="7425" max="7425" width="6.875" style="3" customWidth="1"/>
    <col min="7426" max="7426" width="8" style="3" customWidth="1"/>
    <col min="7427" max="7428" width="6.875" style="3" customWidth="1"/>
    <col min="7429" max="7429" width="7.875" style="3" customWidth="1"/>
    <col min="7430" max="7431" width="6.875" style="3" customWidth="1"/>
    <col min="7432" max="7432" width="7.75" style="3" customWidth="1"/>
    <col min="7433" max="7434" width="6.875" style="3" customWidth="1"/>
    <col min="7435" max="7435" width="7.5" style="3" customWidth="1"/>
    <col min="7436" max="7437" width="6.875" style="3" customWidth="1"/>
    <col min="7438" max="7438" width="6.75" style="3" customWidth="1"/>
    <col min="7439" max="7440" width="6.875" style="3" customWidth="1"/>
    <col min="7441" max="7442" width="7" style="3" customWidth="1"/>
    <col min="7443" max="7443" width="6.875" style="3" customWidth="1"/>
    <col min="7444" max="7680" width="8.75" style="3"/>
    <col min="7681" max="7681" width="6.875" style="3" customWidth="1"/>
    <col min="7682" max="7682" width="8" style="3" customWidth="1"/>
    <col min="7683" max="7684" width="6.875" style="3" customWidth="1"/>
    <col min="7685" max="7685" width="7.875" style="3" customWidth="1"/>
    <col min="7686" max="7687" width="6.875" style="3" customWidth="1"/>
    <col min="7688" max="7688" width="7.75" style="3" customWidth="1"/>
    <col min="7689" max="7690" width="6.875" style="3" customWidth="1"/>
    <col min="7691" max="7691" width="7.5" style="3" customWidth="1"/>
    <col min="7692" max="7693" width="6.875" style="3" customWidth="1"/>
    <col min="7694" max="7694" width="6.75" style="3" customWidth="1"/>
    <col min="7695" max="7696" width="6.875" style="3" customWidth="1"/>
    <col min="7697" max="7698" width="7" style="3" customWidth="1"/>
    <col min="7699" max="7699" width="6.875" style="3" customWidth="1"/>
    <col min="7700" max="7936" width="8.75" style="3"/>
    <col min="7937" max="7937" width="6.875" style="3" customWidth="1"/>
    <col min="7938" max="7938" width="8" style="3" customWidth="1"/>
    <col min="7939" max="7940" width="6.875" style="3" customWidth="1"/>
    <col min="7941" max="7941" width="7.875" style="3" customWidth="1"/>
    <col min="7942" max="7943" width="6.875" style="3" customWidth="1"/>
    <col min="7944" max="7944" width="7.75" style="3" customWidth="1"/>
    <col min="7945" max="7946" width="6.875" style="3" customWidth="1"/>
    <col min="7947" max="7947" width="7.5" style="3" customWidth="1"/>
    <col min="7948" max="7949" width="6.875" style="3" customWidth="1"/>
    <col min="7950" max="7950" width="6.75" style="3" customWidth="1"/>
    <col min="7951" max="7952" width="6.875" style="3" customWidth="1"/>
    <col min="7953" max="7954" width="7" style="3" customWidth="1"/>
    <col min="7955" max="7955" width="6.875" style="3" customWidth="1"/>
    <col min="7956" max="8192" width="8.75" style="3"/>
    <col min="8193" max="8193" width="6.875" style="3" customWidth="1"/>
    <col min="8194" max="8194" width="8" style="3" customWidth="1"/>
    <col min="8195" max="8196" width="6.875" style="3" customWidth="1"/>
    <col min="8197" max="8197" width="7.875" style="3" customWidth="1"/>
    <col min="8198" max="8199" width="6.875" style="3" customWidth="1"/>
    <col min="8200" max="8200" width="7.75" style="3" customWidth="1"/>
    <col min="8201" max="8202" width="6.875" style="3" customWidth="1"/>
    <col min="8203" max="8203" width="7.5" style="3" customWidth="1"/>
    <col min="8204" max="8205" width="6.875" style="3" customWidth="1"/>
    <col min="8206" max="8206" width="6.75" style="3" customWidth="1"/>
    <col min="8207" max="8208" width="6.875" style="3" customWidth="1"/>
    <col min="8209" max="8210" width="7" style="3" customWidth="1"/>
    <col min="8211" max="8211" width="6.875" style="3" customWidth="1"/>
    <col min="8212" max="8448" width="8.75" style="3"/>
    <col min="8449" max="8449" width="6.875" style="3" customWidth="1"/>
    <col min="8450" max="8450" width="8" style="3" customWidth="1"/>
    <col min="8451" max="8452" width="6.875" style="3" customWidth="1"/>
    <col min="8453" max="8453" width="7.875" style="3" customWidth="1"/>
    <col min="8454" max="8455" width="6.875" style="3" customWidth="1"/>
    <col min="8456" max="8456" width="7.75" style="3" customWidth="1"/>
    <col min="8457" max="8458" width="6.875" style="3" customWidth="1"/>
    <col min="8459" max="8459" width="7.5" style="3" customWidth="1"/>
    <col min="8460" max="8461" width="6.875" style="3" customWidth="1"/>
    <col min="8462" max="8462" width="6.75" style="3" customWidth="1"/>
    <col min="8463" max="8464" width="6.875" style="3" customWidth="1"/>
    <col min="8465" max="8466" width="7" style="3" customWidth="1"/>
    <col min="8467" max="8467" width="6.875" style="3" customWidth="1"/>
    <col min="8468" max="8704" width="8.75" style="3"/>
    <col min="8705" max="8705" width="6.875" style="3" customWidth="1"/>
    <col min="8706" max="8706" width="8" style="3" customWidth="1"/>
    <col min="8707" max="8708" width="6.875" style="3" customWidth="1"/>
    <col min="8709" max="8709" width="7.875" style="3" customWidth="1"/>
    <col min="8710" max="8711" width="6.875" style="3" customWidth="1"/>
    <col min="8712" max="8712" width="7.75" style="3" customWidth="1"/>
    <col min="8713" max="8714" width="6.875" style="3" customWidth="1"/>
    <col min="8715" max="8715" width="7.5" style="3" customWidth="1"/>
    <col min="8716" max="8717" width="6.875" style="3" customWidth="1"/>
    <col min="8718" max="8718" width="6.75" style="3" customWidth="1"/>
    <col min="8719" max="8720" width="6.875" style="3" customWidth="1"/>
    <col min="8721" max="8722" width="7" style="3" customWidth="1"/>
    <col min="8723" max="8723" width="6.875" style="3" customWidth="1"/>
    <col min="8724" max="8960" width="8.75" style="3"/>
    <col min="8961" max="8961" width="6.875" style="3" customWidth="1"/>
    <col min="8962" max="8962" width="8" style="3" customWidth="1"/>
    <col min="8963" max="8964" width="6.875" style="3" customWidth="1"/>
    <col min="8965" max="8965" width="7.875" style="3" customWidth="1"/>
    <col min="8966" max="8967" width="6.875" style="3" customWidth="1"/>
    <col min="8968" max="8968" width="7.75" style="3" customWidth="1"/>
    <col min="8969" max="8970" width="6.875" style="3" customWidth="1"/>
    <col min="8971" max="8971" width="7.5" style="3" customWidth="1"/>
    <col min="8972" max="8973" width="6.875" style="3" customWidth="1"/>
    <col min="8974" max="8974" width="6.75" style="3" customWidth="1"/>
    <col min="8975" max="8976" width="6.875" style="3" customWidth="1"/>
    <col min="8977" max="8978" width="7" style="3" customWidth="1"/>
    <col min="8979" max="8979" width="6.875" style="3" customWidth="1"/>
    <col min="8980" max="9216" width="8.75" style="3"/>
    <col min="9217" max="9217" width="6.875" style="3" customWidth="1"/>
    <col min="9218" max="9218" width="8" style="3" customWidth="1"/>
    <col min="9219" max="9220" width="6.875" style="3" customWidth="1"/>
    <col min="9221" max="9221" width="7.875" style="3" customWidth="1"/>
    <col min="9222" max="9223" width="6.875" style="3" customWidth="1"/>
    <col min="9224" max="9224" width="7.75" style="3" customWidth="1"/>
    <col min="9225" max="9226" width="6.875" style="3" customWidth="1"/>
    <col min="9227" max="9227" width="7.5" style="3" customWidth="1"/>
    <col min="9228" max="9229" width="6.875" style="3" customWidth="1"/>
    <col min="9230" max="9230" width="6.75" style="3" customWidth="1"/>
    <col min="9231" max="9232" width="6.875" style="3" customWidth="1"/>
    <col min="9233" max="9234" width="7" style="3" customWidth="1"/>
    <col min="9235" max="9235" width="6.875" style="3" customWidth="1"/>
    <col min="9236" max="9472" width="8.75" style="3"/>
    <col min="9473" max="9473" width="6.875" style="3" customWidth="1"/>
    <col min="9474" max="9474" width="8" style="3" customWidth="1"/>
    <col min="9475" max="9476" width="6.875" style="3" customWidth="1"/>
    <col min="9477" max="9477" width="7.875" style="3" customWidth="1"/>
    <col min="9478" max="9479" width="6.875" style="3" customWidth="1"/>
    <col min="9480" max="9480" width="7.75" style="3" customWidth="1"/>
    <col min="9481" max="9482" width="6.875" style="3" customWidth="1"/>
    <col min="9483" max="9483" width="7.5" style="3" customWidth="1"/>
    <col min="9484" max="9485" width="6.875" style="3" customWidth="1"/>
    <col min="9486" max="9486" width="6.75" style="3" customWidth="1"/>
    <col min="9487" max="9488" width="6.875" style="3" customWidth="1"/>
    <col min="9489" max="9490" width="7" style="3" customWidth="1"/>
    <col min="9491" max="9491" width="6.875" style="3" customWidth="1"/>
    <col min="9492" max="9728" width="8.75" style="3"/>
    <col min="9729" max="9729" width="6.875" style="3" customWidth="1"/>
    <col min="9730" max="9730" width="8" style="3" customWidth="1"/>
    <col min="9731" max="9732" width="6.875" style="3" customWidth="1"/>
    <col min="9733" max="9733" width="7.875" style="3" customWidth="1"/>
    <col min="9734" max="9735" width="6.875" style="3" customWidth="1"/>
    <col min="9736" max="9736" width="7.75" style="3" customWidth="1"/>
    <col min="9737" max="9738" width="6.875" style="3" customWidth="1"/>
    <col min="9739" max="9739" width="7.5" style="3" customWidth="1"/>
    <col min="9740" max="9741" width="6.875" style="3" customWidth="1"/>
    <col min="9742" max="9742" width="6.75" style="3" customWidth="1"/>
    <col min="9743" max="9744" width="6.875" style="3" customWidth="1"/>
    <col min="9745" max="9746" width="7" style="3" customWidth="1"/>
    <col min="9747" max="9747" width="6.875" style="3" customWidth="1"/>
    <col min="9748" max="9984" width="8.75" style="3"/>
    <col min="9985" max="9985" width="6.875" style="3" customWidth="1"/>
    <col min="9986" max="9986" width="8" style="3" customWidth="1"/>
    <col min="9987" max="9988" width="6.875" style="3" customWidth="1"/>
    <col min="9989" max="9989" width="7.875" style="3" customWidth="1"/>
    <col min="9990" max="9991" width="6.875" style="3" customWidth="1"/>
    <col min="9992" max="9992" width="7.75" style="3" customWidth="1"/>
    <col min="9993" max="9994" width="6.875" style="3" customWidth="1"/>
    <col min="9995" max="9995" width="7.5" style="3" customWidth="1"/>
    <col min="9996" max="9997" width="6.875" style="3" customWidth="1"/>
    <col min="9998" max="9998" width="6.75" style="3" customWidth="1"/>
    <col min="9999" max="10000" width="6.875" style="3" customWidth="1"/>
    <col min="10001" max="10002" width="7" style="3" customWidth="1"/>
    <col min="10003" max="10003" width="6.875" style="3" customWidth="1"/>
    <col min="10004" max="10240" width="8.75" style="3"/>
    <col min="10241" max="10241" width="6.875" style="3" customWidth="1"/>
    <col min="10242" max="10242" width="8" style="3" customWidth="1"/>
    <col min="10243" max="10244" width="6.875" style="3" customWidth="1"/>
    <col min="10245" max="10245" width="7.875" style="3" customWidth="1"/>
    <col min="10246" max="10247" width="6.875" style="3" customWidth="1"/>
    <col min="10248" max="10248" width="7.75" style="3" customWidth="1"/>
    <col min="10249" max="10250" width="6.875" style="3" customWidth="1"/>
    <col min="10251" max="10251" width="7.5" style="3" customWidth="1"/>
    <col min="10252" max="10253" width="6.875" style="3" customWidth="1"/>
    <col min="10254" max="10254" width="6.75" style="3" customWidth="1"/>
    <col min="10255" max="10256" width="6.875" style="3" customWidth="1"/>
    <col min="10257" max="10258" width="7" style="3" customWidth="1"/>
    <col min="10259" max="10259" width="6.875" style="3" customWidth="1"/>
    <col min="10260" max="10496" width="8.75" style="3"/>
    <col min="10497" max="10497" width="6.875" style="3" customWidth="1"/>
    <col min="10498" max="10498" width="8" style="3" customWidth="1"/>
    <col min="10499" max="10500" width="6.875" style="3" customWidth="1"/>
    <col min="10501" max="10501" width="7.875" style="3" customWidth="1"/>
    <col min="10502" max="10503" width="6.875" style="3" customWidth="1"/>
    <col min="10504" max="10504" width="7.75" style="3" customWidth="1"/>
    <col min="10505" max="10506" width="6.875" style="3" customWidth="1"/>
    <col min="10507" max="10507" width="7.5" style="3" customWidth="1"/>
    <col min="10508" max="10509" width="6.875" style="3" customWidth="1"/>
    <col min="10510" max="10510" width="6.75" style="3" customWidth="1"/>
    <col min="10511" max="10512" width="6.875" style="3" customWidth="1"/>
    <col min="10513" max="10514" width="7" style="3" customWidth="1"/>
    <col min="10515" max="10515" width="6.875" style="3" customWidth="1"/>
    <col min="10516" max="10752" width="8.75" style="3"/>
    <col min="10753" max="10753" width="6.875" style="3" customWidth="1"/>
    <col min="10754" max="10754" width="8" style="3" customWidth="1"/>
    <col min="10755" max="10756" width="6.875" style="3" customWidth="1"/>
    <col min="10757" max="10757" width="7.875" style="3" customWidth="1"/>
    <col min="10758" max="10759" width="6.875" style="3" customWidth="1"/>
    <col min="10760" max="10760" width="7.75" style="3" customWidth="1"/>
    <col min="10761" max="10762" width="6.875" style="3" customWidth="1"/>
    <col min="10763" max="10763" width="7.5" style="3" customWidth="1"/>
    <col min="10764" max="10765" width="6.875" style="3" customWidth="1"/>
    <col min="10766" max="10766" width="6.75" style="3" customWidth="1"/>
    <col min="10767" max="10768" width="6.875" style="3" customWidth="1"/>
    <col min="10769" max="10770" width="7" style="3" customWidth="1"/>
    <col min="10771" max="10771" width="6.875" style="3" customWidth="1"/>
    <col min="10772" max="11008" width="8.75" style="3"/>
    <col min="11009" max="11009" width="6.875" style="3" customWidth="1"/>
    <col min="11010" max="11010" width="8" style="3" customWidth="1"/>
    <col min="11011" max="11012" width="6.875" style="3" customWidth="1"/>
    <col min="11013" max="11013" width="7.875" style="3" customWidth="1"/>
    <col min="11014" max="11015" width="6.875" style="3" customWidth="1"/>
    <col min="11016" max="11016" width="7.75" style="3" customWidth="1"/>
    <col min="11017" max="11018" width="6.875" style="3" customWidth="1"/>
    <col min="11019" max="11019" width="7.5" style="3" customWidth="1"/>
    <col min="11020" max="11021" width="6.875" style="3" customWidth="1"/>
    <col min="11022" max="11022" width="6.75" style="3" customWidth="1"/>
    <col min="11023" max="11024" width="6.875" style="3" customWidth="1"/>
    <col min="11025" max="11026" width="7" style="3" customWidth="1"/>
    <col min="11027" max="11027" width="6.875" style="3" customWidth="1"/>
    <col min="11028" max="11264" width="8.75" style="3"/>
    <col min="11265" max="11265" width="6.875" style="3" customWidth="1"/>
    <col min="11266" max="11266" width="8" style="3" customWidth="1"/>
    <col min="11267" max="11268" width="6.875" style="3" customWidth="1"/>
    <col min="11269" max="11269" width="7.875" style="3" customWidth="1"/>
    <col min="11270" max="11271" width="6.875" style="3" customWidth="1"/>
    <col min="11272" max="11272" width="7.75" style="3" customWidth="1"/>
    <col min="11273" max="11274" width="6.875" style="3" customWidth="1"/>
    <col min="11275" max="11275" width="7.5" style="3" customWidth="1"/>
    <col min="11276" max="11277" width="6.875" style="3" customWidth="1"/>
    <col min="11278" max="11278" width="6.75" style="3" customWidth="1"/>
    <col min="11279" max="11280" width="6.875" style="3" customWidth="1"/>
    <col min="11281" max="11282" width="7" style="3" customWidth="1"/>
    <col min="11283" max="11283" width="6.875" style="3" customWidth="1"/>
    <col min="11284" max="11520" width="8.75" style="3"/>
    <col min="11521" max="11521" width="6.875" style="3" customWidth="1"/>
    <col min="11522" max="11522" width="8" style="3" customWidth="1"/>
    <col min="11523" max="11524" width="6.875" style="3" customWidth="1"/>
    <col min="11525" max="11525" width="7.875" style="3" customWidth="1"/>
    <col min="11526" max="11527" width="6.875" style="3" customWidth="1"/>
    <col min="11528" max="11528" width="7.75" style="3" customWidth="1"/>
    <col min="11529" max="11530" width="6.875" style="3" customWidth="1"/>
    <col min="11531" max="11531" width="7.5" style="3" customWidth="1"/>
    <col min="11532" max="11533" width="6.875" style="3" customWidth="1"/>
    <col min="11534" max="11534" width="6.75" style="3" customWidth="1"/>
    <col min="11535" max="11536" width="6.875" style="3" customWidth="1"/>
    <col min="11537" max="11538" width="7" style="3" customWidth="1"/>
    <col min="11539" max="11539" width="6.875" style="3" customWidth="1"/>
    <col min="11540" max="11776" width="8.75" style="3"/>
    <col min="11777" max="11777" width="6.875" style="3" customWidth="1"/>
    <col min="11778" max="11778" width="8" style="3" customWidth="1"/>
    <col min="11779" max="11780" width="6.875" style="3" customWidth="1"/>
    <col min="11781" max="11781" width="7.875" style="3" customWidth="1"/>
    <col min="11782" max="11783" width="6.875" style="3" customWidth="1"/>
    <col min="11784" max="11784" width="7.75" style="3" customWidth="1"/>
    <col min="11785" max="11786" width="6.875" style="3" customWidth="1"/>
    <col min="11787" max="11787" width="7.5" style="3" customWidth="1"/>
    <col min="11788" max="11789" width="6.875" style="3" customWidth="1"/>
    <col min="11790" max="11790" width="6.75" style="3" customWidth="1"/>
    <col min="11791" max="11792" width="6.875" style="3" customWidth="1"/>
    <col min="11793" max="11794" width="7" style="3" customWidth="1"/>
    <col min="11795" max="11795" width="6.875" style="3" customWidth="1"/>
    <col min="11796" max="12032" width="8.75" style="3"/>
    <col min="12033" max="12033" width="6.875" style="3" customWidth="1"/>
    <col min="12034" max="12034" width="8" style="3" customWidth="1"/>
    <col min="12035" max="12036" width="6.875" style="3" customWidth="1"/>
    <col min="12037" max="12037" width="7.875" style="3" customWidth="1"/>
    <col min="12038" max="12039" width="6.875" style="3" customWidth="1"/>
    <col min="12040" max="12040" width="7.75" style="3" customWidth="1"/>
    <col min="12041" max="12042" width="6.875" style="3" customWidth="1"/>
    <col min="12043" max="12043" width="7.5" style="3" customWidth="1"/>
    <col min="12044" max="12045" width="6.875" style="3" customWidth="1"/>
    <col min="12046" max="12046" width="6.75" style="3" customWidth="1"/>
    <col min="12047" max="12048" width="6.875" style="3" customWidth="1"/>
    <col min="12049" max="12050" width="7" style="3" customWidth="1"/>
    <col min="12051" max="12051" width="6.875" style="3" customWidth="1"/>
    <col min="12052" max="12288" width="8.75" style="3"/>
    <col min="12289" max="12289" width="6.875" style="3" customWidth="1"/>
    <col min="12290" max="12290" width="8" style="3" customWidth="1"/>
    <col min="12291" max="12292" width="6.875" style="3" customWidth="1"/>
    <col min="12293" max="12293" width="7.875" style="3" customWidth="1"/>
    <col min="12294" max="12295" width="6.875" style="3" customWidth="1"/>
    <col min="12296" max="12296" width="7.75" style="3" customWidth="1"/>
    <col min="12297" max="12298" width="6.875" style="3" customWidth="1"/>
    <col min="12299" max="12299" width="7.5" style="3" customWidth="1"/>
    <col min="12300" max="12301" width="6.875" style="3" customWidth="1"/>
    <col min="12302" max="12302" width="6.75" style="3" customWidth="1"/>
    <col min="12303" max="12304" width="6.875" style="3" customWidth="1"/>
    <col min="12305" max="12306" width="7" style="3" customWidth="1"/>
    <col min="12307" max="12307" width="6.875" style="3" customWidth="1"/>
    <col min="12308" max="12544" width="8.75" style="3"/>
    <col min="12545" max="12545" width="6.875" style="3" customWidth="1"/>
    <col min="12546" max="12546" width="8" style="3" customWidth="1"/>
    <col min="12547" max="12548" width="6.875" style="3" customWidth="1"/>
    <col min="12549" max="12549" width="7.875" style="3" customWidth="1"/>
    <col min="12550" max="12551" width="6.875" style="3" customWidth="1"/>
    <col min="12552" max="12552" width="7.75" style="3" customWidth="1"/>
    <col min="12553" max="12554" width="6.875" style="3" customWidth="1"/>
    <col min="12555" max="12555" width="7.5" style="3" customWidth="1"/>
    <col min="12556" max="12557" width="6.875" style="3" customWidth="1"/>
    <col min="12558" max="12558" width="6.75" style="3" customWidth="1"/>
    <col min="12559" max="12560" width="6.875" style="3" customWidth="1"/>
    <col min="12561" max="12562" width="7" style="3" customWidth="1"/>
    <col min="12563" max="12563" width="6.875" style="3" customWidth="1"/>
    <col min="12564" max="12800" width="8.75" style="3"/>
    <col min="12801" max="12801" width="6.875" style="3" customWidth="1"/>
    <col min="12802" max="12802" width="8" style="3" customWidth="1"/>
    <col min="12803" max="12804" width="6.875" style="3" customWidth="1"/>
    <col min="12805" max="12805" width="7.875" style="3" customWidth="1"/>
    <col min="12806" max="12807" width="6.875" style="3" customWidth="1"/>
    <col min="12808" max="12808" width="7.75" style="3" customWidth="1"/>
    <col min="12809" max="12810" width="6.875" style="3" customWidth="1"/>
    <col min="12811" max="12811" width="7.5" style="3" customWidth="1"/>
    <col min="12812" max="12813" width="6.875" style="3" customWidth="1"/>
    <col min="12814" max="12814" width="6.75" style="3" customWidth="1"/>
    <col min="12815" max="12816" width="6.875" style="3" customWidth="1"/>
    <col min="12817" max="12818" width="7" style="3" customWidth="1"/>
    <col min="12819" max="12819" width="6.875" style="3" customWidth="1"/>
    <col min="12820" max="13056" width="8.75" style="3"/>
    <col min="13057" max="13057" width="6.875" style="3" customWidth="1"/>
    <col min="13058" max="13058" width="8" style="3" customWidth="1"/>
    <col min="13059" max="13060" width="6.875" style="3" customWidth="1"/>
    <col min="13061" max="13061" width="7.875" style="3" customWidth="1"/>
    <col min="13062" max="13063" width="6.875" style="3" customWidth="1"/>
    <col min="13064" max="13064" width="7.75" style="3" customWidth="1"/>
    <col min="13065" max="13066" width="6.875" style="3" customWidth="1"/>
    <col min="13067" max="13067" width="7.5" style="3" customWidth="1"/>
    <col min="13068" max="13069" width="6.875" style="3" customWidth="1"/>
    <col min="13070" max="13070" width="6.75" style="3" customWidth="1"/>
    <col min="13071" max="13072" width="6.875" style="3" customWidth="1"/>
    <col min="13073" max="13074" width="7" style="3" customWidth="1"/>
    <col min="13075" max="13075" width="6.875" style="3" customWidth="1"/>
    <col min="13076" max="13312" width="8.75" style="3"/>
    <col min="13313" max="13313" width="6.875" style="3" customWidth="1"/>
    <col min="13314" max="13314" width="8" style="3" customWidth="1"/>
    <col min="13315" max="13316" width="6.875" style="3" customWidth="1"/>
    <col min="13317" max="13317" width="7.875" style="3" customWidth="1"/>
    <col min="13318" max="13319" width="6.875" style="3" customWidth="1"/>
    <col min="13320" max="13320" width="7.75" style="3" customWidth="1"/>
    <col min="13321" max="13322" width="6.875" style="3" customWidth="1"/>
    <col min="13323" max="13323" width="7.5" style="3" customWidth="1"/>
    <col min="13324" max="13325" width="6.875" style="3" customWidth="1"/>
    <col min="13326" max="13326" width="6.75" style="3" customWidth="1"/>
    <col min="13327" max="13328" width="6.875" style="3" customWidth="1"/>
    <col min="13329" max="13330" width="7" style="3" customWidth="1"/>
    <col min="13331" max="13331" width="6.875" style="3" customWidth="1"/>
    <col min="13332" max="13568" width="8.75" style="3"/>
    <col min="13569" max="13569" width="6.875" style="3" customWidth="1"/>
    <col min="13570" max="13570" width="8" style="3" customWidth="1"/>
    <col min="13571" max="13572" width="6.875" style="3" customWidth="1"/>
    <col min="13573" max="13573" width="7.875" style="3" customWidth="1"/>
    <col min="13574" max="13575" width="6.875" style="3" customWidth="1"/>
    <col min="13576" max="13576" width="7.75" style="3" customWidth="1"/>
    <col min="13577" max="13578" width="6.875" style="3" customWidth="1"/>
    <col min="13579" max="13579" width="7.5" style="3" customWidth="1"/>
    <col min="13580" max="13581" width="6.875" style="3" customWidth="1"/>
    <col min="13582" max="13582" width="6.75" style="3" customWidth="1"/>
    <col min="13583" max="13584" width="6.875" style="3" customWidth="1"/>
    <col min="13585" max="13586" width="7" style="3" customWidth="1"/>
    <col min="13587" max="13587" width="6.875" style="3" customWidth="1"/>
    <col min="13588" max="13824" width="8.75" style="3"/>
    <col min="13825" max="13825" width="6.875" style="3" customWidth="1"/>
    <col min="13826" max="13826" width="8" style="3" customWidth="1"/>
    <col min="13827" max="13828" width="6.875" style="3" customWidth="1"/>
    <col min="13829" max="13829" width="7.875" style="3" customWidth="1"/>
    <col min="13830" max="13831" width="6.875" style="3" customWidth="1"/>
    <col min="13832" max="13832" width="7.75" style="3" customWidth="1"/>
    <col min="13833" max="13834" width="6.875" style="3" customWidth="1"/>
    <col min="13835" max="13835" width="7.5" style="3" customWidth="1"/>
    <col min="13836" max="13837" width="6.875" style="3" customWidth="1"/>
    <col min="13838" max="13838" width="6.75" style="3" customWidth="1"/>
    <col min="13839" max="13840" width="6.875" style="3" customWidth="1"/>
    <col min="13841" max="13842" width="7" style="3" customWidth="1"/>
    <col min="13843" max="13843" width="6.875" style="3" customWidth="1"/>
    <col min="13844" max="14080" width="8.75" style="3"/>
    <col min="14081" max="14081" width="6.875" style="3" customWidth="1"/>
    <col min="14082" max="14082" width="8" style="3" customWidth="1"/>
    <col min="14083" max="14084" width="6.875" style="3" customWidth="1"/>
    <col min="14085" max="14085" width="7.875" style="3" customWidth="1"/>
    <col min="14086" max="14087" width="6.875" style="3" customWidth="1"/>
    <col min="14088" max="14088" width="7.75" style="3" customWidth="1"/>
    <col min="14089" max="14090" width="6.875" style="3" customWidth="1"/>
    <col min="14091" max="14091" width="7.5" style="3" customWidth="1"/>
    <col min="14092" max="14093" width="6.875" style="3" customWidth="1"/>
    <col min="14094" max="14094" width="6.75" style="3" customWidth="1"/>
    <col min="14095" max="14096" width="6.875" style="3" customWidth="1"/>
    <col min="14097" max="14098" width="7" style="3" customWidth="1"/>
    <col min="14099" max="14099" width="6.875" style="3" customWidth="1"/>
    <col min="14100" max="14336" width="8.75" style="3"/>
    <col min="14337" max="14337" width="6.875" style="3" customWidth="1"/>
    <col min="14338" max="14338" width="8" style="3" customWidth="1"/>
    <col min="14339" max="14340" width="6.875" style="3" customWidth="1"/>
    <col min="14341" max="14341" width="7.875" style="3" customWidth="1"/>
    <col min="14342" max="14343" width="6.875" style="3" customWidth="1"/>
    <col min="14344" max="14344" width="7.75" style="3" customWidth="1"/>
    <col min="14345" max="14346" width="6.875" style="3" customWidth="1"/>
    <col min="14347" max="14347" width="7.5" style="3" customWidth="1"/>
    <col min="14348" max="14349" width="6.875" style="3" customWidth="1"/>
    <col min="14350" max="14350" width="6.75" style="3" customWidth="1"/>
    <col min="14351" max="14352" width="6.875" style="3" customWidth="1"/>
    <col min="14353" max="14354" width="7" style="3" customWidth="1"/>
    <col min="14355" max="14355" width="6.875" style="3" customWidth="1"/>
    <col min="14356" max="14592" width="8.75" style="3"/>
    <col min="14593" max="14593" width="6.875" style="3" customWidth="1"/>
    <col min="14594" max="14594" width="8" style="3" customWidth="1"/>
    <col min="14595" max="14596" width="6.875" style="3" customWidth="1"/>
    <col min="14597" max="14597" width="7.875" style="3" customWidth="1"/>
    <col min="14598" max="14599" width="6.875" style="3" customWidth="1"/>
    <col min="14600" max="14600" width="7.75" style="3" customWidth="1"/>
    <col min="14601" max="14602" width="6.875" style="3" customWidth="1"/>
    <col min="14603" max="14603" width="7.5" style="3" customWidth="1"/>
    <col min="14604" max="14605" width="6.875" style="3" customWidth="1"/>
    <col min="14606" max="14606" width="6.75" style="3" customWidth="1"/>
    <col min="14607" max="14608" width="6.875" style="3" customWidth="1"/>
    <col min="14609" max="14610" width="7" style="3" customWidth="1"/>
    <col min="14611" max="14611" width="6.875" style="3" customWidth="1"/>
    <col min="14612" max="14848" width="8.75" style="3"/>
    <col min="14849" max="14849" width="6.875" style="3" customWidth="1"/>
    <col min="14850" max="14850" width="8" style="3" customWidth="1"/>
    <col min="14851" max="14852" width="6.875" style="3" customWidth="1"/>
    <col min="14853" max="14853" width="7.875" style="3" customWidth="1"/>
    <col min="14854" max="14855" width="6.875" style="3" customWidth="1"/>
    <col min="14856" max="14856" width="7.75" style="3" customWidth="1"/>
    <col min="14857" max="14858" width="6.875" style="3" customWidth="1"/>
    <col min="14859" max="14859" width="7.5" style="3" customWidth="1"/>
    <col min="14860" max="14861" width="6.875" style="3" customWidth="1"/>
    <col min="14862" max="14862" width="6.75" style="3" customWidth="1"/>
    <col min="14863" max="14864" width="6.875" style="3" customWidth="1"/>
    <col min="14865" max="14866" width="7" style="3" customWidth="1"/>
    <col min="14867" max="14867" width="6.875" style="3" customWidth="1"/>
    <col min="14868" max="15104" width="8.75" style="3"/>
    <col min="15105" max="15105" width="6.875" style="3" customWidth="1"/>
    <col min="15106" max="15106" width="8" style="3" customWidth="1"/>
    <col min="15107" max="15108" width="6.875" style="3" customWidth="1"/>
    <col min="15109" max="15109" width="7.875" style="3" customWidth="1"/>
    <col min="15110" max="15111" width="6.875" style="3" customWidth="1"/>
    <col min="15112" max="15112" width="7.75" style="3" customWidth="1"/>
    <col min="15113" max="15114" width="6.875" style="3" customWidth="1"/>
    <col min="15115" max="15115" width="7.5" style="3" customWidth="1"/>
    <col min="15116" max="15117" width="6.875" style="3" customWidth="1"/>
    <col min="15118" max="15118" width="6.75" style="3" customWidth="1"/>
    <col min="15119" max="15120" width="6.875" style="3" customWidth="1"/>
    <col min="15121" max="15122" width="7" style="3" customWidth="1"/>
    <col min="15123" max="15123" width="6.875" style="3" customWidth="1"/>
    <col min="15124" max="15360" width="8.75" style="3"/>
    <col min="15361" max="15361" width="6.875" style="3" customWidth="1"/>
    <col min="15362" max="15362" width="8" style="3" customWidth="1"/>
    <col min="15363" max="15364" width="6.875" style="3" customWidth="1"/>
    <col min="15365" max="15365" width="7.875" style="3" customWidth="1"/>
    <col min="15366" max="15367" width="6.875" style="3" customWidth="1"/>
    <col min="15368" max="15368" width="7.75" style="3" customWidth="1"/>
    <col min="15369" max="15370" width="6.875" style="3" customWidth="1"/>
    <col min="15371" max="15371" width="7.5" style="3" customWidth="1"/>
    <col min="15372" max="15373" width="6.875" style="3" customWidth="1"/>
    <col min="15374" max="15374" width="6.75" style="3" customWidth="1"/>
    <col min="15375" max="15376" width="6.875" style="3" customWidth="1"/>
    <col min="15377" max="15378" width="7" style="3" customWidth="1"/>
    <col min="15379" max="15379" width="6.875" style="3" customWidth="1"/>
    <col min="15380" max="15616" width="8.75" style="3"/>
    <col min="15617" max="15617" width="6.875" style="3" customWidth="1"/>
    <col min="15618" max="15618" width="8" style="3" customWidth="1"/>
    <col min="15619" max="15620" width="6.875" style="3" customWidth="1"/>
    <col min="15621" max="15621" width="7.875" style="3" customWidth="1"/>
    <col min="15622" max="15623" width="6.875" style="3" customWidth="1"/>
    <col min="15624" max="15624" width="7.75" style="3" customWidth="1"/>
    <col min="15625" max="15626" width="6.875" style="3" customWidth="1"/>
    <col min="15627" max="15627" width="7.5" style="3" customWidth="1"/>
    <col min="15628" max="15629" width="6.875" style="3" customWidth="1"/>
    <col min="15630" max="15630" width="6.75" style="3" customWidth="1"/>
    <col min="15631" max="15632" width="6.875" style="3" customWidth="1"/>
    <col min="15633" max="15634" width="7" style="3" customWidth="1"/>
    <col min="15635" max="15635" width="6.875" style="3" customWidth="1"/>
    <col min="15636" max="15872" width="8.75" style="3"/>
    <col min="15873" max="15873" width="6.875" style="3" customWidth="1"/>
    <col min="15874" max="15874" width="8" style="3" customWidth="1"/>
    <col min="15875" max="15876" width="6.875" style="3" customWidth="1"/>
    <col min="15877" max="15877" width="7.875" style="3" customWidth="1"/>
    <col min="15878" max="15879" width="6.875" style="3" customWidth="1"/>
    <col min="15880" max="15880" width="7.75" style="3" customWidth="1"/>
    <col min="15881" max="15882" width="6.875" style="3" customWidth="1"/>
    <col min="15883" max="15883" width="7.5" style="3" customWidth="1"/>
    <col min="15884" max="15885" width="6.875" style="3" customWidth="1"/>
    <col min="15886" max="15886" width="6.75" style="3" customWidth="1"/>
    <col min="15887" max="15888" width="6.875" style="3" customWidth="1"/>
    <col min="15889" max="15890" width="7" style="3" customWidth="1"/>
    <col min="15891" max="15891" width="6.875" style="3" customWidth="1"/>
    <col min="15892" max="16128" width="8.75" style="3"/>
    <col min="16129" max="16129" width="6.875" style="3" customWidth="1"/>
    <col min="16130" max="16130" width="8" style="3" customWidth="1"/>
    <col min="16131" max="16132" width="6.875" style="3" customWidth="1"/>
    <col min="16133" max="16133" width="7.875" style="3" customWidth="1"/>
    <col min="16134" max="16135" width="6.875" style="3" customWidth="1"/>
    <col min="16136" max="16136" width="7.75" style="3" customWidth="1"/>
    <col min="16137" max="16138" width="6.875" style="3" customWidth="1"/>
    <col min="16139" max="16139" width="7.5" style="3" customWidth="1"/>
    <col min="16140" max="16141" width="6.875" style="3" customWidth="1"/>
    <col min="16142" max="16142" width="6.75" style="3" customWidth="1"/>
    <col min="16143" max="16144" width="6.875" style="3" customWidth="1"/>
    <col min="16145" max="16146" width="7" style="3" customWidth="1"/>
    <col min="16147" max="16147" width="6.875" style="3" customWidth="1"/>
    <col min="16148" max="16384" width="8.75" style="3"/>
  </cols>
  <sheetData>
    <row r="1" spans="1:35" x14ac:dyDescent="0.15">
      <c r="A1" s="21" t="s">
        <v>103</v>
      </c>
      <c r="F1" s="21"/>
      <c r="I1" s="2" t="s">
        <v>0</v>
      </c>
      <c r="J1" s="2" t="s">
        <v>82</v>
      </c>
      <c r="K1" s="2"/>
      <c r="L1" s="2"/>
      <c r="M1" s="22"/>
      <c r="AA1" s="269" t="s">
        <v>81</v>
      </c>
      <c r="AB1" s="269"/>
      <c r="AC1" s="269"/>
      <c r="AD1" s="23" t="s">
        <v>38</v>
      </c>
    </row>
    <row r="3" spans="1:35" x14ac:dyDescent="0.15">
      <c r="A3" s="23"/>
      <c r="B3" s="207" t="s">
        <v>102</v>
      </c>
      <c r="C3" s="207"/>
      <c r="D3" s="207"/>
      <c r="E3" s="207" t="s">
        <v>116</v>
      </c>
      <c r="F3" s="207"/>
      <c r="G3" s="207"/>
      <c r="H3" s="207" t="s">
        <v>4</v>
      </c>
      <c r="I3" s="207"/>
      <c r="J3" s="207"/>
      <c r="K3" s="204" t="s">
        <v>104</v>
      </c>
      <c r="L3" s="206"/>
      <c r="M3" s="205"/>
      <c r="N3" s="204" t="s">
        <v>105</v>
      </c>
      <c r="O3" s="206"/>
      <c r="P3" s="205"/>
      <c r="Q3" s="204" t="s">
        <v>106</v>
      </c>
      <c r="R3" s="206"/>
      <c r="S3" s="205"/>
      <c r="T3" s="249" t="s">
        <v>107</v>
      </c>
      <c r="U3" s="250"/>
      <c r="V3" s="251"/>
      <c r="W3" s="249" t="s">
        <v>108</v>
      </c>
      <c r="X3" s="250"/>
      <c r="Y3" s="251"/>
      <c r="Z3" s="204" t="s">
        <v>4</v>
      </c>
      <c r="AA3" s="206"/>
      <c r="AB3" s="205"/>
      <c r="AD3" s="249" t="s">
        <v>109</v>
      </c>
      <c r="AE3" s="250"/>
      <c r="AF3" s="251"/>
      <c r="AG3" s="249" t="s">
        <v>110</v>
      </c>
      <c r="AH3" s="250"/>
      <c r="AI3" s="251"/>
    </row>
    <row r="4" spans="1:35" x14ac:dyDescent="0.15">
      <c r="A4" s="25"/>
      <c r="B4" s="8" t="s">
        <v>6</v>
      </c>
      <c r="C4" s="8" t="s">
        <v>40</v>
      </c>
      <c r="D4" s="33" t="s">
        <v>41</v>
      </c>
      <c r="E4" s="8" t="s">
        <v>6</v>
      </c>
      <c r="F4" s="8" t="s">
        <v>40</v>
      </c>
      <c r="G4" s="26" t="s">
        <v>41</v>
      </c>
      <c r="H4" s="27" t="s">
        <v>6</v>
      </c>
      <c r="I4" s="27" t="s">
        <v>40</v>
      </c>
      <c r="J4" s="27" t="s">
        <v>41</v>
      </c>
      <c r="K4" s="8" t="s">
        <v>6</v>
      </c>
      <c r="L4" s="8" t="s">
        <v>40</v>
      </c>
      <c r="M4" s="26" t="s">
        <v>41</v>
      </c>
      <c r="N4" s="8" t="s">
        <v>6</v>
      </c>
      <c r="O4" s="8" t="s">
        <v>40</v>
      </c>
      <c r="P4" s="26" t="s">
        <v>41</v>
      </c>
      <c r="Q4" s="8" t="s">
        <v>6</v>
      </c>
      <c r="R4" s="8" t="s">
        <v>40</v>
      </c>
      <c r="S4" s="33" t="s">
        <v>41</v>
      </c>
      <c r="T4" s="8" t="s">
        <v>6</v>
      </c>
      <c r="U4" s="8" t="s">
        <v>40</v>
      </c>
      <c r="V4" s="26" t="s">
        <v>41</v>
      </c>
      <c r="W4" s="8" t="s">
        <v>6</v>
      </c>
      <c r="X4" s="8" t="s">
        <v>40</v>
      </c>
      <c r="Y4" s="26" t="s">
        <v>41</v>
      </c>
      <c r="Z4" s="27" t="s">
        <v>6</v>
      </c>
      <c r="AA4" s="27" t="s">
        <v>40</v>
      </c>
      <c r="AB4" s="27" t="s">
        <v>41</v>
      </c>
      <c r="AD4" s="8" t="s">
        <v>6</v>
      </c>
      <c r="AE4" s="8" t="s">
        <v>40</v>
      </c>
      <c r="AF4" s="26" t="s">
        <v>41</v>
      </c>
      <c r="AG4" s="8" t="s">
        <v>6</v>
      </c>
      <c r="AH4" s="8" t="s">
        <v>40</v>
      </c>
      <c r="AI4" s="26" t="s">
        <v>41</v>
      </c>
    </row>
    <row r="5" spans="1:35" x14ac:dyDescent="0.15">
      <c r="A5" s="28" t="s">
        <v>8</v>
      </c>
      <c r="B5" s="10">
        <v>7971</v>
      </c>
      <c r="C5" s="10">
        <v>1551</v>
      </c>
      <c r="D5" s="40">
        <f>(B5/C5)*1000</f>
        <v>5139.2649903288202</v>
      </c>
      <c r="E5" s="10">
        <v>7774</v>
      </c>
      <c r="F5" s="10">
        <v>1493</v>
      </c>
      <c r="G5" s="40">
        <f>(E5/F5)*1000</f>
        <v>5206.965840589417</v>
      </c>
      <c r="H5" s="12">
        <f>E5-B5</f>
        <v>-197</v>
      </c>
      <c r="I5" s="12">
        <f>F5-C5</f>
        <v>-58</v>
      </c>
      <c r="J5" s="12">
        <f>G5-D5</f>
        <v>67.700850260596781</v>
      </c>
      <c r="K5" s="10">
        <v>274</v>
      </c>
      <c r="L5" s="10">
        <v>50</v>
      </c>
      <c r="M5" s="14">
        <f>(K5/L5)*1000</f>
        <v>5480</v>
      </c>
      <c r="N5" s="10">
        <v>230</v>
      </c>
      <c r="O5" s="10">
        <v>48</v>
      </c>
      <c r="P5" s="14">
        <f>(N5/O5)*1000</f>
        <v>4791.666666666667</v>
      </c>
      <c r="Q5" s="10">
        <v>7090</v>
      </c>
      <c r="R5" s="10">
        <v>1612</v>
      </c>
      <c r="S5" s="40">
        <f>(Q5/R5)*1000</f>
        <v>4398.2630272952856</v>
      </c>
      <c r="T5" s="10">
        <v>298</v>
      </c>
      <c r="U5" s="10">
        <v>65</v>
      </c>
      <c r="V5" s="14">
        <f>(T5/U5)*1000</f>
        <v>4584.6153846153848</v>
      </c>
      <c r="W5" s="10">
        <v>246</v>
      </c>
      <c r="X5" s="10">
        <v>62</v>
      </c>
      <c r="Y5" s="14">
        <f>(W5/X5)*1000</f>
        <v>3967.7419354838712</v>
      </c>
      <c r="Z5" s="12">
        <f>W5-T5</f>
        <v>-52</v>
      </c>
      <c r="AA5" s="12">
        <f>X5-U5</f>
        <v>-3</v>
      </c>
      <c r="AB5" s="12">
        <f>Y5-V5</f>
        <v>-616.87344913151355</v>
      </c>
      <c r="AD5" s="14">
        <f>AE5*AF5/1000</f>
        <v>0</v>
      </c>
      <c r="AE5" s="10"/>
      <c r="AF5" s="10"/>
      <c r="AG5" s="14">
        <f>AH5*AI5/1000</f>
        <v>0</v>
      </c>
      <c r="AH5" s="10"/>
      <c r="AI5" s="10"/>
    </row>
    <row r="6" spans="1:35" x14ac:dyDescent="0.15">
      <c r="A6" s="29" t="s">
        <v>9</v>
      </c>
      <c r="B6" s="10">
        <v>10067</v>
      </c>
      <c r="C6" s="10">
        <v>1801</v>
      </c>
      <c r="D6" s="40">
        <f t="shared" ref="D6:D17" si="0">(B6/C6)*1000</f>
        <v>5589.6724042198784</v>
      </c>
      <c r="E6" s="10">
        <v>10802</v>
      </c>
      <c r="F6" s="10">
        <v>1830</v>
      </c>
      <c r="G6" s="40">
        <f t="shared" ref="G6:G17" si="1">(E6/F6)*1000</f>
        <v>5902.7322404371589</v>
      </c>
      <c r="H6" s="12">
        <f t="shared" ref="H6:J16" si="2">E6-B6</f>
        <v>735</v>
      </c>
      <c r="I6" s="12">
        <f t="shared" si="2"/>
        <v>29</v>
      </c>
      <c r="J6" s="12">
        <f t="shared" si="2"/>
        <v>313.05983621728046</v>
      </c>
      <c r="K6" s="10">
        <v>356</v>
      </c>
      <c r="L6" s="10">
        <v>59</v>
      </c>
      <c r="M6" s="14">
        <f t="shared" ref="M6:M16" si="3">(K6/L6)*1000</f>
        <v>6033.8983050847455</v>
      </c>
      <c r="N6" s="10">
        <v>331</v>
      </c>
      <c r="O6" s="10">
        <v>57</v>
      </c>
      <c r="P6" s="14">
        <f t="shared" ref="P6:P17" si="4">(N6/O6)*1000</f>
        <v>5807.0175438596489</v>
      </c>
      <c r="Q6" s="10">
        <v>9458</v>
      </c>
      <c r="R6" s="10">
        <v>1656</v>
      </c>
      <c r="S6" s="40">
        <f t="shared" ref="S6:S17" si="5">(Q6/R6)*1000</f>
        <v>5711.3526570048307</v>
      </c>
      <c r="T6" s="10">
        <v>322</v>
      </c>
      <c r="U6" s="10">
        <v>54</v>
      </c>
      <c r="V6" s="14">
        <f t="shared" ref="V6:V16" si="6">(T6/U6)*1000</f>
        <v>5962.9629629629626</v>
      </c>
      <c r="W6" s="10">
        <v>275</v>
      </c>
      <c r="X6" s="10">
        <v>51</v>
      </c>
      <c r="Y6" s="14">
        <f t="shared" ref="Y6:Y17" si="7">(W6/X6)*1000</f>
        <v>5392.1568627450988</v>
      </c>
      <c r="Z6" s="12">
        <f t="shared" ref="Z6:AB16" si="8">W6-T6</f>
        <v>-47</v>
      </c>
      <c r="AA6" s="12">
        <f t="shared" si="8"/>
        <v>-3</v>
      </c>
      <c r="AB6" s="12">
        <f t="shared" si="8"/>
        <v>-570.80610021786379</v>
      </c>
      <c r="AD6" s="14">
        <f t="shared" ref="AD6:AD16" si="9">AE6*AF6/1000</f>
        <v>0</v>
      </c>
      <c r="AE6" s="10"/>
      <c r="AF6" s="10"/>
      <c r="AG6" s="14">
        <f t="shared" ref="AG6:AG16" si="10">AH6*AI6/1000</f>
        <v>0</v>
      </c>
      <c r="AH6" s="10"/>
      <c r="AI6" s="10"/>
    </row>
    <row r="7" spans="1:35" x14ac:dyDescent="0.15">
      <c r="A7" s="29" t="s">
        <v>10</v>
      </c>
      <c r="B7" s="10">
        <v>6939</v>
      </c>
      <c r="C7" s="10">
        <v>1221</v>
      </c>
      <c r="D7" s="40">
        <f t="shared" si="0"/>
        <v>5683.046683046683</v>
      </c>
      <c r="E7" s="10">
        <v>5407</v>
      </c>
      <c r="F7" s="10">
        <v>990</v>
      </c>
      <c r="G7" s="40">
        <f t="shared" si="1"/>
        <v>5461.6161616161617</v>
      </c>
      <c r="H7" s="12">
        <f t="shared" si="2"/>
        <v>-1532</v>
      </c>
      <c r="I7" s="12">
        <f t="shared" si="2"/>
        <v>-231</v>
      </c>
      <c r="J7" s="12">
        <f t="shared" si="2"/>
        <v>-221.43052143052137</v>
      </c>
      <c r="K7" s="10">
        <v>201</v>
      </c>
      <c r="L7" s="10">
        <v>35</v>
      </c>
      <c r="M7" s="14">
        <f t="shared" si="3"/>
        <v>5742.8571428571431</v>
      </c>
      <c r="N7" s="10">
        <v>132</v>
      </c>
      <c r="O7" s="10">
        <v>26</v>
      </c>
      <c r="P7" s="14">
        <f t="shared" si="4"/>
        <v>5076.9230769230762</v>
      </c>
      <c r="Q7" s="10">
        <v>3637</v>
      </c>
      <c r="R7" s="10">
        <v>634</v>
      </c>
      <c r="S7" s="40">
        <f t="shared" si="5"/>
        <v>5736.5930599369085</v>
      </c>
      <c r="T7" s="10">
        <v>140</v>
      </c>
      <c r="U7" s="10">
        <v>22</v>
      </c>
      <c r="V7" s="14">
        <f t="shared" si="6"/>
        <v>6363.6363636363631</v>
      </c>
      <c r="W7" s="10">
        <v>70</v>
      </c>
      <c r="X7" s="10">
        <v>15</v>
      </c>
      <c r="Y7" s="14">
        <f t="shared" si="7"/>
        <v>4666.666666666667</v>
      </c>
      <c r="Z7" s="12">
        <f t="shared" si="8"/>
        <v>-70</v>
      </c>
      <c r="AA7" s="12">
        <f t="shared" si="8"/>
        <v>-7</v>
      </c>
      <c r="AB7" s="12">
        <f t="shared" si="8"/>
        <v>-1696.9696969696961</v>
      </c>
      <c r="AD7" s="14">
        <f t="shared" si="9"/>
        <v>0</v>
      </c>
      <c r="AE7" s="10"/>
      <c r="AF7" s="10"/>
      <c r="AG7" s="14">
        <f t="shared" si="10"/>
        <v>0</v>
      </c>
      <c r="AH7" s="10"/>
      <c r="AI7" s="10"/>
    </row>
    <row r="8" spans="1:35" x14ac:dyDescent="0.15">
      <c r="A8" s="29" t="s">
        <v>11</v>
      </c>
      <c r="B8" s="10"/>
      <c r="C8" s="10"/>
      <c r="D8" s="40" t="e">
        <f t="shared" si="0"/>
        <v>#DIV/0!</v>
      </c>
      <c r="E8" s="10"/>
      <c r="F8" s="10"/>
      <c r="G8" s="40" t="e">
        <f t="shared" si="1"/>
        <v>#DIV/0!</v>
      </c>
      <c r="H8" s="12">
        <f t="shared" si="2"/>
        <v>0</v>
      </c>
      <c r="I8" s="12">
        <f t="shared" si="2"/>
        <v>0</v>
      </c>
      <c r="J8" s="12" t="e">
        <f t="shared" si="2"/>
        <v>#DIV/0!</v>
      </c>
      <c r="K8" s="10"/>
      <c r="L8" s="10"/>
      <c r="M8" s="14" t="e">
        <f t="shared" si="3"/>
        <v>#DIV/0!</v>
      </c>
      <c r="N8" s="10"/>
      <c r="O8" s="10"/>
      <c r="P8" s="14" t="e">
        <f t="shared" si="4"/>
        <v>#DIV/0!</v>
      </c>
      <c r="Q8" s="10">
        <v>3943</v>
      </c>
      <c r="R8" s="10" t="e">
        <f>SUM(R24+AC24)</f>
        <v>#DIV/0!</v>
      </c>
      <c r="S8" s="40" t="e">
        <f t="shared" si="5"/>
        <v>#DIV/0!</v>
      </c>
      <c r="T8" s="10">
        <v>169</v>
      </c>
      <c r="U8" s="10">
        <v>29</v>
      </c>
      <c r="V8" s="14">
        <f t="shared" si="6"/>
        <v>5827.5862068965516</v>
      </c>
      <c r="W8" s="10">
        <v>71</v>
      </c>
      <c r="X8" s="10">
        <v>15</v>
      </c>
      <c r="Y8" s="14">
        <f t="shared" si="7"/>
        <v>4733.333333333333</v>
      </c>
      <c r="Z8" s="12">
        <f t="shared" si="8"/>
        <v>-98</v>
      </c>
      <c r="AA8" s="12">
        <f t="shared" si="8"/>
        <v>-14</v>
      </c>
      <c r="AB8" s="12">
        <f t="shared" si="8"/>
        <v>-1094.2528735632186</v>
      </c>
      <c r="AD8" s="14">
        <f t="shared" si="9"/>
        <v>0</v>
      </c>
      <c r="AE8" s="10"/>
      <c r="AF8" s="10"/>
      <c r="AG8" s="14">
        <f t="shared" si="10"/>
        <v>0</v>
      </c>
      <c r="AH8" s="10"/>
      <c r="AI8" s="10"/>
    </row>
    <row r="9" spans="1:35" x14ac:dyDescent="0.15">
      <c r="A9" s="29" t="s">
        <v>12</v>
      </c>
      <c r="B9" s="10"/>
      <c r="C9" s="10"/>
      <c r="D9" s="40" t="e">
        <f t="shared" si="0"/>
        <v>#DIV/0!</v>
      </c>
      <c r="E9" s="10"/>
      <c r="F9" s="10"/>
      <c r="G9" s="40" t="e">
        <f t="shared" si="1"/>
        <v>#DIV/0!</v>
      </c>
      <c r="H9" s="12">
        <f t="shared" si="2"/>
        <v>0</v>
      </c>
      <c r="I9" s="12">
        <f t="shared" si="2"/>
        <v>0</v>
      </c>
      <c r="J9" s="12" t="e">
        <f>G9-D9</f>
        <v>#DIV/0!</v>
      </c>
      <c r="K9" s="10"/>
      <c r="L9" s="10"/>
      <c r="M9" s="14" t="e">
        <f t="shared" si="3"/>
        <v>#DIV/0!</v>
      </c>
      <c r="N9" s="10"/>
      <c r="O9" s="10"/>
      <c r="P9" s="14" t="e">
        <f t="shared" si="4"/>
        <v>#DIV/0!</v>
      </c>
      <c r="Q9" s="10">
        <v>5101</v>
      </c>
      <c r="R9" s="10">
        <v>1016</v>
      </c>
      <c r="S9" s="40">
        <f t="shared" si="5"/>
        <v>5020.6692913385823</v>
      </c>
      <c r="T9" s="10">
        <v>203</v>
      </c>
      <c r="U9" s="10">
        <v>40</v>
      </c>
      <c r="V9" s="14">
        <f t="shared" si="6"/>
        <v>5075</v>
      </c>
      <c r="W9" s="10">
        <v>94</v>
      </c>
      <c r="X9" s="10">
        <v>18</v>
      </c>
      <c r="Y9" s="14">
        <f t="shared" si="7"/>
        <v>5222.2222222222226</v>
      </c>
      <c r="Z9" s="12">
        <f t="shared" si="8"/>
        <v>-109</v>
      </c>
      <c r="AA9" s="12">
        <f t="shared" si="8"/>
        <v>-22</v>
      </c>
      <c r="AB9" s="12">
        <f>Y9-V9</f>
        <v>147.22222222222263</v>
      </c>
      <c r="AD9" s="14">
        <f t="shared" si="9"/>
        <v>0</v>
      </c>
      <c r="AE9" s="10"/>
      <c r="AF9" s="10"/>
      <c r="AG9" s="14">
        <f t="shared" si="10"/>
        <v>0</v>
      </c>
      <c r="AH9" s="10"/>
      <c r="AI9" s="10"/>
    </row>
    <row r="10" spans="1:35" x14ac:dyDescent="0.15">
      <c r="A10" s="29" t="s">
        <v>13</v>
      </c>
      <c r="B10" s="10"/>
      <c r="C10" s="10"/>
      <c r="D10" s="40" t="e">
        <f t="shared" si="0"/>
        <v>#DIV/0!</v>
      </c>
      <c r="E10" s="10"/>
      <c r="F10" s="10"/>
      <c r="G10" s="40" t="e">
        <f t="shared" si="1"/>
        <v>#DIV/0!</v>
      </c>
      <c r="H10" s="12">
        <f t="shared" si="2"/>
        <v>0</v>
      </c>
      <c r="I10" s="12">
        <f t="shared" si="2"/>
        <v>0</v>
      </c>
      <c r="J10" s="12" t="e">
        <f t="shared" si="2"/>
        <v>#DIV/0!</v>
      </c>
      <c r="K10" s="10"/>
      <c r="L10" s="10"/>
      <c r="M10" s="14" t="e">
        <f t="shared" si="3"/>
        <v>#DIV/0!</v>
      </c>
      <c r="N10" s="10"/>
      <c r="O10" s="10"/>
      <c r="P10" s="14" t="e">
        <f t="shared" si="4"/>
        <v>#DIV/0!</v>
      </c>
      <c r="Q10" s="10">
        <v>5855</v>
      </c>
      <c r="R10" s="10">
        <v>1270</v>
      </c>
      <c r="S10" s="40">
        <f t="shared" si="5"/>
        <v>4610.2362204724404</v>
      </c>
      <c r="T10" s="10">
        <v>203</v>
      </c>
      <c r="U10" s="10">
        <v>42</v>
      </c>
      <c r="V10" s="14">
        <f t="shared" si="6"/>
        <v>4833.333333333333</v>
      </c>
      <c r="W10" s="10">
        <v>180</v>
      </c>
      <c r="X10" s="10">
        <v>42</v>
      </c>
      <c r="Y10" s="14">
        <f t="shared" si="7"/>
        <v>4285.7142857142853</v>
      </c>
      <c r="Z10" s="12">
        <f t="shared" si="8"/>
        <v>-23</v>
      </c>
      <c r="AA10" s="12">
        <f t="shared" si="8"/>
        <v>0</v>
      </c>
      <c r="AB10" s="12">
        <f t="shared" si="8"/>
        <v>-547.61904761904771</v>
      </c>
      <c r="AD10" s="14">
        <f t="shared" si="9"/>
        <v>0</v>
      </c>
      <c r="AE10" s="10"/>
      <c r="AF10" s="10"/>
      <c r="AG10" s="14">
        <f t="shared" si="10"/>
        <v>0</v>
      </c>
      <c r="AH10" s="10"/>
      <c r="AI10" s="10"/>
    </row>
    <row r="11" spans="1:35" x14ac:dyDescent="0.15">
      <c r="A11" s="29" t="s">
        <v>14</v>
      </c>
      <c r="B11" s="10"/>
      <c r="C11" s="10"/>
      <c r="D11" s="40" t="e">
        <f t="shared" si="0"/>
        <v>#DIV/0!</v>
      </c>
      <c r="E11" s="10"/>
      <c r="F11" s="10"/>
      <c r="G11" s="40" t="e">
        <f t="shared" si="1"/>
        <v>#DIV/0!</v>
      </c>
      <c r="H11" s="12">
        <f t="shared" si="2"/>
        <v>0</v>
      </c>
      <c r="I11" s="12">
        <f>F10-C10</f>
        <v>0</v>
      </c>
      <c r="J11" s="12" t="e">
        <f t="shared" si="2"/>
        <v>#DIV/0!</v>
      </c>
      <c r="K11" s="10"/>
      <c r="L11" s="10"/>
      <c r="M11" s="14" t="e">
        <f t="shared" si="3"/>
        <v>#DIV/0!</v>
      </c>
      <c r="N11" s="10"/>
      <c r="O11" s="10"/>
      <c r="P11" s="14" t="e">
        <f t="shared" si="4"/>
        <v>#DIV/0!</v>
      </c>
      <c r="Q11" s="10">
        <v>6994</v>
      </c>
      <c r="R11" s="10">
        <v>1601</v>
      </c>
      <c r="S11" s="40">
        <f t="shared" si="5"/>
        <v>4368.5196752029988</v>
      </c>
      <c r="T11" s="10">
        <v>247</v>
      </c>
      <c r="U11" s="10">
        <v>55</v>
      </c>
      <c r="V11" s="14">
        <f t="shared" si="6"/>
        <v>4490.909090909091</v>
      </c>
      <c r="W11" s="10">
        <v>192</v>
      </c>
      <c r="X11" s="10">
        <v>46</v>
      </c>
      <c r="Y11" s="14">
        <f t="shared" si="7"/>
        <v>4173.913043478261</v>
      </c>
      <c r="Z11" s="12">
        <f t="shared" si="8"/>
        <v>-55</v>
      </c>
      <c r="AA11" s="12">
        <f>X10-U10</f>
        <v>0</v>
      </c>
      <c r="AB11" s="12">
        <f t="shared" si="8"/>
        <v>-316.99604743083</v>
      </c>
      <c r="AD11" s="14">
        <f t="shared" si="9"/>
        <v>0</v>
      </c>
      <c r="AE11" s="10"/>
      <c r="AF11" s="10"/>
      <c r="AG11" s="14">
        <f t="shared" si="10"/>
        <v>0</v>
      </c>
      <c r="AH11" s="10"/>
      <c r="AI11" s="10"/>
    </row>
    <row r="12" spans="1:35" x14ac:dyDescent="0.15">
      <c r="A12" s="29" t="s">
        <v>15</v>
      </c>
      <c r="B12" s="10"/>
      <c r="C12" s="10"/>
      <c r="D12" s="40" t="e">
        <f t="shared" si="0"/>
        <v>#DIV/0!</v>
      </c>
      <c r="E12" s="10"/>
      <c r="F12" s="10"/>
      <c r="G12" s="40" t="e">
        <f t="shared" si="1"/>
        <v>#DIV/0!</v>
      </c>
      <c r="H12" s="12">
        <f t="shared" si="2"/>
        <v>0</v>
      </c>
      <c r="I12" s="12">
        <f>F11-C11</f>
        <v>0</v>
      </c>
      <c r="J12" s="12" t="e">
        <f t="shared" si="2"/>
        <v>#DIV/0!</v>
      </c>
      <c r="K12" s="10"/>
      <c r="L12" s="10"/>
      <c r="M12" s="14" t="e">
        <f t="shared" si="3"/>
        <v>#DIV/0!</v>
      </c>
      <c r="N12" s="10"/>
      <c r="O12" s="10"/>
      <c r="P12" s="14" t="e">
        <f t="shared" si="4"/>
        <v>#DIV/0!</v>
      </c>
      <c r="Q12" s="10">
        <v>6616</v>
      </c>
      <c r="R12" s="10">
        <v>1393</v>
      </c>
      <c r="S12" s="40">
        <f t="shared" si="5"/>
        <v>4749.4615936826995</v>
      </c>
      <c r="T12" s="10">
        <v>255</v>
      </c>
      <c r="U12" s="10">
        <v>55</v>
      </c>
      <c r="V12" s="14">
        <f t="shared" si="6"/>
        <v>4636.3636363636369</v>
      </c>
      <c r="W12" s="10">
        <v>151</v>
      </c>
      <c r="X12" s="10">
        <v>29</v>
      </c>
      <c r="Y12" s="14">
        <f t="shared" si="7"/>
        <v>5206.8965517241377</v>
      </c>
      <c r="Z12" s="12">
        <f t="shared" si="8"/>
        <v>-104</v>
      </c>
      <c r="AA12" s="12">
        <f>X11-U11</f>
        <v>-9</v>
      </c>
      <c r="AB12" s="12">
        <f t="shared" si="8"/>
        <v>570.53291536050074</v>
      </c>
      <c r="AD12" s="14">
        <f t="shared" si="9"/>
        <v>0</v>
      </c>
      <c r="AE12" s="10"/>
      <c r="AF12" s="10"/>
      <c r="AG12" s="14">
        <f t="shared" si="10"/>
        <v>0</v>
      </c>
      <c r="AH12" s="10"/>
      <c r="AI12" s="10"/>
    </row>
    <row r="13" spans="1:35" x14ac:dyDescent="0.15">
      <c r="A13" s="29" t="s">
        <v>16</v>
      </c>
      <c r="B13" s="10"/>
      <c r="C13" s="10"/>
      <c r="D13" s="40" t="e">
        <f t="shared" si="0"/>
        <v>#DIV/0!</v>
      </c>
      <c r="E13" s="10"/>
      <c r="F13" s="10"/>
      <c r="G13" s="40" t="e">
        <f t="shared" si="1"/>
        <v>#DIV/0!</v>
      </c>
      <c r="H13" s="12">
        <f>F12-C12</f>
        <v>0</v>
      </c>
      <c r="I13" s="12">
        <f t="shared" si="2"/>
        <v>0</v>
      </c>
      <c r="J13" s="12" t="e">
        <f t="shared" si="2"/>
        <v>#DIV/0!</v>
      </c>
      <c r="K13" s="10"/>
      <c r="L13" s="10"/>
      <c r="M13" s="14" t="e">
        <f t="shared" si="3"/>
        <v>#DIV/0!</v>
      </c>
      <c r="N13" s="10"/>
      <c r="O13" s="10"/>
      <c r="P13" s="14" t="e">
        <f t="shared" si="4"/>
        <v>#DIV/0!</v>
      </c>
      <c r="Q13" s="10">
        <v>7403</v>
      </c>
      <c r="R13" s="10">
        <v>1555</v>
      </c>
      <c r="S13" s="40">
        <f t="shared" si="5"/>
        <v>4760.7717041800643</v>
      </c>
      <c r="T13" s="10">
        <v>251</v>
      </c>
      <c r="U13" s="10">
        <v>53</v>
      </c>
      <c r="V13" s="14">
        <f t="shared" si="6"/>
        <v>4735.8490566037735</v>
      </c>
      <c r="W13" s="10">
        <v>208</v>
      </c>
      <c r="X13" s="10">
        <v>42</v>
      </c>
      <c r="Y13" s="14">
        <f t="shared" si="7"/>
        <v>4952.3809523809523</v>
      </c>
      <c r="Z13" s="12">
        <f>X12-U12</f>
        <v>-26</v>
      </c>
      <c r="AA13" s="12">
        <f t="shared" ref="AA13:AA16" si="11">X13-U13</f>
        <v>-11</v>
      </c>
      <c r="AB13" s="12">
        <f t="shared" si="8"/>
        <v>216.53189577717876</v>
      </c>
      <c r="AD13" s="14">
        <f t="shared" si="9"/>
        <v>0</v>
      </c>
      <c r="AE13" s="10"/>
      <c r="AF13" s="10"/>
      <c r="AG13" s="14">
        <f t="shared" si="10"/>
        <v>0</v>
      </c>
      <c r="AH13" s="10"/>
      <c r="AI13" s="10"/>
    </row>
    <row r="14" spans="1:35" x14ac:dyDescent="0.15">
      <c r="A14" s="29" t="s">
        <v>17</v>
      </c>
      <c r="B14" s="10"/>
      <c r="C14" s="10"/>
      <c r="D14" s="40" t="e">
        <f t="shared" si="0"/>
        <v>#DIV/0!</v>
      </c>
      <c r="E14" s="10"/>
      <c r="F14" s="10"/>
      <c r="G14" s="40" t="e">
        <f t="shared" si="1"/>
        <v>#DIV/0!</v>
      </c>
      <c r="H14" s="12">
        <f t="shared" si="2"/>
        <v>0</v>
      </c>
      <c r="I14" s="12">
        <f t="shared" si="2"/>
        <v>0</v>
      </c>
      <c r="J14" s="12" t="e">
        <f t="shared" si="2"/>
        <v>#DIV/0!</v>
      </c>
      <c r="K14" s="10"/>
      <c r="L14" s="10"/>
      <c r="M14" s="14" t="e">
        <f t="shared" si="3"/>
        <v>#DIV/0!</v>
      </c>
      <c r="N14" s="10"/>
      <c r="O14" s="10"/>
      <c r="P14" s="14" t="e">
        <f t="shared" si="4"/>
        <v>#DIV/0!</v>
      </c>
      <c r="Q14" s="10">
        <v>7022</v>
      </c>
      <c r="R14" s="10">
        <v>1550</v>
      </c>
      <c r="S14" s="40">
        <f t="shared" si="5"/>
        <v>4530.322580645161</v>
      </c>
      <c r="T14" s="10">
        <v>261</v>
      </c>
      <c r="U14" s="10">
        <v>57</v>
      </c>
      <c r="V14" s="14">
        <f t="shared" si="6"/>
        <v>4578.9473684210525</v>
      </c>
      <c r="W14" s="10">
        <v>154</v>
      </c>
      <c r="X14" s="10">
        <v>34</v>
      </c>
      <c r="Y14" s="14">
        <f t="shared" si="7"/>
        <v>4529.411764705882</v>
      </c>
      <c r="Z14" s="12">
        <f t="shared" ref="Z14:Z16" si="12">W14-T14</f>
        <v>-107</v>
      </c>
      <c r="AA14" s="12">
        <f t="shared" si="11"/>
        <v>-23</v>
      </c>
      <c r="AB14" s="12">
        <f t="shared" si="8"/>
        <v>-49.53560371517051</v>
      </c>
      <c r="AD14" s="14">
        <f t="shared" si="9"/>
        <v>0</v>
      </c>
      <c r="AE14" s="10"/>
      <c r="AF14" s="10"/>
      <c r="AG14" s="14">
        <f t="shared" si="10"/>
        <v>0</v>
      </c>
      <c r="AH14" s="10"/>
      <c r="AI14" s="10"/>
    </row>
    <row r="15" spans="1:35" x14ac:dyDescent="0.15">
      <c r="A15" s="29" t="s">
        <v>18</v>
      </c>
      <c r="B15" s="10"/>
      <c r="C15" s="10"/>
      <c r="D15" s="40" t="e">
        <f t="shared" si="0"/>
        <v>#DIV/0!</v>
      </c>
      <c r="E15" s="10"/>
      <c r="F15" s="10"/>
      <c r="G15" s="40" t="e">
        <f t="shared" si="1"/>
        <v>#DIV/0!</v>
      </c>
      <c r="H15" s="12">
        <f t="shared" si="2"/>
        <v>0</v>
      </c>
      <c r="I15" s="12">
        <f t="shared" si="2"/>
        <v>0</v>
      </c>
      <c r="J15" s="12" t="e">
        <f t="shared" si="2"/>
        <v>#DIV/0!</v>
      </c>
      <c r="K15" s="10"/>
      <c r="L15" s="10"/>
      <c r="M15" s="14" t="e">
        <f t="shared" si="3"/>
        <v>#DIV/0!</v>
      </c>
      <c r="N15" s="10"/>
      <c r="O15" s="10"/>
      <c r="P15" s="14" t="e">
        <f t="shared" si="4"/>
        <v>#DIV/0!</v>
      </c>
      <c r="Q15" s="10">
        <v>6444</v>
      </c>
      <c r="R15" s="10">
        <v>1394</v>
      </c>
      <c r="S15" s="40">
        <f t="shared" si="5"/>
        <v>4622.668579626973</v>
      </c>
      <c r="T15" s="10">
        <v>241</v>
      </c>
      <c r="U15" s="10">
        <v>50</v>
      </c>
      <c r="V15" s="14">
        <f t="shared" si="6"/>
        <v>4820</v>
      </c>
      <c r="W15" s="10">
        <v>169</v>
      </c>
      <c r="X15" s="10">
        <v>39</v>
      </c>
      <c r="Y15" s="14">
        <f t="shared" si="7"/>
        <v>4333.333333333333</v>
      </c>
      <c r="Z15" s="12">
        <f t="shared" si="12"/>
        <v>-72</v>
      </c>
      <c r="AA15" s="12">
        <f t="shared" si="11"/>
        <v>-11</v>
      </c>
      <c r="AB15" s="12">
        <f t="shared" si="8"/>
        <v>-486.66666666666697</v>
      </c>
      <c r="AD15" s="14">
        <f t="shared" si="9"/>
        <v>0</v>
      </c>
      <c r="AE15" s="10"/>
      <c r="AF15" s="10"/>
      <c r="AG15" s="14">
        <f t="shared" si="10"/>
        <v>0</v>
      </c>
      <c r="AH15" s="10"/>
      <c r="AI15" s="10"/>
    </row>
    <row r="16" spans="1:35" x14ac:dyDescent="0.15">
      <c r="A16" s="31" t="s">
        <v>19</v>
      </c>
      <c r="B16" s="10"/>
      <c r="C16" s="10"/>
      <c r="D16" s="40" t="e">
        <f t="shared" si="0"/>
        <v>#DIV/0!</v>
      </c>
      <c r="E16" s="10"/>
      <c r="F16" s="10"/>
      <c r="G16" s="40" t="e">
        <f t="shared" si="1"/>
        <v>#DIV/0!</v>
      </c>
      <c r="H16" s="12">
        <f t="shared" si="2"/>
        <v>0</v>
      </c>
      <c r="I16" s="12">
        <f t="shared" si="2"/>
        <v>0</v>
      </c>
      <c r="J16" s="12" t="e">
        <f t="shared" si="2"/>
        <v>#DIV/0!</v>
      </c>
      <c r="K16" s="10"/>
      <c r="L16" s="10"/>
      <c r="M16" s="14" t="e">
        <f t="shared" si="3"/>
        <v>#DIV/0!</v>
      </c>
      <c r="N16" s="10"/>
      <c r="O16" s="10"/>
      <c r="P16" s="14" t="e">
        <f t="shared" si="4"/>
        <v>#DIV/0!</v>
      </c>
      <c r="Q16" s="10">
        <v>5961</v>
      </c>
      <c r="R16" s="10">
        <v>1296</v>
      </c>
      <c r="S16" s="40">
        <f t="shared" si="5"/>
        <v>4599.5370370370374</v>
      </c>
      <c r="T16" s="10">
        <v>229</v>
      </c>
      <c r="U16" s="10">
        <v>48</v>
      </c>
      <c r="V16" s="14">
        <f t="shared" si="6"/>
        <v>4770.833333333333</v>
      </c>
      <c r="W16" s="10">
        <v>115</v>
      </c>
      <c r="X16" s="10">
        <v>27</v>
      </c>
      <c r="Y16" s="14">
        <f t="shared" si="7"/>
        <v>4259.2592592592591</v>
      </c>
      <c r="Z16" s="12">
        <f t="shared" si="12"/>
        <v>-114</v>
      </c>
      <c r="AA16" s="12">
        <f t="shared" si="11"/>
        <v>-21</v>
      </c>
      <c r="AB16" s="12">
        <f t="shared" si="8"/>
        <v>-511.57407407407391</v>
      </c>
      <c r="AD16" s="14">
        <f t="shared" si="9"/>
        <v>0</v>
      </c>
      <c r="AE16" s="10"/>
      <c r="AF16" s="10"/>
      <c r="AG16" s="14">
        <f t="shared" si="10"/>
        <v>0</v>
      </c>
      <c r="AH16" s="10"/>
      <c r="AI16" s="10"/>
    </row>
    <row r="17" spans="1:35" x14ac:dyDescent="0.15">
      <c r="A17" s="5" t="s">
        <v>20</v>
      </c>
      <c r="B17" s="42">
        <f>SUM(B5:B16)</f>
        <v>24977</v>
      </c>
      <c r="C17" s="42">
        <f>SUM(C5:C16)</f>
        <v>4573</v>
      </c>
      <c r="D17" s="40">
        <f t="shared" si="0"/>
        <v>5461.8412420730374</v>
      </c>
      <c r="E17" s="14">
        <f>SUM(E5:E16)</f>
        <v>23983</v>
      </c>
      <c r="F17" s="14">
        <f>SUM(F5:F16)</f>
        <v>4313</v>
      </c>
      <c r="G17" s="40">
        <f t="shared" si="1"/>
        <v>5560.6306515186643</v>
      </c>
      <c r="H17" s="12">
        <f>E17-B17</f>
        <v>-994</v>
      </c>
      <c r="I17" s="12">
        <f>F17-C17</f>
        <v>-260</v>
      </c>
      <c r="J17" s="12">
        <f>G17-D17</f>
        <v>98.789409445626916</v>
      </c>
      <c r="K17" s="14">
        <f>AVERAGE(K5:K16)</f>
        <v>277</v>
      </c>
      <c r="L17" s="14">
        <f>AVERAGE(L5:L16)</f>
        <v>48</v>
      </c>
      <c r="M17" s="14">
        <f>(K17/L17)*1000</f>
        <v>5770.833333333333</v>
      </c>
      <c r="N17" s="14">
        <f>AVERAGE(N5:N16)</f>
        <v>231</v>
      </c>
      <c r="O17" s="14">
        <f>AVERAGE(O5:O16)</f>
        <v>43.666666666666664</v>
      </c>
      <c r="P17" s="14">
        <f t="shared" si="4"/>
        <v>5290.0763358778631</v>
      </c>
      <c r="Q17" s="42">
        <f>SUM(Q5:Q16)</f>
        <v>75524</v>
      </c>
      <c r="R17" s="42" t="e">
        <f>SUM(R5:R16)</f>
        <v>#DIV/0!</v>
      </c>
      <c r="S17" s="40" t="e">
        <f t="shared" si="5"/>
        <v>#DIV/0!</v>
      </c>
      <c r="T17" s="14">
        <f>AVERAGE(T5:T16)</f>
        <v>234.91666666666666</v>
      </c>
      <c r="U17" s="14">
        <f>AVERAGE(U5:U16)</f>
        <v>47.5</v>
      </c>
      <c r="V17" s="14">
        <f>(T17/U17)*1000</f>
        <v>4945.6140350877195</v>
      </c>
      <c r="W17" s="14">
        <f>AVERAGE(W5:W16)</f>
        <v>160.41666666666666</v>
      </c>
      <c r="X17" s="14">
        <f>AVERAGE(X5:X16)</f>
        <v>35</v>
      </c>
      <c r="Y17" s="14">
        <f t="shared" si="7"/>
        <v>4583.333333333333</v>
      </c>
      <c r="Z17" s="12">
        <f>W17-T17</f>
        <v>-74.5</v>
      </c>
      <c r="AA17" s="12">
        <f>X17-U17</f>
        <v>-12.5</v>
      </c>
      <c r="AB17" s="12">
        <f>Y17-V17</f>
        <v>-362.28070175438643</v>
      </c>
      <c r="AD17" s="14">
        <f>SUM(AD5:AD16)</f>
        <v>0</v>
      </c>
      <c r="AE17" s="14">
        <f>SUM(AE5:AE16)</f>
        <v>0</v>
      </c>
      <c r="AF17" s="14" t="e">
        <f>(AD17/AE17)*1000</f>
        <v>#DIV/0!</v>
      </c>
      <c r="AG17" s="14">
        <f>SUM(AG5:AG16)</f>
        <v>0</v>
      </c>
      <c r="AH17" s="14">
        <f>SUM(AH5:AH16)</f>
        <v>0</v>
      </c>
      <c r="AI17" s="14" t="e">
        <f>(AG17/AH17)*1000</f>
        <v>#DIV/0!</v>
      </c>
    </row>
    <row r="18" spans="1:35" x14ac:dyDescent="0.15">
      <c r="A18" s="102"/>
      <c r="B18" s="98"/>
      <c r="C18" s="98"/>
      <c r="D18" s="98"/>
      <c r="E18" s="98"/>
      <c r="F18" s="98"/>
      <c r="G18" s="98"/>
      <c r="H18" s="99"/>
      <c r="I18" s="99"/>
      <c r="J18" s="99"/>
      <c r="K18" s="98"/>
      <c r="L18" s="98"/>
      <c r="M18" s="98"/>
      <c r="N18" s="98"/>
      <c r="O18" s="98"/>
      <c r="P18" s="98"/>
      <c r="Q18" s="98"/>
      <c r="R18" s="98"/>
      <c r="S18" s="98"/>
      <c r="T18" s="98"/>
      <c r="U18" s="98"/>
      <c r="V18" s="100"/>
      <c r="W18" s="100"/>
      <c r="Y18" s="116"/>
      <c r="Z18" s="98"/>
      <c r="AA18" s="98"/>
      <c r="AB18" s="116"/>
    </row>
    <row r="19" spans="1:35" x14ac:dyDescent="0.15">
      <c r="A19" s="23"/>
      <c r="B19" s="207" t="s">
        <v>83</v>
      </c>
      <c r="C19" s="207"/>
      <c r="D19" s="207"/>
      <c r="E19" s="207" t="s">
        <v>84</v>
      </c>
      <c r="F19" s="207"/>
      <c r="G19" s="207"/>
      <c r="H19" s="207" t="s">
        <v>4</v>
      </c>
      <c r="I19" s="207"/>
      <c r="J19" s="207"/>
      <c r="K19" s="255" t="s">
        <v>303</v>
      </c>
      <c r="L19" s="256"/>
      <c r="M19" s="204" t="s">
        <v>88</v>
      </c>
      <c r="N19" s="206"/>
      <c r="O19" s="205"/>
      <c r="P19" s="204" t="s">
        <v>89</v>
      </c>
      <c r="Q19" s="206"/>
      <c r="R19" s="205"/>
      <c r="S19" s="204" t="s">
        <v>4</v>
      </c>
      <c r="T19" s="206"/>
      <c r="U19" s="205"/>
      <c r="V19" s="255" t="s">
        <v>304</v>
      </c>
      <c r="W19" s="256"/>
      <c r="X19" s="249" t="s">
        <v>114</v>
      </c>
      <c r="Y19" s="250"/>
      <c r="Z19" s="251"/>
      <c r="AA19" s="249" t="s">
        <v>113</v>
      </c>
      <c r="AB19" s="250"/>
      <c r="AC19" s="251"/>
      <c r="AD19" s="252" t="s">
        <v>111</v>
      </c>
      <c r="AE19" s="253"/>
      <c r="AF19" s="254"/>
      <c r="AG19" s="249" t="s">
        <v>112</v>
      </c>
      <c r="AH19" s="250"/>
      <c r="AI19" s="251"/>
    </row>
    <row r="20" spans="1:35" x14ac:dyDescent="0.15">
      <c r="A20" s="25"/>
      <c r="B20" s="8" t="s">
        <v>6</v>
      </c>
      <c r="C20" s="8" t="s">
        <v>40</v>
      </c>
      <c r="D20" s="33" t="s">
        <v>41</v>
      </c>
      <c r="E20" s="8" t="s">
        <v>6</v>
      </c>
      <c r="F20" s="8" t="s">
        <v>40</v>
      </c>
      <c r="G20" s="26" t="s">
        <v>41</v>
      </c>
      <c r="H20" s="27" t="s">
        <v>6</v>
      </c>
      <c r="I20" s="27" t="s">
        <v>40</v>
      </c>
      <c r="J20" s="27" t="s">
        <v>41</v>
      </c>
      <c r="K20" s="8" t="s">
        <v>6</v>
      </c>
      <c r="L20" s="8" t="s">
        <v>40</v>
      </c>
      <c r="M20" s="8" t="s">
        <v>6</v>
      </c>
      <c r="N20" s="8" t="s">
        <v>40</v>
      </c>
      <c r="O20" s="33" t="s">
        <v>41</v>
      </c>
      <c r="P20" s="8" t="s">
        <v>6</v>
      </c>
      <c r="Q20" s="8" t="s">
        <v>40</v>
      </c>
      <c r="R20" s="26" t="s">
        <v>41</v>
      </c>
      <c r="S20" s="27" t="s">
        <v>6</v>
      </c>
      <c r="T20" s="27" t="s">
        <v>40</v>
      </c>
      <c r="U20" s="27" t="s">
        <v>41</v>
      </c>
      <c r="V20" s="8" t="s">
        <v>6</v>
      </c>
      <c r="W20" s="8" t="s">
        <v>40</v>
      </c>
      <c r="X20" s="8" t="s">
        <v>6</v>
      </c>
      <c r="Y20" s="8" t="s">
        <v>40</v>
      </c>
      <c r="Z20" s="26" t="s">
        <v>41</v>
      </c>
      <c r="AA20" s="8" t="s">
        <v>6</v>
      </c>
      <c r="AB20" s="8" t="s">
        <v>40</v>
      </c>
      <c r="AC20" s="26" t="s">
        <v>41</v>
      </c>
      <c r="AD20" s="8" t="s">
        <v>6</v>
      </c>
      <c r="AE20" s="8" t="s">
        <v>40</v>
      </c>
      <c r="AF20" s="26" t="s">
        <v>41</v>
      </c>
      <c r="AG20" s="8" t="s">
        <v>6</v>
      </c>
      <c r="AH20" s="8" t="s">
        <v>40</v>
      </c>
      <c r="AI20" s="26" t="s">
        <v>41</v>
      </c>
    </row>
    <row r="21" spans="1:35" x14ac:dyDescent="0.15">
      <c r="A21" s="28" t="s">
        <v>8</v>
      </c>
      <c r="B21" s="10">
        <v>3655</v>
      </c>
      <c r="C21" s="10">
        <v>445</v>
      </c>
      <c r="D21" s="40">
        <f>(B21/C21)*1000</f>
        <v>8213.4831460674159</v>
      </c>
      <c r="E21" s="10">
        <v>2963</v>
      </c>
      <c r="F21" s="10">
        <v>333</v>
      </c>
      <c r="G21" s="40">
        <f>(E21/F21)*1000</f>
        <v>8897.8978978978994</v>
      </c>
      <c r="H21" s="12">
        <f>E21-B21</f>
        <v>-692</v>
      </c>
      <c r="I21" s="12">
        <f>F21-C21</f>
        <v>-112</v>
      </c>
      <c r="J21" s="12">
        <f>G21-D21</f>
        <v>684.41475183048351</v>
      </c>
      <c r="K21" s="10">
        <v>2250</v>
      </c>
      <c r="L21" s="10">
        <v>220</v>
      </c>
      <c r="M21" s="10">
        <v>4316</v>
      </c>
      <c r="N21" s="10">
        <v>1106</v>
      </c>
      <c r="O21" s="40">
        <f>(M21/N21)*1000</f>
        <v>3902.3508137432186</v>
      </c>
      <c r="P21" s="10">
        <v>5076</v>
      </c>
      <c r="Q21" s="10">
        <v>1160</v>
      </c>
      <c r="R21" s="40">
        <f>(P21/Q21)*1000</f>
        <v>4375.8620689655172</v>
      </c>
      <c r="S21" s="12">
        <f t="shared" ref="S21:U26" si="13">P21-M21</f>
        <v>760</v>
      </c>
      <c r="T21" s="12">
        <f t="shared" si="13"/>
        <v>54</v>
      </c>
      <c r="U21" s="12">
        <f t="shared" si="13"/>
        <v>473.51125522229859</v>
      </c>
      <c r="V21" s="10">
        <v>4867</v>
      </c>
      <c r="W21" s="10">
        <v>1393</v>
      </c>
      <c r="X21" s="14">
        <f>Y21*Z21/1000</f>
        <v>0</v>
      </c>
      <c r="Y21" s="10"/>
      <c r="Z21" s="10"/>
      <c r="AA21" s="14">
        <f>AB21*AC21/1000</f>
        <v>0</v>
      </c>
      <c r="AB21" s="10"/>
      <c r="AC21" s="10"/>
      <c r="AD21" s="14">
        <f>AE21*AF21/1000</f>
        <v>0</v>
      </c>
      <c r="AE21" s="10"/>
      <c r="AF21" s="10"/>
      <c r="AG21" s="14">
        <f>AH21*AI21/1000</f>
        <v>0</v>
      </c>
      <c r="AH21" s="10"/>
      <c r="AI21" s="10"/>
    </row>
    <row r="22" spans="1:35" x14ac:dyDescent="0.15">
      <c r="A22" s="29" t="s">
        <v>9</v>
      </c>
      <c r="B22" s="10">
        <v>4833</v>
      </c>
      <c r="C22" s="10">
        <v>491</v>
      </c>
      <c r="D22" s="40">
        <f t="shared" ref="D22:D33" si="14">(B22/C22)*1000</f>
        <v>9843.177189409369</v>
      </c>
      <c r="E22" s="10">
        <v>4673</v>
      </c>
      <c r="F22" s="10">
        <v>502</v>
      </c>
      <c r="G22" s="40">
        <f t="shared" ref="G22:G33" si="15">(E22/F22)*1000</f>
        <v>9308.7649402390434</v>
      </c>
      <c r="H22" s="12">
        <f t="shared" ref="H22:J32" si="16">E22-B22</f>
        <v>-160</v>
      </c>
      <c r="I22" s="12">
        <f t="shared" si="16"/>
        <v>11</v>
      </c>
      <c r="J22" s="12">
        <f t="shared" si="16"/>
        <v>-534.41224917032559</v>
      </c>
      <c r="K22" s="10">
        <v>3854</v>
      </c>
      <c r="L22" s="10">
        <v>321</v>
      </c>
      <c r="M22" s="10">
        <v>5233</v>
      </c>
      <c r="N22" s="10">
        <v>1310</v>
      </c>
      <c r="O22" s="40">
        <f t="shared" ref="O22:O33" si="17">(M22/N22)*1000</f>
        <v>3994.6564885496186</v>
      </c>
      <c r="P22" s="10">
        <v>6473</v>
      </c>
      <c r="Q22" s="10">
        <v>1328</v>
      </c>
      <c r="R22" s="40">
        <f t="shared" ref="R22:R33" si="18">(P22/Q22)*1000</f>
        <v>4874.2469879518067</v>
      </c>
      <c r="S22" s="12">
        <f t="shared" si="13"/>
        <v>1240</v>
      </c>
      <c r="T22" s="12">
        <f t="shared" si="13"/>
        <v>18</v>
      </c>
      <c r="U22" s="12">
        <f t="shared" si="13"/>
        <v>879.59049940218802</v>
      </c>
      <c r="V22" s="10">
        <v>5627</v>
      </c>
      <c r="W22" s="10">
        <v>1335</v>
      </c>
      <c r="X22" s="14">
        <f t="shared" ref="X22:X32" si="19">Y22*Z22/1000</f>
        <v>0</v>
      </c>
      <c r="Y22" s="10"/>
      <c r="Z22" s="10"/>
      <c r="AA22" s="14">
        <f t="shared" ref="AA22:AA32" si="20">AB22*AC22/1000</f>
        <v>0</v>
      </c>
      <c r="AB22" s="10"/>
      <c r="AC22" s="10"/>
      <c r="AD22" s="14">
        <f t="shared" ref="AD22:AD32" si="21">AE22*AF22/1000</f>
        <v>0</v>
      </c>
      <c r="AE22" s="10"/>
      <c r="AF22" s="10"/>
      <c r="AG22" s="14">
        <f t="shared" ref="AG22:AG32" si="22">AH22*AI22/1000</f>
        <v>0</v>
      </c>
      <c r="AH22" s="10"/>
      <c r="AI22" s="10"/>
    </row>
    <row r="23" spans="1:35" x14ac:dyDescent="0.15">
      <c r="A23" s="29" t="s">
        <v>10</v>
      </c>
      <c r="B23" s="10">
        <v>3537</v>
      </c>
      <c r="C23" s="10">
        <v>393</v>
      </c>
      <c r="D23" s="40">
        <f t="shared" si="14"/>
        <v>9000</v>
      </c>
      <c r="E23" s="10">
        <v>2151</v>
      </c>
      <c r="F23" s="10">
        <v>248</v>
      </c>
      <c r="G23" s="40">
        <f t="shared" si="15"/>
        <v>8673.3870967741932</v>
      </c>
      <c r="H23" s="12">
        <f t="shared" si="16"/>
        <v>-1386</v>
      </c>
      <c r="I23" s="12">
        <f t="shared" si="16"/>
        <v>-145</v>
      </c>
      <c r="J23" s="12">
        <f t="shared" si="16"/>
        <v>-326.6129032258068</v>
      </c>
      <c r="K23" s="10">
        <v>1739</v>
      </c>
      <c r="L23" s="10">
        <v>168</v>
      </c>
      <c r="M23" s="10">
        <v>3401</v>
      </c>
      <c r="N23" s="10">
        <v>828</v>
      </c>
      <c r="O23" s="40">
        <f t="shared" si="17"/>
        <v>4107.4879227053134</v>
      </c>
      <c r="P23" s="10">
        <v>3451</v>
      </c>
      <c r="Q23" s="10">
        <v>742</v>
      </c>
      <c r="R23" s="40">
        <f t="shared" si="18"/>
        <v>4650.9433962264147</v>
      </c>
      <c r="S23" s="12">
        <f t="shared" si="13"/>
        <v>50</v>
      </c>
      <c r="T23" s="12">
        <f t="shared" si="13"/>
        <v>-86</v>
      </c>
      <c r="U23" s="12">
        <f t="shared" si="13"/>
        <v>543.45547352110134</v>
      </c>
      <c r="V23" s="10">
        <v>1901</v>
      </c>
      <c r="W23" s="10">
        <v>466</v>
      </c>
      <c r="X23" s="14">
        <f t="shared" si="19"/>
        <v>0</v>
      </c>
      <c r="Y23" s="10"/>
      <c r="Z23" s="10"/>
      <c r="AA23" s="14">
        <f t="shared" si="20"/>
        <v>0</v>
      </c>
      <c r="AB23" s="10"/>
      <c r="AC23" s="10"/>
      <c r="AD23" s="14">
        <f t="shared" si="21"/>
        <v>0</v>
      </c>
      <c r="AE23" s="10"/>
      <c r="AF23" s="10"/>
      <c r="AG23" s="14">
        <f t="shared" si="22"/>
        <v>0</v>
      </c>
      <c r="AH23" s="10"/>
      <c r="AI23" s="10"/>
    </row>
    <row r="24" spans="1:35" x14ac:dyDescent="0.15">
      <c r="A24" s="29" t="s">
        <v>11</v>
      </c>
      <c r="B24" s="10"/>
      <c r="C24" s="10"/>
      <c r="D24" s="40" t="e">
        <f t="shared" si="14"/>
        <v>#DIV/0!</v>
      </c>
      <c r="E24" s="10"/>
      <c r="F24" s="10"/>
      <c r="G24" s="40" t="e">
        <f t="shared" si="15"/>
        <v>#DIV/0!</v>
      </c>
      <c r="H24" s="12">
        <f t="shared" si="16"/>
        <v>0</v>
      </c>
      <c r="I24" s="12">
        <f t="shared" si="16"/>
        <v>0</v>
      </c>
      <c r="J24" s="12" t="e">
        <f t="shared" si="16"/>
        <v>#DIV/0!</v>
      </c>
      <c r="K24" s="10">
        <v>1640</v>
      </c>
      <c r="L24" s="10">
        <v>163</v>
      </c>
      <c r="M24" s="10"/>
      <c r="N24" s="10"/>
      <c r="O24" s="40" t="e">
        <f t="shared" si="17"/>
        <v>#DIV/0!</v>
      </c>
      <c r="P24" s="10"/>
      <c r="Q24" s="10"/>
      <c r="R24" s="40" t="e">
        <f t="shared" si="18"/>
        <v>#DIV/0!</v>
      </c>
      <c r="S24" s="12">
        <f t="shared" si="13"/>
        <v>0</v>
      </c>
      <c r="T24" s="12">
        <f t="shared" si="13"/>
        <v>0</v>
      </c>
      <c r="U24" s="12" t="e">
        <f t="shared" si="13"/>
        <v>#DIV/0!</v>
      </c>
      <c r="V24" s="10">
        <v>2305</v>
      </c>
      <c r="W24" s="10">
        <v>549</v>
      </c>
      <c r="X24" s="14">
        <f t="shared" si="19"/>
        <v>0</v>
      </c>
      <c r="Y24" s="10"/>
      <c r="Z24" s="10"/>
      <c r="AA24" s="14">
        <f t="shared" si="20"/>
        <v>0</v>
      </c>
      <c r="AB24" s="10"/>
      <c r="AC24" s="10"/>
      <c r="AD24" s="14">
        <f t="shared" si="21"/>
        <v>0</v>
      </c>
      <c r="AE24" s="10"/>
      <c r="AF24" s="10"/>
      <c r="AG24" s="14">
        <f t="shared" si="22"/>
        <v>0</v>
      </c>
      <c r="AH24" s="10"/>
      <c r="AI24" s="10"/>
    </row>
    <row r="25" spans="1:35" x14ac:dyDescent="0.15">
      <c r="A25" s="29" t="s">
        <v>12</v>
      </c>
      <c r="B25" s="10"/>
      <c r="C25" s="10"/>
      <c r="D25" s="40" t="e">
        <f t="shared" si="14"/>
        <v>#DIV/0!</v>
      </c>
      <c r="E25" s="10"/>
      <c r="F25" s="10"/>
      <c r="G25" s="40" t="e">
        <f t="shared" si="15"/>
        <v>#DIV/0!</v>
      </c>
      <c r="H25" s="12">
        <f t="shared" si="16"/>
        <v>0</v>
      </c>
      <c r="I25" s="12">
        <f t="shared" si="16"/>
        <v>0</v>
      </c>
      <c r="J25" s="12" t="e">
        <f>G25-D25</f>
        <v>#DIV/0!</v>
      </c>
      <c r="K25" s="10">
        <v>1808</v>
      </c>
      <c r="L25" s="10">
        <v>206</v>
      </c>
      <c r="M25" s="10"/>
      <c r="N25" s="10"/>
      <c r="O25" s="40" t="e">
        <f t="shared" si="17"/>
        <v>#DIV/0!</v>
      </c>
      <c r="P25" s="10"/>
      <c r="Q25" s="10"/>
      <c r="R25" s="40" t="e">
        <f t="shared" si="18"/>
        <v>#DIV/0!</v>
      </c>
      <c r="S25" s="12">
        <f t="shared" si="13"/>
        <v>0</v>
      </c>
      <c r="T25" s="12">
        <f t="shared" si="13"/>
        <v>0</v>
      </c>
      <c r="U25" s="12" t="e">
        <f t="shared" si="13"/>
        <v>#DIV/0!</v>
      </c>
      <c r="V25" s="10">
        <v>3294</v>
      </c>
      <c r="W25" s="10">
        <v>810</v>
      </c>
      <c r="X25" s="14">
        <f t="shared" si="19"/>
        <v>0</v>
      </c>
      <c r="Y25" s="10"/>
      <c r="Z25" s="10"/>
      <c r="AA25" s="14">
        <f t="shared" si="20"/>
        <v>0</v>
      </c>
      <c r="AB25" s="10"/>
      <c r="AC25" s="10"/>
      <c r="AD25" s="14">
        <f t="shared" si="21"/>
        <v>0</v>
      </c>
      <c r="AE25" s="10"/>
      <c r="AF25" s="10"/>
      <c r="AG25" s="14">
        <f t="shared" si="22"/>
        <v>0</v>
      </c>
      <c r="AH25" s="10"/>
      <c r="AI25" s="10"/>
    </row>
    <row r="26" spans="1:35" x14ac:dyDescent="0.15">
      <c r="A26" s="29" t="s">
        <v>13</v>
      </c>
      <c r="B26" s="10"/>
      <c r="C26" s="10"/>
      <c r="D26" s="40" t="e">
        <f t="shared" si="14"/>
        <v>#DIV/0!</v>
      </c>
      <c r="E26" s="10"/>
      <c r="F26" s="10"/>
      <c r="G26" s="40" t="e">
        <f t="shared" si="15"/>
        <v>#DIV/0!</v>
      </c>
      <c r="H26" s="12">
        <f t="shared" si="16"/>
        <v>0</v>
      </c>
      <c r="I26" s="12">
        <f t="shared" si="16"/>
        <v>0</v>
      </c>
      <c r="J26" s="12" t="e">
        <f t="shared" si="16"/>
        <v>#DIV/0!</v>
      </c>
      <c r="K26" s="10">
        <v>2362</v>
      </c>
      <c r="L26" s="10">
        <v>291</v>
      </c>
      <c r="M26" s="10"/>
      <c r="N26" s="10"/>
      <c r="O26" s="40" t="e">
        <f t="shared" si="17"/>
        <v>#DIV/0!</v>
      </c>
      <c r="P26" s="10"/>
      <c r="Q26" s="10"/>
      <c r="R26" s="40" t="e">
        <f t="shared" si="18"/>
        <v>#DIV/0!</v>
      </c>
      <c r="S26" s="12">
        <f t="shared" si="13"/>
        <v>0</v>
      </c>
      <c r="T26" s="12">
        <f t="shared" si="13"/>
        <v>0</v>
      </c>
      <c r="U26" s="12" t="e">
        <f t="shared" si="13"/>
        <v>#DIV/0!</v>
      </c>
      <c r="V26" s="10">
        <v>3493</v>
      </c>
      <c r="W26" s="10">
        <v>979</v>
      </c>
      <c r="X26" s="14">
        <f t="shared" si="19"/>
        <v>0</v>
      </c>
      <c r="Y26" s="10"/>
      <c r="Z26" s="10"/>
      <c r="AA26" s="14">
        <f t="shared" si="20"/>
        <v>0</v>
      </c>
      <c r="AB26" s="10"/>
      <c r="AC26" s="10"/>
      <c r="AD26" s="14">
        <f t="shared" si="21"/>
        <v>0</v>
      </c>
      <c r="AE26" s="10"/>
      <c r="AF26" s="10"/>
      <c r="AG26" s="14">
        <f t="shared" si="22"/>
        <v>0</v>
      </c>
      <c r="AH26" s="10"/>
      <c r="AI26" s="10"/>
    </row>
    <row r="27" spans="1:35" x14ac:dyDescent="0.15">
      <c r="A27" s="29" t="s">
        <v>14</v>
      </c>
      <c r="B27" s="10"/>
      <c r="C27" s="10"/>
      <c r="D27" s="40" t="e">
        <f t="shared" si="14"/>
        <v>#DIV/0!</v>
      </c>
      <c r="E27" s="10"/>
      <c r="F27" s="10"/>
      <c r="G27" s="40" t="e">
        <f t="shared" si="15"/>
        <v>#DIV/0!</v>
      </c>
      <c r="H27" s="12">
        <f t="shared" si="16"/>
        <v>0</v>
      </c>
      <c r="I27" s="12">
        <f>F26-C26</f>
        <v>0</v>
      </c>
      <c r="J27" s="12" t="e">
        <f t="shared" si="16"/>
        <v>#DIV/0!</v>
      </c>
      <c r="K27" s="10">
        <v>2680</v>
      </c>
      <c r="L27" s="10">
        <v>365</v>
      </c>
      <c r="M27" s="10"/>
      <c r="N27" s="10"/>
      <c r="O27" s="40" t="e">
        <f t="shared" si="17"/>
        <v>#DIV/0!</v>
      </c>
      <c r="P27" s="10"/>
      <c r="Q27" s="10"/>
      <c r="R27" s="40" t="e">
        <f t="shared" si="18"/>
        <v>#DIV/0!</v>
      </c>
      <c r="S27" s="12">
        <f>P27-M27</f>
        <v>0</v>
      </c>
      <c r="T27" s="12">
        <f>Q26-N26</f>
        <v>0</v>
      </c>
      <c r="U27" s="12" t="e">
        <f t="shared" ref="U27:U33" si="23">R27-O27</f>
        <v>#DIV/0!</v>
      </c>
      <c r="V27" s="10">
        <v>4447</v>
      </c>
      <c r="W27" s="10">
        <v>1235</v>
      </c>
      <c r="X27" s="14">
        <f t="shared" si="19"/>
        <v>0</v>
      </c>
      <c r="Y27" s="10"/>
      <c r="Z27" s="10"/>
      <c r="AA27" s="14">
        <f t="shared" si="20"/>
        <v>0</v>
      </c>
      <c r="AB27" s="10"/>
      <c r="AC27" s="10"/>
      <c r="AD27" s="14">
        <f t="shared" si="21"/>
        <v>0</v>
      </c>
      <c r="AE27" s="10"/>
      <c r="AF27" s="10"/>
      <c r="AG27" s="14">
        <f t="shared" si="22"/>
        <v>0</v>
      </c>
      <c r="AH27" s="10"/>
      <c r="AI27" s="10"/>
    </row>
    <row r="28" spans="1:35" x14ac:dyDescent="0.15">
      <c r="A28" s="29" t="s">
        <v>15</v>
      </c>
      <c r="B28" s="10"/>
      <c r="C28" s="10"/>
      <c r="D28" s="40" t="e">
        <f t="shared" si="14"/>
        <v>#DIV/0!</v>
      </c>
      <c r="E28" s="10"/>
      <c r="F28" s="10"/>
      <c r="G28" s="40" t="e">
        <f t="shared" si="15"/>
        <v>#DIV/0!</v>
      </c>
      <c r="H28" s="12">
        <f t="shared" si="16"/>
        <v>0</v>
      </c>
      <c r="I28" s="12">
        <f>F27-C27</f>
        <v>0</v>
      </c>
      <c r="J28" s="12" t="e">
        <f t="shared" si="16"/>
        <v>#DIV/0!</v>
      </c>
      <c r="K28" s="10">
        <v>2353</v>
      </c>
      <c r="L28" s="10">
        <v>330</v>
      </c>
      <c r="M28" s="10"/>
      <c r="N28" s="10"/>
      <c r="O28" s="40" t="e">
        <f t="shared" si="17"/>
        <v>#DIV/0!</v>
      </c>
      <c r="P28" s="10"/>
      <c r="Q28" s="10"/>
      <c r="R28" s="40" t="e">
        <f t="shared" si="18"/>
        <v>#DIV/0!</v>
      </c>
      <c r="S28" s="12">
        <f>P28-M28</f>
        <v>0</v>
      </c>
      <c r="T28" s="12">
        <f>Q27-N27</f>
        <v>0</v>
      </c>
      <c r="U28" s="12" t="e">
        <f t="shared" si="23"/>
        <v>#DIV/0!</v>
      </c>
      <c r="V28" s="10">
        <v>4461</v>
      </c>
      <c r="W28" s="10">
        <v>1063</v>
      </c>
      <c r="X28" s="14">
        <f t="shared" si="19"/>
        <v>0</v>
      </c>
      <c r="Y28" s="10"/>
      <c r="Z28" s="10"/>
      <c r="AA28" s="14">
        <f t="shared" si="20"/>
        <v>0</v>
      </c>
      <c r="AB28" s="10"/>
      <c r="AC28" s="10"/>
      <c r="AD28" s="14">
        <f t="shared" si="21"/>
        <v>0</v>
      </c>
      <c r="AE28" s="10"/>
      <c r="AF28" s="10"/>
      <c r="AG28" s="14">
        <f t="shared" si="22"/>
        <v>0</v>
      </c>
      <c r="AH28" s="10"/>
      <c r="AI28" s="10"/>
    </row>
    <row r="29" spans="1:35" x14ac:dyDescent="0.15">
      <c r="A29" s="29" t="s">
        <v>16</v>
      </c>
      <c r="B29" s="10"/>
      <c r="C29" s="10"/>
      <c r="D29" s="40" t="e">
        <f t="shared" si="14"/>
        <v>#DIV/0!</v>
      </c>
      <c r="E29" s="10"/>
      <c r="F29" s="10"/>
      <c r="G29" s="40" t="e">
        <f t="shared" si="15"/>
        <v>#DIV/0!</v>
      </c>
      <c r="H29" s="12">
        <f>F28-C28</f>
        <v>0</v>
      </c>
      <c r="I29" s="12">
        <f t="shared" ref="I29:I32" si="24">F29-C29</f>
        <v>0</v>
      </c>
      <c r="J29" s="12" t="e">
        <f t="shared" si="16"/>
        <v>#DIV/0!</v>
      </c>
      <c r="K29" s="10">
        <v>3116</v>
      </c>
      <c r="L29" s="10">
        <v>407</v>
      </c>
      <c r="M29" s="10"/>
      <c r="N29" s="10"/>
      <c r="O29" s="40" t="e">
        <f t="shared" si="17"/>
        <v>#DIV/0!</v>
      </c>
      <c r="P29" s="10"/>
      <c r="Q29" s="10"/>
      <c r="R29" s="40" t="e">
        <f t="shared" si="18"/>
        <v>#DIV/0!</v>
      </c>
      <c r="S29" s="12">
        <f>Q28-N28</f>
        <v>0</v>
      </c>
      <c r="T29" s="12">
        <f>Q29-N29</f>
        <v>0</v>
      </c>
      <c r="U29" s="12" t="e">
        <f t="shared" si="23"/>
        <v>#DIV/0!</v>
      </c>
      <c r="V29" s="10">
        <v>4476</v>
      </c>
      <c r="W29" s="10">
        <v>1148</v>
      </c>
      <c r="X29" s="14">
        <f t="shared" si="19"/>
        <v>0</v>
      </c>
      <c r="Y29" s="10"/>
      <c r="Z29" s="10"/>
      <c r="AA29" s="14">
        <f t="shared" si="20"/>
        <v>0</v>
      </c>
      <c r="AB29" s="10"/>
      <c r="AC29" s="10"/>
      <c r="AD29" s="14">
        <f t="shared" si="21"/>
        <v>0</v>
      </c>
      <c r="AE29" s="10"/>
      <c r="AF29" s="10"/>
      <c r="AG29" s="14">
        <f t="shared" si="22"/>
        <v>0</v>
      </c>
      <c r="AH29" s="10"/>
      <c r="AI29" s="10"/>
    </row>
    <row r="30" spans="1:35" x14ac:dyDescent="0.15">
      <c r="A30" s="29" t="s">
        <v>17</v>
      </c>
      <c r="B30" s="10"/>
      <c r="C30" s="10"/>
      <c r="D30" s="40" t="e">
        <f t="shared" si="14"/>
        <v>#DIV/0!</v>
      </c>
      <c r="E30" s="10"/>
      <c r="F30" s="10"/>
      <c r="G30" s="40" t="e">
        <f t="shared" si="15"/>
        <v>#DIV/0!</v>
      </c>
      <c r="H30" s="12">
        <f t="shared" ref="H30:H32" si="25">E30-B30</f>
        <v>0</v>
      </c>
      <c r="I30" s="12">
        <f t="shared" si="24"/>
        <v>0</v>
      </c>
      <c r="J30" s="12" t="e">
        <f t="shared" si="16"/>
        <v>#DIV/0!</v>
      </c>
      <c r="K30" s="10">
        <v>2664</v>
      </c>
      <c r="L30" s="10">
        <v>363</v>
      </c>
      <c r="M30" s="10"/>
      <c r="N30" s="10"/>
      <c r="O30" s="40" t="e">
        <f t="shared" si="17"/>
        <v>#DIV/0!</v>
      </c>
      <c r="P30" s="10"/>
      <c r="Q30" s="10"/>
      <c r="R30" s="40" t="e">
        <f t="shared" si="18"/>
        <v>#DIV/0!</v>
      </c>
      <c r="S30" s="12">
        <f>P30-M30</f>
        <v>0</v>
      </c>
      <c r="T30" s="12">
        <f>Q30-N30</f>
        <v>0</v>
      </c>
      <c r="U30" s="12" t="e">
        <f t="shared" si="23"/>
        <v>#DIV/0!</v>
      </c>
      <c r="V30" s="10">
        <v>4533</v>
      </c>
      <c r="W30" s="10">
        <v>1187</v>
      </c>
      <c r="X30" s="14">
        <f t="shared" si="19"/>
        <v>0</v>
      </c>
      <c r="Y30" s="10"/>
      <c r="Z30" s="10"/>
      <c r="AA30" s="14">
        <f t="shared" si="20"/>
        <v>0</v>
      </c>
      <c r="AB30" s="10"/>
      <c r="AC30" s="10"/>
      <c r="AD30" s="14">
        <f t="shared" si="21"/>
        <v>0</v>
      </c>
      <c r="AE30" s="10"/>
      <c r="AF30" s="10"/>
      <c r="AG30" s="14">
        <f t="shared" si="22"/>
        <v>0</v>
      </c>
      <c r="AH30" s="10"/>
      <c r="AI30" s="10"/>
    </row>
    <row r="31" spans="1:35" x14ac:dyDescent="0.15">
      <c r="A31" s="29" t="s">
        <v>18</v>
      </c>
      <c r="B31" s="10"/>
      <c r="C31" s="10"/>
      <c r="D31" s="40" t="e">
        <f t="shared" si="14"/>
        <v>#DIV/0!</v>
      </c>
      <c r="E31" s="10"/>
      <c r="F31" s="10"/>
      <c r="G31" s="40" t="e">
        <f t="shared" si="15"/>
        <v>#DIV/0!</v>
      </c>
      <c r="H31" s="12">
        <f t="shared" si="25"/>
        <v>0</v>
      </c>
      <c r="I31" s="12">
        <f t="shared" si="24"/>
        <v>0</v>
      </c>
      <c r="J31" s="12" t="e">
        <f t="shared" si="16"/>
        <v>#DIV/0!</v>
      </c>
      <c r="K31" s="10">
        <v>2788</v>
      </c>
      <c r="L31" s="10">
        <v>364</v>
      </c>
      <c r="M31" s="10"/>
      <c r="N31" s="10"/>
      <c r="O31" s="40" t="e">
        <f t="shared" si="17"/>
        <v>#DIV/0!</v>
      </c>
      <c r="P31" s="10"/>
      <c r="Q31" s="10"/>
      <c r="R31" s="40" t="e">
        <f t="shared" si="18"/>
        <v>#DIV/0!</v>
      </c>
      <c r="S31" s="12">
        <f>P31-M31</f>
        <v>0</v>
      </c>
      <c r="T31" s="12">
        <f>Q31-N31</f>
        <v>0</v>
      </c>
      <c r="U31" s="12" t="e">
        <f t="shared" si="23"/>
        <v>#DIV/0!</v>
      </c>
      <c r="V31" s="10">
        <v>3829</v>
      </c>
      <c r="W31" s="10">
        <v>1030</v>
      </c>
      <c r="X31" s="14">
        <f t="shared" si="19"/>
        <v>0</v>
      </c>
      <c r="Y31" s="10"/>
      <c r="Z31" s="10"/>
      <c r="AA31" s="14">
        <f t="shared" si="20"/>
        <v>0</v>
      </c>
      <c r="AB31" s="10"/>
      <c r="AC31" s="10"/>
      <c r="AD31" s="14">
        <f t="shared" si="21"/>
        <v>0</v>
      </c>
      <c r="AE31" s="10"/>
      <c r="AF31" s="10"/>
      <c r="AG31" s="14">
        <f t="shared" si="22"/>
        <v>0</v>
      </c>
      <c r="AH31" s="10"/>
      <c r="AI31" s="10"/>
    </row>
    <row r="32" spans="1:35" x14ac:dyDescent="0.15">
      <c r="A32" s="31" t="s">
        <v>19</v>
      </c>
      <c r="B32" s="10"/>
      <c r="C32" s="10"/>
      <c r="D32" s="40" t="e">
        <f t="shared" si="14"/>
        <v>#DIV/0!</v>
      </c>
      <c r="E32" s="10"/>
      <c r="F32" s="10"/>
      <c r="G32" s="40" t="e">
        <f t="shared" si="15"/>
        <v>#DIV/0!</v>
      </c>
      <c r="H32" s="12">
        <f t="shared" si="25"/>
        <v>0</v>
      </c>
      <c r="I32" s="12">
        <f t="shared" si="24"/>
        <v>0</v>
      </c>
      <c r="J32" s="12" t="e">
        <f t="shared" si="16"/>
        <v>#DIV/0!</v>
      </c>
      <c r="K32" s="10">
        <v>2324</v>
      </c>
      <c r="L32" s="10">
        <v>320</v>
      </c>
      <c r="M32" s="10"/>
      <c r="N32" s="10"/>
      <c r="O32" s="40" t="e">
        <f t="shared" si="17"/>
        <v>#DIV/0!</v>
      </c>
      <c r="P32" s="10"/>
      <c r="Q32" s="10"/>
      <c r="R32" s="40" t="e">
        <f t="shared" si="18"/>
        <v>#DIV/0!</v>
      </c>
      <c r="S32" s="12">
        <f>P32-M32</f>
        <v>0</v>
      </c>
      <c r="T32" s="12">
        <f>Q32-N32</f>
        <v>0</v>
      </c>
      <c r="U32" s="12" t="e">
        <f t="shared" si="23"/>
        <v>#DIV/0!</v>
      </c>
      <c r="V32" s="10">
        <v>3805</v>
      </c>
      <c r="W32" s="10">
        <v>976</v>
      </c>
      <c r="X32" s="14">
        <f t="shared" si="19"/>
        <v>0</v>
      </c>
      <c r="Y32" s="10"/>
      <c r="Z32" s="10"/>
      <c r="AA32" s="14">
        <f t="shared" si="20"/>
        <v>0</v>
      </c>
      <c r="AB32" s="10"/>
      <c r="AC32" s="10"/>
      <c r="AD32" s="14">
        <f t="shared" si="21"/>
        <v>0</v>
      </c>
      <c r="AE32" s="10"/>
      <c r="AF32" s="10"/>
      <c r="AG32" s="14">
        <f t="shared" si="22"/>
        <v>0</v>
      </c>
      <c r="AH32" s="10"/>
      <c r="AI32" s="10"/>
    </row>
    <row r="33" spans="1:37" x14ac:dyDescent="0.15">
      <c r="A33" s="5" t="s">
        <v>20</v>
      </c>
      <c r="B33" s="42">
        <f>SUM(B21:B32)</f>
        <v>12025</v>
      </c>
      <c r="C33" s="42">
        <f>SUM(C21:C32)</f>
        <v>1329</v>
      </c>
      <c r="D33" s="40">
        <f t="shared" si="14"/>
        <v>9048.1565086531227</v>
      </c>
      <c r="E33" s="14">
        <f>SUM(E21:E32)</f>
        <v>9787</v>
      </c>
      <c r="F33" s="14">
        <f>SUM(F21:F32)</f>
        <v>1083</v>
      </c>
      <c r="G33" s="40">
        <f t="shared" si="15"/>
        <v>9036.9344413665731</v>
      </c>
      <c r="H33" s="12">
        <f>E33-B33</f>
        <v>-2238</v>
      </c>
      <c r="I33" s="12">
        <f>F33-C33</f>
        <v>-246</v>
      </c>
      <c r="J33" s="12">
        <f>G33-D33</f>
        <v>-11.222067286549645</v>
      </c>
      <c r="K33" s="42">
        <f>SUM(K21:K32)</f>
        <v>29578</v>
      </c>
      <c r="L33" s="42">
        <f>SUM(L21:L32)</f>
        <v>3518</v>
      </c>
      <c r="M33" s="42">
        <f>SUM(M21:M32)</f>
        <v>12950</v>
      </c>
      <c r="N33" s="42">
        <f>SUM(N21:N32)</f>
        <v>3244</v>
      </c>
      <c r="O33" s="40">
        <f t="shared" si="17"/>
        <v>3991.9852034525279</v>
      </c>
      <c r="P33" s="14">
        <f>SUM(P21:P32)</f>
        <v>15000</v>
      </c>
      <c r="Q33" s="14">
        <f>SUM(Q21:Q32)</f>
        <v>3230</v>
      </c>
      <c r="R33" s="40">
        <f t="shared" si="18"/>
        <v>4643.9628482972139</v>
      </c>
      <c r="S33" s="12">
        <f>P33-M33</f>
        <v>2050</v>
      </c>
      <c r="T33" s="12">
        <f>Q33-N33</f>
        <v>-14</v>
      </c>
      <c r="U33" s="115">
        <f t="shared" si="23"/>
        <v>651.97764484468598</v>
      </c>
      <c r="V33" s="42">
        <f>SUM(V21:V32)</f>
        <v>47038</v>
      </c>
      <c r="W33" s="42">
        <f>SUM(W21:W32)</f>
        <v>12171</v>
      </c>
      <c r="X33" s="14">
        <f>SUM(X21:X32)</f>
        <v>0</v>
      </c>
      <c r="Y33" s="14">
        <f>SUM(Y21:Y32)</f>
        <v>0</v>
      </c>
      <c r="Z33" s="14" t="e">
        <f>(X33/Y33)*1000</f>
        <v>#DIV/0!</v>
      </c>
      <c r="AA33" s="14">
        <f>SUM(AA21:AA32)</f>
        <v>0</v>
      </c>
      <c r="AB33" s="14">
        <f>SUM(AB21:AB32)</f>
        <v>0</v>
      </c>
      <c r="AC33" s="14" t="e">
        <f>(AA33/AB33)*1000</f>
        <v>#DIV/0!</v>
      </c>
      <c r="AD33" s="14">
        <f>SUM(AD21:AD32)</f>
        <v>0</v>
      </c>
      <c r="AE33" s="14">
        <f>SUM(AE21:AE32)</f>
        <v>0</v>
      </c>
      <c r="AF33" s="14" t="e">
        <f>(AD33/AE33)*1000</f>
        <v>#DIV/0!</v>
      </c>
      <c r="AG33" s="14">
        <f>SUM(AG21:AG32)</f>
        <v>0</v>
      </c>
      <c r="AH33" s="14">
        <f>SUM(AH21:AH32)</f>
        <v>0</v>
      </c>
      <c r="AI33" s="14" t="e">
        <f>(AG33/AH33)*1000</f>
        <v>#DIV/0!</v>
      </c>
    </row>
    <row r="34" spans="1:37" x14ac:dyDescent="0.15">
      <c r="A34" s="101"/>
      <c r="B34" s="98"/>
      <c r="C34" s="98"/>
      <c r="D34" s="98"/>
      <c r="E34" s="98"/>
      <c r="F34" s="98"/>
      <c r="G34" s="98"/>
      <c r="H34" s="99"/>
      <c r="I34" s="99"/>
      <c r="J34" s="99"/>
      <c r="K34" s="98"/>
      <c r="L34" s="98"/>
      <c r="M34" s="98"/>
      <c r="N34" s="98"/>
      <c r="O34" s="98"/>
      <c r="P34" s="98"/>
      <c r="Q34" s="98"/>
      <c r="R34" s="98"/>
      <c r="U34" s="45"/>
      <c r="W34" s="98"/>
    </row>
    <row r="35" spans="1:37" x14ac:dyDescent="0.15">
      <c r="A35" s="23"/>
      <c r="J35" s="6"/>
      <c r="V35" s="48"/>
      <c r="W35" s="48"/>
      <c r="X35" s="48"/>
      <c r="Y35" s="48"/>
      <c r="Z35" s="48"/>
      <c r="AA35" s="48"/>
      <c r="AB35" s="48"/>
      <c r="AC35" s="48"/>
      <c r="AD35" s="48"/>
      <c r="AE35" s="48"/>
      <c r="AF35" s="48"/>
      <c r="AG35" s="48"/>
      <c r="AH35" s="48"/>
    </row>
    <row r="36" spans="1:37" x14ac:dyDescent="0.15">
      <c r="A36" s="207" t="s">
        <v>65</v>
      </c>
      <c r="B36" s="207"/>
      <c r="C36" s="207"/>
      <c r="D36" s="207"/>
      <c r="E36" s="5" t="s">
        <v>41</v>
      </c>
      <c r="F36" s="4" t="s">
        <v>8</v>
      </c>
      <c r="G36" s="5" t="s">
        <v>9</v>
      </c>
      <c r="H36" s="5" t="s">
        <v>10</v>
      </c>
      <c r="I36" s="5" t="s">
        <v>11</v>
      </c>
      <c r="J36" s="4" t="s">
        <v>12</v>
      </c>
      <c r="K36" s="5" t="s">
        <v>13</v>
      </c>
      <c r="L36" s="5" t="s">
        <v>14</v>
      </c>
      <c r="M36" s="5" t="s">
        <v>15</v>
      </c>
      <c r="N36" s="5" t="s">
        <v>16</v>
      </c>
      <c r="O36" s="5" t="s">
        <v>17</v>
      </c>
      <c r="P36" s="5" t="s">
        <v>18</v>
      </c>
      <c r="Q36" s="32" t="s">
        <v>19</v>
      </c>
      <c r="R36" s="5" t="s">
        <v>20</v>
      </c>
      <c r="S36" s="4" t="s">
        <v>67</v>
      </c>
      <c r="T36" s="264" t="s">
        <v>39</v>
      </c>
      <c r="U36" s="265"/>
      <c r="V36" s="24"/>
      <c r="W36" s="24"/>
      <c r="X36" s="24"/>
      <c r="Y36" s="24"/>
      <c r="Z36" s="45"/>
      <c r="AA36" s="45"/>
      <c r="AB36" s="45"/>
      <c r="AC36" s="45"/>
      <c r="AD36" s="45"/>
      <c r="AE36" s="45"/>
      <c r="AF36" s="45"/>
      <c r="AG36" s="45"/>
      <c r="AH36" s="45"/>
      <c r="AI36" s="45"/>
      <c r="AJ36" s="45"/>
      <c r="AK36" s="46"/>
    </row>
    <row r="37" spans="1:37" x14ac:dyDescent="0.15">
      <c r="A37" s="257"/>
      <c r="B37" s="258"/>
      <c r="C37" s="258"/>
      <c r="D37" s="259"/>
      <c r="E37" s="103"/>
      <c r="F37" s="49"/>
      <c r="G37" s="43"/>
      <c r="H37" s="43"/>
      <c r="I37" s="69"/>
      <c r="J37" s="64"/>
      <c r="K37" s="43"/>
      <c r="L37" s="43"/>
      <c r="M37" s="50"/>
      <c r="N37" s="67"/>
      <c r="O37" s="68"/>
      <c r="P37" s="43"/>
      <c r="Q37" s="51"/>
      <c r="R37" s="42">
        <f>SUM(F37:Q37)</f>
        <v>0</v>
      </c>
      <c r="S37" s="52" t="e">
        <f>R37/R62</f>
        <v>#DIV/0!</v>
      </c>
      <c r="T37" s="117" t="s">
        <v>2</v>
      </c>
      <c r="U37" s="95">
        <f>B7</f>
        <v>6939</v>
      </c>
      <c r="V37" s="6" t="s">
        <v>3</v>
      </c>
      <c r="W37" s="95">
        <f>E7</f>
        <v>5407</v>
      </c>
      <c r="X37" s="6" t="s">
        <v>5</v>
      </c>
      <c r="Y37" s="96">
        <f>W37/U37</f>
        <v>0.77921890762357693</v>
      </c>
      <c r="Z37" s="6" t="s">
        <v>70</v>
      </c>
      <c r="AA37" s="96">
        <f>W37/Q5</f>
        <v>0.76262341325811001</v>
      </c>
      <c r="AB37" s="23"/>
      <c r="AC37" s="23"/>
      <c r="AD37" s="23"/>
      <c r="AE37" s="23"/>
      <c r="AF37" s="23"/>
      <c r="AG37" s="23"/>
      <c r="AH37" s="23"/>
      <c r="AI37" s="23"/>
      <c r="AJ37" s="23"/>
      <c r="AK37" s="111"/>
    </row>
    <row r="38" spans="1:37" x14ac:dyDescent="0.15">
      <c r="A38" s="257"/>
      <c r="B38" s="258"/>
      <c r="C38" s="258"/>
      <c r="D38" s="259"/>
      <c r="E38" s="105"/>
      <c r="F38" s="53"/>
      <c r="G38" s="10"/>
      <c r="H38" s="10"/>
      <c r="I38" s="66"/>
      <c r="J38" s="70"/>
      <c r="K38" s="10"/>
      <c r="L38" s="10"/>
      <c r="M38" s="10"/>
      <c r="N38" s="71"/>
      <c r="O38" s="72"/>
      <c r="P38" s="10"/>
      <c r="Q38" s="51"/>
      <c r="R38" s="14">
        <f t="shared" ref="R38:R61" si="26">SUM(F38:Q38)</f>
        <v>0</v>
      </c>
      <c r="S38" s="54" t="e">
        <f>R38/R62</f>
        <v>#DIV/0!</v>
      </c>
      <c r="T38" s="30" t="s">
        <v>85</v>
      </c>
      <c r="U38" s="23"/>
      <c r="V38" s="23"/>
      <c r="W38" s="23"/>
      <c r="X38" s="23"/>
      <c r="Y38" s="23"/>
      <c r="Z38" s="23"/>
      <c r="AA38" s="23"/>
      <c r="AB38" s="23"/>
      <c r="AC38" s="23" t="s">
        <v>86</v>
      </c>
      <c r="AD38" s="23"/>
      <c r="AE38" s="23"/>
      <c r="AF38" s="23"/>
      <c r="AG38" s="23"/>
      <c r="AK38" s="111"/>
    </row>
    <row r="39" spans="1:37" x14ac:dyDescent="0.15">
      <c r="A39" s="257"/>
      <c r="B39" s="258"/>
      <c r="C39" s="258"/>
      <c r="D39" s="259"/>
      <c r="E39" s="103"/>
      <c r="F39" s="10"/>
      <c r="G39" s="10"/>
      <c r="H39" s="10"/>
      <c r="I39" s="76"/>
      <c r="J39" s="74"/>
      <c r="K39" s="10"/>
      <c r="L39" s="10"/>
      <c r="M39" s="43"/>
      <c r="N39" s="75"/>
      <c r="O39" s="72"/>
      <c r="P39" s="10"/>
      <c r="Q39" s="51"/>
      <c r="R39" s="14">
        <f t="shared" si="26"/>
        <v>0</v>
      </c>
      <c r="S39" s="54" t="e">
        <f>R39/R62</f>
        <v>#DIV/0!</v>
      </c>
      <c r="T39" s="30"/>
      <c r="U39" s="23"/>
      <c r="V39" s="23"/>
      <c r="W39" s="23"/>
      <c r="X39" s="23"/>
      <c r="Y39" s="23"/>
      <c r="Z39" s="23"/>
      <c r="AA39" s="23"/>
      <c r="AB39" s="23"/>
      <c r="AC39" s="23"/>
      <c r="AD39" s="23"/>
      <c r="AE39" s="23"/>
      <c r="AF39" s="23"/>
      <c r="AG39" s="23"/>
      <c r="AK39" s="111"/>
    </row>
    <row r="40" spans="1:37" x14ac:dyDescent="0.15">
      <c r="A40" s="257"/>
      <c r="B40" s="258"/>
      <c r="C40" s="258"/>
      <c r="D40" s="259"/>
      <c r="E40" s="104"/>
      <c r="F40" s="53"/>
      <c r="G40" s="10"/>
      <c r="H40" s="20"/>
      <c r="I40" s="69"/>
      <c r="J40" s="64"/>
      <c r="K40" s="10"/>
      <c r="L40" s="10"/>
      <c r="M40" s="10"/>
      <c r="N40" s="77"/>
      <c r="O40" s="78"/>
      <c r="P40" s="10"/>
      <c r="Q40" s="51"/>
      <c r="R40" s="14">
        <f t="shared" si="26"/>
        <v>0</v>
      </c>
      <c r="S40" s="54" t="e">
        <f>R40/R62</f>
        <v>#DIV/0!</v>
      </c>
      <c r="T40" s="110"/>
      <c r="U40" s="23"/>
      <c r="V40" s="23"/>
      <c r="W40" s="23"/>
      <c r="X40" s="23"/>
      <c r="Y40" s="23"/>
      <c r="Z40" s="23"/>
      <c r="AA40" s="23"/>
      <c r="AB40" s="23"/>
      <c r="AC40" s="23"/>
      <c r="AD40" s="23"/>
      <c r="AE40" s="23"/>
      <c r="AF40" s="23"/>
      <c r="AG40" s="23"/>
      <c r="AK40" s="111"/>
    </row>
    <row r="41" spans="1:37" x14ac:dyDescent="0.15">
      <c r="A41" s="257"/>
      <c r="B41" s="258"/>
      <c r="C41" s="258"/>
      <c r="D41" s="259"/>
      <c r="E41" s="107"/>
      <c r="F41" s="55"/>
      <c r="G41" s="20"/>
      <c r="H41" s="20"/>
      <c r="I41" s="20"/>
      <c r="J41" s="70"/>
      <c r="K41" s="10"/>
      <c r="L41" s="10"/>
      <c r="M41" s="43"/>
      <c r="N41" s="67"/>
      <c r="O41" s="78"/>
      <c r="P41" s="10"/>
      <c r="Q41" s="51"/>
      <c r="R41" s="14">
        <f t="shared" si="26"/>
        <v>0</v>
      </c>
      <c r="S41" s="54" t="e">
        <f>R41/R62</f>
        <v>#DIV/0!</v>
      </c>
      <c r="T41" s="30"/>
      <c r="U41" s="23"/>
      <c r="V41" s="23"/>
      <c r="W41" s="23"/>
      <c r="X41" s="23"/>
      <c r="Y41" s="23"/>
      <c r="Z41" s="23"/>
      <c r="AA41" s="23"/>
      <c r="AB41" s="23"/>
      <c r="AC41" s="23"/>
      <c r="AD41" s="23"/>
      <c r="AE41" s="23"/>
      <c r="AF41" s="23"/>
      <c r="AG41" s="23"/>
      <c r="AK41" s="111"/>
    </row>
    <row r="42" spans="1:37" x14ac:dyDescent="0.15">
      <c r="A42" s="257"/>
      <c r="B42" s="258"/>
      <c r="C42" s="258"/>
      <c r="D42" s="259"/>
      <c r="E42" s="103"/>
      <c r="F42" s="53"/>
      <c r="G42" s="10"/>
      <c r="H42" s="10"/>
      <c r="I42" s="10"/>
      <c r="J42" s="64"/>
      <c r="K42" s="10"/>
      <c r="L42" s="10"/>
      <c r="M42" s="10"/>
      <c r="N42" s="79"/>
      <c r="O42" s="72"/>
      <c r="P42" s="10"/>
      <c r="Q42" s="51"/>
      <c r="R42" s="14">
        <f t="shared" si="26"/>
        <v>0</v>
      </c>
      <c r="S42" s="54" t="e">
        <f>R42/R62</f>
        <v>#DIV/0!</v>
      </c>
      <c r="T42" s="30"/>
      <c r="U42" s="23"/>
      <c r="V42" s="23"/>
      <c r="W42" s="23"/>
      <c r="X42" s="23"/>
      <c r="Y42" s="23"/>
      <c r="Z42" s="23"/>
      <c r="AA42" s="23"/>
      <c r="AB42" s="23"/>
      <c r="AC42" s="23"/>
      <c r="AD42" s="23"/>
      <c r="AE42" s="23"/>
      <c r="AF42" s="23"/>
      <c r="AG42" s="23"/>
      <c r="AK42" s="111"/>
    </row>
    <row r="43" spans="1:37" x14ac:dyDescent="0.15">
      <c r="A43" s="257"/>
      <c r="B43" s="258"/>
      <c r="C43" s="258"/>
      <c r="D43" s="259"/>
      <c r="E43" s="108"/>
      <c r="F43" s="53"/>
      <c r="G43" s="10"/>
      <c r="H43" s="10"/>
      <c r="I43" s="10"/>
      <c r="J43" s="70"/>
      <c r="K43" s="10"/>
      <c r="L43" s="10"/>
      <c r="M43" s="10"/>
      <c r="N43" s="67"/>
      <c r="O43" s="80"/>
      <c r="P43" s="10"/>
      <c r="Q43" s="51"/>
      <c r="R43" s="14">
        <f t="shared" si="26"/>
        <v>0</v>
      </c>
      <c r="S43" s="54" t="e">
        <f>R43/R62</f>
        <v>#DIV/0!</v>
      </c>
      <c r="T43" s="30"/>
      <c r="U43" s="23"/>
      <c r="V43" s="23"/>
      <c r="W43" s="23"/>
      <c r="X43" s="23"/>
      <c r="Y43" s="23"/>
      <c r="Z43" s="23"/>
      <c r="AA43" s="23"/>
      <c r="AB43" s="23"/>
      <c r="AC43" s="23"/>
      <c r="AD43" s="23"/>
      <c r="AE43" s="23"/>
      <c r="AF43" s="23"/>
      <c r="AG43" s="23"/>
      <c r="AK43" s="111"/>
    </row>
    <row r="44" spans="1:37" x14ac:dyDescent="0.15">
      <c r="A44" s="257"/>
      <c r="B44" s="258"/>
      <c r="C44" s="258"/>
      <c r="D44" s="259"/>
      <c r="E44" s="108"/>
      <c r="F44" s="53"/>
      <c r="G44" s="10"/>
      <c r="H44" s="10"/>
      <c r="I44" s="10"/>
      <c r="J44" s="64"/>
      <c r="K44" s="10"/>
      <c r="L44" s="10"/>
      <c r="M44" s="10"/>
      <c r="N44" s="75"/>
      <c r="O44" s="72"/>
      <c r="P44" s="10"/>
      <c r="Q44" s="51"/>
      <c r="R44" s="14">
        <f t="shared" si="26"/>
        <v>0</v>
      </c>
      <c r="S44" s="54" t="e">
        <f>R44/R62</f>
        <v>#DIV/0!</v>
      </c>
      <c r="T44" s="30"/>
      <c r="U44" s="23"/>
      <c r="V44" s="23"/>
      <c r="W44" s="23"/>
      <c r="X44" s="23"/>
      <c r="Y44" s="23"/>
      <c r="Z44" s="23"/>
      <c r="AA44" s="23"/>
      <c r="AB44" s="23"/>
      <c r="AC44" s="23"/>
      <c r="AD44" s="23"/>
      <c r="AE44" s="23"/>
      <c r="AF44" s="23"/>
      <c r="AG44" s="23"/>
      <c r="AK44" s="111"/>
    </row>
    <row r="45" spans="1:37" x14ac:dyDescent="0.15">
      <c r="A45" s="257"/>
      <c r="B45" s="258"/>
      <c r="C45" s="258"/>
      <c r="D45" s="259"/>
      <c r="E45" s="103"/>
      <c r="F45" s="53"/>
      <c r="G45" s="10"/>
      <c r="H45" s="10"/>
      <c r="I45" s="69"/>
      <c r="J45" s="70"/>
      <c r="K45" s="10"/>
      <c r="L45" s="10"/>
      <c r="M45" s="10"/>
      <c r="N45" s="67"/>
      <c r="O45" s="78"/>
      <c r="P45" s="10"/>
      <c r="Q45" s="51"/>
      <c r="R45" s="14">
        <f t="shared" si="26"/>
        <v>0</v>
      </c>
      <c r="S45" s="54" t="e">
        <f>R45/R62</f>
        <v>#DIV/0!</v>
      </c>
      <c r="T45" s="30"/>
      <c r="U45" s="23"/>
      <c r="V45" s="23"/>
      <c r="W45" s="23"/>
      <c r="X45" s="23"/>
      <c r="Y45" s="23"/>
      <c r="Z45" s="23"/>
      <c r="AA45" s="23"/>
      <c r="AB45" s="23"/>
      <c r="AC45" s="23"/>
      <c r="AD45" s="23"/>
      <c r="AE45" s="23"/>
      <c r="AF45" s="23"/>
      <c r="AG45" s="23"/>
      <c r="AK45" s="111"/>
    </row>
    <row r="46" spans="1:37" x14ac:dyDescent="0.15">
      <c r="A46" s="257"/>
      <c r="B46" s="258"/>
      <c r="C46" s="258"/>
      <c r="D46" s="259"/>
      <c r="E46" s="105"/>
      <c r="F46" s="59"/>
      <c r="G46" s="10"/>
      <c r="H46" s="43"/>
      <c r="I46" s="69"/>
      <c r="J46" s="70"/>
      <c r="K46" s="10"/>
      <c r="L46" s="10"/>
      <c r="M46" s="10"/>
      <c r="N46" s="79"/>
      <c r="O46" s="72"/>
      <c r="P46" s="10"/>
      <c r="Q46" s="51"/>
      <c r="R46" s="14">
        <f t="shared" si="26"/>
        <v>0</v>
      </c>
      <c r="S46" s="54" t="e">
        <f>R46/R62</f>
        <v>#DIV/0!</v>
      </c>
      <c r="T46" s="30"/>
      <c r="U46" s="23"/>
      <c r="V46" s="23"/>
      <c r="W46" s="23"/>
      <c r="X46" s="23"/>
      <c r="Y46" s="23"/>
      <c r="Z46" s="23"/>
      <c r="AA46" s="23"/>
      <c r="AB46" s="23"/>
      <c r="AC46" s="23"/>
      <c r="AD46" s="23"/>
      <c r="AE46" s="23"/>
      <c r="AF46" s="23"/>
      <c r="AG46" s="23"/>
      <c r="AK46" s="111"/>
    </row>
    <row r="47" spans="1:37" x14ac:dyDescent="0.15">
      <c r="A47" s="257"/>
      <c r="B47" s="258"/>
      <c r="C47" s="258"/>
      <c r="D47" s="259"/>
      <c r="E47" s="103"/>
      <c r="F47" s="53"/>
      <c r="G47" s="10"/>
      <c r="H47" s="10"/>
      <c r="I47" s="66"/>
      <c r="J47" s="65"/>
      <c r="K47" s="10"/>
      <c r="L47" s="10"/>
      <c r="M47" s="10"/>
      <c r="N47" s="67"/>
      <c r="O47" s="72"/>
      <c r="P47" s="10"/>
      <c r="Q47" s="51"/>
      <c r="R47" s="14">
        <f t="shared" si="26"/>
        <v>0</v>
      </c>
      <c r="S47" s="54" t="e">
        <f>R47/R62</f>
        <v>#DIV/0!</v>
      </c>
      <c r="T47" s="30"/>
      <c r="U47" s="23"/>
      <c r="V47" s="23"/>
      <c r="W47" s="23"/>
      <c r="X47" s="23"/>
      <c r="Y47" s="23"/>
      <c r="Z47" s="23"/>
      <c r="AA47" s="23"/>
      <c r="AB47" s="23"/>
      <c r="AC47" s="23"/>
      <c r="AD47" s="23"/>
      <c r="AE47" s="23"/>
      <c r="AF47" s="23"/>
      <c r="AG47" s="23"/>
      <c r="AK47" s="111"/>
    </row>
    <row r="48" spans="1:37" x14ac:dyDescent="0.15">
      <c r="A48" s="257"/>
      <c r="B48" s="258"/>
      <c r="C48" s="258"/>
      <c r="D48" s="259"/>
      <c r="E48" s="103"/>
      <c r="F48" s="53"/>
      <c r="G48" s="10"/>
      <c r="H48" s="10"/>
      <c r="I48" s="76"/>
      <c r="J48" s="64"/>
      <c r="K48" s="43"/>
      <c r="L48" s="10"/>
      <c r="M48" s="10"/>
      <c r="N48" s="79"/>
      <c r="O48" s="72"/>
      <c r="P48" s="10"/>
      <c r="Q48" s="51"/>
      <c r="R48" s="14">
        <f t="shared" si="26"/>
        <v>0</v>
      </c>
      <c r="S48" s="54" t="e">
        <f>R48/R62</f>
        <v>#DIV/0!</v>
      </c>
      <c r="T48" s="30"/>
      <c r="U48" s="23"/>
      <c r="V48" s="23"/>
      <c r="W48" s="23"/>
      <c r="X48" s="23"/>
      <c r="Y48" s="23"/>
      <c r="Z48" s="23"/>
      <c r="AA48" s="23"/>
      <c r="AB48" s="23"/>
      <c r="AC48" s="23"/>
      <c r="AD48" s="23"/>
      <c r="AE48" s="23"/>
      <c r="AF48" s="23"/>
      <c r="AG48" s="23"/>
      <c r="AK48" s="111"/>
    </row>
    <row r="49" spans="1:37" x14ac:dyDescent="0.15">
      <c r="A49" s="257"/>
      <c r="B49" s="258"/>
      <c r="C49" s="258"/>
      <c r="D49" s="259"/>
      <c r="E49" s="103"/>
      <c r="F49" s="53"/>
      <c r="G49" s="10"/>
      <c r="H49" s="10"/>
      <c r="I49" s="69"/>
      <c r="J49" s="17"/>
      <c r="K49" s="10"/>
      <c r="L49" s="10"/>
      <c r="M49" s="10"/>
      <c r="N49" s="67"/>
      <c r="O49" s="72"/>
      <c r="P49" s="10"/>
      <c r="Q49" s="51"/>
      <c r="R49" s="14">
        <f t="shared" si="26"/>
        <v>0</v>
      </c>
      <c r="S49" s="54" t="e">
        <f>R49/R62</f>
        <v>#DIV/0!</v>
      </c>
      <c r="T49" s="30"/>
      <c r="U49" s="23"/>
      <c r="V49" s="23"/>
      <c r="W49" s="23"/>
      <c r="X49" s="23"/>
      <c r="Y49" s="23"/>
      <c r="Z49" s="23"/>
      <c r="AA49" s="23"/>
      <c r="AB49" s="23"/>
      <c r="AC49" s="23"/>
      <c r="AD49" s="23"/>
      <c r="AE49" s="23"/>
      <c r="AF49" s="23"/>
      <c r="AG49" s="23"/>
      <c r="AK49" s="111"/>
    </row>
    <row r="50" spans="1:37" x14ac:dyDescent="0.15">
      <c r="A50" s="257"/>
      <c r="B50" s="258"/>
      <c r="C50" s="258"/>
      <c r="D50" s="259"/>
      <c r="E50" s="105"/>
      <c r="F50" s="53"/>
      <c r="G50" s="20"/>
      <c r="H50" s="20"/>
      <c r="I50" s="81"/>
      <c r="J50" s="64"/>
      <c r="K50" s="20"/>
      <c r="L50" s="20"/>
      <c r="M50" s="20"/>
      <c r="N50" s="20"/>
      <c r="O50" s="56"/>
      <c r="P50" s="10"/>
      <c r="Q50" s="51"/>
      <c r="R50" s="14">
        <f t="shared" si="26"/>
        <v>0</v>
      </c>
      <c r="S50" s="54" t="e">
        <f>R50/R62</f>
        <v>#DIV/0!</v>
      </c>
      <c r="T50" s="262" t="s">
        <v>42</v>
      </c>
      <c r="U50" s="263"/>
      <c r="V50" s="23"/>
      <c r="W50" s="23"/>
      <c r="X50" s="23"/>
      <c r="Y50" s="23"/>
      <c r="AK50" s="47"/>
    </row>
    <row r="51" spans="1:37" x14ac:dyDescent="0.15">
      <c r="A51" s="257"/>
      <c r="B51" s="258"/>
      <c r="C51" s="258"/>
      <c r="D51" s="259"/>
      <c r="E51" s="108"/>
      <c r="F51" s="53"/>
      <c r="G51" s="10"/>
      <c r="H51" s="10"/>
      <c r="I51" s="10"/>
      <c r="J51" s="20"/>
      <c r="K51" s="20"/>
      <c r="L51" s="20"/>
      <c r="M51" s="20"/>
      <c r="N51" s="10"/>
      <c r="O51" s="56"/>
      <c r="P51" s="10"/>
      <c r="Q51" s="51"/>
      <c r="R51" s="14">
        <f t="shared" si="26"/>
        <v>0</v>
      </c>
      <c r="S51" s="54" t="e">
        <f>R51/R62</f>
        <v>#DIV/0!</v>
      </c>
      <c r="T51" s="110" t="s">
        <v>85</v>
      </c>
      <c r="Y51" s="23"/>
      <c r="Z51" s="23"/>
      <c r="AC51" s="23" t="s">
        <v>87</v>
      </c>
      <c r="AK51" s="47"/>
    </row>
    <row r="52" spans="1:37" x14ac:dyDescent="0.15">
      <c r="A52" s="257"/>
      <c r="B52" s="258"/>
      <c r="C52" s="258"/>
      <c r="D52" s="259"/>
      <c r="E52" s="108"/>
      <c r="F52" s="53"/>
      <c r="G52" s="10"/>
      <c r="H52" s="10"/>
      <c r="I52" s="10"/>
      <c r="J52" s="10"/>
      <c r="K52" s="10"/>
      <c r="L52" s="10"/>
      <c r="M52" s="10"/>
      <c r="N52" s="79"/>
      <c r="O52" s="78"/>
      <c r="P52" s="10"/>
      <c r="Q52" s="51"/>
      <c r="R52" s="14">
        <f t="shared" si="26"/>
        <v>0</v>
      </c>
      <c r="S52" s="54" t="e">
        <f>R52/R62</f>
        <v>#DIV/0!</v>
      </c>
      <c r="T52" s="110"/>
      <c r="U52" s="23"/>
      <c r="V52" s="23"/>
      <c r="W52" s="23"/>
      <c r="X52" s="23"/>
      <c r="Y52" s="23"/>
      <c r="Z52" s="23"/>
      <c r="AA52" s="23"/>
      <c r="AC52" s="23"/>
      <c r="AD52" s="23"/>
      <c r="AE52" s="23"/>
      <c r="AF52" s="23"/>
      <c r="AG52" s="23"/>
      <c r="AK52" s="111"/>
    </row>
    <row r="53" spans="1:37" x14ac:dyDescent="0.15">
      <c r="A53" s="257"/>
      <c r="B53" s="258"/>
      <c r="C53" s="258"/>
      <c r="D53" s="259"/>
      <c r="E53" s="108"/>
      <c r="F53" s="53"/>
      <c r="G53" s="10"/>
      <c r="H53" s="10"/>
      <c r="I53" s="10"/>
      <c r="J53" s="10"/>
      <c r="K53" s="10"/>
      <c r="L53" s="10"/>
      <c r="M53" s="10"/>
      <c r="N53" s="79"/>
      <c r="O53" s="72"/>
      <c r="P53" s="10"/>
      <c r="Q53" s="51"/>
      <c r="R53" s="14">
        <f t="shared" si="26"/>
        <v>0</v>
      </c>
      <c r="S53" s="54" t="e">
        <f>R53/R62</f>
        <v>#DIV/0!</v>
      </c>
      <c r="T53" s="110"/>
      <c r="U53" s="23"/>
      <c r="V53" s="23"/>
      <c r="W53" s="23"/>
      <c r="X53" s="23"/>
      <c r="Y53" s="23"/>
      <c r="Z53" s="23"/>
      <c r="AA53" s="23"/>
      <c r="AC53" s="23"/>
      <c r="AD53" s="23"/>
      <c r="AF53" s="23"/>
      <c r="AG53" s="23"/>
      <c r="AK53" s="111"/>
    </row>
    <row r="54" spans="1:37" x14ac:dyDescent="0.15">
      <c r="A54" s="257"/>
      <c r="B54" s="258"/>
      <c r="C54" s="258"/>
      <c r="D54" s="259"/>
      <c r="E54" s="109"/>
      <c r="F54" s="53"/>
      <c r="G54" s="10"/>
      <c r="H54" s="10"/>
      <c r="I54" s="10"/>
      <c r="J54" s="10"/>
      <c r="K54" s="10"/>
      <c r="L54" s="10"/>
      <c r="M54" s="10"/>
      <c r="N54" s="10"/>
      <c r="O54" s="72"/>
      <c r="P54" s="10"/>
      <c r="Q54" s="51"/>
      <c r="R54" s="14">
        <f t="shared" si="26"/>
        <v>0</v>
      </c>
      <c r="S54" s="54" t="e">
        <f>R54/R62</f>
        <v>#DIV/0!</v>
      </c>
      <c r="T54" s="110"/>
      <c r="U54" s="23"/>
      <c r="V54" s="23"/>
      <c r="W54" s="23"/>
      <c r="X54" s="23"/>
      <c r="Y54" s="23"/>
      <c r="Z54" s="23"/>
      <c r="AA54" s="23"/>
      <c r="AB54" s="23"/>
      <c r="AC54" s="23"/>
      <c r="AD54" s="23"/>
      <c r="AE54" s="23"/>
      <c r="AF54" s="23"/>
      <c r="AG54" s="23"/>
      <c r="AK54" s="111"/>
    </row>
    <row r="55" spans="1:37" x14ac:dyDescent="0.15">
      <c r="A55" s="257"/>
      <c r="B55" s="258"/>
      <c r="C55" s="258"/>
      <c r="D55" s="259"/>
      <c r="E55" s="109"/>
      <c r="F55" s="53"/>
      <c r="G55" s="10"/>
      <c r="H55" s="10"/>
      <c r="I55" s="10"/>
      <c r="J55" s="10"/>
      <c r="K55" s="10"/>
      <c r="L55" s="10"/>
      <c r="M55" s="10"/>
      <c r="N55" s="10"/>
      <c r="O55" s="72"/>
      <c r="P55" s="10"/>
      <c r="Q55" s="51"/>
      <c r="R55" s="14">
        <f t="shared" si="26"/>
        <v>0</v>
      </c>
      <c r="S55" s="54" t="e">
        <f>R55/R62</f>
        <v>#DIV/0!</v>
      </c>
      <c r="T55" s="110"/>
      <c r="U55" s="23"/>
      <c r="V55" s="23"/>
      <c r="W55" s="23"/>
      <c r="X55" s="23"/>
      <c r="Y55" s="23"/>
      <c r="Z55" s="23"/>
      <c r="AA55" s="23"/>
      <c r="AB55" s="23"/>
      <c r="AC55" s="23"/>
      <c r="AD55" s="23"/>
      <c r="AE55" s="23"/>
      <c r="AF55" s="23"/>
      <c r="AG55" s="23"/>
      <c r="AK55" s="111"/>
    </row>
    <row r="56" spans="1:37" x14ac:dyDescent="0.15">
      <c r="A56" s="257"/>
      <c r="B56" s="258"/>
      <c r="C56" s="258"/>
      <c r="D56" s="259"/>
      <c r="E56" s="103"/>
      <c r="F56" s="53"/>
      <c r="G56" s="10"/>
      <c r="H56" s="10"/>
      <c r="I56" s="10"/>
      <c r="J56" s="10"/>
      <c r="K56" s="10"/>
      <c r="L56" s="10"/>
      <c r="M56" s="10"/>
      <c r="N56" s="10"/>
      <c r="O56" s="72"/>
      <c r="P56" s="10"/>
      <c r="Q56" s="51"/>
      <c r="R56" s="14">
        <f t="shared" si="26"/>
        <v>0</v>
      </c>
      <c r="S56" s="54" t="e">
        <f>R56/R62</f>
        <v>#DIV/0!</v>
      </c>
      <c r="T56" s="110"/>
      <c r="U56" s="23"/>
      <c r="V56" s="23"/>
      <c r="W56" s="23"/>
      <c r="X56" s="23"/>
      <c r="Y56" s="23"/>
      <c r="Z56" s="23"/>
      <c r="AA56" s="23"/>
      <c r="AB56" s="23"/>
      <c r="AC56" s="23"/>
      <c r="AD56" s="23"/>
      <c r="AE56" s="23"/>
      <c r="AF56" s="23"/>
      <c r="AG56" s="23"/>
      <c r="AK56" s="111"/>
    </row>
    <row r="57" spans="1:37" x14ac:dyDescent="0.15">
      <c r="A57" s="257"/>
      <c r="B57" s="258"/>
      <c r="C57" s="258"/>
      <c r="D57" s="259"/>
      <c r="E57" s="103"/>
      <c r="F57" s="53"/>
      <c r="G57" s="10"/>
      <c r="H57" s="10"/>
      <c r="I57" s="10"/>
      <c r="J57" s="10"/>
      <c r="K57" s="10"/>
      <c r="L57" s="10"/>
      <c r="M57" s="10"/>
      <c r="N57" s="10"/>
      <c r="O57" s="72"/>
      <c r="P57" s="10"/>
      <c r="Q57" s="51"/>
      <c r="R57" s="14">
        <f t="shared" si="26"/>
        <v>0</v>
      </c>
      <c r="S57" s="54" t="e">
        <f>R57/R62</f>
        <v>#DIV/0!</v>
      </c>
      <c r="T57" s="110"/>
      <c r="U57" s="23"/>
      <c r="V57" s="23"/>
      <c r="W57" s="23"/>
      <c r="X57" s="23"/>
      <c r="Y57" s="23"/>
      <c r="Z57" s="23"/>
      <c r="AA57" s="23"/>
      <c r="AB57" s="23"/>
      <c r="AC57" s="23"/>
      <c r="AD57" s="23"/>
      <c r="AE57" s="23"/>
      <c r="AF57" s="23"/>
      <c r="AG57" s="23"/>
      <c r="AK57" s="111"/>
    </row>
    <row r="58" spans="1:37" x14ac:dyDescent="0.15">
      <c r="A58" s="257"/>
      <c r="B58" s="258"/>
      <c r="C58" s="258"/>
      <c r="D58" s="259"/>
      <c r="E58" s="103"/>
      <c r="F58" s="53"/>
      <c r="G58" s="10"/>
      <c r="H58" s="10"/>
      <c r="I58" s="10"/>
      <c r="J58" s="10"/>
      <c r="K58" s="10"/>
      <c r="L58" s="10"/>
      <c r="M58" s="10"/>
      <c r="N58" s="10"/>
      <c r="O58" s="72"/>
      <c r="P58" s="10"/>
      <c r="Q58" s="51"/>
      <c r="R58" s="14">
        <f t="shared" si="26"/>
        <v>0</v>
      </c>
      <c r="S58" s="54" t="e">
        <f>R58/R62</f>
        <v>#DIV/0!</v>
      </c>
      <c r="T58" s="110"/>
      <c r="U58" s="23"/>
      <c r="V58" s="23"/>
      <c r="W58" s="23"/>
      <c r="X58" s="23"/>
      <c r="Y58" s="23"/>
      <c r="Z58" s="23"/>
      <c r="AA58" s="23"/>
      <c r="AB58" s="23"/>
      <c r="AC58" s="23"/>
      <c r="AD58" s="23"/>
      <c r="AE58" s="23"/>
      <c r="AF58" s="23"/>
      <c r="AG58" s="23"/>
      <c r="AK58" s="111"/>
    </row>
    <row r="59" spans="1:37" x14ac:dyDescent="0.15">
      <c r="A59" s="257"/>
      <c r="B59" s="258"/>
      <c r="C59" s="258"/>
      <c r="D59" s="259"/>
      <c r="E59" s="103"/>
      <c r="F59" s="53"/>
      <c r="G59" s="10"/>
      <c r="H59" s="10"/>
      <c r="I59" s="10"/>
      <c r="J59" s="10"/>
      <c r="K59" s="10"/>
      <c r="L59" s="10"/>
      <c r="M59" s="10"/>
      <c r="N59" s="10"/>
      <c r="O59" s="72"/>
      <c r="P59" s="10"/>
      <c r="Q59" s="51"/>
      <c r="R59" s="14">
        <f t="shared" si="26"/>
        <v>0</v>
      </c>
      <c r="S59" s="54" t="e">
        <f>R59/R62</f>
        <v>#DIV/0!</v>
      </c>
      <c r="T59" s="110"/>
      <c r="U59" s="23"/>
      <c r="V59" s="23"/>
      <c r="W59" s="23"/>
      <c r="X59" s="23"/>
      <c r="Y59" s="23"/>
      <c r="Z59" s="23"/>
      <c r="AA59" s="23"/>
      <c r="AB59" s="23"/>
      <c r="AC59" s="23"/>
      <c r="AD59" s="23"/>
      <c r="AE59" s="23"/>
      <c r="AF59" s="23"/>
      <c r="AG59" s="23"/>
      <c r="AK59" s="111"/>
    </row>
    <row r="60" spans="1:37" x14ac:dyDescent="0.15">
      <c r="A60" s="257"/>
      <c r="B60" s="258"/>
      <c r="C60" s="258"/>
      <c r="D60" s="259"/>
      <c r="E60" s="103"/>
      <c r="F60" s="53"/>
      <c r="G60" s="10"/>
      <c r="H60" s="10"/>
      <c r="I60" s="10"/>
      <c r="J60" s="10"/>
      <c r="K60" s="10"/>
      <c r="L60" s="10"/>
      <c r="M60" s="10"/>
      <c r="N60" s="10"/>
      <c r="O60" s="72"/>
      <c r="P60" s="10"/>
      <c r="Q60" s="51"/>
      <c r="R60" s="14">
        <f t="shared" si="26"/>
        <v>0</v>
      </c>
      <c r="S60" s="54" t="e">
        <f>R60/R62</f>
        <v>#DIV/0!</v>
      </c>
      <c r="T60" s="110"/>
      <c r="U60" s="23"/>
      <c r="V60" s="23"/>
      <c r="W60" s="23"/>
      <c r="X60" s="23"/>
      <c r="Y60" s="23"/>
      <c r="Z60" s="23"/>
      <c r="AA60" s="23"/>
      <c r="AB60" s="23"/>
      <c r="AC60" s="23"/>
      <c r="AD60" s="23"/>
      <c r="AE60" s="23"/>
      <c r="AF60" s="23"/>
      <c r="AG60" s="23"/>
      <c r="AK60" s="111"/>
    </row>
    <row r="61" spans="1:37" x14ac:dyDescent="0.15">
      <c r="A61" s="257"/>
      <c r="B61" s="258"/>
      <c r="C61" s="258"/>
      <c r="D61" s="259"/>
      <c r="E61" s="103"/>
      <c r="F61" s="53"/>
      <c r="G61" s="10"/>
      <c r="H61" s="10"/>
      <c r="I61" s="10"/>
      <c r="J61" s="10"/>
      <c r="K61" s="10"/>
      <c r="L61" s="10"/>
      <c r="M61" s="10"/>
      <c r="N61" s="10"/>
      <c r="O61" s="72"/>
      <c r="P61" s="10"/>
      <c r="Q61" s="51"/>
      <c r="R61" s="14">
        <f t="shared" si="26"/>
        <v>0</v>
      </c>
      <c r="S61" s="54" t="e">
        <f>R61/R62</f>
        <v>#DIV/0!</v>
      </c>
      <c r="T61" s="110"/>
      <c r="U61" s="23"/>
      <c r="V61" s="23"/>
      <c r="W61" s="23"/>
      <c r="X61" s="23"/>
      <c r="Y61" s="23"/>
      <c r="Z61" s="23"/>
      <c r="AA61" s="23"/>
      <c r="AB61" s="23"/>
      <c r="AC61" s="23"/>
      <c r="AD61" s="23"/>
      <c r="AE61" s="23"/>
      <c r="AF61" s="23"/>
      <c r="AG61" s="23"/>
      <c r="AK61" s="111"/>
    </row>
    <row r="62" spans="1:37" x14ac:dyDescent="0.15">
      <c r="A62" s="266" t="s">
        <v>20</v>
      </c>
      <c r="B62" s="267"/>
      <c r="C62" s="267"/>
      <c r="D62" s="268"/>
      <c r="E62" s="14"/>
      <c r="F62" s="14">
        <f t="shared" ref="F62:S62" si="27">SUM(F37:F61)</f>
        <v>0</v>
      </c>
      <c r="G62" s="14">
        <f t="shared" si="27"/>
        <v>0</v>
      </c>
      <c r="H62" s="14">
        <f t="shared" si="27"/>
        <v>0</v>
      </c>
      <c r="I62" s="14">
        <f t="shared" si="27"/>
        <v>0</v>
      </c>
      <c r="J62" s="14">
        <f t="shared" si="27"/>
        <v>0</v>
      </c>
      <c r="K62" s="14">
        <f t="shared" si="27"/>
        <v>0</v>
      </c>
      <c r="L62" s="14">
        <f t="shared" si="27"/>
        <v>0</v>
      </c>
      <c r="M62" s="14">
        <f t="shared" si="27"/>
        <v>0</v>
      </c>
      <c r="N62" s="14">
        <f t="shared" si="27"/>
        <v>0</v>
      </c>
      <c r="O62" s="14">
        <f t="shared" si="27"/>
        <v>0</v>
      </c>
      <c r="P62" s="14">
        <f t="shared" si="27"/>
        <v>0</v>
      </c>
      <c r="Q62" s="40">
        <f t="shared" si="27"/>
        <v>0</v>
      </c>
      <c r="R62" s="14">
        <f t="shared" si="27"/>
        <v>0</v>
      </c>
      <c r="S62" s="57" t="e">
        <f t="shared" si="27"/>
        <v>#DIV/0!</v>
      </c>
      <c r="T62" s="112"/>
      <c r="U62" s="113"/>
      <c r="V62" s="113"/>
      <c r="W62" s="113"/>
      <c r="X62" s="113"/>
      <c r="Y62" s="113"/>
      <c r="Z62" s="113"/>
      <c r="AA62" s="113"/>
      <c r="AB62" s="113"/>
      <c r="AC62" s="113"/>
      <c r="AD62" s="113"/>
      <c r="AE62" s="113"/>
      <c r="AF62" s="113"/>
      <c r="AG62" s="113"/>
      <c r="AH62" s="113"/>
      <c r="AI62" s="113"/>
      <c r="AJ62" s="113"/>
      <c r="AK62" s="114"/>
    </row>
    <row r="105" spans="9:9" x14ac:dyDescent="0.15">
      <c r="I105" s="3" t="s">
        <v>43</v>
      </c>
    </row>
  </sheetData>
  <mergeCells count="53">
    <mergeCell ref="AA1:AC1"/>
    <mergeCell ref="B3:D3"/>
    <mergeCell ref="E3:G3"/>
    <mergeCell ref="H3:J3"/>
    <mergeCell ref="K3:M3"/>
    <mergeCell ref="N3:P3"/>
    <mergeCell ref="Q3:S3"/>
    <mergeCell ref="T3:V3"/>
    <mergeCell ref="W3:Y3"/>
    <mergeCell ref="Z3:AB3"/>
    <mergeCell ref="A45:D45"/>
    <mergeCell ref="V19:W19"/>
    <mergeCell ref="A36:D36"/>
    <mergeCell ref="T36:U36"/>
    <mergeCell ref="A37:D37"/>
    <mergeCell ref="A38:D38"/>
    <mergeCell ref="A39:D39"/>
    <mergeCell ref="B19:D19"/>
    <mergeCell ref="E19:G19"/>
    <mergeCell ref="H19:J19"/>
    <mergeCell ref="K19:L19"/>
    <mergeCell ref="M19:O19"/>
    <mergeCell ref="P19:R19"/>
    <mergeCell ref="S19:U19"/>
    <mergeCell ref="A61:D61"/>
    <mergeCell ref="A62:D62"/>
    <mergeCell ref="A51:D51"/>
    <mergeCell ref="A52:D52"/>
    <mergeCell ref="A53:D53"/>
    <mergeCell ref="A54:D54"/>
    <mergeCell ref="A55:D55"/>
    <mergeCell ref="A56:D56"/>
    <mergeCell ref="X19:Z19"/>
    <mergeCell ref="A57:D57"/>
    <mergeCell ref="A58:D58"/>
    <mergeCell ref="A59:D59"/>
    <mergeCell ref="A60:D60"/>
    <mergeCell ref="A46:D46"/>
    <mergeCell ref="A47:D47"/>
    <mergeCell ref="A48:D48"/>
    <mergeCell ref="A49:D49"/>
    <mergeCell ref="A50:D50"/>
    <mergeCell ref="T50:U50"/>
    <mergeCell ref="A40:D40"/>
    <mergeCell ref="A41:D41"/>
    <mergeCell ref="A42:D42"/>
    <mergeCell ref="A43:D43"/>
    <mergeCell ref="A44:D44"/>
    <mergeCell ref="AG19:AI19"/>
    <mergeCell ref="AD3:AF3"/>
    <mergeCell ref="AG3:AI3"/>
    <mergeCell ref="AD19:AF19"/>
    <mergeCell ref="AA19:AC19"/>
  </mergeCells>
  <phoneticPr fontId="27"/>
  <pageMargins left="0.25" right="0.25" top="0.75" bottom="0.75" header="0.3" footer="0.3"/>
  <pageSetup paperSize="9" scale="5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874A4-D5EF-45F2-89C2-220F5AB2BCED}">
  <sheetPr>
    <pageSetUpPr fitToPage="1"/>
  </sheetPr>
  <dimension ref="C2:V103"/>
  <sheetViews>
    <sheetView topLeftCell="C36" zoomScale="75" zoomScaleNormal="75" workbookViewId="0">
      <selection activeCell="T36" sqref="T36"/>
    </sheetView>
  </sheetViews>
  <sheetFormatPr defaultRowHeight="13.5" x14ac:dyDescent="0.15"/>
  <cols>
    <col min="1" max="1" width="4.375" style="151" customWidth="1"/>
    <col min="2" max="2" width="9" style="151"/>
    <col min="3" max="3" width="39.875" style="151" customWidth="1"/>
    <col min="4" max="8" width="9" style="151"/>
    <col min="9" max="9" width="12.125" style="151" bestFit="1" customWidth="1"/>
    <col min="10" max="16384" width="9" style="151"/>
  </cols>
  <sheetData>
    <row r="2" spans="3:22" x14ac:dyDescent="0.15">
      <c r="C2" s="159" t="s">
        <v>149</v>
      </c>
      <c r="D2" s="159"/>
      <c r="E2" s="279" t="s">
        <v>296</v>
      </c>
      <c r="F2" s="279"/>
      <c r="G2" s="279"/>
      <c r="H2" s="279" t="s">
        <v>299</v>
      </c>
      <c r="I2" s="279"/>
      <c r="J2" s="279"/>
      <c r="K2" s="279" t="s">
        <v>300</v>
      </c>
      <c r="L2" s="279"/>
      <c r="M2" s="279"/>
      <c r="N2" s="279" t="s">
        <v>314</v>
      </c>
      <c r="O2" s="279"/>
      <c r="P2" s="279"/>
      <c r="Q2" s="279" t="s">
        <v>120</v>
      </c>
      <c r="R2" s="279"/>
      <c r="S2" s="279"/>
      <c r="T2" s="279" t="s">
        <v>121</v>
      </c>
      <c r="U2" s="279"/>
      <c r="V2" s="279"/>
    </row>
    <row r="3" spans="3:22" x14ac:dyDescent="0.15">
      <c r="C3" s="159" t="s">
        <v>131</v>
      </c>
      <c r="D3" s="159"/>
      <c r="E3" s="279">
        <v>4583000</v>
      </c>
      <c r="F3" s="279"/>
      <c r="G3" s="279"/>
      <c r="H3" s="279">
        <v>3829570</v>
      </c>
      <c r="I3" s="279"/>
      <c r="J3" s="279"/>
      <c r="K3" s="279">
        <v>3805720</v>
      </c>
      <c r="L3" s="279"/>
      <c r="M3" s="279"/>
      <c r="N3" s="279">
        <v>5076000</v>
      </c>
      <c r="O3" s="279"/>
      <c r="P3" s="279"/>
      <c r="Q3" s="279">
        <v>6473000</v>
      </c>
      <c r="R3" s="279"/>
      <c r="S3" s="279"/>
      <c r="T3" s="279">
        <v>3450520</v>
      </c>
      <c r="U3" s="279"/>
      <c r="V3" s="279"/>
    </row>
    <row r="4" spans="3:22" x14ac:dyDescent="0.15">
      <c r="C4" s="159" t="s">
        <v>147</v>
      </c>
      <c r="D4" s="159"/>
      <c r="E4" s="279">
        <v>1187</v>
      </c>
      <c r="F4" s="279"/>
      <c r="G4" s="279"/>
      <c r="H4" s="279">
        <v>1030</v>
      </c>
      <c r="I4" s="279"/>
      <c r="J4" s="279"/>
      <c r="K4" s="279">
        <v>976</v>
      </c>
      <c r="L4" s="279"/>
      <c r="M4" s="279"/>
      <c r="N4" s="279">
        <v>1160</v>
      </c>
      <c r="O4" s="279"/>
      <c r="P4" s="279"/>
      <c r="Q4" s="279">
        <v>1328</v>
      </c>
      <c r="R4" s="279"/>
      <c r="S4" s="279"/>
      <c r="T4" s="279">
        <v>742</v>
      </c>
      <c r="U4" s="279"/>
      <c r="V4" s="279"/>
    </row>
    <row r="5" spans="3:22" x14ac:dyDescent="0.15">
      <c r="C5" s="159" t="s">
        <v>152</v>
      </c>
      <c r="D5" s="159"/>
      <c r="E5" s="280">
        <f>E3/E4</f>
        <v>3860.9941027801178</v>
      </c>
      <c r="F5" s="280"/>
      <c r="G5" s="280"/>
      <c r="H5" s="280">
        <f>H3/H4</f>
        <v>3718.029126213592</v>
      </c>
      <c r="I5" s="280"/>
      <c r="J5" s="280"/>
      <c r="K5" s="280">
        <f>K3/K4</f>
        <v>3899.3032786885246</v>
      </c>
      <c r="L5" s="280"/>
      <c r="M5" s="280"/>
      <c r="N5" s="280">
        <f>N3/N4</f>
        <v>4375.8620689655172</v>
      </c>
      <c r="O5" s="280"/>
      <c r="P5" s="280"/>
      <c r="Q5" s="280">
        <f>Q3/Q4</f>
        <v>4874.2469879518076</v>
      </c>
      <c r="R5" s="280"/>
      <c r="S5" s="280"/>
      <c r="T5" s="280">
        <f>T3/T4</f>
        <v>4650.2964959568735</v>
      </c>
      <c r="U5" s="280"/>
      <c r="V5" s="280"/>
    </row>
    <row r="6" spans="3:22" x14ac:dyDescent="0.15">
      <c r="C6" s="159" t="s">
        <v>132</v>
      </c>
      <c r="D6" s="159"/>
      <c r="E6" s="279">
        <f>E20+E32+E47+E74+E83</f>
        <v>1449</v>
      </c>
      <c r="F6" s="279"/>
      <c r="G6" s="279"/>
      <c r="H6" s="279">
        <f>H20+H32+H47+H74+H83</f>
        <v>1292</v>
      </c>
      <c r="I6" s="279"/>
      <c r="J6" s="279"/>
      <c r="K6" s="279">
        <f>K20+K32+K47+K74+K83</f>
        <v>1444</v>
      </c>
      <c r="L6" s="279"/>
      <c r="M6" s="279"/>
      <c r="N6" s="279">
        <f>N20+N32+N47+N74+N83</f>
        <v>1444</v>
      </c>
      <c r="O6" s="279"/>
      <c r="P6" s="279"/>
      <c r="Q6" s="279">
        <f>Q20+Q32+Q47+Q74+Q83</f>
        <v>1377</v>
      </c>
      <c r="R6" s="279"/>
      <c r="S6" s="279"/>
      <c r="T6" s="279">
        <f>T20+T32+T47+T74+T83</f>
        <v>975</v>
      </c>
      <c r="U6" s="279"/>
      <c r="V6" s="279"/>
    </row>
    <row r="7" spans="3:22" ht="5.25" customHeight="1" x14ac:dyDescent="0.15">
      <c r="C7" s="159"/>
      <c r="D7" s="159"/>
      <c r="E7" s="159"/>
      <c r="F7" s="159"/>
      <c r="G7" s="159"/>
      <c r="H7" s="159"/>
      <c r="I7" s="159"/>
      <c r="J7" s="159"/>
      <c r="K7" s="159"/>
      <c r="L7" s="159"/>
      <c r="M7" s="159"/>
      <c r="N7" s="159"/>
      <c r="O7" s="159"/>
      <c r="P7" s="159"/>
      <c r="Q7" s="159"/>
      <c r="R7" s="159"/>
      <c r="S7" s="159"/>
      <c r="T7" s="159"/>
      <c r="U7" s="159"/>
      <c r="V7" s="159"/>
    </row>
    <row r="8" spans="3:22" x14ac:dyDescent="0.15">
      <c r="C8" s="159" t="s">
        <v>255</v>
      </c>
      <c r="D8" s="159" t="s">
        <v>41</v>
      </c>
      <c r="E8" s="159" t="s">
        <v>256</v>
      </c>
      <c r="F8" s="159" t="s">
        <v>6</v>
      </c>
      <c r="G8" s="159" t="s">
        <v>67</v>
      </c>
      <c r="H8" s="159" t="s">
        <v>256</v>
      </c>
      <c r="I8" s="159" t="s">
        <v>6</v>
      </c>
      <c r="J8" s="159" t="s">
        <v>67</v>
      </c>
      <c r="K8" s="159" t="s">
        <v>256</v>
      </c>
      <c r="L8" s="159" t="s">
        <v>6</v>
      </c>
      <c r="M8" s="159" t="s">
        <v>67</v>
      </c>
      <c r="N8" s="159" t="s">
        <v>256</v>
      </c>
      <c r="O8" s="159" t="s">
        <v>6</v>
      </c>
      <c r="P8" s="159" t="s">
        <v>67</v>
      </c>
      <c r="Q8" s="159" t="s">
        <v>256</v>
      </c>
      <c r="R8" s="159" t="s">
        <v>6</v>
      </c>
      <c r="S8" s="159" t="s">
        <v>67</v>
      </c>
      <c r="T8" s="159" t="s">
        <v>256</v>
      </c>
      <c r="U8" s="159" t="s">
        <v>6</v>
      </c>
      <c r="V8" s="159" t="s">
        <v>67</v>
      </c>
    </row>
    <row r="9" spans="3:22" x14ac:dyDescent="0.15">
      <c r="C9" s="159" t="s">
        <v>257</v>
      </c>
      <c r="D9" s="159">
        <v>760</v>
      </c>
      <c r="E9" s="159">
        <v>13</v>
      </c>
      <c r="F9" s="159">
        <f>D9*E9</f>
        <v>9880</v>
      </c>
      <c r="G9" s="186">
        <f>E9/E6</f>
        <v>8.9717046238785361E-3</v>
      </c>
      <c r="H9" s="159">
        <v>13</v>
      </c>
      <c r="I9" s="159">
        <f>H9*D9</f>
        <v>9880</v>
      </c>
      <c r="J9" s="186">
        <f>H9/H6</f>
        <v>1.0061919504643963E-2</v>
      </c>
      <c r="K9" s="159">
        <v>3</v>
      </c>
      <c r="L9" s="159">
        <f>D9*K9</f>
        <v>2280</v>
      </c>
      <c r="M9" s="186">
        <f>K9/K6</f>
        <v>2.0775623268698062E-3</v>
      </c>
      <c r="N9" s="159">
        <v>3</v>
      </c>
      <c r="O9" s="159">
        <f>D9*N9</f>
        <v>2280</v>
      </c>
      <c r="P9" s="186">
        <f>N9/N6</f>
        <v>2.0775623268698062E-3</v>
      </c>
      <c r="Q9" s="159">
        <v>3</v>
      </c>
      <c r="R9" s="159">
        <f>D9*Q9</f>
        <v>2280</v>
      </c>
      <c r="S9" s="186">
        <f>Q9/Q6</f>
        <v>2.1786492374727671E-3</v>
      </c>
      <c r="T9" s="159">
        <v>0</v>
      </c>
      <c r="U9" s="159">
        <f>D9*T9</f>
        <v>0</v>
      </c>
      <c r="V9" s="186">
        <f>T9/T6</f>
        <v>0</v>
      </c>
    </row>
    <row r="10" spans="3:22" x14ac:dyDescent="0.15">
      <c r="C10" s="159" t="s">
        <v>258</v>
      </c>
      <c r="D10" s="159">
        <v>530</v>
      </c>
      <c r="E10" s="159">
        <v>14</v>
      </c>
      <c r="F10" s="159">
        <f t="shared" ref="F10:F17" si="0">D10*E10</f>
        <v>7420</v>
      </c>
      <c r="G10" s="186">
        <f>E10/E6</f>
        <v>9.6618357487922701E-3</v>
      </c>
      <c r="H10" s="159">
        <v>15</v>
      </c>
      <c r="I10" s="159">
        <f t="shared" ref="I10:I17" si="1">H10*D10</f>
        <v>7950</v>
      </c>
      <c r="J10" s="186">
        <f>H10/H6</f>
        <v>1.1609907120743035E-2</v>
      </c>
      <c r="K10" s="159">
        <v>12</v>
      </c>
      <c r="L10" s="159">
        <f t="shared" ref="L10:L19" si="2">D10*K10</f>
        <v>6360</v>
      </c>
      <c r="M10" s="186">
        <f>K10/K6</f>
        <v>8.3102493074792248E-3</v>
      </c>
      <c r="N10" s="159">
        <v>12</v>
      </c>
      <c r="O10" s="159">
        <f t="shared" ref="O10:O18" si="3">D10*N10</f>
        <v>6360</v>
      </c>
      <c r="P10" s="186">
        <f>N10/N6</f>
        <v>8.3102493074792248E-3</v>
      </c>
      <c r="Q10" s="159">
        <v>0</v>
      </c>
      <c r="R10" s="159">
        <f t="shared" ref="R10:R19" si="4">D10*Q10</f>
        <v>0</v>
      </c>
      <c r="S10" s="186">
        <f>Q10/Q6</f>
        <v>0</v>
      </c>
      <c r="T10" s="159">
        <v>13</v>
      </c>
      <c r="U10" s="159">
        <f t="shared" ref="U10:U19" si="5">D10*T10</f>
        <v>6890</v>
      </c>
      <c r="V10" s="186">
        <f>T10/T6</f>
        <v>1.3333333333333334E-2</v>
      </c>
    </row>
    <row r="11" spans="3:22" x14ac:dyDescent="0.15">
      <c r="C11" s="159" t="s">
        <v>259</v>
      </c>
      <c r="D11" s="159">
        <v>690</v>
      </c>
      <c r="E11" s="159">
        <v>18</v>
      </c>
      <c r="F11" s="159">
        <f t="shared" si="0"/>
        <v>12420</v>
      </c>
      <c r="G11" s="186">
        <f>E11/E6</f>
        <v>1.2422360248447204E-2</v>
      </c>
      <c r="H11" s="159">
        <v>13</v>
      </c>
      <c r="I11" s="159">
        <f t="shared" si="1"/>
        <v>8970</v>
      </c>
      <c r="J11" s="186">
        <f>H11/H6</f>
        <v>1.0061919504643963E-2</v>
      </c>
      <c r="K11" s="159">
        <v>18</v>
      </c>
      <c r="L11" s="159">
        <f t="shared" si="2"/>
        <v>12420</v>
      </c>
      <c r="M11" s="186">
        <f>K11/K6</f>
        <v>1.2465373961218837E-2</v>
      </c>
      <c r="N11" s="159">
        <v>18</v>
      </c>
      <c r="O11" s="159">
        <f t="shared" si="3"/>
        <v>12420</v>
      </c>
      <c r="P11" s="186">
        <f>N11/N6</f>
        <v>1.2465373961218837E-2</v>
      </c>
      <c r="Q11" s="159">
        <v>26</v>
      </c>
      <c r="R11" s="159">
        <f t="shared" si="4"/>
        <v>17940</v>
      </c>
      <c r="S11" s="186">
        <f>Q11/Q6</f>
        <v>1.888162672476398E-2</v>
      </c>
      <c r="T11" s="159">
        <v>12</v>
      </c>
      <c r="U11" s="159">
        <f t="shared" si="5"/>
        <v>8280</v>
      </c>
      <c r="V11" s="186">
        <f>T11/T6</f>
        <v>1.2307692307692308E-2</v>
      </c>
    </row>
    <row r="12" spans="3:22" x14ac:dyDescent="0.15">
      <c r="C12" s="159" t="s">
        <v>260</v>
      </c>
      <c r="D12" s="159">
        <v>730</v>
      </c>
      <c r="E12" s="159">
        <v>24</v>
      </c>
      <c r="F12" s="159">
        <f t="shared" si="0"/>
        <v>17520</v>
      </c>
      <c r="G12" s="186">
        <f>E12/E6</f>
        <v>1.6563146997929608E-2</v>
      </c>
      <c r="H12" s="159">
        <v>33</v>
      </c>
      <c r="I12" s="159">
        <f t="shared" si="1"/>
        <v>24090</v>
      </c>
      <c r="J12" s="186">
        <f>H12/H6</f>
        <v>2.5541795665634675E-2</v>
      </c>
      <c r="K12" s="159">
        <v>38</v>
      </c>
      <c r="L12" s="159">
        <f t="shared" si="2"/>
        <v>27740</v>
      </c>
      <c r="M12" s="186">
        <f>K12/K6</f>
        <v>2.6315789473684209E-2</v>
      </c>
      <c r="N12" s="159">
        <v>38</v>
      </c>
      <c r="O12" s="159">
        <f t="shared" si="3"/>
        <v>27740</v>
      </c>
      <c r="P12" s="186">
        <f>N12/N6</f>
        <v>2.6315789473684209E-2</v>
      </c>
      <c r="Q12" s="159">
        <v>28</v>
      </c>
      <c r="R12" s="159">
        <f t="shared" si="4"/>
        <v>20440</v>
      </c>
      <c r="S12" s="186">
        <f>Q12/Q6</f>
        <v>2.0334059549745823E-2</v>
      </c>
      <c r="T12" s="159">
        <v>15</v>
      </c>
      <c r="U12" s="159">
        <f t="shared" si="5"/>
        <v>10950</v>
      </c>
      <c r="V12" s="186">
        <f>T12/T6</f>
        <v>1.5384615384615385E-2</v>
      </c>
    </row>
    <row r="13" spans="3:22" x14ac:dyDescent="0.15">
      <c r="C13" s="159" t="s">
        <v>261</v>
      </c>
      <c r="D13" s="159">
        <v>760</v>
      </c>
      <c r="E13" s="159">
        <v>37</v>
      </c>
      <c r="F13" s="159">
        <f t="shared" si="0"/>
        <v>28120</v>
      </c>
      <c r="G13" s="186">
        <f>E13/E6</f>
        <v>2.5534851621808144E-2</v>
      </c>
      <c r="H13" s="159">
        <v>44</v>
      </c>
      <c r="I13" s="159">
        <f t="shared" si="1"/>
        <v>33440</v>
      </c>
      <c r="J13" s="186">
        <f>H13/H6</f>
        <v>3.4055727554179564E-2</v>
      </c>
      <c r="K13" s="159">
        <v>29</v>
      </c>
      <c r="L13" s="159">
        <f t="shared" si="2"/>
        <v>22040</v>
      </c>
      <c r="M13" s="186">
        <f>K13/K6</f>
        <v>2.0083102493074791E-2</v>
      </c>
      <c r="N13" s="159">
        <v>29</v>
      </c>
      <c r="O13" s="159">
        <f t="shared" si="3"/>
        <v>22040</v>
      </c>
      <c r="P13" s="186">
        <f>N13/N6</f>
        <v>2.0083102493074791E-2</v>
      </c>
      <c r="Q13" s="159">
        <v>39</v>
      </c>
      <c r="R13" s="159">
        <f t="shared" si="4"/>
        <v>29640</v>
      </c>
      <c r="S13" s="186">
        <f>Q13/Q6</f>
        <v>2.8322440087145968E-2</v>
      </c>
      <c r="T13" s="159">
        <v>28</v>
      </c>
      <c r="U13" s="159">
        <f t="shared" si="5"/>
        <v>21280</v>
      </c>
      <c r="V13" s="186">
        <f>T13/T6</f>
        <v>2.8717948717948718E-2</v>
      </c>
    </row>
    <row r="14" spans="3:22" x14ac:dyDescent="0.15">
      <c r="C14" s="159" t="s">
        <v>262</v>
      </c>
      <c r="D14" s="159">
        <v>530</v>
      </c>
      <c r="E14" s="159">
        <v>85</v>
      </c>
      <c r="F14" s="159">
        <f t="shared" si="0"/>
        <v>45050</v>
      </c>
      <c r="G14" s="186">
        <f>E14/E6</f>
        <v>5.866114561766736E-2</v>
      </c>
      <c r="H14" s="159">
        <v>72</v>
      </c>
      <c r="I14" s="159">
        <f t="shared" si="1"/>
        <v>38160</v>
      </c>
      <c r="J14" s="186">
        <f>H14/H6</f>
        <v>5.5727554179566562E-2</v>
      </c>
      <c r="K14" s="159">
        <v>86</v>
      </c>
      <c r="L14" s="159">
        <f t="shared" si="2"/>
        <v>45580</v>
      </c>
      <c r="M14" s="186">
        <f>K14/K6</f>
        <v>5.9556786703601108E-2</v>
      </c>
      <c r="N14" s="159">
        <v>86</v>
      </c>
      <c r="O14" s="159">
        <f t="shared" si="3"/>
        <v>45580</v>
      </c>
      <c r="P14" s="186">
        <f>N14/N6</f>
        <v>5.9556786703601108E-2</v>
      </c>
      <c r="Q14" s="159">
        <v>61</v>
      </c>
      <c r="R14" s="159">
        <f t="shared" si="4"/>
        <v>32330</v>
      </c>
      <c r="S14" s="186">
        <f>Q14/Q6</f>
        <v>4.4299201161946258E-2</v>
      </c>
      <c r="T14" s="159">
        <v>56</v>
      </c>
      <c r="U14" s="159">
        <f t="shared" si="5"/>
        <v>29680</v>
      </c>
      <c r="V14" s="186">
        <f>T14/T6</f>
        <v>5.7435897435897436E-2</v>
      </c>
    </row>
    <row r="15" spans="3:22" x14ac:dyDescent="0.15">
      <c r="C15" s="159" t="s">
        <v>263</v>
      </c>
      <c r="D15" s="159">
        <v>590</v>
      </c>
      <c r="E15" s="159">
        <v>14</v>
      </c>
      <c r="F15" s="159">
        <f t="shared" si="0"/>
        <v>8260</v>
      </c>
      <c r="G15" s="186">
        <f>E15/E6</f>
        <v>9.6618357487922701E-3</v>
      </c>
      <c r="H15" s="159">
        <v>8</v>
      </c>
      <c r="I15" s="159">
        <f t="shared" si="1"/>
        <v>4720</v>
      </c>
      <c r="J15" s="186">
        <f>H15/H6</f>
        <v>6.1919504643962852E-3</v>
      </c>
      <c r="K15" s="159">
        <v>18</v>
      </c>
      <c r="L15" s="159">
        <f t="shared" si="2"/>
        <v>10620</v>
      </c>
      <c r="M15" s="186">
        <f>K15/K6</f>
        <v>1.2465373961218837E-2</v>
      </c>
      <c r="N15" s="159">
        <v>18</v>
      </c>
      <c r="O15" s="159">
        <f t="shared" si="3"/>
        <v>10620</v>
      </c>
      <c r="P15" s="186">
        <f>N15/N6</f>
        <v>1.2465373961218837E-2</v>
      </c>
      <c r="Q15" s="159">
        <v>35</v>
      </c>
      <c r="R15" s="159">
        <f t="shared" si="4"/>
        <v>20650</v>
      </c>
      <c r="S15" s="186">
        <f>Q15/Q6</f>
        <v>2.5417574437182282E-2</v>
      </c>
      <c r="T15" s="159">
        <v>21</v>
      </c>
      <c r="U15" s="159">
        <f t="shared" si="5"/>
        <v>12390</v>
      </c>
      <c r="V15" s="186">
        <f>T15/T6</f>
        <v>2.1538461538461538E-2</v>
      </c>
    </row>
    <row r="16" spans="3:22" x14ac:dyDescent="0.15">
      <c r="C16" s="159" t="s">
        <v>264</v>
      </c>
      <c r="D16" s="159">
        <v>790</v>
      </c>
      <c r="E16" s="159">
        <v>30</v>
      </c>
      <c r="F16" s="159">
        <f t="shared" si="0"/>
        <v>23700</v>
      </c>
      <c r="G16" s="186">
        <f>E16/E6</f>
        <v>2.0703933747412008E-2</v>
      </c>
      <c r="H16" s="159">
        <v>33</v>
      </c>
      <c r="I16" s="159">
        <f t="shared" si="1"/>
        <v>26070</v>
      </c>
      <c r="J16" s="186">
        <f>H16/H6</f>
        <v>2.5541795665634675E-2</v>
      </c>
      <c r="K16" s="159">
        <v>34</v>
      </c>
      <c r="L16" s="159">
        <f t="shared" si="2"/>
        <v>26860</v>
      </c>
      <c r="M16" s="186">
        <f>K16/K6</f>
        <v>2.3545706371191136E-2</v>
      </c>
      <c r="N16" s="159">
        <v>34</v>
      </c>
      <c r="O16" s="159">
        <f t="shared" si="3"/>
        <v>26860</v>
      </c>
      <c r="P16" s="186">
        <f>N16/N6</f>
        <v>2.3545706371191136E-2</v>
      </c>
      <c r="Q16" s="159">
        <v>43</v>
      </c>
      <c r="R16" s="159">
        <f t="shared" si="4"/>
        <v>33970</v>
      </c>
      <c r="S16" s="186">
        <f>Q16/Q6</f>
        <v>3.1227305737109658E-2</v>
      </c>
      <c r="T16" s="159">
        <v>22</v>
      </c>
      <c r="U16" s="159">
        <f t="shared" si="5"/>
        <v>17380</v>
      </c>
      <c r="V16" s="186">
        <f>T16/T6</f>
        <v>2.2564102564102566E-2</v>
      </c>
    </row>
    <row r="17" spans="3:22" x14ac:dyDescent="0.15">
      <c r="C17" s="159" t="s">
        <v>265</v>
      </c>
      <c r="D17" s="159">
        <v>730</v>
      </c>
      <c r="E17" s="159">
        <v>25</v>
      </c>
      <c r="F17" s="159">
        <f t="shared" si="0"/>
        <v>18250</v>
      </c>
      <c r="G17" s="186">
        <f>E17/E6</f>
        <v>1.725327812284334E-2</v>
      </c>
      <c r="H17" s="159">
        <v>25</v>
      </c>
      <c r="I17" s="159">
        <f t="shared" si="1"/>
        <v>18250</v>
      </c>
      <c r="J17" s="186">
        <f>H17/H6</f>
        <v>1.9349845201238391E-2</v>
      </c>
      <c r="K17" s="159">
        <v>32</v>
      </c>
      <c r="L17" s="159">
        <f t="shared" si="2"/>
        <v>23360</v>
      </c>
      <c r="M17" s="186">
        <f>K17/K6</f>
        <v>2.2160664819944598E-2</v>
      </c>
      <c r="N17" s="159">
        <v>32</v>
      </c>
      <c r="O17" s="159">
        <f t="shared" si="3"/>
        <v>23360</v>
      </c>
      <c r="P17" s="186">
        <f>N17/N6</f>
        <v>2.2160664819944598E-2</v>
      </c>
      <c r="Q17" s="159">
        <v>31</v>
      </c>
      <c r="R17" s="159">
        <f t="shared" si="4"/>
        <v>22630</v>
      </c>
      <c r="S17" s="186">
        <f>Q17/Q6</f>
        <v>2.2512708787218592E-2</v>
      </c>
      <c r="T17" s="159">
        <v>34</v>
      </c>
      <c r="U17" s="159">
        <f t="shared" si="5"/>
        <v>24820</v>
      </c>
      <c r="V17" s="186">
        <f>T17/T6</f>
        <v>3.487179487179487E-2</v>
      </c>
    </row>
    <row r="18" spans="3:22" x14ac:dyDescent="0.15">
      <c r="C18" s="159"/>
      <c r="D18" s="159"/>
      <c r="E18" s="159"/>
      <c r="F18" s="159"/>
      <c r="G18" s="186">
        <f>E18/E6</f>
        <v>0</v>
      </c>
      <c r="H18" s="159"/>
      <c r="I18" s="159"/>
      <c r="J18" s="186">
        <f>H18/H6</f>
        <v>0</v>
      </c>
      <c r="K18" s="159"/>
      <c r="L18" s="159">
        <f t="shared" si="2"/>
        <v>0</v>
      </c>
      <c r="M18" s="186">
        <f>K18/K6</f>
        <v>0</v>
      </c>
      <c r="N18" s="159"/>
      <c r="O18" s="159">
        <f t="shared" si="3"/>
        <v>0</v>
      </c>
      <c r="P18" s="186">
        <f>N18/N6</f>
        <v>0</v>
      </c>
      <c r="Q18" s="159"/>
      <c r="R18" s="159">
        <f t="shared" si="4"/>
        <v>0</v>
      </c>
      <c r="S18" s="186">
        <f>Q18/Q6</f>
        <v>0</v>
      </c>
      <c r="T18" s="159"/>
      <c r="U18" s="159">
        <f t="shared" si="5"/>
        <v>0</v>
      </c>
      <c r="V18" s="186">
        <f>T18/T6</f>
        <v>0</v>
      </c>
    </row>
    <row r="19" spans="3:22" x14ac:dyDescent="0.15">
      <c r="C19" s="159"/>
      <c r="D19" s="159"/>
      <c r="E19" s="159"/>
      <c r="F19" s="159"/>
      <c r="G19" s="186">
        <f>E19/E6</f>
        <v>0</v>
      </c>
      <c r="H19" s="159"/>
      <c r="I19" s="159"/>
      <c r="J19" s="186">
        <f>H19/H6</f>
        <v>0</v>
      </c>
      <c r="K19" s="159"/>
      <c r="L19" s="159">
        <f t="shared" si="2"/>
        <v>0</v>
      </c>
      <c r="M19" s="186">
        <f>K19/K6</f>
        <v>0</v>
      </c>
      <c r="N19" s="159"/>
      <c r="O19" s="159">
        <f t="shared" ref="O19" si="6">G19*N19</f>
        <v>0</v>
      </c>
      <c r="P19" s="186">
        <f>N19/N6</f>
        <v>0</v>
      </c>
      <c r="Q19" s="159"/>
      <c r="R19" s="159">
        <f t="shared" si="4"/>
        <v>0</v>
      </c>
      <c r="S19" s="186">
        <f>Q19/Q6</f>
        <v>0</v>
      </c>
      <c r="T19" s="159"/>
      <c r="U19" s="159">
        <f t="shared" si="5"/>
        <v>0</v>
      </c>
      <c r="V19" s="186">
        <f>T19/T6</f>
        <v>0</v>
      </c>
    </row>
    <row r="20" spans="3:22" x14ac:dyDescent="0.15">
      <c r="C20" s="164" t="s">
        <v>54</v>
      </c>
      <c r="D20" s="164"/>
      <c r="E20" s="164">
        <f t="shared" ref="E20:J20" si="7">E9+E10+E11+E12+E13+E14+E15+E16+E17+E18+E19</f>
        <v>260</v>
      </c>
      <c r="F20" s="164">
        <f t="shared" si="7"/>
        <v>170620</v>
      </c>
      <c r="G20" s="171">
        <f t="shared" si="7"/>
        <v>0.17943409247757072</v>
      </c>
      <c r="H20" s="164">
        <f t="shared" si="7"/>
        <v>256</v>
      </c>
      <c r="I20" s="164">
        <f t="shared" si="7"/>
        <v>171530</v>
      </c>
      <c r="J20" s="171">
        <f t="shared" si="7"/>
        <v>0.1981424148606811</v>
      </c>
      <c r="K20" s="164">
        <f t="shared" ref="K20:M20" si="8">K9+K10+K11+K12+K13+K14+K15+K16+K17+K18+K19</f>
        <v>270</v>
      </c>
      <c r="L20" s="164">
        <f t="shared" si="8"/>
        <v>177260</v>
      </c>
      <c r="M20" s="171">
        <f t="shared" si="8"/>
        <v>0.18698060941828254</v>
      </c>
      <c r="N20" s="164">
        <f t="shared" ref="N20:P20" si="9">N9+N10+N11+N12+N13+N14+N15+N16+N17+N18+N19</f>
        <v>270</v>
      </c>
      <c r="O20" s="164">
        <f t="shared" si="9"/>
        <v>177260</v>
      </c>
      <c r="P20" s="171">
        <f t="shared" si="9"/>
        <v>0.18698060941828254</v>
      </c>
      <c r="Q20" s="164">
        <f t="shared" ref="Q20:S20" si="10">Q9+Q10+Q11+Q12+Q13+Q14+Q15+Q16+Q17+Q18+Q19</f>
        <v>266</v>
      </c>
      <c r="R20" s="164">
        <f t="shared" si="10"/>
        <v>179880</v>
      </c>
      <c r="S20" s="171">
        <f t="shared" si="10"/>
        <v>0.19317356572258532</v>
      </c>
      <c r="T20" s="164">
        <f t="shared" ref="T20:V20" si="11">T9+T10+T11+T12+T13+T14+T15+T16+T17+T18+T19</f>
        <v>201</v>
      </c>
      <c r="U20" s="164">
        <f t="shared" si="11"/>
        <v>131670</v>
      </c>
      <c r="V20" s="171">
        <f t="shared" si="11"/>
        <v>0.20615384615384616</v>
      </c>
    </row>
    <row r="21" spans="3:22" x14ac:dyDescent="0.15">
      <c r="C21" s="159" t="s">
        <v>266</v>
      </c>
      <c r="D21" s="159"/>
      <c r="E21" s="159"/>
      <c r="F21" s="159"/>
      <c r="G21" s="159"/>
      <c r="H21" s="159"/>
      <c r="I21" s="159"/>
      <c r="J21" s="159"/>
      <c r="K21" s="159"/>
      <c r="L21" s="159"/>
      <c r="M21" s="159"/>
      <c r="N21" s="159"/>
      <c r="O21" s="159"/>
      <c r="P21" s="159"/>
      <c r="Q21" s="159"/>
      <c r="R21" s="159"/>
      <c r="S21" s="159"/>
      <c r="T21" s="159"/>
      <c r="U21" s="159"/>
      <c r="V21" s="159"/>
    </row>
    <row r="22" spans="3:22" x14ac:dyDescent="0.15">
      <c r="C22" s="159" t="s">
        <v>267</v>
      </c>
      <c r="D22" s="159">
        <v>590</v>
      </c>
      <c r="E22" s="159">
        <v>37</v>
      </c>
      <c r="F22" s="159">
        <f>D22*E22</f>
        <v>21830</v>
      </c>
      <c r="G22" s="186">
        <f>E22/E6</f>
        <v>2.5534851621808144E-2</v>
      </c>
      <c r="H22" s="159">
        <v>38</v>
      </c>
      <c r="I22" s="159">
        <f>H22*D22</f>
        <v>22420</v>
      </c>
      <c r="J22" s="186">
        <f>H22/H6</f>
        <v>2.9411764705882353E-2</v>
      </c>
      <c r="K22" s="159">
        <v>23</v>
      </c>
      <c r="L22" s="159">
        <f>K22*D22</f>
        <v>13570</v>
      </c>
      <c r="M22" s="186">
        <f>K22/K6</f>
        <v>1.5927977839335181E-2</v>
      </c>
      <c r="N22" s="159">
        <v>23</v>
      </c>
      <c r="O22" s="159">
        <f>N22*D22</f>
        <v>13570</v>
      </c>
      <c r="P22" s="186">
        <f>N22/N6</f>
        <v>1.5927977839335181E-2</v>
      </c>
      <c r="Q22" s="159">
        <v>29</v>
      </c>
      <c r="R22" s="159">
        <f>Q22*D22</f>
        <v>17110</v>
      </c>
      <c r="S22" s="186">
        <f>Q22/Q6</f>
        <v>2.1060275962236745E-2</v>
      </c>
      <c r="T22" s="159">
        <v>23</v>
      </c>
      <c r="U22" s="159">
        <f>T22*D22</f>
        <v>13570</v>
      </c>
      <c r="V22" s="186">
        <f>T22/T6</f>
        <v>2.3589743589743591E-2</v>
      </c>
    </row>
    <row r="23" spans="3:22" x14ac:dyDescent="0.15">
      <c r="C23" s="159" t="s">
        <v>268</v>
      </c>
      <c r="D23" s="159">
        <v>690</v>
      </c>
      <c r="E23" s="159">
        <v>31</v>
      </c>
      <c r="F23" s="159">
        <f t="shared" ref="F23:F29" si="12">D23*E23</f>
        <v>21390</v>
      </c>
      <c r="G23" s="186">
        <f>E23/E6</f>
        <v>2.139406487232574E-2</v>
      </c>
      <c r="H23" s="159">
        <v>23</v>
      </c>
      <c r="I23" s="159">
        <f t="shared" ref="I23:I30" si="13">H23*D23</f>
        <v>15870</v>
      </c>
      <c r="J23" s="186">
        <f>H23/H6</f>
        <v>1.780185758513932E-2</v>
      </c>
      <c r="K23" s="159">
        <v>42</v>
      </c>
      <c r="L23" s="159">
        <f t="shared" ref="L23:L31" si="14">K23*D23</f>
        <v>28980</v>
      </c>
      <c r="M23" s="186">
        <f>K23/K6</f>
        <v>2.9085872576177285E-2</v>
      </c>
      <c r="N23" s="159">
        <v>42</v>
      </c>
      <c r="O23" s="159">
        <f t="shared" ref="O23:O31" si="15">N23*D23</f>
        <v>28980</v>
      </c>
      <c r="P23" s="186">
        <f>N23/N6</f>
        <v>2.9085872576177285E-2</v>
      </c>
      <c r="Q23" s="159">
        <v>26</v>
      </c>
      <c r="R23" s="159">
        <f t="shared" ref="R23:R31" si="16">Q23*D23</f>
        <v>17940</v>
      </c>
      <c r="S23" s="186">
        <f>Q23/Q6</f>
        <v>1.888162672476398E-2</v>
      </c>
      <c r="T23" s="159">
        <v>16</v>
      </c>
      <c r="U23" s="159">
        <f t="shared" ref="U23:U31" si="17">T23*D23</f>
        <v>11040</v>
      </c>
      <c r="V23" s="186">
        <f>T23/T6</f>
        <v>1.641025641025641E-2</v>
      </c>
    </row>
    <row r="24" spans="3:22" x14ac:dyDescent="0.15">
      <c r="C24" s="159" t="s">
        <v>269</v>
      </c>
      <c r="D24" s="159">
        <v>590</v>
      </c>
      <c r="E24" s="159">
        <v>5</v>
      </c>
      <c r="F24" s="159">
        <f t="shared" si="12"/>
        <v>2950</v>
      </c>
      <c r="G24" s="186">
        <f>E24/E6</f>
        <v>3.450655624568668E-3</v>
      </c>
      <c r="H24" s="159">
        <v>8</v>
      </c>
      <c r="I24" s="159">
        <f t="shared" si="13"/>
        <v>4720</v>
      </c>
      <c r="J24" s="186">
        <f>H24/H6</f>
        <v>6.1919504643962852E-3</v>
      </c>
      <c r="K24" s="159">
        <v>4</v>
      </c>
      <c r="L24" s="159">
        <f t="shared" si="14"/>
        <v>2360</v>
      </c>
      <c r="M24" s="186">
        <f>K24/K6</f>
        <v>2.7700831024930748E-3</v>
      </c>
      <c r="N24" s="159">
        <v>4</v>
      </c>
      <c r="O24" s="159">
        <f t="shared" si="15"/>
        <v>2360</v>
      </c>
      <c r="P24" s="186">
        <f>N24/N6</f>
        <v>2.7700831024930748E-3</v>
      </c>
      <c r="Q24" s="159">
        <v>7</v>
      </c>
      <c r="R24" s="159">
        <f t="shared" si="16"/>
        <v>4130</v>
      </c>
      <c r="S24" s="186">
        <f>Q24/Q6</f>
        <v>5.0835148874364558E-3</v>
      </c>
      <c r="T24" s="159">
        <v>0</v>
      </c>
      <c r="U24" s="159">
        <f t="shared" si="17"/>
        <v>0</v>
      </c>
      <c r="V24" s="186">
        <f>T24/T6</f>
        <v>0</v>
      </c>
    </row>
    <row r="25" spans="3:22" x14ac:dyDescent="0.15">
      <c r="C25" s="159" t="s">
        <v>270</v>
      </c>
      <c r="D25" s="159">
        <v>630</v>
      </c>
      <c r="E25" s="159">
        <v>31</v>
      </c>
      <c r="F25" s="159">
        <f t="shared" si="12"/>
        <v>19530</v>
      </c>
      <c r="G25" s="186">
        <f>E25/E6</f>
        <v>2.139406487232574E-2</v>
      </c>
      <c r="H25" s="159">
        <v>27</v>
      </c>
      <c r="I25" s="159">
        <f t="shared" si="13"/>
        <v>17010</v>
      </c>
      <c r="J25" s="186">
        <f>H25/H6</f>
        <v>2.089783281733746E-2</v>
      </c>
      <c r="K25" s="159">
        <v>32</v>
      </c>
      <c r="L25" s="159">
        <f t="shared" si="14"/>
        <v>20160</v>
      </c>
      <c r="M25" s="186">
        <f>K25/K6</f>
        <v>2.2160664819944598E-2</v>
      </c>
      <c r="N25" s="159">
        <v>32</v>
      </c>
      <c r="O25" s="159">
        <f t="shared" si="15"/>
        <v>20160</v>
      </c>
      <c r="P25" s="186">
        <f>N25/N6</f>
        <v>2.2160664819944598E-2</v>
      </c>
      <c r="Q25" s="159">
        <v>36</v>
      </c>
      <c r="R25" s="159">
        <f t="shared" si="16"/>
        <v>22680</v>
      </c>
      <c r="S25" s="186">
        <f>Q25/Q6</f>
        <v>2.6143790849673203E-2</v>
      </c>
      <c r="T25" s="159">
        <v>19</v>
      </c>
      <c r="U25" s="159">
        <f t="shared" si="17"/>
        <v>11970</v>
      </c>
      <c r="V25" s="186">
        <f>T25/T6</f>
        <v>1.9487179487179488E-2</v>
      </c>
    </row>
    <row r="26" spans="3:22" x14ac:dyDescent="0.15">
      <c r="C26" s="159" t="s">
        <v>271</v>
      </c>
      <c r="D26" s="159">
        <v>630</v>
      </c>
      <c r="E26" s="159">
        <v>16</v>
      </c>
      <c r="F26" s="159">
        <f t="shared" si="12"/>
        <v>10080</v>
      </c>
      <c r="G26" s="186">
        <f>E26/E6</f>
        <v>1.1042097998619738E-2</v>
      </c>
      <c r="H26" s="159">
        <v>9</v>
      </c>
      <c r="I26" s="159">
        <f t="shared" si="13"/>
        <v>5670</v>
      </c>
      <c r="J26" s="186">
        <f>H26/H6</f>
        <v>6.9659442724458202E-3</v>
      </c>
      <c r="K26" s="159">
        <v>8</v>
      </c>
      <c r="L26" s="159">
        <f t="shared" si="14"/>
        <v>5040</v>
      </c>
      <c r="M26" s="186">
        <f>K26/K6</f>
        <v>5.5401662049861496E-3</v>
      </c>
      <c r="N26" s="159">
        <v>8</v>
      </c>
      <c r="O26" s="159">
        <f t="shared" si="15"/>
        <v>5040</v>
      </c>
      <c r="P26" s="186">
        <f>N26/N6</f>
        <v>5.5401662049861496E-3</v>
      </c>
      <c r="Q26" s="159">
        <v>8</v>
      </c>
      <c r="R26" s="159">
        <f t="shared" si="16"/>
        <v>5040</v>
      </c>
      <c r="S26" s="186">
        <f>Q26/Q6</f>
        <v>5.8097312999273783E-3</v>
      </c>
      <c r="T26" s="159">
        <v>0</v>
      </c>
      <c r="U26" s="159">
        <f t="shared" si="17"/>
        <v>0</v>
      </c>
      <c r="V26" s="186">
        <f>T26/T6</f>
        <v>0</v>
      </c>
    </row>
    <row r="27" spans="3:22" x14ac:dyDescent="0.15">
      <c r="C27" s="159" t="s">
        <v>272</v>
      </c>
      <c r="D27" s="159">
        <v>790</v>
      </c>
      <c r="E27" s="159">
        <v>42</v>
      </c>
      <c r="F27" s="159">
        <f t="shared" si="12"/>
        <v>33180</v>
      </c>
      <c r="G27" s="186">
        <f>E27/E6</f>
        <v>2.8985507246376812E-2</v>
      </c>
      <c r="H27" s="159">
        <v>39</v>
      </c>
      <c r="I27" s="159">
        <f t="shared" si="13"/>
        <v>30810</v>
      </c>
      <c r="J27" s="186">
        <f>H27/H6</f>
        <v>3.018575851393189E-2</v>
      </c>
      <c r="K27" s="159">
        <v>74</v>
      </c>
      <c r="L27" s="159">
        <f t="shared" si="14"/>
        <v>58460</v>
      </c>
      <c r="M27" s="186">
        <f>K27/K6</f>
        <v>5.1246537396121887E-2</v>
      </c>
      <c r="N27" s="159">
        <v>74</v>
      </c>
      <c r="O27" s="159">
        <f t="shared" si="15"/>
        <v>58460</v>
      </c>
      <c r="P27" s="186">
        <f>N27/N6</f>
        <v>5.1246537396121887E-2</v>
      </c>
      <c r="Q27" s="159">
        <v>78</v>
      </c>
      <c r="R27" s="159">
        <f t="shared" si="16"/>
        <v>61620</v>
      </c>
      <c r="S27" s="186">
        <f>Q27/Q6</f>
        <v>5.6644880174291937E-2</v>
      </c>
      <c r="T27" s="159">
        <v>42</v>
      </c>
      <c r="U27" s="159">
        <f t="shared" si="17"/>
        <v>33180</v>
      </c>
      <c r="V27" s="186">
        <f>T27/T6</f>
        <v>4.3076923076923075E-2</v>
      </c>
    </row>
    <row r="28" spans="3:22" x14ac:dyDescent="0.15">
      <c r="C28" s="159" t="s">
        <v>273</v>
      </c>
      <c r="D28" s="159">
        <v>860</v>
      </c>
      <c r="E28" s="159">
        <v>6</v>
      </c>
      <c r="F28" s="159">
        <f t="shared" si="12"/>
        <v>5160</v>
      </c>
      <c r="G28" s="186">
        <f>E28/E6</f>
        <v>4.140786749482402E-3</v>
      </c>
      <c r="H28" s="159">
        <v>7</v>
      </c>
      <c r="I28" s="159">
        <f t="shared" si="13"/>
        <v>6020</v>
      </c>
      <c r="J28" s="186">
        <f>H28/H6</f>
        <v>5.4179566563467493E-3</v>
      </c>
      <c r="K28" s="159">
        <v>6</v>
      </c>
      <c r="L28" s="159">
        <f t="shared" si="14"/>
        <v>5160</v>
      </c>
      <c r="M28" s="186">
        <f>K28/K6</f>
        <v>4.1551246537396124E-3</v>
      </c>
      <c r="N28" s="159">
        <v>6</v>
      </c>
      <c r="O28" s="159">
        <f t="shared" si="15"/>
        <v>5160</v>
      </c>
      <c r="P28" s="186">
        <f>N28/N6</f>
        <v>4.1551246537396124E-3</v>
      </c>
      <c r="Q28" s="159">
        <v>7</v>
      </c>
      <c r="R28" s="159">
        <f t="shared" si="16"/>
        <v>6020</v>
      </c>
      <c r="S28" s="186">
        <f>Q28/Q6</f>
        <v>5.0835148874364558E-3</v>
      </c>
      <c r="T28" s="159">
        <v>3</v>
      </c>
      <c r="U28" s="159">
        <f t="shared" si="17"/>
        <v>2580</v>
      </c>
      <c r="V28" s="186">
        <f>T28/T6</f>
        <v>3.0769230769230769E-3</v>
      </c>
    </row>
    <row r="29" spans="3:22" x14ac:dyDescent="0.15">
      <c r="C29" s="159" t="s">
        <v>287</v>
      </c>
      <c r="D29" s="159">
        <v>990</v>
      </c>
      <c r="E29" s="159">
        <v>67</v>
      </c>
      <c r="F29" s="159">
        <f t="shared" si="12"/>
        <v>66330</v>
      </c>
      <c r="G29" s="186">
        <f>E29/E6</f>
        <v>4.6238785369220152E-2</v>
      </c>
      <c r="H29" s="159">
        <v>32</v>
      </c>
      <c r="I29" s="159">
        <f t="shared" si="13"/>
        <v>31680</v>
      </c>
      <c r="J29" s="186">
        <f>H29/H6</f>
        <v>2.4767801857585141E-2</v>
      </c>
      <c r="K29" s="159">
        <v>37</v>
      </c>
      <c r="L29" s="159">
        <f t="shared" si="14"/>
        <v>36630</v>
      </c>
      <c r="M29" s="186">
        <f>K29/K6</f>
        <v>2.5623268698060944E-2</v>
      </c>
      <c r="N29" s="159">
        <v>37</v>
      </c>
      <c r="O29" s="159">
        <f t="shared" si="15"/>
        <v>36630</v>
      </c>
      <c r="P29" s="186">
        <f>N29/N6</f>
        <v>2.5623268698060944E-2</v>
      </c>
      <c r="Q29" s="159">
        <v>57</v>
      </c>
      <c r="R29" s="159">
        <f t="shared" si="16"/>
        <v>56430</v>
      </c>
      <c r="S29" s="186">
        <f>Q29/Q6</f>
        <v>4.1394335511982572E-2</v>
      </c>
      <c r="T29" s="159">
        <v>30</v>
      </c>
      <c r="U29" s="159">
        <f t="shared" si="17"/>
        <v>29700</v>
      </c>
      <c r="V29" s="186">
        <f>T29/T6</f>
        <v>3.0769230769230771E-2</v>
      </c>
    </row>
    <row r="30" spans="3:22" x14ac:dyDescent="0.15">
      <c r="C30" s="159"/>
      <c r="D30" s="159"/>
      <c r="E30" s="159"/>
      <c r="F30" s="159"/>
      <c r="G30" s="186">
        <f>E30/E6</f>
        <v>0</v>
      </c>
      <c r="H30" s="159"/>
      <c r="I30" s="159">
        <f t="shared" si="13"/>
        <v>0</v>
      </c>
      <c r="J30" s="186">
        <f>H30/H6</f>
        <v>0</v>
      </c>
      <c r="K30" s="159"/>
      <c r="L30" s="159">
        <f t="shared" si="14"/>
        <v>0</v>
      </c>
      <c r="M30" s="186">
        <f>K30/K6</f>
        <v>0</v>
      </c>
      <c r="N30" s="159"/>
      <c r="O30" s="159">
        <f t="shared" si="15"/>
        <v>0</v>
      </c>
      <c r="P30" s="186">
        <f>N30/N6</f>
        <v>0</v>
      </c>
      <c r="Q30" s="159"/>
      <c r="R30" s="159">
        <f t="shared" si="16"/>
        <v>0</v>
      </c>
      <c r="S30" s="186">
        <f>Q30/Q6</f>
        <v>0</v>
      </c>
      <c r="T30" s="159"/>
      <c r="U30" s="159">
        <f t="shared" si="17"/>
        <v>0</v>
      </c>
      <c r="V30" s="186">
        <f>T30/T6</f>
        <v>0</v>
      </c>
    </row>
    <row r="31" spans="3:22" x14ac:dyDescent="0.15">
      <c r="C31" s="159"/>
      <c r="D31" s="159"/>
      <c r="E31" s="159"/>
      <c r="F31" s="159"/>
      <c r="G31" s="186">
        <f>E31/E6</f>
        <v>0</v>
      </c>
      <c r="H31" s="159"/>
      <c r="I31" s="159"/>
      <c r="J31" s="186">
        <f>H31/H6</f>
        <v>0</v>
      </c>
      <c r="K31" s="159"/>
      <c r="L31" s="159">
        <f t="shared" si="14"/>
        <v>0</v>
      </c>
      <c r="M31" s="186">
        <f>K31/K6</f>
        <v>0</v>
      </c>
      <c r="N31" s="159"/>
      <c r="O31" s="159">
        <f t="shared" si="15"/>
        <v>0</v>
      </c>
      <c r="P31" s="186">
        <f>N31/N6</f>
        <v>0</v>
      </c>
      <c r="Q31" s="159"/>
      <c r="R31" s="159">
        <f t="shared" si="16"/>
        <v>0</v>
      </c>
      <c r="S31" s="186">
        <f>Q31/Q6</f>
        <v>0</v>
      </c>
      <c r="T31" s="159"/>
      <c r="U31" s="159">
        <f t="shared" si="17"/>
        <v>0</v>
      </c>
      <c r="V31" s="186">
        <f>T31/T6</f>
        <v>0</v>
      </c>
    </row>
    <row r="32" spans="3:22" x14ac:dyDescent="0.15">
      <c r="C32" s="164" t="s">
        <v>54</v>
      </c>
      <c r="D32" s="164"/>
      <c r="E32" s="164">
        <f>E22+E22+E23+E24+E25+E26+E27+E28+E29+E30+E31</f>
        <v>272</v>
      </c>
      <c r="F32" s="164">
        <f>F22+F22+F23+F24+F25+F26+F27+F28+F29+F30+F31</f>
        <v>202280</v>
      </c>
      <c r="G32" s="171">
        <f>G22+G23+G24+G25+G26+G27+G28+G29+G30+G31</f>
        <v>0.16218081435472742</v>
      </c>
      <c r="H32" s="164">
        <f>H22+H22+H23+H24+H25+H26+H27+H28+H29+H30+H31</f>
        <v>221</v>
      </c>
      <c r="I32" s="164">
        <f>I22+I22+I23+I24+I25+I26+I27+I28+I29+I30+I31</f>
        <v>156620</v>
      </c>
      <c r="J32" s="171">
        <f>J22+J23+J24+J25+J26+J27+J28+J29+J30+J31</f>
        <v>0.14164086687306501</v>
      </c>
      <c r="K32" s="164">
        <f>K22+K22+K23+K24+K25+K26+K27+K28+K29+K30+K31</f>
        <v>249</v>
      </c>
      <c r="L32" s="164">
        <f>L22+L22+L23+L24+L25+L26+L27+L28+L29+L30+L31</f>
        <v>183930</v>
      </c>
      <c r="M32" s="171">
        <f>M22+M23+M24+M25+M26+M27+M28+M29+M30+M31</f>
        <v>0.15650969529085873</v>
      </c>
      <c r="N32" s="164">
        <f>N22+N22+N23+N24+N25+N26+N27+N28+N29+N30+N31</f>
        <v>249</v>
      </c>
      <c r="O32" s="164">
        <f>O22+O22+O23+O24+O25+O26+O27+O28+O29+O30+O31</f>
        <v>183930</v>
      </c>
      <c r="P32" s="171">
        <f>P22+P23+P24+P25+P26+P27+P28+P29+P30+P31</f>
        <v>0.15650969529085873</v>
      </c>
      <c r="Q32" s="164">
        <f>Q22+Q22+Q23+Q24+Q25+Q26+Q27+Q28+Q29+Q30+Q31</f>
        <v>277</v>
      </c>
      <c r="R32" s="164">
        <f>R22+R22+R23+R24+R25+R26+R27+R28+R29+R30+R31</f>
        <v>208080</v>
      </c>
      <c r="S32" s="171">
        <f>S22+S23+S24+S25+S26+S27+S28+S29+S30+S31</f>
        <v>0.18010167029774873</v>
      </c>
      <c r="T32" s="164">
        <f>T22+T22+T23+T24+T25+T26+T27+T28+T29+T30+T31</f>
        <v>156</v>
      </c>
      <c r="U32" s="164">
        <f>U22+U22+U23+U24+U25+U26+U27+U28+U29+U30+U31</f>
        <v>115610</v>
      </c>
      <c r="V32" s="171">
        <f>V22+V23+V24+V25+V26+V27+V28+V29+V30+V31</f>
        <v>0.13641025641025639</v>
      </c>
    </row>
    <row r="33" spans="3:22" x14ac:dyDescent="0.15">
      <c r="C33" s="159" t="s">
        <v>274</v>
      </c>
      <c r="D33" s="159"/>
      <c r="E33" s="159"/>
      <c r="F33" s="159"/>
      <c r="G33" s="159"/>
      <c r="H33" s="159"/>
      <c r="I33" s="159"/>
      <c r="J33" s="159"/>
      <c r="K33" s="159"/>
      <c r="L33" s="159"/>
      <c r="M33" s="159"/>
      <c r="N33" s="159"/>
      <c r="O33" s="159"/>
      <c r="P33" s="159"/>
      <c r="Q33" s="159"/>
      <c r="R33" s="159"/>
      <c r="S33" s="159"/>
      <c r="T33" s="159"/>
      <c r="U33" s="159"/>
      <c r="V33" s="159"/>
    </row>
    <row r="34" spans="3:22" x14ac:dyDescent="0.15">
      <c r="C34" s="159" t="s">
        <v>275</v>
      </c>
      <c r="D34" s="159">
        <v>730</v>
      </c>
      <c r="E34" s="159">
        <v>37</v>
      </c>
      <c r="F34" s="159">
        <f>D34*E34</f>
        <v>27010</v>
      </c>
      <c r="G34" s="189">
        <f>E34/E6</f>
        <v>2.5534851621808144E-2</v>
      </c>
      <c r="H34" s="159">
        <v>32</v>
      </c>
      <c r="I34" s="159">
        <f>H34*D34</f>
        <v>23360</v>
      </c>
      <c r="J34" s="189">
        <f>H34/H6</f>
        <v>2.4767801857585141E-2</v>
      </c>
      <c r="K34" s="159">
        <v>56</v>
      </c>
      <c r="L34" s="159">
        <f>K34*D34</f>
        <v>40880</v>
      </c>
      <c r="M34" s="189">
        <f>K34/K6</f>
        <v>3.8781163434903045E-2</v>
      </c>
      <c r="N34" s="159">
        <v>56</v>
      </c>
      <c r="O34" s="159">
        <f>N34*D34</f>
        <v>40880</v>
      </c>
      <c r="P34" s="189">
        <f>N34/N6</f>
        <v>3.8781163434903045E-2</v>
      </c>
      <c r="Q34" s="159">
        <v>58</v>
      </c>
      <c r="R34" s="159">
        <f>Q34*D34</f>
        <v>42340</v>
      </c>
      <c r="S34" s="189">
        <f>Q34/Q6</f>
        <v>4.212055192447349E-2</v>
      </c>
      <c r="T34" s="159">
        <v>20</v>
      </c>
      <c r="U34" s="159">
        <f>T34*D34</f>
        <v>14600</v>
      </c>
      <c r="V34" s="189">
        <f>T34/T6</f>
        <v>2.0512820512820513E-2</v>
      </c>
    </row>
    <row r="35" spans="3:22" x14ac:dyDescent="0.15">
      <c r="C35" s="159" t="s">
        <v>276</v>
      </c>
      <c r="D35" s="159">
        <v>530</v>
      </c>
      <c r="E35" s="159">
        <v>21</v>
      </c>
      <c r="F35" s="159">
        <f t="shared" ref="F35:F44" si="18">D35*E35</f>
        <v>11130</v>
      </c>
      <c r="G35" s="189">
        <f>E35/E6</f>
        <v>1.4492753623188406E-2</v>
      </c>
      <c r="H35" s="159">
        <v>34</v>
      </c>
      <c r="I35" s="159">
        <f t="shared" ref="I35:I46" si="19">H35*D35</f>
        <v>18020</v>
      </c>
      <c r="J35" s="189">
        <f>H35/H6</f>
        <v>2.6315789473684209E-2</v>
      </c>
      <c r="K35" s="159">
        <v>21</v>
      </c>
      <c r="L35" s="159">
        <f t="shared" ref="L35:L46" si="20">K35*D35</f>
        <v>11130</v>
      </c>
      <c r="M35" s="189">
        <f>K35/K6</f>
        <v>1.4542936288088643E-2</v>
      </c>
      <c r="N35" s="159">
        <v>21</v>
      </c>
      <c r="O35" s="159">
        <f t="shared" ref="O35:O46" si="21">N35*D35</f>
        <v>11130</v>
      </c>
      <c r="P35" s="189">
        <f>N35/N6</f>
        <v>1.4542936288088643E-2</v>
      </c>
      <c r="Q35" s="159">
        <v>33</v>
      </c>
      <c r="R35" s="159">
        <f t="shared" ref="R35:R46" si="22">Q35*D35</f>
        <v>17490</v>
      </c>
      <c r="S35" s="189">
        <f>Q35/Q6</f>
        <v>2.3965141612200435E-2</v>
      </c>
      <c r="T35" s="159">
        <v>22</v>
      </c>
      <c r="U35" s="159">
        <f t="shared" ref="U35:U46" si="23">T35*D35</f>
        <v>11660</v>
      </c>
      <c r="V35" s="189">
        <f>T35/T6</f>
        <v>2.2564102564102566E-2</v>
      </c>
    </row>
    <row r="36" spans="3:22" x14ac:dyDescent="0.15">
      <c r="C36" s="159" t="s">
        <v>277</v>
      </c>
      <c r="D36" s="159">
        <v>590</v>
      </c>
      <c r="E36" s="159">
        <v>15</v>
      </c>
      <c r="F36" s="159">
        <f t="shared" si="18"/>
        <v>8850</v>
      </c>
      <c r="G36" s="189">
        <f>E36/E6</f>
        <v>1.0351966873706004E-2</v>
      </c>
      <c r="H36" s="159">
        <v>7</v>
      </c>
      <c r="I36" s="159">
        <f t="shared" si="19"/>
        <v>4130</v>
      </c>
      <c r="J36" s="189">
        <f>H36/H6</f>
        <v>5.4179566563467493E-3</v>
      </c>
      <c r="K36" s="159">
        <v>5</v>
      </c>
      <c r="L36" s="159">
        <f t="shared" si="20"/>
        <v>2950</v>
      </c>
      <c r="M36" s="189">
        <f>K36/K6</f>
        <v>3.4626038781163434E-3</v>
      </c>
      <c r="N36" s="159">
        <v>5</v>
      </c>
      <c r="O36" s="159">
        <f t="shared" si="21"/>
        <v>2950</v>
      </c>
      <c r="P36" s="189">
        <f>N36/N6</f>
        <v>3.4626038781163434E-3</v>
      </c>
      <c r="Q36" s="159">
        <v>4</v>
      </c>
      <c r="R36" s="159">
        <f t="shared" si="22"/>
        <v>2360</v>
      </c>
      <c r="S36" s="189">
        <f>Q36/Q6</f>
        <v>2.9048656499636892E-3</v>
      </c>
      <c r="T36" s="159">
        <v>5</v>
      </c>
      <c r="U36" s="159">
        <f t="shared" si="23"/>
        <v>2950</v>
      </c>
      <c r="V36" s="189">
        <f>T36/T6</f>
        <v>5.1282051282051282E-3</v>
      </c>
    </row>
    <row r="37" spans="3:22" x14ac:dyDescent="0.15">
      <c r="C37" s="159" t="s">
        <v>278</v>
      </c>
      <c r="D37" s="159">
        <v>690</v>
      </c>
      <c r="E37" s="159">
        <v>17</v>
      </c>
      <c r="F37" s="159">
        <f t="shared" si="18"/>
        <v>11730</v>
      </c>
      <c r="G37" s="189">
        <f>E37/E6</f>
        <v>1.1732229123533472E-2</v>
      </c>
      <c r="H37" s="159">
        <v>12</v>
      </c>
      <c r="I37" s="159">
        <f t="shared" si="19"/>
        <v>8280</v>
      </c>
      <c r="J37" s="189">
        <f>H37/H6</f>
        <v>9.2879256965944269E-3</v>
      </c>
      <c r="K37" s="159">
        <v>17</v>
      </c>
      <c r="L37" s="159">
        <f t="shared" si="20"/>
        <v>11730</v>
      </c>
      <c r="M37" s="189">
        <f>K37/K6</f>
        <v>1.1772853185595568E-2</v>
      </c>
      <c r="N37" s="159">
        <v>17</v>
      </c>
      <c r="O37" s="159">
        <f t="shared" si="21"/>
        <v>11730</v>
      </c>
      <c r="P37" s="189">
        <f>N37/N6</f>
        <v>1.1772853185595568E-2</v>
      </c>
      <c r="Q37" s="159">
        <v>17</v>
      </c>
      <c r="R37" s="159">
        <f t="shared" si="22"/>
        <v>11730</v>
      </c>
      <c r="S37" s="189">
        <f>Q37/Q6</f>
        <v>1.2345679012345678E-2</v>
      </c>
      <c r="T37" s="159">
        <v>14</v>
      </c>
      <c r="U37" s="159">
        <f t="shared" si="23"/>
        <v>9660</v>
      </c>
      <c r="V37" s="189">
        <f>T37/T6</f>
        <v>1.4358974358974359E-2</v>
      </c>
    </row>
    <row r="38" spans="3:22" x14ac:dyDescent="0.15">
      <c r="C38" s="159" t="s">
        <v>279</v>
      </c>
      <c r="D38" s="159">
        <v>690</v>
      </c>
      <c r="E38" s="159">
        <v>47</v>
      </c>
      <c r="F38" s="159">
        <f t="shared" si="18"/>
        <v>32430</v>
      </c>
      <c r="G38" s="189">
        <f>E38/E6</f>
        <v>3.243616287094548E-2</v>
      </c>
      <c r="H38" s="159">
        <v>25</v>
      </c>
      <c r="I38" s="159">
        <f t="shared" si="19"/>
        <v>17250</v>
      </c>
      <c r="J38" s="189">
        <f>H38/H6</f>
        <v>1.9349845201238391E-2</v>
      </c>
      <c r="K38" s="159">
        <v>41</v>
      </c>
      <c r="L38" s="159">
        <f t="shared" si="20"/>
        <v>28290</v>
      </c>
      <c r="M38" s="189">
        <f>K38/K6</f>
        <v>2.8393351800554016E-2</v>
      </c>
      <c r="N38" s="159">
        <v>41</v>
      </c>
      <c r="O38" s="159">
        <f t="shared" si="21"/>
        <v>28290</v>
      </c>
      <c r="P38" s="189">
        <f>N38/N6</f>
        <v>2.8393351800554016E-2</v>
      </c>
      <c r="Q38" s="159">
        <v>25</v>
      </c>
      <c r="R38" s="159">
        <f t="shared" si="22"/>
        <v>17250</v>
      </c>
      <c r="S38" s="189">
        <f>Q38/Q6</f>
        <v>1.8155410312273058E-2</v>
      </c>
      <c r="T38" s="159">
        <v>13</v>
      </c>
      <c r="U38" s="159">
        <f t="shared" si="23"/>
        <v>8970</v>
      </c>
      <c r="V38" s="189">
        <f>T38/T6</f>
        <v>1.3333333333333334E-2</v>
      </c>
    </row>
    <row r="39" spans="3:22" x14ac:dyDescent="0.15">
      <c r="C39" s="159" t="s">
        <v>280</v>
      </c>
      <c r="D39" s="159">
        <v>1230</v>
      </c>
      <c r="E39" s="159">
        <v>17</v>
      </c>
      <c r="F39" s="159">
        <f t="shared" si="18"/>
        <v>20910</v>
      </c>
      <c r="G39" s="189">
        <f>E39/E6</f>
        <v>1.1732229123533472E-2</v>
      </c>
      <c r="H39" s="159">
        <v>14</v>
      </c>
      <c r="I39" s="159">
        <f t="shared" si="19"/>
        <v>17220</v>
      </c>
      <c r="J39" s="189">
        <f>H39/H6</f>
        <v>1.0835913312693499E-2</v>
      </c>
      <c r="K39" s="159">
        <v>20</v>
      </c>
      <c r="L39" s="159">
        <f t="shared" si="20"/>
        <v>24600</v>
      </c>
      <c r="M39" s="189">
        <f>K39/K6</f>
        <v>1.3850415512465374E-2</v>
      </c>
      <c r="N39" s="159">
        <v>20</v>
      </c>
      <c r="O39" s="159">
        <f t="shared" si="21"/>
        <v>24600</v>
      </c>
      <c r="P39" s="189">
        <f>N39/N6</f>
        <v>1.3850415512465374E-2</v>
      </c>
      <c r="Q39" s="159">
        <v>12</v>
      </c>
      <c r="R39" s="159">
        <f t="shared" si="22"/>
        <v>14760</v>
      </c>
      <c r="S39" s="189">
        <f>Q39/Q6</f>
        <v>8.7145969498910684E-3</v>
      </c>
      <c r="T39" s="159">
        <v>8</v>
      </c>
      <c r="U39" s="159">
        <f t="shared" si="23"/>
        <v>9840</v>
      </c>
      <c r="V39" s="189">
        <f>T39/T6</f>
        <v>8.2051282051282051E-3</v>
      </c>
    </row>
    <row r="40" spans="3:22" x14ac:dyDescent="0.15">
      <c r="C40" s="159" t="s">
        <v>281</v>
      </c>
      <c r="D40" s="159">
        <v>690</v>
      </c>
      <c r="E40" s="159">
        <v>8</v>
      </c>
      <c r="F40" s="159">
        <f t="shared" si="18"/>
        <v>5520</v>
      </c>
      <c r="G40" s="189">
        <f>E40/E6</f>
        <v>5.521048999309869E-3</v>
      </c>
      <c r="H40" s="159">
        <v>11</v>
      </c>
      <c r="I40" s="159">
        <f t="shared" si="19"/>
        <v>7590</v>
      </c>
      <c r="J40" s="189">
        <f>H40/H6</f>
        <v>8.5139318885448911E-3</v>
      </c>
      <c r="K40" s="159">
        <v>12</v>
      </c>
      <c r="L40" s="159">
        <f t="shared" si="20"/>
        <v>8280</v>
      </c>
      <c r="M40" s="189">
        <f>K40/K6</f>
        <v>8.3102493074792248E-3</v>
      </c>
      <c r="N40" s="159">
        <v>12</v>
      </c>
      <c r="O40" s="159">
        <f t="shared" si="21"/>
        <v>8280</v>
      </c>
      <c r="P40" s="189">
        <f>N40/N6</f>
        <v>8.3102493074792248E-3</v>
      </c>
      <c r="Q40" s="159">
        <v>12</v>
      </c>
      <c r="R40" s="159">
        <f t="shared" si="22"/>
        <v>8280</v>
      </c>
      <c r="S40" s="189">
        <f>Q40/Q6</f>
        <v>8.7145969498910684E-3</v>
      </c>
      <c r="T40" s="159">
        <v>10</v>
      </c>
      <c r="U40" s="159">
        <f t="shared" si="23"/>
        <v>6900</v>
      </c>
      <c r="V40" s="189">
        <f>T40/T6</f>
        <v>1.0256410256410256E-2</v>
      </c>
    </row>
    <row r="41" spans="3:22" x14ac:dyDescent="0.15">
      <c r="C41" s="159" t="s">
        <v>282</v>
      </c>
      <c r="D41" s="159">
        <v>860</v>
      </c>
      <c r="E41" s="159">
        <v>8</v>
      </c>
      <c r="F41" s="159">
        <f t="shared" si="18"/>
        <v>6880</v>
      </c>
      <c r="G41" s="189">
        <f>E41/E6</f>
        <v>5.521048999309869E-3</v>
      </c>
      <c r="H41" s="159">
        <v>6</v>
      </c>
      <c r="I41" s="159">
        <f t="shared" si="19"/>
        <v>5160</v>
      </c>
      <c r="J41" s="189">
        <f>H41/H6</f>
        <v>4.6439628482972135E-3</v>
      </c>
      <c r="K41" s="159">
        <v>7</v>
      </c>
      <c r="L41" s="159">
        <f t="shared" si="20"/>
        <v>6020</v>
      </c>
      <c r="M41" s="189">
        <f>K41/K6</f>
        <v>4.8476454293628806E-3</v>
      </c>
      <c r="N41" s="159">
        <v>7</v>
      </c>
      <c r="O41" s="159">
        <f t="shared" si="21"/>
        <v>6020</v>
      </c>
      <c r="P41" s="189">
        <f>N41/N6</f>
        <v>4.8476454293628806E-3</v>
      </c>
      <c r="Q41" s="159">
        <v>3</v>
      </c>
      <c r="R41" s="159">
        <f t="shared" si="22"/>
        <v>2580</v>
      </c>
      <c r="S41" s="189">
        <f>Q41/Q6</f>
        <v>2.1786492374727671E-3</v>
      </c>
      <c r="T41" s="159">
        <v>3</v>
      </c>
      <c r="U41" s="159">
        <f t="shared" si="23"/>
        <v>2580</v>
      </c>
      <c r="V41" s="189">
        <f>T41/T6</f>
        <v>3.0769230769230769E-3</v>
      </c>
    </row>
    <row r="42" spans="3:22" x14ac:dyDescent="0.15">
      <c r="C42" s="159" t="s">
        <v>283</v>
      </c>
      <c r="D42" s="159">
        <v>930</v>
      </c>
      <c r="E42" s="159">
        <v>19</v>
      </c>
      <c r="F42" s="159">
        <f t="shared" si="18"/>
        <v>17670</v>
      </c>
      <c r="G42" s="189">
        <f>E42/E6</f>
        <v>1.3112491373360938E-2</v>
      </c>
      <c r="H42" s="159">
        <v>21</v>
      </c>
      <c r="I42" s="159">
        <f t="shared" si="19"/>
        <v>19530</v>
      </c>
      <c r="J42" s="189">
        <f>H42/H6</f>
        <v>1.6253869969040248E-2</v>
      </c>
      <c r="K42" s="159">
        <v>11</v>
      </c>
      <c r="L42" s="159">
        <f t="shared" si="20"/>
        <v>10230</v>
      </c>
      <c r="M42" s="189">
        <f>K42/K6</f>
        <v>7.6177285318559558E-3</v>
      </c>
      <c r="N42" s="159">
        <v>11</v>
      </c>
      <c r="O42" s="159">
        <f t="shared" si="21"/>
        <v>10230</v>
      </c>
      <c r="P42" s="189">
        <f>N42/N6</f>
        <v>7.6177285318559558E-3</v>
      </c>
      <c r="Q42" s="159">
        <v>18</v>
      </c>
      <c r="R42" s="159">
        <f t="shared" si="22"/>
        <v>16740</v>
      </c>
      <c r="S42" s="189">
        <f>Q42/Q6</f>
        <v>1.3071895424836602E-2</v>
      </c>
      <c r="T42" s="159">
        <v>11</v>
      </c>
      <c r="U42" s="159">
        <f t="shared" si="23"/>
        <v>10230</v>
      </c>
      <c r="V42" s="189">
        <f>T42/T6</f>
        <v>1.1282051282051283E-2</v>
      </c>
    </row>
    <row r="43" spans="3:22" x14ac:dyDescent="0.15">
      <c r="C43" s="159" t="s">
        <v>284</v>
      </c>
      <c r="D43" s="159">
        <v>1190</v>
      </c>
      <c r="E43" s="159">
        <v>47</v>
      </c>
      <c r="F43" s="159">
        <f t="shared" si="18"/>
        <v>55930</v>
      </c>
      <c r="G43" s="189">
        <f>E43/E6</f>
        <v>3.243616287094548E-2</v>
      </c>
      <c r="H43" s="159">
        <v>19</v>
      </c>
      <c r="I43" s="159">
        <f t="shared" si="19"/>
        <v>22610</v>
      </c>
      <c r="J43" s="189">
        <f>H43/H6</f>
        <v>1.4705882352941176E-2</v>
      </c>
      <c r="K43" s="159">
        <v>30</v>
      </c>
      <c r="L43" s="159">
        <f t="shared" si="20"/>
        <v>35700</v>
      </c>
      <c r="M43" s="189">
        <f>K43/K6</f>
        <v>2.077562326869806E-2</v>
      </c>
      <c r="N43" s="159">
        <v>30</v>
      </c>
      <c r="O43" s="159">
        <f t="shared" si="21"/>
        <v>35700</v>
      </c>
      <c r="P43" s="189">
        <f>N43/N6</f>
        <v>2.077562326869806E-2</v>
      </c>
      <c r="Q43" s="159">
        <v>41</v>
      </c>
      <c r="R43" s="159">
        <f t="shared" si="22"/>
        <v>48790</v>
      </c>
      <c r="S43" s="189">
        <f>Q43/Q6</f>
        <v>2.9774872912127815E-2</v>
      </c>
      <c r="T43" s="159">
        <v>17</v>
      </c>
      <c r="U43" s="159">
        <f t="shared" si="23"/>
        <v>20230</v>
      </c>
      <c r="V43" s="189">
        <f>T43/T6</f>
        <v>1.7435897435897435E-2</v>
      </c>
    </row>
    <row r="44" spans="3:22" x14ac:dyDescent="0.15">
      <c r="C44" s="159" t="s">
        <v>285</v>
      </c>
      <c r="D44" s="159">
        <v>1390</v>
      </c>
      <c r="E44" s="159">
        <v>31</v>
      </c>
      <c r="F44" s="159">
        <f t="shared" si="18"/>
        <v>43090</v>
      </c>
      <c r="G44" s="189">
        <f>E44/E6</f>
        <v>2.139406487232574E-2</v>
      </c>
      <c r="H44" s="159">
        <v>23</v>
      </c>
      <c r="I44" s="159">
        <f t="shared" si="19"/>
        <v>31970</v>
      </c>
      <c r="J44" s="189">
        <f>H44/H6</f>
        <v>1.780185758513932E-2</v>
      </c>
      <c r="K44" s="159">
        <v>51</v>
      </c>
      <c r="L44" s="159">
        <f t="shared" si="20"/>
        <v>70890</v>
      </c>
      <c r="M44" s="189">
        <f>K44/K6</f>
        <v>3.5318559556786706E-2</v>
      </c>
      <c r="N44" s="159">
        <v>51</v>
      </c>
      <c r="O44" s="159">
        <f t="shared" si="21"/>
        <v>70890</v>
      </c>
      <c r="P44" s="189">
        <f>N44/N6</f>
        <v>3.5318559556786706E-2</v>
      </c>
      <c r="Q44" s="159">
        <v>47</v>
      </c>
      <c r="R44" s="159">
        <f t="shared" si="22"/>
        <v>65330</v>
      </c>
      <c r="S44" s="189">
        <f>Q44/Q6</f>
        <v>3.4132171387073348E-2</v>
      </c>
      <c r="T44" s="159">
        <v>25</v>
      </c>
      <c r="U44" s="159">
        <f t="shared" si="23"/>
        <v>34750</v>
      </c>
      <c r="V44" s="189">
        <f>T44/T6</f>
        <v>2.564102564102564E-2</v>
      </c>
    </row>
    <row r="45" spans="3:22" x14ac:dyDescent="0.15">
      <c r="C45" s="159" t="s">
        <v>301</v>
      </c>
      <c r="D45" s="159">
        <v>1780</v>
      </c>
      <c r="E45" s="159"/>
      <c r="F45" s="159"/>
      <c r="G45" s="189">
        <f>E45/E6</f>
        <v>0</v>
      </c>
      <c r="H45" s="159"/>
      <c r="I45" s="159">
        <f t="shared" si="19"/>
        <v>0</v>
      </c>
      <c r="J45" s="189">
        <f>H45/H6</f>
        <v>0</v>
      </c>
      <c r="K45" s="159">
        <v>15</v>
      </c>
      <c r="L45" s="159">
        <f t="shared" si="20"/>
        <v>26700</v>
      </c>
      <c r="M45" s="189">
        <f>K45/K6</f>
        <v>1.038781163434903E-2</v>
      </c>
      <c r="N45" s="159">
        <v>15</v>
      </c>
      <c r="O45" s="159">
        <f t="shared" si="21"/>
        <v>26700</v>
      </c>
      <c r="P45" s="189">
        <f>N45/N6</f>
        <v>1.038781163434903E-2</v>
      </c>
      <c r="Q45" s="159">
        <v>0</v>
      </c>
      <c r="R45" s="159">
        <f t="shared" si="22"/>
        <v>0</v>
      </c>
      <c r="S45" s="189">
        <f>Q45/Q6</f>
        <v>0</v>
      </c>
      <c r="T45" s="159">
        <v>0</v>
      </c>
      <c r="U45" s="159">
        <f t="shared" si="23"/>
        <v>0</v>
      </c>
      <c r="V45" s="189">
        <f>T45/T6</f>
        <v>0</v>
      </c>
    </row>
    <row r="46" spans="3:22" x14ac:dyDescent="0.15">
      <c r="C46" s="159" t="s">
        <v>302</v>
      </c>
      <c r="D46" s="159">
        <v>1290</v>
      </c>
      <c r="E46" s="159"/>
      <c r="F46" s="159"/>
      <c r="G46" s="189">
        <f>E46/E6</f>
        <v>0</v>
      </c>
      <c r="H46" s="159"/>
      <c r="I46" s="159">
        <f t="shared" si="19"/>
        <v>0</v>
      </c>
      <c r="J46" s="189">
        <f>H46/H6</f>
        <v>0</v>
      </c>
      <c r="K46" s="159">
        <v>26</v>
      </c>
      <c r="L46" s="159">
        <f t="shared" si="20"/>
        <v>33540</v>
      </c>
      <c r="M46" s="189">
        <f>K46/K6</f>
        <v>1.8005540166204988E-2</v>
      </c>
      <c r="N46" s="159">
        <v>26</v>
      </c>
      <c r="O46" s="159">
        <f t="shared" si="21"/>
        <v>33540</v>
      </c>
      <c r="P46" s="189">
        <f>N46/N6</f>
        <v>1.8005540166204988E-2</v>
      </c>
      <c r="Q46" s="159">
        <v>0</v>
      </c>
      <c r="R46" s="159">
        <f t="shared" si="22"/>
        <v>0</v>
      </c>
      <c r="S46" s="189">
        <f>Q46/Q6</f>
        <v>0</v>
      </c>
      <c r="T46" s="159">
        <v>0</v>
      </c>
      <c r="U46" s="159">
        <f t="shared" si="23"/>
        <v>0</v>
      </c>
      <c r="V46" s="189">
        <f>T46/T6</f>
        <v>0</v>
      </c>
    </row>
    <row r="47" spans="3:22" x14ac:dyDescent="0.15">
      <c r="C47" s="164" t="s">
        <v>54</v>
      </c>
      <c r="D47" s="164"/>
      <c r="E47" s="164">
        <f t="shared" ref="E47:J47" si="24">E34+E35+E36+E37+E38+E39+E40+E41+E42+E43+E44+E45+E46</f>
        <v>267</v>
      </c>
      <c r="F47" s="164">
        <f t="shared" si="24"/>
        <v>241150</v>
      </c>
      <c r="G47" s="196">
        <f t="shared" si="24"/>
        <v>0.18426501035196685</v>
      </c>
      <c r="H47" s="164">
        <f t="shared" si="24"/>
        <v>204</v>
      </c>
      <c r="I47" s="164">
        <f t="shared" si="24"/>
        <v>175120</v>
      </c>
      <c r="J47" s="196">
        <f t="shared" si="24"/>
        <v>0.15789473684210528</v>
      </c>
      <c r="K47" s="164">
        <f t="shared" ref="K47:M47" si="25">K34+K35+K36+K37+K38+K39+K40+K41+K42+K43+K44+K45+K46</f>
        <v>312</v>
      </c>
      <c r="L47" s="164">
        <f t="shared" si="25"/>
        <v>310940</v>
      </c>
      <c r="M47" s="196">
        <f t="shared" si="25"/>
        <v>0.21606648199445982</v>
      </c>
      <c r="N47" s="164">
        <f t="shared" ref="N47:P47" si="26">N34+N35+N36+N37+N38+N39+N40+N41+N42+N43+N44+N45+N46</f>
        <v>312</v>
      </c>
      <c r="O47" s="164">
        <f t="shared" si="26"/>
        <v>310940</v>
      </c>
      <c r="P47" s="196">
        <f t="shared" si="26"/>
        <v>0.21606648199445982</v>
      </c>
      <c r="Q47" s="164">
        <f t="shared" ref="Q47:S47" si="27">Q34+Q35+Q36+Q37+Q38+Q39+Q40+Q41+Q42+Q43+Q44+Q45+Q46</f>
        <v>270</v>
      </c>
      <c r="R47" s="164">
        <f t="shared" si="27"/>
        <v>247650</v>
      </c>
      <c r="S47" s="196">
        <f t="shared" si="27"/>
        <v>0.19607843137254904</v>
      </c>
      <c r="T47" s="164">
        <f t="shared" ref="T47:V47" si="28">T34+T35+T36+T37+T38+T39+T40+T41+T42+T43+T44+T45+T46</f>
        <v>148</v>
      </c>
      <c r="U47" s="164">
        <f t="shared" si="28"/>
        <v>132370</v>
      </c>
      <c r="V47" s="196">
        <f t="shared" si="28"/>
        <v>0.15179487179487181</v>
      </c>
    </row>
    <row r="48" spans="3:22" x14ac:dyDescent="0.15">
      <c r="C48" s="159" t="s">
        <v>286</v>
      </c>
      <c r="D48" s="159"/>
      <c r="E48" s="159"/>
      <c r="F48" s="159"/>
      <c r="G48" s="159"/>
      <c r="H48" s="159"/>
      <c r="I48" s="159"/>
      <c r="J48" s="159"/>
      <c r="K48" s="159"/>
      <c r="L48" s="159"/>
      <c r="M48" s="159"/>
      <c r="N48" s="159"/>
      <c r="O48" s="159"/>
      <c r="P48" s="159"/>
      <c r="Q48" s="159"/>
      <c r="R48" s="159"/>
      <c r="S48" s="159"/>
      <c r="T48" s="159"/>
      <c r="U48" s="159"/>
      <c r="V48" s="159"/>
    </row>
    <row r="49" spans="3:22" x14ac:dyDescent="0.15">
      <c r="C49" s="159">
        <v>490</v>
      </c>
      <c r="D49" s="159">
        <v>490</v>
      </c>
      <c r="E49" s="159">
        <v>1</v>
      </c>
      <c r="F49" s="159">
        <f>D49*E49</f>
        <v>490</v>
      </c>
      <c r="G49" s="186">
        <f>E49/E6</f>
        <v>6.9013112491373362E-4</v>
      </c>
      <c r="H49" s="159">
        <v>2</v>
      </c>
      <c r="I49" s="159">
        <f>H49*D49</f>
        <v>980</v>
      </c>
      <c r="J49" s="186">
        <f>H49/H6</f>
        <v>1.5479876160990713E-3</v>
      </c>
      <c r="K49" s="159">
        <v>0</v>
      </c>
      <c r="L49" s="159">
        <f>K49*D49</f>
        <v>0</v>
      </c>
      <c r="M49" s="186">
        <f>K49/K6</f>
        <v>0</v>
      </c>
      <c r="N49" s="159">
        <v>0</v>
      </c>
      <c r="O49" s="159">
        <f>N49*D49</f>
        <v>0</v>
      </c>
      <c r="P49" s="186">
        <f>N49/N6</f>
        <v>0</v>
      </c>
      <c r="Q49" s="159">
        <v>1</v>
      </c>
      <c r="R49" s="159">
        <f>Q49*D49</f>
        <v>490</v>
      </c>
      <c r="S49" s="186">
        <f>Q49/Q6</f>
        <v>7.2621641249092229E-4</v>
      </c>
      <c r="T49" s="159">
        <v>1</v>
      </c>
      <c r="U49" s="159">
        <f>T49*D49</f>
        <v>490</v>
      </c>
      <c r="V49" s="186">
        <f>T49/T6</f>
        <v>1.0256410256410256E-3</v>
      </c>
    </row>
    <row r="50" spans="3:22" x14ac:dyDescent="0.15">
      <c r="C50" s="159">
        <v>530</v>
      </c>
      <c r="D50" s="159">
        <v>530</v>
      </c>
      <c r="E50" s="159">
        <v>1</v>
      </c>
      <c r="F50" s="159">
        <f t="shared" ref="F50:F65" si="29">D50*E50</f>
        <v>530</v>
      </c>
      <c r="G50" s="186">
        <f>E50/E6</f>
        <v>6.9013112491373362E-4</v>
      </c>
      <c r="H50" s="159">
        <v>2</v>
      </c>
      <c r="I50" s="159">
        <f t="shared" ref="I50:I73" si="30">H50*D50</f>
        <v>1060</v>
      </c>
      <c r="J50" s="186">
        <f>H50/H6</f>
        <v>1.5479876160990713E-3</v>
      </c>
      <c r="K50" s="159">
        <v>41</v>
      </c>
      <c r="L50" s="159">
        <f t="shared" ref="L50:L73" si="31">K50*D50</f>
        <v>21730</v>
      </c>
      <c r="M50" s="186">
        <f>K50/K6</f>
        <v>2.8393351800554016E-2</v>
      </c>
      <c r="N50" s="159">
        <v>41</v>
      </c>
      <c r="O50" s="159">
        <f t="shared" ref="O50:O73" si="32">N50*D50</f>
        <v>21730</v>
      </c>
      <c r="P50" s="186">
        <f>N50/N6</f>
        <v>2.8393351800554016E-2</v>
      </c>
      <c r="Q50" s="159">
        <v>4</v>
      </c>
      <c r="R50" s="159">
        <f t="shared" ref="R50:R73" si="33">Q50*D50</f>
        <v>2120</v>
      </c>
      <c r="S50" s="186">
        <f>Q50/Q6</f>
        <v>2.9048656499636892E-3</v>
      </c>
      <c r="T50" s="159">
        <v>6</v>
      </c>
      <c r="U50" s="159">
        <f t="shared" ref="U50:U73" si="34">T50*D50</f>
        <v>3180</v>
      </c>
      <c r="V50" s="186">
        <f>T50/T6</f>
        <v>6.1538461538461538E-3</v>
      </c>
    </row>
    <row r="51" spans="3:22" x14ac:dyDescent="0.15">
      <c r="C51" s="159">
        <v>540</v>
      </c>
      <c r="D51" s="159">
        <v>560</v>
      </c>
      <c r="E51" s="159"/>
      <c r="F51" s="159">
        <f t="shared" si="29"/>
        <v>0</v>
      </c>
      <c r="G51" s="186">
        <f>E51/E6</f>
        <v>0</v>
      </c>
      <c r="H51" s="159">
        <v>5</v>
      </c>
      <c r="I51" s="159">
        <f t="shared" si="30"/>
        <v>2800</v>
      </c>
      <c r="J51" s="186">
        <f>H51/H6</f>
        <v>3.869969040247678E-3</v>
      </c>
      <c r="K51" s="159">
        <v>8</v>
      </c>
      <c r="L51" s="159">
        <f t="shared" si="31"/>
        <v>4480</v>
      </c>
      <c r="M51" s="186">
        <f>K51/K6</f>
        <v>5.5401662049861496E-3</v>
      </c>
      <c r="N51" s="159">
        <v>8</v>
      </c>
      <c r="O51" s="159">
        <f t="shared" si="32"/>
        <v>4480</v>
      </c>
      <c r="P51" s="186">
        <f>N51/N6</f>
        <v>5.5401662049861496E-3</v>
      </c>
      <c r="Q51" s="159">
        <v>0</v>
      </c>
      <c r="R51" s="159">
        <f t="shared" si="33"/>
        <v>0</v>
      </c>
      <c r="S51" s="186">
        <f>Q51/Q6</f>
        <v>0</v>
      </c>
      <c r="T51" s="159">
        <v>0</v>
      </c>
      <c r="U51" s="159">
        <f t="shared" si="34"/>
        <v>0</v>
      </c>
      <c r="V51" s="186">
        <f>T51/T6</f>
        <v>0</v>
      </c>
    </row>
    <row r="52" spans="3:22" x14ac:dyDescent="0.15">
      <c r="C52" s="159">
        <v>560</v>
      </c>
      <c r="D52" s="159">
        <v>590</v>
      </c>
      <c r="E52" s="159"/>
      <c r="F52" s="159">
        <f t="shared" si="29"/>
        <v>0</v>
      </c>
      <c r="G52" s="186">
        <f>E52/E6</f>
        <v>0</v>
      </c>
      <c r="H52" s="159">
        <v>10</v>
      </c>
      <c r="I52" s="159">
        <f t="shared" si="30"/>
        <v>5900</v>
      </c>
      <c r="J52" s="186">
        <f>H52/H6</f>
        <v>7.7399380804953561E-3</v>
      </c>
      <c r="K52" s="159">
        <v>21</v>
      </c>
      <c r="L52" s="159">
        <f t="shared" si="31"/>
        <v>12390</v>
      </c>
      <c r="M52" s="186">
        <f>K52/K6</f>
        <v>1.4542936288088643E-2</v>
      </c>
      <c r="N52" s="159">
        <v>21</v>
      </c>
      <c r="O52" s="159">
        <f t="shared" si="32"/>
        <v>12390</v>
      </c>
      <c r="P52" s="186">
        <f>N52/N6</f>
        <v>1.4542936288088643E-2</v>
      </c>
      <c r="Q52" s="159">
        <v>8</v>
      </c>
      <c r="R52" s="159">
        <f t="shared" si="33"/>
        <v>4720</v>
      </c>
      <c r="S52" s="186">
        <f>Q52/Q6</f>
        <v>5.8097312999273783E-3</v>
      </c>
      <c r="T52" s="159">
        <v>1</v>
      </c>
      <c r="U52" s="159">
        <f t="shared" si="34"/>
        <v>590</v>
      </c>
      <c r="V52" s="186">
        <f>T52/T6</f>
        <v>1.0256410256410256E-3</v>
      </c>
    </row>
    <row r="53" spans="3:22" x14ac:dyDescent="0.15">
      <c r="C53" s="159">
        <v>590</v>
      </c>
      <c r="D53" s="159">
        <v>630</v>
      </c>
      <c r="E53" s="159">
        <v>93</v>
      </c>
      <c r="F53" s="159">
        <f t="shared" si="29"/>
        <v>58590</v>
      </c>
      <c r="G53" s="186">
        <f>E53/E6</f>
        <v>6.4182194616977231E-2</v>
      </c>
      <c r="H53" s="159">
        <v>1</v>
      </c>
      <c r="I53" s="159">
        <f t="shared" si="30"/>
        <v>630</v>
      </c>
      <c r="J53" s="186">
        <f>H53/H6</f>
        <v>7.7399380804953565E-4</v>
      </c>
      <c r="K53" s="159">
        <v>9</v>
      </c>
      <c r="L53" s="159">
        <f t="shared" si="31"/>
        <v>5670</v>
      </c>
      <c r="M53" s="186">
        <f>K53/K6</f>
        <v>6.2326869806094186E-3</v>
      </c>
      <c r="N53" s="159">
        <v>9</v>
      </c>
      <c r="O53" s="159">
        <f t="shared" si="32"/>
        <v>5670</v>
      </c>
      <c r="P53" s="186">
        <f>N53/N6</f>
        <v>6.2326869806094186E-3</v>
      </c>
      <c r="Q53" s="159">
        <v>4</v>
      </c>
      <c r="R53" s="159">
        <f t="shared" si="33"/>
        <v>2520</v>
      </c>
      <c r="S53" s="186">
        <f>Q53/Q6</f>
        <v>2.9048656499636892E-3</v>
      </c>
      <c r="T53" s="159">
        <v>9</v>
      </c>
      <c r="U53" s="159">
        <f t="shared" si="34"/>
        <v>5670</v>
      </c>
      <c r="V53" s="186">
        <f>T53/T6</f>
        <v>9.2307692307692316E-3</v>
      </c>
    </row>
    <row r="54" spans="3:22" x14ac:dyDescent="0.15">
      <c r="C54" s="159">
        <v>630</v>
      </c>
      <c r="D54" s="159">
        <v>660</v>
      </c>
      <c r="E54" s="159"/>
      <c r="F54" s="159">
        <f t="shared" si="29"/>
        <v>0</v>
      </c>
      <c r="G54" s="186">
        <f>E54/E6</f>
        <v>0</v>
      </c>
      <c r="H54" s="159">
        <v>31</v>
      </c>
      <c r="I54" s="159">
        <f t="shared" si="30"/>
        <v>20460</v>
      </c>
      <c r="J54" s="186">
        <f>H54/H6</f>
        <v>2.3993808049535603E-2</v>
      </c>
      <c r="K54" s="159"/>
      <c r="L54" s="159">
        <f t="shared" si="31"/>
        <v>0</v>
      </c>
      <c r="M54" s="186">
        <f>K54/K6</f>
        <v>0</v>
      </c>
      <c r="N54" s="159"/>
      <c r="O54" s="159">
        <f t="shared" si="32"/>
        <v>0</v>
      </c>
      <c r="P54" s="186">
        <f>N54/N6</f>
        <v>0</v>
      </c>
      <c r="Q54" s="159"/>
      <c r="R54" s="159">
        <f t="shared" si="33"/>
        <v>0</v>
      </c>
      <c r="S54" s="186">
        <f>Q54/Q6</f>
        <v>0</v>
      </c>
      <c r="T54" s="159">
        <v>19</v>
      </c>
      <c r="U54" s="159">
        <f t="shared" si="34"/>
        <v>12540</v>
      </c>
      <c r="V54" s="186">
        <f>T54/T6</f>
        <v>1.9487179487179488E-2</v>
      </c>
    </row>
    <row r="55" spans="3:22" x14ac:dyDescent="0.15">
      <c r="C55" s="159">
        <v>660</v>
      </c>
      <c r="D55" s="159">
        <v>690</v>
      </c>
      <c r="E55" s="159">
        <v>8</v>
      </c>
      <c r="F55" s="159">
        <f t="shared" si="29"/>
        <v>5520</v>
      </c>
      <c r="G55" s="186">
        <f>E55/E6</f>
        <v>5.521048999309869E-3</v>
      </c>
      <c r="H55" s="159">
        <v>4</v>
      </c>
      <c r="I55" s="159">
        <f t="shared" si="30"/>
        <v>2760</v>
      </c>
      <c r="J55" s="186">
        <f>H55/H6</f>
        <v>3.0959752321981426E-3</v>
      </c>
      <c r="K55" s="159"/>
      <c r="L55" s="159">
        <f t="shared" si="31"/>
        <v>0</v>
      </c>
      <c r="M55" s="186">
        <f>K55/K6</f>
        <v>0</v>
      </c>
      <c r="N55" s="159"/>
      <c r="O55" s="159">
        <f t="shared" si="32"/>
        <v>0</v>
      </c>
      <c r="P55" s="186">
        <f>N55/N6</f>
        <v>0</v>
      </c>
      <c r="Q55" s="159"/>
      <c r="R55" s="159">
        <f t="shared" si="33"/>
        <v>0</v>
      </c>
      <c r="S55" s="186">
        <f>Q55/Q6</f>
        <v>0</v>
      </c>
      <c r="T55" s="159"/>
      <c r="U55" s="159">
        <f t="shared" si="34"/>
        <v>0</v>
      </c>
      <c r="V55" s="186">
        <f>T55/T6</f>
        <v>0</v>
      </c>
    </row>
    <row r="56" spans="3:22" x14ac:dyDescent="0.15">
      <c r="C56" s="159">
        <v>730</v>
      </c>
      <c r="D56" s="159">
        <v>730</v>
      </c>
      <c r="E56" s="159">
        <v>45</v>
      </c>
      <c r="F56" s="159">
        <f t="shared" si="29"/>
        <v>32850</v>
      </c>
      <c r="G56" s="186">
        <f>E56/E6</f>
        <v>3.1055900621118012E-2</v>
      </c>
      <c r="H56" s="159">
        <v>37</v>
      </c>
      <c r="I56" s="159">
        <f t="shared" si="30"/>
        <v>27010</v>
      </c>
      <c r="J56" s="186">
        <f>H56/H6</f>
        <v>2.8637770897832818E-2</v>
      </c>
      <c r="K56" s="159">
        <v>52</v>
      </c>
      <c r="L56" s="159">
        <f t="shared" si="31"/>
        <v>37960</v>
      </c>
      <c r="M56" s="186">
        <f>K56/K6</f>
        <v>3.6011080332409975E-2</v>
      </c>
      <c r="N56" s="159">
        <v>52</v>
      </c>
      <c r="O56" s="159">
        <f t="shared" si="32"/>
        <v>37960</v>
      </c>
      <c r="P56" s="186">
        <f>N56/N6</f>
        <v>3.6011080332409975E-2</v>
      </c>
      <c r="Q56" s="159">
        <v>24</v>
      </c>
      <c r="R56" s="159">
        <f t="shared" si="33"/>
        <v>17520</v>
      </c>
      <c r="S56" s="186">
        <f>Q56/Q6</f>
        <v>1.7429193899782137E-2</v>
      </c>
      <c r="T56" s="159">
        <v>40</v>
      </c>
      <c r="U56" s="159">
        <f t="shared" si="34"/>
        <v>29200</v>
      </c>
      <c r="V56" s="186">
        <f>T56/T6</f>
        <v>4.1025641025641026E-2</v>
      </c>
    </row>
    <row r="57" spans="3:22" x14ac:dyDescent="0.15">
      <c r="C57" s="159">
        <v>760</v>
      </c>
      <c r="D57" s="159">
        <v>760</v>
      </c>
      <c r="E57" s="159">
        <v>1</v>
      </c>
      <c r="F57" s="159">
        <f t="shared" si="29"/>
        <v>760</v>
      </c>
      <c r="G57" s="186">
        <f>E57/E6</f>
        <v>6.9013112491373362E-4</v>
      </c>
      <c r="H57" s="159">
        <v>1</v>
      </c>
      <c r="I57" s="159">
        <f t="shared" si="30"/>
        <v>760</v>
      </c>
      <c r="J57" s="186">
        <f>H57/H6</f>
        <v>7.7399380804953565E-4</v>
      </c>
      <c r="K57" s="159"/>
      <c r="L57" s="159">
        <f t="shared" si="31"/>
        <v>0</v>
      </c>
      <c r="M57" s="186">
        <f>K57/K6</f>
        <v>0</v>
      </c>
      <c r="N57" s="159"/>
      <c r="O57" s="159">
        <f t="shared" si="32"/>
        <v>0</v>
      </c>
      <c r="P57" s="186">
        <f>N57/N6</f>
        <v>0</v>
      </c>
      <c r="Q57" s="159"/>
      <c r="R57" s="159">
        <f t="shared" si="33"/>
        <v>0</v>
      </c>
      <c r="S57" s="186">
        <f>Q57/Q6</f>
        <v>0</v>
      </c>
      <c r="T57" s="159"/>
      <c r="U57" s="159">
        <f t="shared" si="34"/>
        <v>0</v>
      </c>
      <c r="V57" s="186">
        <f>T57/T6</f>
        <v>0</v>
      </c>
    </row>
    <row r="58" spans="3:22" x14ac:dyDescent="0.15">
      <c r="C58" s="159">
        <v>790</v>
      </c>
      <c r="D58" s="159">
        <v>790</v>
      </c>
      <c r="E58" s="159"/>
      <c r="F58" s="159">
        <f t="shared" si="29"/>
        <v>0</v>
      </c>
      <c r="G58" s="186">
        <f>E58/E6</f>
        <v>0</v>
      </c>
      <c r="H58" s="159"/>
      <c r="I58" s="159">
        <f t="shared" si="30"/>
        <v>0</v>
      </c>
      <c r="J58" s="186">
        <f>H58/H6</f>
        <v>0</v>
      </c>
      <c r="K58" s="159"/>
      <c r="L58" s="159">
        <f t="shared" si="31"/>
        <v>0</v>
      </c>
      <c r="M58" s="186">
        <f>K58/K6</f>
        <v>0</v>
      </c>
      <c r="N58" s="159"/>
      <c r="O58" s="159">
        <f t="shared" si="32"/>
        <v>0</v>
      </c>
      <c r="P58" s="186">
        <f>N58/N6</f>
        <v>0</v>
      </c>
      <c r="Q58" s="159"/>
      <c r="R58" s="159">
        <f t="shared" si="33"/>
        <v>0</v>
      </c>
      <c r="S58" s="186">
        <f>Q58/Q6</f>
        <v>0</v>
      </c>
      <c r="T58" s="159">
        <v>1</v>
      </c>
      <c r="U58" s="159">
        <f t="shared" si="34"/>
        <v>790</v>
      </c>
      <c r="V58" s="186">
        <f>T58/T6</f>
        <v>1.0256410256410256E-3</v>
      </c>
    </row>
    <row r="59" spans="3:22" x14ac:dyDescent="0.15">
      <c r="C59" s="159">
        <v>830</v>
      </c>
      <c r="D59" s="159">
        <v>830</v>
      </c>
      <c r="E59" s="159"/>
      <c r="F59" s="159">
        <f t="shared" si="29"/>
        <v>0</v>
      </c>
      <c r="G59" s="186">
        <f>E59/E6</f>
        <v>0</v>
      </c>
      <c r="H59" s="159">
        <v>1</v>
      </c>
      <c r="I59" s="159">
        <f t="shared" si="30"/>
        <v>830</v>
      </c>
      <c r="J59" s="186">
        <f>H59/H6</f>
        <v>7.7399380804953565E-4</v>
      </c>
      <c r="K59" s="159">
        <v>42</v>
      </c>
      <c r="L59" s="159">
        <f t="shared" si="31"/>
        <v>34860</v>
      </c>
      <c r="M59" s="186">
        <f>K59/K6</f>
        <v>2.9085872576177285E-2</v>
      </c>
      <c r="N59" s="159">
        <v>42</v>
      </c>
      <c r="O59" s="159">
        <f t="shared" si="32"/>
        <v>34860</v>
      </c>
      <c r="P59" s="186">
        <f>N59/N6</f>
        <v>2.9085872576177285E-2</v>
      </c>
      <c r="Q59" s="159">
        <v>29</v>
      </c>
      <c r="R59" s="159">
        <f t="shared" si="33"/>
        <v>24070</v>
      </c>
      <c r="S59" s="186">
        <f>Q59/Q6</f>
        <v>2.1060275962236745E-2</v>
      </c>
      <c r="T59" s="159">
        <v>32</v>
      </c>
      <c r="U59" s="159">
        <f t="shared" si="34"/>
        <v>26560</v>
      </c>
      <c r="V59" s="186">
        <f>T59/T6</f>
        <v>3.282051282051282E-2</v>
      </c>
    </row>
    <row r="60" spans="3:22" x14ac:dyDescent="0.15">
      <c r="C60" s="159">
        <v>860</v>
      </c>
      <c r="D60" s="159">
        <v>860</v>
      </c>
      <c r="E60" s="159"/>
      <c r="F60" s="159">
        <f t="shared" si="29"/>
        <v>0</v>
      </c>
      <c r="G60" s="186">
        <f>E60/E6</f>
        <v>0</v>
      </c>
      <c r="H60" s="159"/>
      <c r="I60" s="159">
        <f t="shared" si="30"/>
        <v>0</v>
      </c>
      <c r="J60" s="186">
        <f>H60/H6</f>
        <v>0</v>
      </c>
      <c r="K60" s="159"/>
      <c r="L60" s="159">
        <f t="shared" si="31"/>
        <v>0</v>
      </c>
      <c r="M60" s="186">
        <f>K60/K6</f>
        <v>0</v>
      </c>
      <c r="N60" s="159"/>
      <c r="O60" s="159">
        <f t="shared" si="32"/>
        <v>0</v>
      </c>
      <c r="P60" s="186">
        <f>N60/N6</f>
        <v>0</v>
      </c>
      <c r="Q60" s="159"/>
      <c r="R60" s="159">
        <f t="shared" si="33"/>
        <v>0</v>
      </c>
      <c r="S60" s="186">
        <f>Q60/Q6</f>
        <v>0</v>
      </c>
      <c r="T60" s="159"/>
      <c r="U60" s="159">
        <f t="shared" si="34"/>
        <v>0</v>
      </c>
      <c r="V60" s="186">
        <f>T60/T6</f>
        <v>0</v>
      </c>
    </row>
    <row r="61" spans="3:22" x14ac:dyDescent="0.15">
      <c r="C61" s="159">
        <v>890</v>
      </c>
      <c r="D61" s="159">
        <v>890</v>
      </c>
      <c r="E61" s="159">
        <v>1</v>
      </c>
      <c r="F61" s="159">
        <f t="shared" si="29"/>
        <v>890</v>
      </c>
      <c r="G61" s="186">
        <f>E61/E6</f>
        <v>6.9013112491373362E-4</v>
      </c>
      <c r="H61" s="159">
        <v>1</v>
      </c>
      <c r="I61" s="159">
        <f t="shared" si="30"/>
        <v>890</v>
      </c>
      <c r="J61" s="186">
        <f>H61/H6</f>
        <v>7.7399380804953565E-4</v>
      </c>
      <c r="K61" s="159"/>
      <c r="L61" s="159">
        <f t="shared" si="31"/>
        <v>0</v>
      </c>
      <c r="M61" s="186">
        <f>K61/K6</f>
        <v>0</v>
      </c>
      <c r="N61" s="159"/>
      <c r="O61" s="159">
        <f t="shared" si="32"/>
        <v>0</v>
      </c>
      <c r="P61" s="186">
        <f>N61/N6</f>
        <v>0</v>
      </c>
      <c r="Q61" s="159"/>
      <c r="R61" s="159">
        <f t="shared" si="33"/>
        <v>0</v>
      </c>
      <c r="S61" s="186">
        <f>Q61/Q6</f>
        <v>0</v>
      </c>
      <c r="T61" s="159"/>
      <c r="U61" s="159">
        <f t="shared" si="34"/>
        <v>0</v>
      </c>
      <c r="V61" s="186">
        <f>T61/T6</f>
        <v>0</v>
      </c>
    </row>
    <row r="62" spans="3:22" x14ac:dyDescent="0.15">
      <c r="C62" s="159">
        <v>930</v>
      </c>
      <c r="D62" s="159">
        <v>930</v>
      </c>
      <c r="E62" s="159"/>
      <c r="F62" s="159">
        <f t="shared" si="29"/>
        <v>0</v>
      </c>
      <c r="G62" s="186">
        <f>E62/E6</f>
        <v>0</v>
      </c>
      <c r="H62" s="159">
        <v>6</v>
      </c>
      <c r="I62" s="159">
        <f t="shared" si="30"/>
        <v>5580</v>
      </c>
      <c r="J62" s="186">
        <f>H62/H6</f>
        <v>4.6439628482972135E-3</v>
      </c>
      <c r="K62" s="159"/>
      <c r="L62" s="159">
        <f t="shared" si="31"/>
        <v>0</v>
      </c>
      <c r="M62" s="186">
        <f>K62/K6</f>
        <v>0</v>
      </c>
      <c r="N62" s="159"/>
      <c r="O62" s="159">
        <f t="shared" si="32"/>
        <v>0</v>
      </c>
      <c r="P62" s="186">
        <f>N62/N6</f>
        <v>0</v>
      </c>
      <c r="Q62" s="159"/>
      <c r="R62" s="159">
        <f t="shared" si="33"/>
        <v>0</v>
      </c>
      <c r="S62" s="186">
        <f>Q62/Q6</f>
        <v>0</v>
      </c>
      <c r="T62" s="159">
        <v>1</v>
      </c>
      <c r="U62" s="159">
        <f t="shared" si="34"/>
        <v>930</v>
      </c>
      <c r="V62" s="186">
        <f>T62/T6</f>
        <v>1.0256410256410256E-3</v>
      </c>
    </row>
    <row r="63" spans="3:22" x14ac:dyDescent="0.15">
      <c r="C63" s="159">
        <v>960</v>
      </c>
      <c r="D63" s="159">
        <v>960</v>
      </c>
      <c r="E63" s="159"/>
      <c r="F63" s="159">
        <f t="shared" si="29"/>
        <v>0</v>
      </c>
      <c r="G63" s="186">
        <f>E63/E6</f>
        <v>0</v>
      </c>
      <c r="H63" s="159"/>
      <c r="I63" s="159">
        <f t="shared" si="30"/>
        <v>0</v>
      </c>
      <c r="J63" s="186">
        <f>H63/H6</f>
        <v>0</v>
      </c>
      <c r="K63" s="159"/>
      <c r="L63" s="159">
        <f t="shared" si="31"/>
        <v>0</v>
      </c>
      <c r="M63" s="186">
        <f>K63/K6</f>
        <v>0</v>
      </c>
      <c r="N63" s="159"/>
      <c r="O63" s="159">
        <f t="shared" si="32"/>
        <v>0</v>
      </c>
      <c r="P63" s="186">
        <f>N63/N6</f>
        <v>0</v>
      </c>
      <c r="Q63" s="159"/>
      <c r="R63" s="159">
        <f t="shared" si="33"/>
        <v>0</v>
      </c>
      <c r="S63" s="186">
        <f>Q63/Q6</f>
        <v>0</v>
      </c>
      <c r="T63" s="159"/>
      <c r="U63" s="159">
        <f t="shared" si="34"/>
        <v>0</v>
      </c>
      <c r="V63" s="186">
        <f>T63/T6</f>
        <v>0</v>
      </c>
    </row>
    <row r="64" spans="3:22" x14ac:dyDescent="0.15">
      <c r="C64" s="159">
        <v>990</v>
      </c>
      <c r="D64" s="159">
        <v>990</v>
      </c>
      <c r="E64" s="159">
        <v>4</v>
      </c>
      <c r="F64" s="159">
        <f t="shared" si="29"/>
        <v>3960</v>
      </c>
      <c r="G64" s="186">
        <f>E64/E6</f>
        <v>2.7605244996549345E-3</v>
      </c>
      <c r="H64" s="159">
        <v>4</v>
      </c>
      <c r="I64" s="159">
        <f t="shared" si="30"/>
        <v>3960</v>
      </c>
      <c r="J64" s="186">
        <f>H64/H6</f>
        <v>3.0959752321981426E-3</v>
      </c>
      <c r="K64" s="159">
        <v>32</v>
      </c>
      <c r="L64" s="159">
        <f t="shared" si="31"/>
        <v>31680</v>
      </c>
      <c r="M64" s="186">
        <f>K64/K6</f>
        <v>2.2160664819944598E-2</v>
      </c>
      <c r="N64" s="159">
        <v>32</v>
      </c>
      <c r="O64" s="159">
        <f t="shared" si="32"/>
        <v>31680</v>
      </c>
      <c r="P64" s="186">
        <f>N64/N6</f>
        <v>2.2160664819944598E-2</v>
      </c>
      <c r="Q64" s="159">
        <v>43</v>
      </c>
      <c r="R64" s="159">
        <f t="shared" si="33"/>
        <v>42570</v>
      </c>
      <c r="S64" s="186">
        <f>Q64/Q6</f>
        <v>3.1227305737109658E-2</v>
      </c>
      <c r="T64" s="159">
        <v>23</v>
      </c>
      <c r="U64" s="159">
        <f t="shared" si="34"/>
        <v>22770</v>
      </c>
      <c r="V64" s="186">
        <f>T64/T6</f>
        <v>2.3589743589743591E-2</v>
      </c>
    </row>
    <row r="65" spans="3:22" x14ac:dyDescent="0.15">
      <c r="C65" s="159">
        <v>1030</v>
      </c>
      <c r="D65" s="159">
        <v>1030</v>
      </c>
      <c r="E65" s="159"/>
      <c r="F65" s="159">
        <f t="shared" si="29"/>
        <v>0</v>
      </c>
      <c r="G65" s="186">
        <f>E65/E6</f>
        <v>0</v>
      </c>
      <c r="H65" s="159"/>
      <c r="I65" s="159">
        <f t="shared" si="30"/>
        <v>0</v>
      </c>
      <c r="J65" s="186">
        <f>H65/H6</f>
        <v>0</v>
      </c>
      <c r="K65" s="159"/>
      <c r="L65" s="159">
        <f t="shared" si="31"/>
        <v>0</v>
      </c>
      <c r="M65" s="186">
        <f>K65/K6</f>
        <v>0</v>
      </c>
      <c r="N65" s="159"/>
      <c r="O65" s="159">
        <f t="shared" si="32"/>
        <v>0</v>
      </c>
      <c r="P65" s="186">
        <f>N65/N6</f>
        <v>0</v>
      </c>
      <c r="Q65" s="159"/>
      <c r="R65" s="159">
        <f t="shared" si="33"/>
        <v>0</v>
      </c>
      <c r="S65" s="186">
        <f>Q65/Q6</f>
        <v>0</v>
      </c>
      <c r="T65" s="159">
        <v>11</v>
      </c>
      <c r="U65" s="159">
        <f t="shared" si="34"/>
        <v>11330</v>
      </c>
      <c r="V65" s="186">
        <f>T65/T6</f>
        <v>1.1282051282051283E-2</v>
      </c>
    </row>
    <row r="66" spans="3:22" x14ac:dyDescent="0.15">
      <c r="C66" s="159"/>
      <c r="D66" s="159"/>
      <c r="E66" s="159"/>
      <c r="F66" s="159"/>
      <c r="G66" s="186">
        <f>E66/E6</f>
        <v>0</v>
      </c>
      <c r="H66" s="159"/>
      <c r="I66" s="159">
        <f t="shared" si="30"/>
        <v>0</v>
      </c>
      <c r="J66" s="186">
        <f>H66/H6</f>
        <v>0</v>
      </c>
      <c r="K66" s="159"/>
      <c r="L66" s="159">
        <f t="shared" si="31"/>
        <v>0</v>
      </c>
      <c r="M66" s="186">
        <f>K66/K6</f>
        <v>0</v>
      </c>
      <c r="N66" s="159"/>
      <c r="O66" s="159">
        <f t="shared" si="32"/>
        <v>0</v>
      </c>
      <c r="P66" s="186">
        <f>N66/N6</f>
        <v>0</v>
      </c>
      <c r="Q66" s="159"/>
      <c r="R66" s="159">
        <f t="shared" si="33"/>
        <v>0</v>
      </c>
      <c r="S66" s="186">
        <f>Q66/Q6</f>
        <v>0</v>
      </c>
      <c r="T66" s="159"/>
      <c r="U66" s="159">
        <f t="shared" si="34"/>
        <v>0</v>
      </c>
      <c r="V66" s="186">
        <f>T66/T6</f>
        <v>0</v>
      </c>
    </row>
    <row r="67" spans="3:22" x14ac:dyDescent="0.15">
      <c r="C67" s="159"/>
      <c r="D67" s="159"/>
      <c r="E67" s="159"/>
      <c r="F67" s="159"/>
      <c r="G67" s="186">
        <f>E67/E6</f>
        <v>0</v>
      </c>
      <c r="H67" s="159"/>
      <c r="I67" s="159">
        <f t="shared" si="30"/>
        <v>0</v>
      </c>
      <c r="J67" s="186">
        <f>H67/H6</f>
        <v>0</v>
      </c>
      <c r="K67" s="159"/>
      <c r="L67" s="159">
        <f t="shared" si="31"/>
        <v>0</v>
      </c>
      <c r="M67" s="186">
        <f>K67/K6</f>
        <v>0</v>
      </c>
      <c r="N67" s="159"/>
      <c r="O67" s="159">
        <f t="shared" si="32"/>
        <v>0</v>
      </c>
      <c r="P67" s="186">
        <f>N67/N6</f>
        <v>0</v>
      </c>
      <c r="Q67" s="159"/>
      <c r="R67" s="159">
        <f t="shared" si="33"/>
        <v>0</v>
      </c>
      <c r="S67" s="186">
        <f>Q67/Q6</f>
        <v>0</v>
      </c>
      <c r="T67" s="159"/>
      <c r="U67" s="159">
        <f t="shared" si="34"/>
        <v>0</v>
      </c>
      <c r="V67" s="186">
        <f>T67/T6</f>
        <v>0</v>
      </c>
    </row>
    <row r="68" spans="3:22" x14ac:dyDescent="0.15">
      <c r="C68" s="159"/>
      <c r="D68" s="159"/>
      <c r="E68" s="159"/>
      <c r="F68" s="159"/>
      <c r="G68" s="186">
        <f t="shared" ref="G68:G72" si="35">E68/E25</f>
        <v>0</v>
      </c>
      <c r="H68" s="159"/>
      <c r="I68" s="159">
        <f t="shared" si="30"/>
        <v>0</v>
      </c>
      <c r="J68" s="186">
        <f t="shared" ref="J68:J72" si="36">H68/H25</f>
        <v>0</v>
      </c>
      <c r="K68" s="159"/>
      <c r="L68" s="159">
        <f t="shared" si="31"/>
        <v>0</v>
      </c>
      <c r="M68" s="186">
        <f t="shared" ref="M68:M72" si="37">K68/K25</f>
        <v>0</v>
      </c>
      <c r="N68" s="159"/>
      <c r="O68" s="159">
        <f t="shared" si="32"/>
        <v>0</v>
      </c>
      <c r="P68" s="186">
        <f t="shared" ref="P68:P72" si="38">N68/N25</f>
        <v>0</v>
      </c>
      <c r="Q68" s="159"/>
      <c r="R68" s="159">
        <f t="shared" si="33"/>
        <v>0</v>
      </c>
      <c r="S68" s="186">
        <f t="shared" ref="S68:S72" si="39">Q68/Q25</f>
        <v>0</v>
      </c>
      <c r="T68" s="159"/>
      <c r="U68" s="159">
        <f t="shared" si="34"/>
        <v>0</v>
      </c>
      <c r="V68" s="186">
        <f t="shared" ref="V68:V72" si="40">T68/T25</f>
        <v>0</v>
      </c>
    </row>
    <row r="69" spans="3:22" x14ac:dyDescent="0.15">
      <c r="C69" s="159"/>
      <c r="D69" s="159"/>
      <c r="E69" s="159"/>
      <c r="F69" s="159"/>
      <c r="G69" s="186">
        <f t="shared" si="35"/>
        <v>0</v>
      </c>
      <c r="H69" s="159"/>
      <c r="I69" s="159">
        <f t="shared" si="30"/>
        <v>0</v>
      </c>
      <c r="J69" s="186">
        <f t="shared" si="36"/>
        <v>0</v>
      </c>
      <c r="K69" s="159"/>
      <c r="L69" s="159">
        <f t="shared" si="31"/>
        <v>0</v>
      </c>
      <c r="M69" s="186">
        <f t="shared" si="37"/>
        <v>0</v>
      </c>
      <c r="N69" s="159"/>
      <c r="O69" s="159">
        <f t="shared" si="32"/>
        <v>0</v>
      </c>
      <c r="P69" s="186">
        <f t="shared" si="38"/>
        <v>0</v>
      </c>
      <c r="Q69" s="159"/>
      <c r="R69" s="159">
        <f t="shared" si="33"/>
        <v>0</v>
      </c>
      <c r="S69" s="186">
        <f t="shared" si="39"/>
        <v>0</v>
      </c>
      <c r="T69" s="159"/>
      <c r="U69" s="159">
        <f t="shared" si="34"/>
        <v>0</v>
      </c>
      <c r="V69" s="186" t="e">
        <f t="shared" si="40"/>
        <v>#DIV/0!</v>
      </c>
    </row>
    <row r="70" spans="3:22" x14ac:dyDescent="0.15">
      <c r="C70" s="159"/>
      <c r="D70" s="159"/>
      <c r="E70" s="159"/>
      <c r="F70" s="159"/>
      <c r="G70" s="186">
        <f t="shared" si="35"/>
        <v>0</v>
      </c>
      <c r="H70" s="159"/>
      <c r="I70" s="159">
        <f t="shared" si="30"/>
        <v>0</v>
      </c>
      <c r="J70" s="186">
        <f t="shared" si="36"/>
        <v>0</v>
      </c>
      <c r="K70" s="159"/>
      <c r="L70" s="159">
        <f t="shared" si="31"/>
        <v>0</v>
      </c>
      <c r="M70" s="186">
        <f t="shared" si="37"/>
        <v>0</v>
      </c>
      <c r="N70" s="159"/>
      <c r="O70" s="159">
        <f t="shared" si="32"/>
        <v>0</v>
      </c>
      <c r="P70" s="186">
        <f t="shared" si="38"/>
        <v>0</v>
      </c>
      <c r="Q70" s="159"/>
      <c r="R70" s="159">
        <f t="shared" si="33"/>
        <v>0</v>
      </c>
      <c r="S70" s="186">
        <f t="shared" si="39"/>
        <v>0</v>
      </c>
      <c r="T70" s="159"/>
      <c r="U70" s="159">
        <f t="shared" si="34"/>
        <v>0</v>
      </c>
      <c r="V70" s="186">
        <f t="shared" si="40"/>
        <v>0</v>
      </c>
    </row>
    <row r="71" spans="3:22" x14ac:dyDescent="0.15">
      <c r="C71" s="159"/>
      <c r="D71" s="159"/>
      <c r="E71" s="159"/>
      <c r="F71" s="159"/>
      <c r="G71" s="186">
        <f t="shared" si="35"/>
        <v>0</v>
      </c>
      <c r="H71" s="159"/>
      <c r="I71" s="159">
        <f t="shared" si="30"/>
        <v>0</v>
      </c>
      <c r="J71" s="186">
        <f t="shared" si="36"/>
        <v>0</v>
      </c>
      <c r="K71" s="159"/>
      <c r="L71" s="159">
        <f t="shared" si="31"/>
        <v>0</v>
      </c>
      <c r="M71" s="186">
        <f t="shared" si="37"/>
        <v>0</v>
      </c>
      <c r="N71" s="159"/>
      <c r="O71" s="159">
        <f t="shared" si="32"/>
        <v>0</v>
      </c>
      <c r="P71" s="186">
        <f t="shared" si="38"/>
        <v>0</v>
      </c>
      <c r="Q71" s="159"/>
      <c r="R71" s="159">
        <f t="shared" si="33"/>
        <v>0</v>
      </c>
      <c r="S71" s="186">
        <f t="shared" si="39"/>
        <v>0</v>
      </c>
      <c r="T71" s="159"/>
      <c r="U71" s="159">
        <f t="shared" si="34"/>
        <v>0</v>
      </c>
      <c r="V71" s="186">
        <f t="shared" si="40"/>
        <v>0</v>
      </c>
    </row>
    <row r="72" spans="3:22" x14ac:dyDescent="0.15">
      <c r="C72" s="159"/>
      <c r="D72" s="159"/>
      <c r="E72" s="159"/>
      <c r="F72" s="159"/>
      <c r="G72" s="186">
        <f t="shared" si="35"/>
        <v>0</v>
      </c>
      <c r="H72" s="159"/>
      <c r="I72" s="159">
        <f t="shared" si="30"/>
        <v>0</v>
      </c>
      <c r="J72" s="186">
        <f t="shared" si="36"/>
        <v>0</v>
      </c>
      <c r="K72" s="159"/>
      <c r="L72" s="159">
        <f t="shared" si="31"/>
        <v>0</v>
      </c>
      <c r="M72" s="186">
        <f t="shared" si="37"/>
        <v>0</v>
      </c>
      <c r="N72" s="159"/>
      <c r="O72" s="159">
        <f t="shared" si="32"/>
        <v>0</v>
      </c>
      <c r="P72" s="186">
        <f t="shared" si="38"/>
        <v>0</v>
      </c>
      <c r="Q72" s="159"/>
      <c r="R72" s="159">
        <f t="shared" si="33"/>
        <v>0</v>
      </c>
      <c r="S72" s="186">
        <f t="shared" si="39"/>
        <v>0</v>
      </c>
      <c r="T72" s="159"/>
      <c r="U72" s="159">
        <f t="shared" si="34"/>
        <v>0</v>
      </c>
      <c r="V72" s="186">
        <f t="shared" si="40"/>
        <v>0</v>
      </c>
    </row>
    <row r="73" spans="3:22" x14ac:dyDescent="0.15">
      <c r="C73" s="159"/>
      <c r="D73" s="159"/>
      <c r="E73" s="159"/>
      <c r="F73" s="159"/>
      <c r="G73" s="186"/>
      <c r="H73" s="159"/>
      <c r="I73" s="159">
        <f t="shared" si="30"/>
        <v>0</v>
      </c>
      <c r="J73" s="186"/>
      <c r="K73" s="159"/>
      <c r="L73" s="159">
        <f t="shared" si="31"/>
        <v>0</v>
      </c>
      <c r="M73" s="186"/>
      <c r="N73" s="159"/>
      <c r="O73" s="159">
        <f t="shared" si="32"/>
        <v>0</v>
      </c>
      <c r="P73" s="186"/>
      <c r="Q73" s="159"/>
      <c r="R73" s="159">
        <f t="shared" si="33"/>
        <v>0</v>
      </c>
      <c r="S73" s="186"/>
      <c r="T73" s="159"/>
      <c r="U73" s="159">
        <f t="shared" si="34"/>
        <v>0</v>
      </c>
      <c r="V73" s="186"/>
    </row>
    <row r="74" spans="3:22" x14ac:dyDescent="0.15">
      <c r="C74" s="164" t="s">
        <v>54</v>
      </c>
      <c r="D74" s="164"/>
      <c r="E74" s="164">
        <f>E49+G68+E50+E51+E52+E53+E54+E55+E56+E57+E58+E59+E60+E61+E62+E63+E64+E65+E66+E67+E68+E69+E70+E71+E72+E73</f>
        <v>154</v>
      </c>
      <c r="F74" s="164">
        <f>F49+H68+F50+F51+F52+F53+F54+F55+F56+F57+F58+F59+F60+F61+F62+F63+F64+F65+F66+F67+F68+F69+F70+F71+F72+F73</f>
        <v>103590</v>
      </c>
      <c r="G74" s="171">
        <f>G49+G50+G51+G52+G53+G54+G55+G56+G57+G58+G59+G60+G61+G62+G63+G64+G65+G66+G67+G68+G69+G70+G71+G72+G73</f>
        <v>0.10628019323671498</v>
      </c>
      <c r="H74" s="164">
        <f>H49+J68+H50+H51+H52+H53+H54+H55+H56+H57+H58+H59+H60+H61+H62+H63+H64+H65+H66+H67+H68+H69+H70+H71+H72+H73</f>
        <v>105</v>
      </c>
      <c r="I74" s="164">
        <f>I49+K68+I50+I51+I52+I53+I54+I55+I56+I57+I58+I59+I60+I61+I62+I63+I64+I65+I66+I67+I68+I69+I70+I71+I72+I73</f>
        <v>73620</v>
      </c>
      <c r="J74" s="171">
        <f>J49+J50+J51+J52+J53+J54+J55+J56+J57+J58+J59+J60+J61+J62+J63+J64+J65+J66+J67+J68+J69+J70+J71+J72+J73</f>
        <v>8.1269349845201219E-2</v>
      </c>
      <c r="K74" s="164">
        <f>K49+M68+K50+K51+K52+K53+K54+K55+K56+K57+K58+K59+K60+K61+K62+K63+K64+K65+K66+K67+K68+K69+K70+K71+K72+K73</f>
        <v>205</v>
      </c>
      <c r="L74" s="164">
        <f>L49+N68+L50+L51+L52+L53+L54+L55+L56+L57+L58+L59+L60+L61+L62+L63+L64+L65+L66+L67+L68+L69+L70+L71+L72+L73</f>
        <v>148770</v>
      </c>
      <c r="M74" s="171">
        <f>M49+M50+M51+M52+M53+M54+M55+M56+M57+M58+M59+M60+M61+M62+M63+M64+M65+M66+M67+M68+M69+M70+M71+M72+M73</f>
        <v>0.14196675900277009</v>
      </c>
      <c r="N74" s="164">
        <f>N49+P68+N50+N51+N52+N53+N54+N55+N56+N57+N58+N59+N60+N61+N62+N63+N64+N65+N66+N67+N68+N69+N70+N71+N72+N73</f>
        <v>205</v>
      </c>
      <c r="O74" s="164">
        <f>O49+Q68+O50+O51+O52+O53+O54+O55+O56+O57+O58+O59+O60+O61+O62+O63+O64+O65+O66+O67+O68+O69+O70+O71+O72+O73</f>
        <v>148770</v>
      </c>
      <c r="P74" s="171">
        <f>P49+P50+P51+P52+P53+P54+P55+P56+P57+P58+P59+P60+P61+P62+P63+P64+P65+P66+P67+P68+P69+P70+P71+P72+P73</f>
        <v>0.14196675900277009</v>
      </c>
      <c r="Q74" s="164">
        <f>Q49+S68+Q50+Q51+Q52+Q53+Q54+Q55+Q56+Q57+Q58+Q59+Q60+Q61+Q62+Q63+Q64+Q65+Q66+Q67+Q68+Q69+Q70+Q71+Q72+Q73</f>
        <v>113</v>
      </c>
      <c r="R74" s="164">
        <f>R49+T68+R50+R51+R52+R53+R54+R55+R56+R57+R58+R59+R60+R61+R62+R63+R64+R65+R66+R67+R68+R69+R70+R71+R72+R73</f>
        <v>94010</v>
      </c>
      <c r="S74" s="171">
        <f>S49+S50+S51+S52+S53+S54+S55+S56+S57+S58+S59+S60+S61+S62+S63+S64+S65+S66+S67+S68+S69+S70+S71+S72+S73</f>
        <v>8.2062454611474225E-2</v>
      </c>
      <c r="T74" s="164">
        <f>T49+V68+T50+T51+T52+T53+T54+T55+T56+T57+T58+T59+T60+T61+T62+T63+T64+T65+T66+T67+T68+T69+T70+T71+T72+T73</f>
        <v>144</v>
      </c>
      <c r="U74" s="164">
        <f>U49+W68+U50+U51+U52+U53+U54+U55+U56+U57+U58+U59+U60+U61+U62+U63+U64+U65+U66+U67+U68+U69+U70+U71+U72+U73</f>
        <v>114050</v>
      </c>
      <c r="V74" s="171" t="e">
        <f>V49+V50+V51+V52+V53+V54+V55+V56+V57+V58+V59+V60+V61+V62+V63+V64+V65+V66+V67+V68+V69+V70+V71+V72+V73</f>
        <v>#DIV/0!</v>
      </c>
    </row>
    <row r="75" spans="3:22" x14ac:dyDescent="0.15">
      <c r="C75" s="159"/>
      <c r="D75" s="159"/>
      <c r="E75" s="159"/>
      <c r="F75" s="159"/>
      <c r="G75" s="159"/>
      <c r="H75" s="159"/>
      <c r="I75" s="159"/>
      <c r="J75" s="159"/>
      <c r="K75" s="159"/>
      <c r="L75" s="159"/>
      <c r="M75" s="159"/>
      <c r="N75" s="159"/>
      <c r="O75" s="159"/>
      <c r="P75" s="159"/>
      <c r="Q75" s="159"/>
      <c r="R75" s="159"/>
      <c r="S75" s="159"/>
      <c r="T75" s="159"/>
      <c r="U75" s="159"/>
      <c r="V75" s="159"/>
    </row>
    <row r="76" spans="3:22" x14ac:dyDescent="0.15">
      <c r="C76" s="159" t="s">
        <v>288</v>
      </c>
      <c r="D76" s="159"/>
      <c r="E76" s="159"/>
      <c r="F76" s="159"/>
      <c r="G76" s="159"/>
      <c r="H76" s="159"/>
      <c r="I76" s="159"/>
      <c r="J76" s="159"/>
      <c r="K76" s="159"/>
      <c r="L76" s="159"/>
      <c r="M76" s="159"/>
      <c r="N76" s="159"/>
      <c r="O76" s="159"/>
      <c r="P76" s="159"/>
      <c r="Q76" s="159"/>
      <c r="R76" s="159"/>
      <c r="S76" s="159"/>
      <c r="T76" s="159"/>
      <c r="U76" s="159"/>
      <c r="V76" s="159"/>
    </row>
    <row r="77" spans="3:22" x14ac:dyDescent="0.15">
      <c r="C77" s="159" t="s">
        <v>290</v>
      </c>
      <c r="D77" s="159">
        <v>2273</v>
      </c>
      <c r="E77" s="159">
        <v>256</v>
      </c>
      <c r="F77" s="159">
        <f>D77*E77</f>
        <v>581888</v>
      </c>
      <c r="G77" s="189">
        <f>E77/E6</f>
        <v>0.17667356797791581</v>
      </c>
      <c r="H77" s="159">
        <v>121</v>
      </c>
      <c r="I77" s="159">
        <f>H77*D77</f>
        <v>275033</v>
      </c>
      <c r="J77" s="189">
        <f>H77/H6</f>
        <v>9.3653250773993807E-2</v>
      </c>
      <c r="K77" s="159">
        <v>148</v>
      </c>
      <c r="L77" s="159">
        <f>K77*D77</f>
        <v>336404</v>
      </c>
      <c r="M77" s="189">
        <f>K77/K6</f>
        <v>0.10249307479224377</v>
      </c>
      <c r="N77" s="159">
        <v>148</v>
      </c>
      <c r="O77" s="159">
        <f>N77*D77</f>
        <v>336404</v>
      </c>
      <c r="P77" s="189">
        <f>N77/N6</f>
        <v>0.10249307479224377</v>
      </c>
      <c r="Q77" s="159">
        <v>2</v>
      </c>
      <c r="R77" s="159">
        <f>Q77*D77</f>
        <v>4546</v>
      </c>
      <c r="S77" s="189">
        <f>Q77/Q6</f>
        <v>1.4524328249818446E-3</v>
      </c>
      <c r="T77" s="159">
        <v>88</v>
      </c>
      <c r="U77" s="159">
        <f>T77*D77</f>
        <v>200024</v>
      </c>
      <c r="V77" s="189">
        <f>T77/T6</f>
        <v>9.0256410256410263E-2</v>
      </c>
    </row>
    <row r="78" spans="3:22" x14ac:dyDescent="0.15">
      <c r="C78" s="159" t="s">
        <v>291</v>
      </c>
      <c r="D78" s="159">
        <v>2728</v>
      </c>
      <c r="E78" s="159">
        <v>211</v>
      </c>
      <c r="F78" s="159">
        <f>D78*E78</f>
        <v>575608</v>
      </c>
      <c r="G78" s="189">
        <f>E78/E6</f>
        <v>0.14561766735679779</v>
      </c>
      <c r="H78" s="159">
        <v>285</v>
      </c>
      <c r="I78" s="159">
        <f t="shared" ref="I78:I79" si="41">H78*D78</f>
        <v>777480</v>
      </c>
      <c r="J78" s="189">
        <f>H78/H6</f>
        <v>0.22058823529411764</v>
      </c>
      <c r="K78" s="159">
        <v>170</v>
      </c>
      <c r="L78" s="159">
        <f t="shared" ref="L78:L82" si="42">K78*D78</f>
        <v>463760</v>
      </c>
      <c r="M78" s="189">
        <f>K78/K6</f>
        <v>0.11772853185595568</v>
      </c>
      <c r="N78" s="159">
        <v>170</v>
      </c>
      <c r="O78" s="159">
        <f t="shared" ref="O78:O82" si="43">N78*D78</f>
        <v>463760</v>
      </c>
      <c r="P78" s="189">
        <f>N78/N6</f>
        <v>0.11772853185595568</v>
      </c>
      <c r="Q78" s="159">
        <v>449</v>
      </c>
      <c r="R78" s="159">
        <f t="shared" ref="R78:R82" si="44">Q78*D78</f>
        <v>1224872</v>
      </c>
      <c r="S78" s="189">
        <f>Q78/Q6</f>
        <v>0.32607116920842411</v>
      </c>
      <c r="T78" s="159">
        <v>238</v>
      </c>
      <c r="U78" s="159">
        <f t="shared" ref="U78:U82" si="45">T78*D78</f>
        <v>649264</v>
      </c>
      <c r="V78" s="189">
        <f>T78/T6</f>
        <v>0.24410256410256409</v>
      </c>
    </row>
    <row r="79" spans="3:22" x14ac:dyDescent="0.15">
      <c r="C79" s="159" t="s">
        <v>292</v>
      </c>
      <c r="D79" s="159">
        <v>1728</v>
      </c>
      <c r="E79" s="159">
        <v>29</v>
      </c>
      <c r="F79" s="159">
        <f>D79*E79</f>
        <v>50112</v>
      </c>
      <c r="G79" s="189">
        <f>E79/E6</f>
        <v>2.0013802622498276E-2</v>
      </c>
      <c r="H79" s="159">
        <v>100</v>
      </c>
      <c r="I79" s="159">
        <f t="shared" si="41"/>
        <v>172800</v>
      </c>
      <c r="J79" s="189">
        <f>H79/H6</f>
        <v>7.7399380804953566E-2</v>
      </c>
      <c r="K79" s="159">
        <v>90</v>
      </c>
      <c r="L79" s="159">
        <f t="shared" si="42"/>
        <v>155520</v>
      </c>
      <c r="M79" s="189">
        <f>K79/K6</f>
        <v>6.2326869806094184E-2</v>
      </c>
      <c r="N79" s="159">
        <v>90</v>
      </c>
      <c r="O79" s="159">
        <f t="shared" si="43"/>
        <v>155520</v>
      </c>
      <c r="P79" s="189">
        <f>N79/N6</f>
        <v>6.2326869806094184E-2</v>
      </c>
      <c r="Q79" s="159">
        <v>0</v>
      </c>
      <c r="R79" s="159">
        <f t="shared" si="44"/>
        <v>0</v>
      </c>
      <c r="S79" s="189">
        <f>Q79/Q6</f>
        <v>0</v>
      </c>
      <c r="T79" s="159">
        <v>0</v>
      </c>
      <c r="U79" s="159">
        <f t="shared" si="45"/>
        <v>0</v>
      </c>
      <c r="V79" s="189">
        <f>T79/T6</f>
        <v>0</v>
      </c>
    </row>
    <row r="80" spans="3:22" x14ac:dyDescent="0.15">
      <c r="C80" s="159" t="s">
        <v>289</v>
      </c>
      <c r="D80" s="159">
        <v>2728</v>
      </c>
      <c r="E80" s="159"/>
      <c r="F80" s="159"/>
      <c r="G80" s="189">
        <f>E80/E6</f>
        <v>0</v>
      </c>
      <c r="H80" s="159"/>
      <c r="I80" s="159"/>
      <c r="J80" s="189">
        <f>H80/H6</f>
        <v>0</v>
      </c>
      <c r="K80" s="159">
        <v>16</v>
      </c>
      <c r="L80" s="159">
        <f t="shared" si="42"/>
        <v>43648</v>
      </c>
      <c r="M80" s="189">
        <f>K80/K6</f>
        <v>1.1080332409972299E-2</v>
      </c>
      <c r="N80" s="159">
        <v>16</v>
      </c>
      <c r="O80" s="159">
        <f t="shared" si="43"/>
        <v>43648</v>
      </c>
      <c r="P80" s="189">
        <f>N80/N6</f>
        <v>1.1080332409972299E-2</v>
      </c>
      <c r="Q80" s="159">
        <v>0</v>
      </c>
      <c r="R80" s="159">
        <f t="shared" si="44"/>
        <v>0</v>
      </c>
      <c r="S80" s="189">
        <f>Q80/Q6</f>
        <v>0</v>
      </c>
      <c r="T80" s="159">
        <v>0</v>
      </c>
      <c r="U80" s="159">
        <f t="shared" si="45"/>
        <v>0</v>
      </c>
      <c r="V80" s="189">
        <f>T80/T6</f>
        <v>0</v>
      </c>
    </row>
    <row r="81" spans="3:22" x14ac:dyDescent="0.15">
      <c r="C81" s="159" t="s">
        <v>315</v>
      </c>
      <c r="D81" s="159">
        <v>5000</v>
      </c>
      <c r="E81" s="159"/>
      <c r="F81" s="159"/>
      <c r="G81" s="189"/>
      <c r="H81" s="159"/>
      <c r="I81" s="159"/>
      <c r="J81" s="189"/>
      <c r="K81" s="159"/>
      <c r="L81" s="159">
        <f t="shared" si="42"/>
        <v>0</v>
      </c>
      <c r="M81" s="189"/>
      <c r="N81" s="159"/>
      <c r="O81" s="159">
        <f t="shared" si="43"/>
        <v>0</v>
      </c>
      <c r="P81" s="189"/>
      <c r="Q81" s="159">
        <v>176</v>
      </c>
      <c r="R81" s="159">
        <f t="shared" si="44"/>
        <v>880000</v>
      </c>
      <c r="S81" s="189">
        <f>Q81/Q6</f>
        <v>0.12781408859840232</v>
      </c>
      <c r="T81" s="159">
        <v>0</v>
      </c>
      <c r="U81" s="159">
        <f t="shared" si="45"/>
        <v>0</v>
      </c>
      <c r="V81" s="189">
        <f>T81/T6</f>
        <v>0</v>
      </c>
    </row>
    <row r="82" spans="3:22" x14ac:dyDescent="0.15">
      <c r="C82" s="159" t="s">
        <v>319</v>
      </c>
      <c r="D82" s="159">
        <v>3703</v>
      </c>
      <c r="E82" s="159"/>
      <c r="F82" s="159"/>
      <c r="G82" s="189"/>
      <c r="H82" s="159"/>
      <c r="I82" s="159"/>
      <c r="J82" s="189"/>
      <c r="K82" s="159"/>
      <c r="L82" s="159">
        <f t="shared" si="42"/>
        <v>0</v>
      </c>
      <c r="M82" s="189"/>
      <c r="N82" s="159"/>
      <c r="O82" s="159">
        <f t="shared" si="43"/>
        <v>0</v>
      </c>
      <c r="P82" s="189"/>
      <c r="Q82" s="159">
        <v>135</v>
      </c>
      <c r="R82" s="159">
        <f t="shared" si="44"/>
        <v>499905</v>
      </c>
      <c r="S82" s="189">
        <f>Q82/Q6</f>
        <v>9.8039215686274508E-2</v>
      </c>
      <c r="T82" s="159">
        <v>127</v>
      </c>
      <c r="U82" s="159">
        <f t="shared" si="45"/>
        <v>470281</v>
      </c>
      <c r="V82" s="189">
        <f>T82/T6</f>
        <v>0.13025641025641024</v>
      </c>
    </row>
    <row r="83" spans="3:22" x14ac:dyDescent="0.15">
      <c r="C83" s="164" t="s">
        <v>54</v>
      </c>
      <c r="D83" s="164"/>
      <c r="E83" s="164">
        <f>E77+E78+E79</f>
        <v>496</v>
      </c>
      <c r="F83" s="164">
        <f>F77+F78+F79</f>
        <v>1207608</v>
      </c>
      <c r="G83" s="196">
        <f>G77+G78+G79+G80</f>
        <v>0.3423050379572119</v>
      </c>
      <c r="H83" s="164">
        <f>H77+H78+H79</f>
        <v>506</v>
      </c>
      <c r="I83" s="164">
        <f>I77+I78+I79</f>
        <v>1225313</v>
      </c>
      <c r="J83" s="196">
        <f>J77+J78+J79+J80</f>
        <v>0.39164086687306499</v>
      </c>
      <c r="K83" s="164">
        <f>K77+K78+K79</f>
        <v>408</v>
      </c>
      <c r="L83" s="164">
        <f>L77+L78+L79</f>
        <v>955684</v>
      </c>
      <c r="M83" s="196">
        <f>M77+M78+M79+M80</f>
        <v>0.29362880886426596</v>
      </c>
      <c r="N83" s="164">
        <f>N77+N78+N79</f>
        <v>408</v>
      </c>
      <c r="O83" s="164">
        <f>O77+O78+O79</f>
        <v>955684</v>
      </c>
      <c r="P83" s="196">
        <f>P77+P78+P79+P80</f>
        <v>0.29362880886426596</v>
      </c>
      <c r="Q83" s="164">
        <f>Q77+Q78+Q79</f>
        <v>451</v>
      </c>
      <c r="R83" s="164">
        <f>R77+R78+R79+R80+R81+R82</f>
        <v>2609323</v>
      </c>
      <c r="S83" s="196">
        <f>S77+S78+S79+S80</f>
        <v>0.32752360203340597</v>
      </c>
      <c r="T83" s="164">
        <f>T77+T78+T79</f>
        <v>326</v>
      </c>
      <c r="U83" s="164">
        <f>U77+U78+U79+U80+U81+U82</f>
        <v>1319569</v>
      </c>
      <c r="V83" s="196">
        <f>V77+V78+V79+V80</f>
        <v>0.33435897435897433</v>
      </c>
    </row>
    <row r="87" spans="3:22" x14ac:dyDescent="0.15">
      <c r="C87" s="151" t="s">
        <v>153</v>
      </c>
    </row>
    <row r="88" spans="3:22" x14ac:dyDescent="0.15">
      <c r="C88" s="159"/>
      <c r="D88" s="159" t="s">
        <v>119</v>
      </c>
      <c r="E88" s="159" t="s">
        <v>120</v>
      </c>
      <c r="F88" s="159" t="s">
        <v>150</v>
      </c>
      <c r="G88" s="159" t="s">
        <v>154</v>
      </c>
      <c r="H88" s="159" t="s">
        <v>155</v>
      </c>
      <c r="I88" s="159" t="s">
        <v>156</v>
      </c>
      <c r="J88" s="159" t="s">
        <v>157</v>
      </c>
      <c r="K88" s="159" t="s">
        <v>158</v>
      </c>
      <c r="L88" s="159" t="s">
        <v>159</v>
      </c>
      <c r="M88" s="159" t="s">
        <v>160</v>
      </c>
      <c r="N88" s="159" t="s">
        <v>161</v>
      </c>
      <c r="O88" s="159" t="s">
        <v>162</v>
      </c>
      <c r="P88" s="159" t="s">
        <v>163</v>
      </c>
      <c r="Q88" s="159" t="s">
        <v>307</v>
      </c>
      <c r="R88" s="159" t="s">
        <v>317</v>
      </c>
      <c r="S88" s="159" t="s">
        <v>318</v>
      </c>
    </row>
    <row r="89" spans="3:22" x14ac:dyDescent="0.15">
      <c r="C89" s="159" t="s">
        <v>131</v>
      </c>
      <c r="D89" s="159">
        <v>2250000</v>
      </c>
      <c r="E89" s="159"/>
      <c r="F89" s="159">
        <v>3853649</v>
      </c>
      <c r="G89" s="159">
        <v>1739126</v>
      </c>
      <c r="H89" s="159">
        <v>1640100</v>
      </c>
      <c r="I89" s="159">
        <v>1808309</v>
      </c>
      <c r="J89" s="159">
        <v>2362630</v>
      </c>
      <c r="K89" s="159">
        <v>2680998</v>
      </c>
      <c r="L89" s="159">
        <v>2353856</v>
      </c>
      <c r="M89" s="159">
        <v>3116000</v>
      </c>
      <c r="N89" s="159">
        <v>2664000</v>
      </c>
      <c r="O89" s="159">
        <v>2788874</v>
      </c>
      <c r="P89" s="159">
        <v>2324045</v>
      </c>
      <c r="Q89" s="159">
        <v>2963520</v>
      </c>
      <c r="R89" s="159">
        <v>4673000</v>
      </c>
      <c r="S89" s="159">
        <v>2150778</v>
      </c>
    </row>
    <row r="90" spans="3:22" x14ac:dyDescent="0.15">
      <c r="C90" s="159" t="s">
        <v>147</v>
      </c>
      <c r="D90" s="159">
        <v>220</v>
      </c>
      <c r="E90" s="159"/>
      <c r="F90" s="159">
        <v>321</v>
      </c>
      <c r="G90" s="159">
        <v>168</v>
      </c>
      <c r="H90" s="159">
        <v>163</v>
      </c>
      <c r="I90" s="159">
        <v>206</v>
      </c>
      <c r="J90" s="159">
        <v>291</v>
      </c>
      <c r="K90" s="159">
        <v>365</v>
      </c>
      <c r="L90" s="159">
        <v>330</v>
      </c>
      <c r="M90" s="159">
        <v>407</v>
      </c>
      <c r="N90" s="159">
        <v>363</v>
      </c>
      <c r="O90" s="159">
        <v>364</v>
      </c>
      <c r="P90" s="159">
        <v>320</v>
      </c>
      <c r="Q90" s="159">
        <v>333</v>
      </c>
      <c r="R90" s="159">
        <v>502</v>
      </c>
      <c r="S90" s="159">
        <v>248</v>
      </c>
    </row>
    <row r="91" spans="3:22" x14ac:dyDescent="0.15">
      <c r="C91" s="159" t="s">
        <v>148</v>
      </c>
      <c r="D91" s="163">
        <f>D89/D90</f>
        <v>10227.272727272728</v>
      </c>
      <c r="E91" s="159"/>
      <c r="F91" s="163">
        <f>F89/F90</f>
        <v>12005.13707165109</v>
      </c>
      <c r="G91" s="163">
        <f t="shared" ref="G91:H91" si="46">G89/G90</f>
        <v>10351.940476190477</v>
      </c>
      <c r="H91" s="163">
        <f t="shared" si="46"/>
        <v>10061.963190184049</v>
      </c>
      <c r="I91" s="163">
        <v>8778</v>
      </c>
      <c r="J91" s="159">
        <v>8199</v>
      </c>
      <c r="K91" s="159">
        <v>7345</v>
      </c>
      <c r="L91" s="159">
        <v>7132</v>
      </c>
      <c r="M91" s="163">
        <f>M89/M90</f>
        <v>7656.0196560196564</v>
      </c>
      <c r="N91" s="163">
        <f>N89/N90</f>
        <v>7338.8429752066113</v>
      </c>
      <c r="O91" s="163">
        <f>O89/O90</f>
        <v>7661.7417582417584</v>
      </c>
      <c r="P91" s="159">
        <v>7262</v>
      </c>
      <c r="Q91" s="159">
        <v>8899</v>
      </c>
      <c r="R91" s="159">
        <v>9309</v>
      </c>
      <c r="S91" s="163">
        <f>S89/S90</f>
        <v>8672.4919354838712</v>
      </c>
    </row>
    <row r="92" spans="3:22" x14ac:dyDescent="0.15">
      <c r="C92" s="159" t="s">
        <v>164</v>
      </c>
      <c r="D92" s="159">
        <v>163</v>
      </c>
      <c r="E92" s="159">
        <v>152</v>
      </c>
      <c r="F92" s="159">
        <v>168</v>
      </c>
      <c r="G92" s="159">
        <v>90</v>
      </c>
      <c r="H92" s="159">
        <v>81</v>
      </c>
      <c r="I92" s="159">
        <v>50</v>
      </c>
      <c r="J92" s="159"/>
      <c r="K92" s="159"/>
      <c r="L92" s="159"/>
      <c r="M92" s="159"/>
      <c r="N92" s="159"/>
      <c r="O92" s="159"/>
      <c r="P92" s="159"/>
      <c r="Q92" s="159"/>
      <c r="R92" s="159"/>
      <c r="S92" s="159"/>
    </row>
    <row r="93" spans="3:22" x14ac:dyDescent="0.15">
      <c r="C93" s="159" t="s">
        <v>165</v>
      </c>
      <c r="D93" s="159">
        <v>55</v>
      </c>
      <c r="E93" s="159">
        <v>103</v>
      </c>
      <c r="F93" s="159">
        <v>106</v>
      </c>
      <c r="G93" s="159">
        <v>19</v>
      </c>
      <c r="H93" s="159">
        <v>0</v>
      </c>
      <c r="I93" s="159"/>
      <c r="J93" s="159"/>
      <c r="K93" s="159"/>
      <c r="L93" s="159"/>
      <c r="M93" s="159"/>
      <c r="N93" s="159"/>
      <c r="O93" s="159"/>
      <c r="P93" s="159"/>
      <c r="Q93" s="159"/>
      <c r="R93" s="159"/>
      <c r="S93" s="159"/>
    </row>
    <row r="94" spans="3:22" x14ac:dyDescent="0.15">
      <c r="C94" s="159" t="s">
        <v>166</v>
      </c>
      <c r="D94" s="159"/>
      <c r="E94" s="159">
        <v>32</v>
      </c>
      <c r="F94" s="159">
        <v>44</v>
      </c>
      <c r="G94" s="159">
        <v>0</v>
      </c>
      <c r="H94" s="159">
        <v>0</v>
      </c>
      <c r="I94" s="159"/>
      <c r="J94" s="159"/>
      <c r="K94" s="159"/>
      <c r="L94" s="159"/>
      <c r="M94" s="159"/>
      <c r="N94" s="159"/>
      <c r="O94" s="159"/>
      <c r="P94" s="159"/>
      <c r="Q94" s="159"/>
      <c r="R94" s="159">
        <v>126</v>
      </c>
      <c r="S94" s="159"/>
    </row>
    <row r="95" spans="3:22" x14ac:dyDescent="0.15">
      <c r="C95" s="164" t="s">
        <v>205</v>
      </c>
      <c r="D95" s="159"/>
      <c r="E95" s="159"/>
      <c r="F95" s="159"/>
      <c r="G95" s="159"/>
      <c r="H95" s="159"/>
      <c r="I95" s="159"/>
      <c r="J95" s="159">
        <v>70</v>
      </c>
      <c r="K95" s="159">
        <v>81</v>
      </c>
      <c r="L95" s="159">
        <v>45</v>
      </c>
      <c r="M95" s="159"/>
      <c r="N95" s="159">
        <v>45</v>
      </c>
      <c r="O95" s="159">
        <v>52</v>
      </c>
      <c r="P95" s="159">
        <v>80</v>
      </c>
      <c r="Q95" s="159">
        <v>90</v>
      </c>
      <c r="R95" s="159">
        <v>72</v>
      </c>
      <c r="S95" s="159">
        <v>83</v>
      </c>
    </row>
    <row r="96" spans="3:22" x14ac:dyDescent="0.15">
      <c r="C96" s="164" t="s">
        <v>206</v>
      </c>
      <c r="D96" s="159"/>
      <c r="E96" s="159"/>
      <c r="F96" s="159"/>
      <c r="G96" s="159"/>
      <c r="H96" s="159"/>
      <c r="I96" s="159"/>
      <c r="J96" s="159">
        <v>26</v>
      </c>
      <c r="K96" s="159">
        <v>25</v>
      </c>
      <c r="L96" s="159">
        <v>41</v>
      </c>
      <c r="M96" s="159"/>
      <c r="N96" s="159">
        <v>77</v>
      </c>
      <c r="O96" s="159">
        <v>44</v>
      </c>
      <c r="P96" s="159">
        <v>17</v>
      </c>
      <c r="Q96" s="159">
        <v>30</v>
      </c>
      <c r="R96" s="159">
        <v>67</v>
      </c>
      <c r="S96" s="159">
        <v>51</v>
      </c>
    </row>
    <row r="97" spans="3:19" x14ac:dyDescent="0.15">
      <c r="C97" s="159" t="s">
        <v>167</v>
      </c>
      <c r="D97" s="159"/>
      <c r="E97" s="159"/>
      <c r="F97" s="159"/>
      <c r="G97" s="159">
        <v>5</v>
      </c>
      <c r="H97" s="159">
        <v>4</v>
      </c>
      <c r="I97" s="159">
        <v>9</v>
      </c>
      <c r="J97" s="159"/>
      <c r="K97" s="159"/>
      <c r="L97" s="159"/>
      <c r="M97" s="159"/>
      <c r="N97" s="159"/>
      <c r="O97" s="159"/>
      <c r="P97" s="159"/>
      <c r="Q97" s="159"/>
      <c r="R97" s="159"/>
      <c r="S97" s="159"/>
    </row>
    <row r="98" spans="3:19" x14ac:dyDescent="0.15">
      <c r="C98" s="159" t="s">
        <v>168</v>
      </c>
      <c r="D98" s="159"/>
      <c r="E98" s="159"/>
      <c r="F98" s="159">
        <v>6</v>
      </c>
      <c r="G98" s="159">
        <v>10</v>
      </c>
      <c r="H98" s="159">
        <v>22</v>
      </c>
      <c r="I98" s="159">
        <v>20</v>
      </c>
      <c r="J98" s="159"/>
      <c r="K98" s="159"/>
      <c r="L98" s="159"/>
      <c r="M98" s="159"/>
      <c r="N98" s="159"/>
      <c r="O98" s="159"/>
      <c r="P98" s="159"/>
      <c r="Q98" s="159"/>
      <c r="R98" s="159"/>
      <c r="S98" s="159"/>
    </row>
    <row r="99" spans="3:19" x14ac:dyDescent="0.15">
      <c r="C99" s="164" t="s">
        <v>245</v>
      </c>
      <c r="D99" s="159"/>
      <c r="E99" s="159"/>
      <c r="F99" s="159"/>
      <c r="G99" s="159">
        <v>4</v>
      </c>
      <c r="H99" s="159">
        <v>23</v>
      </c>
      <c r="I99" s="159">
        <v>82</v>
      </c>
      <c r="J99" s="159">
        <v>133</v>
      </c>
      <c r="K99" s="159">
        <v>189</v>
      </c>
      <c r="L99" s="159">
        <v>193</v>
      </c>
      <c r="M99" s="159"/>
      <c r="N99" s="159">
        <v>210</v>
      </c>
      <c r="O99" s="159">
        <v>178</v>
      </c>
      <c r="P99" s="159">
        <v>167</v>
      </c>
      <c r="Q99" s="159">
        <v>134</v>
      </c>
      <c r="R99" s="159">
        <v>205</v>
      </c>
      <c r="S99" s="159">
        <v>107</v>
      </c>
    </row>
    <row r="100" spans="3:19" x14ac:dyDescent="0.15">
      <c r="C100" s="159" t="s">
        <v>169</v>
      </c>
      <c r="D100" s="159"/>
      <c r="E100" s="159"/>
      <c r="F100" s="159"/>
      <c r="G100" s="159">
        <v>2</v>
      </c>
      <c r="H100" s="159"/>
      <c r="I100" s="159">
        <v>16</v>
      </c>
      <c r="J100" s="159"/>
      <c r="K100" s="159"/>
      <c r="L100" s="159"/>
      <c r="M100" s="159"/>
      <c r="N100" s="159"/>
      <c r="O100" s="159"/>
      <c r="P100" s="159"/>
      <c r="Q100" s="159"/>
      <c r="R100" s="159"/>
      <c r="S100" s="159"/>
    </row>
    <row r="101" spans="3:19" x14ac:dyDescent="0.15">
      <c r="C101" s="164" t="s">
        <v>293</v>
      </c>
      <c r="D101" s="159"/>
      <c r="E101" s="159"/>
      <c r="F101" s="159"/>
      <c r="G101" s="159"/>
      <c r="H101" s="159">
        <v>4</v>
      </c>
      <c r="I101" s="159">
        <v>28</v>
      </c>
      <c r="J101" s="159">
        <v>64</v>
      </c>
      <c r="K101" s="159">
        <v>92</v>
      </c>
      <c r="L101" s="159">
        <v>34</v>
      </c>
      <c r="M101" s="159"/>
      <c r="N101" s="159">
        <v>32</v>
      </c>
      <c r="O101" s="159">
        <v>32</v>
      </c>
      <c r="P101" s="159">
        <v>43</v>
      </c>
      <c r="Q101" s="159">
        <v>19</v>
      </c>
      <c r="R101" s="159">
        <v>58</v>
      </c>
      <c r="S101" s="159">
        <v>4</v>
      </c>
    </row>
    <row r="102" spans="3:19" x14ac:dyDescent="0.15">
      <c r="C102" s="159" t="s">
        <v>170</v>
      </c>
      <c r="D102" s="159"/>
      <c r="E102" s="159"/>
      <c r="F102" s="159"/>
      <c r="G102" s="159"/>
      <c r="H102" s="159">
        <v>2</v>
      </c>
      <c r="I102" s="159">
        <v>5</v>
      </c>
      <c r="J102" s="159"/>
      <c r="K102" s="159"/>
      <c r="L102" s="159"/>
      <c r="M102" s="159"/>
      <c r="N102" s="159"/>
      <c r="O102" s="159"/>
      <c r="P102" s="159"/>
      <c r="Q102" s="159"/>
      <c r="R102" s="159"/>
      <c r="S102" s="159"/>
    </row>
    <row r="103" spans="3:19" x14ac:dyDescent="0.15">
      <c r="C103" s="159" t="s">
        <v>308</v>
      </c>
      <c r="D103" s="159"/>
      <c r="E103" s="159"/>
      <c r="F103" s="159"/>
      <c r="G103" s="159"/>
      <c r="H103" s="159"/>
      <c r="I103" s="159"/>
      <c r="J103" s="159"/>
      <c r="K103" s="159"/>
      <c r="L103" s="159"/>
      <c r="M103" s="159"/>
      <c r="N103" s="159"/>
      <c r="O103" s="159"/>
      <c r="P103" s="159"/>
      <c r="Q103" s="159">
        <v>49</v>
      </c>
      <c r="R103" s="159"/>
      <c r="S103" s="159"/>
    </row>
  </sheetData>
  <mergeCells count="30">
    <mergeCell ref="T2:V2"/>
    <mergeCell ref="T3:V3"/>
    <mergeCell ref="T4:V4"/>
    <mergeCell ref="T5:V5"/>
    <mergeCell ref="T6:V6"/>
    <mergeCell ref="K2:M2"/>
    <mergeCell ref="K3:M3"/>
    <mergeCell ref="K4:M4"/>
    <mergeCell ref="K5:M5"/>
    <mergeCell ref="K6:M6"/>
    <mergeCell ref="H2:J2"/>
    <mergeCell ref="H3:J3"/>
    <mergeCell ref="H4:J4"/>
    <mergeCell ref="H5:J5"/>
    <mergeCell ref="H6:J6"/>
    <mergeCell ref="E6:G6"/>
    <mergeCell ref="E5:G5"/>
    <mergeCell ref="E4:G4"/>
    <mergeCell ref="E3:G3"/>
    <mergeCell ref="E2:G2"/>
    <mergeCell ref="N2:P2"/>
    <mergeCell ref="N3:P3"/>
    <mergeCell ref="N4:P4"/>
    <mergeCell ref="N5:P5"/>
    <mergeCell ref="N6:P6"/>
    <mergeCell ref="Q2:S2"/>
    <mergeCell ref="Q3:S3"/>
    <mergeCell ref="Q4:S4"/>
    <mergeCell ref="Q5:S5"/>
    <mergeCell ref="Q6:S6"/>
  </mergeCells>
  <phoneticPr fontId="27"/>
  <pageMargins left="0.7" right="0.7" top="0.75" bottom="0.75" header="0.3" footer="0.3"/>
  <pageSetup paperSize="9" scale="5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BA42D-41F1-450C-8931-E8BE4241D719}">
  <sheetPr>
    <pageSetUpPr fitToPage="1"/>
  </sheetPr>
  <dimension ref="A1:AT48"/>
  <sheetViews>
    <sheetView zoomScale="73" zoomScaleNormal="73" workbookViewId="0">
      <pane xSplit="1" ySplit="3" topLeftCell="Z4" activePane="bottomRight" state="frozen"/>
      <selection pane="topRight" activeCell="B1" sqref="B1"/>
      <selection pane="bottomLeft" activeCell="A4" sqref="A4"/>
      <selection pane="bottomRight" activeCell="AS11" sqref="AS11"/>
    </sheetView>
  </sheetViews>
  <sheetFormatPr defaultRowHeight="13.5" x14ac:dyDescent="0.15"/>
  <cols>
    <col min="1" max="1" width="24.375" style="151" customWidth="1"/>
    <col min="2" max="3" width="9" style="151"/>
    <col min="4" max="4" width="10.75" style="151" customWidth="1"/>
    <col min="5" max="6" width="9" style="151"/>
    <col min="7" max="7" width="10.25" style="151" customWidth="1"/>
    <col min="8" max="9" width="9" style="151"/>
    <col min="10" max="10" width="10.25" style="151" customWidth="1"/>
    <col min="11" max="12" width="9" style="151"/>
    <col min="13" max="13" width="11.25" style="151" customWidth="1"/>
    <col min="14" max="15" width="9" style="151"/>
    <col min="16" max="16" width="10.75" style="151" customWidth="1"/>
    <col min="17" max="18" width="9" style="151"/>
    <col min="19" max="19" width="10.125" style="151" customWidth="1"/>
    <col min="20" max="16384" width="9" style="151"/>
  </cols>
  <sheetData>
    <row r="1" spans="1:46" x14ac:dyDescent="0.15">
      <c r="A1" s="151" t="s">
        <v>207</v>
      </c>
    </row>
    <row r="3" spans="1:46" x14ac:dyDescent="0.15">
      <c r="A3" s="159" t="s">
        <v>208</v>
      </c>
      <c r="B3" s="279" t="s">
        <v>119</v>
      </c>
      <c r="C3" s="279"/>
      <c r="D3" s="279"/>
      <c r="E3" s="279" t="s">
        <v>120</v>
      </c>
      <c r="F3" s="279"/>
      <c r="G3" s="279"/>
      <c r="H3" s="279" t="s">
        <v>121</v>
      </c>
      <c r="I3" s="279"/>
      <c r="J3" s="279"/>
      <c r="K3" s="279" t="s">
        <v>146</v>
      </c>
      <c r="L3" s="279"/>
      <c r="M3" s="279"/>
      <c r="N3" s="279" t="s">
        <v>192</v>
      </c>
      <c r="O3" s="279"/>
      <c r="P3" s="279"/>
      <c r="Q3" s="279" t="s">
        <v>209</v>
      </c>
      <c r="R3" s="279"/>
      <c r="S3" s="279"/>
      <c r="T3" s="279" t="s">
        <v>193</v>
      </c>
      <c r="U3" s="279"/>
      <c r="V3" s="279"/>
      <c r="W3" s="279" t="s">
        <v>194</v>
      </c>
      <c r="X3" s="279"/>
      <c r="Y3" s="279"/>
      <c r="Z3" s="279" t="s">
        <v>247</v>
      </c>
      <c r="AA3" s="279"/>
      <c r="AB3" s="279"/>
      <c r="AC3" s="279" t="s">
        <v>294</v>
      </c>
      <c r="AD3" s="279"/>
      <c r="AE3" s="279"/>
      <c r="AF3" s="279" t="s">
        <v>295</v>
      </c>
      <c r="AG3" s="279"/>
      <c r="AH3" s="279"/>
      <c r="AI3" s="279" t="s">
        <v>300</v>
      </c>
      <c r="AJ3" s="279"/>
      <c r="AK3" s="279"/>
      <c r="AL3" s="279" t="s">
        <v>119</v>
      </c>
      <c r="AM3" s="279"/>
      <c r="AN3" s="279"/>
      <c r="AO3" s="279" t="s">
        <v>150</v>
      </c>
      <c r="AP3" s="279"/>
      <c r="AQ3" s="279"/>
      <c r="AR3" s="279" t="s">
        <v>121</v>
      </c>
      <c r="AS3" s="279"/>
      <c r="AT3" s="279"/>
    </row>
    <row r="4" spans="1:46" x14ac:dyDescent="0.15">
      <c r="A4" s="159" t="s">
        <v>210</v>
      </c>
      <c r="B4" s="279">
        <v>3148000</v>
      </c>
      <c r="C4" s="279"/>
      <c r="D4" s="279"/>
      <c r="E4" s="279">
        <v>5320000</v>
      </c>
      <c r="F4" s="279"/>
      <c r="G4" s="279"/>
      <c r="H4" s="279">
        <v>2806000</v>
      </c>
      <c r="I4" s="279"/>
      <c r="J4" s="279"/>
      <c r="K4" s="279">
        <v>2629000</v>
      </c>
      <c r="L4" s="279"/>
      <c r="M4" s="279"/>
      <c r="N4" s="279">
        <v>3647000</v>
      </c>
      <c r="O4" s="279"/>
      <c r="P4" s="279"/>
      <c r="Q4" s="279">
        <v>4216835</v>
      </c>
      <c r="R4" s="279"/>
      <c r="S4" s="279"/>
      <c r="T4" s="279">
        <v>4690394</v>
      </c>
      <c r="U4" s="279"/>
      <c r="V4" s="279"/>
      <c r="W4" s="279">
        <v>4445425</v>
      </c>
      <c r="X4" s="279"/>
      <c r="Y4" s="279"/>
      <c r="Z4" s="279">
        <v>5044324</v>
      </c>
      <c r="AA4" s="279"/>
      <c r="AB4" s="279"/>
      <c r="AC4" s="279">
        <v>4449000</v>
      </c>
      <c r="AD4" s="279"/>
      <c r="AE4" s="279"/>
      <c r="AF4" s="279">
        <v>4585245</v>
      </c>
      <c r="AG4" s="279"/>
      <c r="AH4" s="279"/>
      <c r="AI4" s="279">
        <v>3863734</v>
      </c>
      <c r="AJ4" s="279"/>
      <c r="AK4" s="279"/>
      <c r="AL4" s="279">
        <v>5195262</v>
      </c>
      <c r="AM4" s="279"/>
      <c r="AN4" s="279"/>
      <c r="AO4" s="279">
        <v>7233000</v>
      </c>
      <c r="AP4" s="279"/>
      <c r="AQ4" s="279"/>
      <c r="AR4" s="279">
        <v>3974688</v>
      </c>
      <c r="AS4" s="279"/>
      <c r="AT4" s="279"/>
    </row>
    <row r="5" spans="1:46" x14ac:dyDescent="0.15">
      <c r="A5" s="159" t="s">
        <v>211</v>
      </c>
      <c r="B5" s="282">
        <f>D11+D12</f>
        <v>2.0568614993646761E-2</v>
      </c>
      <c r="C5" s="282"/>
      <c r="D5" s="282"/>
      <c r="E5" s="282">
        <f>G11+G12</f>
        <v>1.8796992481203006E-2</v>
      </c>
      <c r="F5" s="282"/>
      <c r="G5" s="282"/>
      <c r="H5" s="282">
        <f t="shared" ref="H5" si="0">J11+J12</f>
        <v>1.5573770491803279E-2</v>
      </c>
      <c r="I5" s="282"/>
      <c r="J5" s="282"/>
      <c r="K5" s="282">
        <f t="shared" ref="K5" si="1">M11+M12</f>
        <v>9.4712818562190954E-3</v>
      </c>
      <c r="L5" s="282"/>
      <c r="M5" s="282"/>
      <c r="N5" s="282">
        <f t="shared" ref="N5" si="2">P11+P12</f>
        <v>1.1255826706882369E-2</v>
      </c>
      <c r="O5" s="282"/>
      <c r="P5" s="282"/>
      <c r="Q5" s="282">
        <f t="shared" ref="Q5" si="3">S11+S12</f>
        <v>7.1854838996545985E-3</v>
      </c>
      <c r="R5" s="282"/>
      <c r="S5" s="282"/>
      <c r="T5" s="282">
        <f t="shared" ref="T5" si="4">V11+V12</f>
        <v>9.8285986209260875E-3</v>
      </c>
      <c r="U5" s="282"/>
      <c r="V5" s="282"/>
      <c r="W5" s="282">
        <f t="shared" ref="W5" si="5">Y11+Y12</f>
        <v>1.1270013553259812E-2</v>
      </c>
      <c r="X5" s="282"/>
      <c r="Y5" s="282"/>
      <c r="Z5" s="282">
        <f t="shared" ref="Z5" si="6">AB11+AB12</f>
        <v>1.6355016053687273E-2</v>
      </c>
      <c r="AA5" s="282"/>
      <c r="AB5" s="282"/>
      <c r="AC5" s="282">
        <f t="shared" ref="AC5" si="7">AE11+AE12</f>
        <v>1.25196673409755E-2</v>
      </c>
      <c r="AD5" s="282"/>
      <c r="AE5" s="282"/>
      <c r="AF5" s="282">
        <f t="shared" ref="AF5" si="8">AH11+AH12</f>
        <v>8.3528797261651234E-3</v>
      </c>
      <c r="AG5" s="282"/>
      <c r="AH5" s="282"/>
      <c r="AI5" s="282">
        <f t="shared" ref="AI5" si="9">AK11+AK12</f>
        <v>1.1879699792998173E-2</v>
      </c>
      <c r="AJ5" s="282"/>
      <c r="AK5" s="282"/>
      <c r="AL5" s="282">
        <f t="shared" ref="AL5" si="10">AN11+AN12</f>
        <v>8.0072958784369284E-3</v>
      </c>
      <c r="AM5" s="282"/>
      <c r="AN5" s="282"/>
      <c r="AO5" s="282">
        <f t="shared" ref="AO5" si="11">AQ11+AQ12</f>
        <v>1.1005115443107977E-2</v>
      </c>
      <c r="AP5" s="282"/>
      <c r="AQ5" s="282"/>
      <c r="AR5" s="282">
        <f t="shared" ref="AR5" si="12">AT11+AT12</f>
        <v>6.1388466214203474E-3</v>
      </c>
      <c r="AS5" s="282"/>
      <c r="AT5" s="282"/>
    </row>
    <row r="6" spans="1:46" x14ac:dyDescent="0.15">
      <c r="A6" s="159" t="s">
        <v>212</v>
      </c>
      <c r="B6" s="281">
        <f>D13+D14+D15</f>
        <v>0.11651842439644219</v>
      </c>
      <c r="C6" s="279"/>
      <c r="D6" s="279"/>
      <c r="E6" s="281">
        <f t="shared" ref="E6" si="13">G13+G14+G15</f>
        <v>0.12189849624060149</v>
      </c>
      <c r="F6" s="279"/>
      <c r="G6" s="279"/>
      <c r="H6" s="281">
        <f t="shared" ref="H6" si="14">J13+J14+J15</f>
        <v>0.10334996436208124</v>
      </c>
      <c r="I6" s="279"/>
      <c r="J6" s="279"/>
      <c r="K6" s="281">
        <f t="shared" ref="K6" si="15">M13+M14+M15</f>
        <v>7.2575123621148735E-2</v>
      </c>
      <c r="L6" s="279"/>
      <c r="M6" s="279"/>
      <c r="N6" s="281">
        <f t="shared" ref="N6" si="16">P13+P14+P15</f>
        <v>6.9372086646558806E-2</v>
      </c>
      <c r="O6" s="279"/>
      <c r="P6" s="279"/>
      <c r="Q6" s="281">
        <f t="shared" ref="Q6" si="17">S13+S14+S15</f>
        <v>8.8312680007636063E-2</v>
      </c>
      <c r="R6" s="279"/>
      <c r="S6" s="279"/>
      <c r="T6" s="281">
        <f t="shared" ref="T6" si="18">V13+V14+V15</f>
        <v>8.4513156037637774E-2</v>
      </c>
      <c r="U6" s="279"/>
      <c r="V6" s="279"/>
      <c r="W6" s="281">
        <f t="shared" ref="W6" si="19">Y13+Y14+Y15</f>
        <v>6.6585309616065957E-2</v>
      </c>
      <c r="X6" s="279"/>
      <c r="Y6" s="279"/>
      <c r="Z6" s="281">
        <f t="shared" ref="Z6" si="20">AB13+AB14+AB15</f>
        <v>8.2349983863050827E-2</v>
      </c>
      <c r="AA6" s="279"/>
      <c r="AB6" s="279"/>
      <c r="AC6" s="281">
        <f t="shared" ref="AC6" si="21">AE13+AE14+AE15</f>
        <v>6.3407507305012364E-2</v>
      </c>
      <c r="AD6" s="279"/>
      <c r="AE6" s="279"/>
      <c r="AF6" s="281">
        <f t="shared" ref="AF6" si="22">AH13+AH14+AH15</f>
        <v>6.7891682996219394E-2</v>
      </c>
      <c r="AG6" s="279"/>
      <c r="AH6" s="279"/>
      <c r="AI6" s="281">
        <f t="shared" ref="AI6" si="23">AK13+AK14+AK15</f>
        <v>9.1284752004149344E-2</v>
      </c>
      <c r="AJ6" s="279"/>
      <c r="AK6" s="279"/>
      <c r="AL6" s="281">
        <f t="shared" ref="AL6" si="24">AN13+AN14+AN15</f>
        <v>9.3739257038432319E-2</v>
      </c>
      <c r="AM6" s="279"/>
      <c r="AN6" s="279"/>
      <c r="AO6" s="281">
        <f t="shared" ref="AO6" si="25">AQ13+AQ14+AQ15</f>
        <v>7.8805474906677719E-2</v>
      </c>
      <c r="AP6" s="279"/>
      <c r="AQ6" s="279"/>
      <c r="AR6" s="281">
        <f t="shared" ref="AR6" si="26">AT13+AT14+AT15</f>
        <v>8.7151494658197076E-2</v>
      </c>
      <c r="AS6" s="279"/>
      <c r="AT6" s="279"/>
    </row>
    <row r="7" spans="1:46" x14ac:dyDescent="0.15">
      <c r="A7" s="159" t="s">
        <v>213</v>
      </c>
      <c r="B7" s="281">
        <f>D16+D17+D18+D19</f>
        <v>0.13586404066073698</v>
      </c>
      <c r="C7" s="279"/>
      <c r="D7" s="279"/>
      <c r="E7" s="281">
        <f t="shared" ref="E7" si="27">G16+G17+G18+G19</f>
        <v>0.13925751879699247</v>
      </c>
      <c r="F7" s="279"/>
      <c r="G7" s="279"/>
      <c r="H7" s="281">
        <f t="shared" ref="H7" si="28">J16+J17+J18+J19</f>
        <v>9.3995010691375627E-2</v>
      </c>
      <c r="I7" s="279"/>
      <c r="J7" s="279"/>
      <c r="K7" s="281">
        <f t="shared" ref="K7" si="29">M16+M17+M18+M19</f>
        <v>0.11110688474705212</v>
      </c>
      <c r="L7" s="279"/>
      <c r="M7" s="279"/>
      <c r="N7" s="281">
        <f t="shared" ref="N7" si="30">P16+P17+P18+P19</f>
        <v>9.7888675623800381E-2</v>
      </c>
      <c r="O7" s="279"/>
      <c r="P7" s="279"/>
      <c r="Q7" s="281">
        <f t="shared" ref="Q7" si="31">S16+S17+S18+S19</f>
        <v>9.3508045726237804E-2</v>
      </c>
      <c r="R7" s="279"/>
      <c r="S7" s="279"/>
      <c r="T7" s="281">
        <f t="shared" ref="T7" si="32">V16+V17+V18+V19</f>
        <v>9.1889935045968416E-2</v>
      </c>
      <c r="U7" s="279"/>
      <c r="V7" s="279"/>
      <c r="W7" s="281">
        <f t="shared" ref="W7" si="33">Y16+Y17+Y18+Y19</f>
        <v>0.10181253760889003</v>
      </c>
      <c r="X7" s="279"/>
      <c r="Y7" s="279"/>
      <c r="Z7" s="281">
        <f t="shared" ref="Z7" si="34">AB16+AB17+AB18+AB19</f>
        <v>8.96750486289144E-2</v>
      </c>
      <c r="AA7" s="279"/>
      <c r="AB7" s="279"/>
      <c r="AC7" s="281">
        <f t="shared" ref="AC7" si="35">AE16+AE17+AE18+AE19</f>
        <v>9.1391323893009663E-2</v>
      </c>
      <c r="AD7" s="279"/>
      <c r="AE7" s="279"/>
      <c r="AF7" s="281">
        <f t="shared" ref="AF7" si="36">AH16+AH17+AH18+AH19</f>
        <v>8.8446746029928608E-2</v>
      </c>
      <c r="AG7" s="279"/>
      <c r="AH7" s="279"/>
      <c r="AI7" s="281">
        <f t="shared" ref="AI7" si="37">AK16+AK17+AK18+AK19</f>
        <v>0.10093862569214133</v>
      </c>
      <c r="AJ7" s="279"/>
      <c r="AK7" s="279"/>
      <c r="AL7" s="281">
        <f t="shared" ref="AL7" si="38">AN16+AN17+AN18+AN19</f>
        <v>0.13946784589497122</v>
      </c>
      <c r="AM7" s="279"/>
      <c r="AN7" s="279"/>
      <c r="AO7" s="281">
        <f t="shared" ref="AO7" si="39">AQ16+AQ17+AQ18+AQ19</f>
        <v>0.15908170883450851</v>
      </c>
      <c r="AP7" s="279"/>
      <c r="AQ7" s="279"/>
      <c r="AR7" s="281">
        <f t="shared" ref="AR7" si="40">AT16+AT17+AT18+AT19</f>
        <v>0.15896895555072499</v>
      </c>
      <c r="AS7" s="279"/>
      <c r="AT7" s="279"/>
    </row>
    <row r="8" spans="1:46" x14ac:dyDescent="0.15">
      <c r="A8" s="159" t="s">
        <v>214</v>
      </c>
      <c r="B8" s="281">
        <f>D20</f>
        <v>3.2433290978398983E-2</v>
      </c>
      <c r="C8" s="279"/>
      <c r="D8" s="279"/>
      <c r="E8" s="281">
        <f t="shared" ref="E8" si="41">G20</f>
        <v>3.4680451127819548E-2</v>
      </c>
      <c r="F8" s="279"/>
      <c r="G8" s="279"/>
      <c r="H8" s="281">
        <f t="shared" ref="H8" si="42">J20</f>
        <v>3.1682109764789738E-2</v>
      </c>
      <c r="I8" s="279"/>
      <c r="J8" s="279"/>
      <c r="K8" s="281">
        <f t="shared" ref="K8" si="43">M20</f>
        <v>2.7310764549258272E-2</v>
      </c>
      <c r="L8" s="279"/>
      <c r="M8" s="279"/>
      <c r="N8" s="281">
        <f t="shared" ref="N8" si="44">P20</f>
        <v>3.0463394570880174E-2</v>
      </c>
      <c r="O8" s="279"/>
      <c r="P8" s="279"/>
      <c r="Q8" s="281">
        <f t="shared" ref="Q8" si="45">S20</f>
        <v>2.174616744548933E-2</v>
      </c>
      <c r="R8" s="279"/>
      <c r="S8" s="279"/>
      <c r="T8" s="281">
        <f t="shared" ref="T8" si="46">V20</f>
        <v>2.0488683893080197E-2</v>
      </c>
      <c r="U8" s="279"/>
      <c r="V8" s="279"/>
      <c r="W8" s="281">
        <f t="shared" ref="W8" si="47">Y20</f>
        <v>1.6398881996659488E-2</v>
      </c>
      <c r="X8" s="279"/>
      <c r="Y8" s="279"/>
      <c r="Z8" s="281">
        <f t="shared" ref="Z8" si="48">AB20</f>
        <v>1.6315367529920757E-2</v>
      </c>
      <c r="AA8" s="279"/>
      <c r="AB8" s="279"/>
      <c r="AC8" s="281">
        <f t="shared" ref="AC8" si="49">AE20</f>
        <v>1.8993032142054393E-2</v>
      </c>
      <c r="AD8" s="279"/>
      <c r="AE8" s="279"/>
      <c r="AF8" s="281">
        <f t="shared" ref="AF8" si="50">AH20</f>
        <v>1.6478944963682421E-2</v>
      </c>
      <c r="AG8" s="279"/>
      <c r="AH8" s="279"/>
      <c r="AI8" s="281">
        <f t="shared" ref="AI8" si="51">AK20</f>
        <v>1.0818550138285917E-2</v>
      </c>
      <c r="AJ8" s="279"/>
      <c r="AK8" s="279"/>
      <c r="AL8" s="281">
        <f t="shared" ref="AL8" si="52">AN20</f>
        <v>2.4079632557511055E-2</v>
      </c>
      <c r="AM8" s="279"/>
      <c r="AN8" s="279"/>
      <c r="AO8" s="281">
        <f t="shared" ref="AO8" si="53">AQ20</f>
        <v>2.7471312042029586E-2</v>
      </c>
      <c r="AP8" s="279"/>
      <c r="AQ8" s="279"/>
      <c r="AR8" s="281">
        <f t="shared" ref="AR8" si="54">AT20</f>
        <v>2.747385455160254E-2</v>
      </c>
      <c r="AS8" s="279"/>
      <c r="AT8" s="279"/>
    </row>
    <row r="9" spans="1:46" ht="11.25" customHeight="1" x14ac:dyDescent="0.15"/>
    <row r="10" spans="1:46" x14ac:dyDescent="0.15">
      <c r="A10" s="159" t="s">
        <v>215</v>
      </c>
      <c r="B10" s="159" t="s">
        <v>131</v>
      </c>
      <c r="C10" s="159" t="s">
        <v>132</v>
      </c>
      <c r="D10" s="159" t="s">
        <v>216</v>
      </c>
      <c r="E10" s="159" t="s">
        <v>131</v>
      </c>
      <c r="F10" s="159" t="s">
        <v>132</v>
      </c>
      <c r="G10" s="159" t="s">
        <v>216</v>
      </c>
      <c r="H10" s="159" t="s">
        <v>131</v>
      </c>
      <c r="I10" s="159" t="s">
        <v>132</v>
      </c>
      <c r="J10" s="159" t="s">
        <v>216</v>
      </c>
      <c r="K10" s="159" t="s">
        <v>131</v>
      </c>
      <c r="L10" s="159" t="s">
        <v>132</v>
      </c>
      <c r="M10" s="159" t="s">
        <v>216</v>
      </c>
      <c r="N10" s="159" t="s">
        <v>131</v>
      </c>
      <c r="O10" s="159" t="s">
        <v>132</v>
      </c>
      <c r="P10" s="159" t="s">
        <v>216</v>
      </c>
      <c r="Q10" s="159" t="s">
        <v>131</v>
      </c>
      <c r="R10" s="159" t="s">
        <v>132</v>
      </c>
      <c r="S10" s="159" t="s">
        <v>216</v>
      </c>
      <c r="T10" s="159" t="s">
        <v>131</v>
      </c>
      <c r="U10" s="159" t="s">
        <v>132</v>
      </c>
      <c r="V10" s="159" t="s">
        <v>216</v>
      </c>
      <c r="W10" s="159" t="s">
        <v>131</v>
      </c>
      <c r="X10" s="159" t="s">
        <v>132</v>
      </c>
      <c r="Y10" s="159" t="s">
        <v>216</v>
      </c>
      <c r="Z10" s="159" t="s">
        <v>131</v>
      </c>
      <c r="AA10" s="159" t="s">
        <v>132</v>
      </c>
      <c r="AB10" s="159" t="s">
        <v>216</v>
      </c>
      <c r="AC10" s="159" t="s">
        <v>131</v>
      </c>
      <c r="AD10" s="159" t="s">
        <v>132</v>
      </c>
      <c r="AE10" s="159" t="s">
        <v>216</v>
      </c>
      <c r="AF10" s="159" t="s">
        <v>131</v>
      </c>
      <c r="AG10" s="159" t="s">
        <v>132</v>
      </c>
      <c r="AH10" s="159" t="s">
        <v>216</v>
      </c>
      <c r="AI10" s="159" t="s">
        <v>131</v>
      </c>
      <c r="AJ10" s="159" t="s">
        <v>132</v>
      </c>
      <c r="AK10" s="159" t="s">
        <v>216</v>
      </c>
      <c r="AL10" s="159" t="s">
        <v>131</v>
      </c>
      <c r="AM10" s="159" t="s">
        <v>132</v>
      </c>
      <c r="AN10" s="159" t="s">
        <v>216</v>
      </c>
      <c r="AO10" s="159" t="s">
        <v>131</v>
      </c>
      <c r="AP10" s="159" t="s">
        <v>132</v>
      </c>
      <c r="AQ10" s="159" t="s">
        <v>216</v>
      </c>
      <c r="AR10" s="159" t="s">
        <v>131</v>
      </c>
      <c r="AS10" s="159" t="s">
        <v>132</v>
      </c>
      <c r="AT10" s="159" t="s">
        <v>216</v>
      </c>
    </row>
    <row r="11" spans="1:46" x14ac:dyDescent="0.15">
      <c r="A11" s="159" t="s">
        <v>217</v>
      </c>
      <c r="B11" s="159">
        <v>39850</v>
      </c>
      <c r="C11" s="159">
        <v>49</v>
      </c>
      <c r="D11" s="170">
        <f>B11/B4</f>
        <v>1.2658831003811944E-2</v>
      </c>
      <c r="E11" s="159">
        <v>55400</v>
      </c>
      <c r="F11" s="159">
        <v>61</v>
      </c>
      <c r="G11" s="170">
        <f>E11/E4</f>
        <v>1.0413533834586467E-2</v>
      </c>
      <c r="H11" s="159">
        <v>18200</v>
      </c>
      <c r="I11" s="159">
        <v>19</v>
      </c>
      <c r="J11" s="170">
        <f>H11/H4</f>
        <v>6.4861012116892375E-3</v>
      </c>
      <c r="K11" s="159">
        <v>20600</v>
      </c>
      <c r="L11" s="159">
        <v>26</v>
      </c>
      <c r="M11" s="170">
        <f>K11/K4</f>
        <v>7.8356789653860788E-3</v>
      </c>
      <c r="N11" s="159">
        <v>36950</v>
      </c>
      <c r="O11" s="159">
        <v>46</v>
      </c>
      <c r="P11" s="170">
        <f>N11/N4</f>
        <v>1.0131615026048807E-2</v>
      </c>
      <c r="Q11" s="159">
        <v>23200</v>
      </c>
      <c r="R11" s="159">
        <v>29</v>
      </c>
      <c r="S11" s="170">
        <f>Q11/Q4</f>
        <v>5.5017566492404852E-3</v>
      </c>
      <c r="T11" s="159">
        <v>39100</v>
      </c>
      <c r="U11" s="159">
        <v>49</v>
      </c>
      <c r="V11" s="170">
        <f>T11/T4</f>
        <v>8.3361866828245128E-3</v>
      </c>
      <c r="W11" s="159">
        <v>42300</v>
      </c>
      <c r="X11" s="159">
        <v>53</v>
      </c>
      <c r="Y11" s="170">
        <f>W11/W4</f>
        <v>9.5154006647283438E-3</v>
      </c>
      <c r="Z11" s="159">
        <v>64800</v>
      </c>
      <c r="AA11" s="159">
        <v>81</v>
      </c>
      <c r="AB11" s="170">
        <f>Z11/Z4</f>
        <v>1.2846121700350731E-2</v>
      </c>
      <c r="AC11" s="159">
        <v>45600</v>
      </c>
      <c r="AD11" s="159">
        <v>57</v>
      </c>
      <c r="AE11" s="170">
        <f>AC11/AC4</f>
        <v>1.0249494268374916E-2</v>
      </c>
      <c r="AF11" s="159">
        <v>29600</v>
      </c>
      <c r="AG11" s="159">
        <v>37</v>
      </c>
      <c r="AH11" s="170">
        <f>AF11/AF4</f>
        <v>6.4554892922842723E-3</v>
      </c>
      <c r="AI11" s="159">
        <v>34800</v>
      </c>
      <c r="AJ11" s="159">
        <v>43</v>
      </c>
      <c r="AK11" s="170">
        <f>AI11/AI4</f>
        <v>9.0068312156064579E-3</v>
      </c>
      <c r="AL11" s="159">
        <v>24000</v>
      </c>
      <c r="AM11" s="159">
        <v>30</v>
      </c>
      <c r="AN11" s="170">
        <f>AL11/AL4</f>
        <v>4.6195937760213053E-3</v>
      </c>
      <c r="AO11" s="159">
        <v>67600</v>
      </c>
      <c r="AP11" s="159">
        <v>84</v>
      </c>
      <c r="AQ11" s="170">
        <f>AO11/AO4</f>
        <v>9.3460528134937087E-3</v>
      </c>
      <c r="AR11" s="159">
        <v>20800</v>
      </c>
      <c r="AS11" s="159">
        <v>26</v>
      </c>
      <c r="AT11" s="170">
        <f>AR11/AR4</f>
        <v>5.2331151526861979E-3</v>
      </c>
    </row>
    <row r="12" spans="1:46" x14ac:dyDescent="0.15">
      <c r="A12" s="159" t="s">
        <v>218</v>
      </c>
      <c r="B12" s="159">
        <v>24900</v>
      </c>
      <c r="C12" s="159">
        <v>19</v>
      </c>
      <c r="D12" s="170">
        <f>B12/B4</f>
        <v>7.9097839898348149E-3</v>
      </c>
      <c r="E12" s="159">
        <v>44600</v>
      </c>
      <c r="F12" s="159">
        <v>34</v>
      </c>
      <c r="G12" s="170">
        <f>E12/E4</f>
        <v>8.3834586466165414E-3</v>
      </c>
      <c r="H12" s="159">
        <v>25500</v>
      </c>
      <c r="I12" s="159">
        <v>20</v>
      </c>
      <c r="J12" s="170">
        <f>H12/H4</f>
        <v>9.0876692801140409E-3</v>
      </c>
      <c r="K12" s="159">
        <v>4300</v>
      </c>
      <c r="L12" s="159">
        <v>5</v>
      </c>
      <c r="M12" s="170">
        <f>K12/K4</f>
        <v>1.6356028908330164E-3</v>
      </c>
      <c r="N12" s="159">
        <v>4100</v>
      </c>
      <c r="O12" s="159">
        <v>4</v>
      </c>
      <c r="P12" s="170">
        <f>N12/N4</f>
        <v>1.1242116808335618E-3</v>
      </c>
      <c r="Q12" s="159">
        <v>7100</v>
      </c>
      <c r="R12" s="159">
        <v>10</v>
      </c>
      <c r="S12" s="170">
        <f>Q12/Q4</f>
        <v>1.6837272504141138E-3</v>
      </c>
      <c r="T12" s="159">
        <v>7000</v>
      </c>
      <c r="U12" s="159">
        <v>10</v>
      </c>
      <c r="V12" s="170">
        <f>T12/T4</f>
        <v>1.4924119381015753E-3</v>
      </c>
      <c r="W12" s="159">
        <v>7800</v>
      </c>
      <c r="X12" s="159">
        <v>10</v>
      </c>
      <c r="Y12" s="170">
        <f>W12/W4</f>
        <v>1.7546128885314678E-3</v>
      </c>
      <c r="Z12" s="159">
        <v>17700</v>
      </c>
      <c r="AA12" s="159">
        <v>24</v>
      </c>
      <c r="AB12" s="170">
        <f>Z12/Z4</f>
        <v>3.5088943533365421E-3</v>
      </c>
      <c r="AC12" s="159">
        <v>10100</v>
      </c>
      <c r="AD12" s="159">
        <v>14</v>
      </c>
      <c r="AE12" s="170">
        <f>AC12/AC4</f>
        <v>2.2701730726005843E-3</v>
      </c>
      <c r="AF12" s="159">
        <v>8700</v>
      </c>
      <c r="AG12" s="159">
        <v>9</v>
      </c>
      <c r="AH12" s="170">
        <f>AF12/AF4</f>
        <v>1.8973904338808504E-3</v>
      </c>
      <c r="AI12" s="159">
        <v>11100</v>
      </c>
      <c r="AJ12" s="159">
        <v>12</v>
      </c>
      <c r="AK12" s="170">
        <f>AI12/AI4</f>
        <v>2.8728685773917149E-3</v>
      </c>
      <c r="AL12" s="159">
        <v>17600</v>
      </c>
      <c r="AM12" s="159">
        <v>20</v>
      </c>
      <c r="AN12" s="170">
        <f>AL12/AL4</f>
        <v>3.387702102415624E-3</v>
      </c>
      <c r="AO12" s="159">
        <v>12000</v>
      </c>
      <c r="AP12" s="159">
        <v>12</v>
      </c>
      <c r="AQ12" s="170">
        <f>AO12/AO4</f>
        <v>1.6590626296142678E-3</v>
      </c>
      <c r="AR12" s="159">
        <v>3600</v>
      </c>
      <c r="AS12" s="159">
        <v>3</v>
      </c>
      <c r="AT12" s="170">
        <f>AR12/AR4</f>
        <v>9.057314687341497E-4</v>
      </c>
    </row>
    <row r="13" spans="1:46" x14ac:dyDescent="0.15">
      <c r="A13" s="159" t="s">
        <v>219</v>
      </c>
      <c r="B13" s="159">
        <v>113000</v>
      </c>
      <c r="C13" s="159">
        <v>6</v>
      </c>
      <c r="D13" s="170">
        <f>B13/B4</f>
        <v>3.5895806861499367E-2</v>
      </c>
      <c r="E13" s="159">
        <v>233000</v>
      </c>
      <c r="F13" s="159">
        <v>14</v>
      </c>
      <c r="G13" s="170">
        <f>E13/E4</f>
        <v>4.3796992481203008E-2</v>
      </c>
      <c r="H13" s="159">
        <v>65600</v>
      </c>
      <c r="I13" s="159">
        <v>7</v>
      </c>
      <c r="J13" s="170">
        <f>H13/H4</f>
        <v>2.337847469707769E-2</v>
      </c>
      <c r="K13" s="159">
        <v>40000</v>
      </c>
      <c r="L13" s="159">
        <v>4</v>
      </c>
      <c r="M13" s="170">
        <f>K13/K4</f>
        <v>1.5214910612400151E-2</v>
      </c>
      <c r="N13" s="159">
        <v>30000</v>
      </c>
      <c r="O13" s="159">
        <v>3</v>
      </c>
      <c r="P13" s="170">
        <f>N13/N4</f>
        <v>8.225939128050452E-3</v>
      </c>
      <c r="Q13" s="159">
        <v>10800</v>
      </c>
      <c r="R13" s="159">
        <v>11</v>
      </c>
      <c r="S13" s="170">
        <f>Q13/Q4</f>
        <v>2.5611625780947085E-3</v>
      </c>
      <c r="T13" s="159">
        <v>20000</v>
      </c>
      <c r="U13" s="159">
        <v>2</v>
      </c>
      <c r="V13" s="170">
        <f>T13/T4</f>
        <v>4.2640341088616435E-3</v>
      </c>
      <c r="W13" s="159">
        <v>24000</v>
      </c>
      <c r="X13" s="159">
        <v>2</v>
      </c>
      <c r="Y13" s="170">
        <f>W13/W4</f>
        <v>5.3988088877891319E-3</v>
      </c>
      <c r="Z13" s="159">
        <v>36000</v>
      </c>
      <c r="AA13" s="159">
        <v>3</v>
      </c>
      <c r="AB13" s="170">
        <f>Z13/Z4</f>
        <v>7.136734277972628E-3</v>
      </c>
      <c r="AC13" s="159">
        <v>0</v>
      </c>
      <c r="AD13" s="159">
        <v>0</v>
      </c>
      <c r="AE13" s="170">
        <f>AC13/AC4</f>
        <v>0</v>
      </c>
      <c r="AF13" s="159">
        <v>64900</v>
      </c>
      <c r="AG13" s="159">
        <v>7</v>
      </c>
      <c r="AH13" s="170">
        <f>AF13/AF4</f>
        <v>1.4154096455042207E-2</v>
      </c>
      <c r="AI13" s="159">
        <v>42300</v>
      </c>
      <c r="AJ13" s="159">
        <v>4</v>
      </c>
      <c r="AK13" s="170">
        <f>AI13/AI4</f>
        <v>1.0947958632763021E-2</v>
      </c>
      <c r="AL13" s="159">
        <v>66600</v>
      </c>
      <c r="AM13" s="159">
        <v>6</v>
      </c>
      <c r="AN13" s="170">
        <f>AL13/AL4</f>
        <v>1.2819372728459124E-2</v>
      </c>
      <c r="AO13" s="159">
        <v>95500</v>
      </c>
      <c r="AP13" s="159">
        <v>10</v>
      </c>
      <c r="AQ13" s="170">
        <f>AO13/AO4</f>
        <v>1.3203373427346883E-2</v>
      </c>
      <c r="AR13" s="159">
        <v>86300</v>
      </c>
      <c r="AS13" s="159">
        <v>3</v>
      </c>
      <c r="AT13" s="170">
        <f>AR13/AR4</f>
        <v>2.1712396042154754E-2</v>
      </c>
    </row>
    <row r="14" spans="1:46" x14ac:dyDescent="0.15">
      <c r="A14" s="159" t="s">
        <v>220</v>
      </c>
      <c r="B14" s="159">
        <v>125300</v>
      </c>
      <c r="C14" s="159">
        <v>21</v>
      </c>
      <c r="D14" s="170">
        <f>B14/B4</f>
        <v>3.9803049555273189E-2</v>
      </c>
      <c r="E14" s="159">
        <v>180400</v>
      </c>
      <c r="F14" s="159">
        <v>26</v>
      </c>
      <c r="G14" s="170">
        <f>E14/E4</f>
        <v>3.3909774436090223E-2</v>
      </c>
      <c r="H14" s="159">
        <v>120600</v>
      </c>
      <c r="I14" s="159">
        <v>17</v>
      </c>
      <c r="J14" s="170">
        <f>H14/H4</f>
        <v>4.2979330007127586E-2</v>
      </c>
      <c r="K14" s="159">
        <v>98500</v>
      </c>
      <c r="L14" s="159">
        <v>15</v>
      </c>
      <c r="M14" s="170">
        <f>K14/K4</f>
        <v>3.7466717383035378E-2</v>
      </c>
      <c r="N14" s="159">
        <v>76500</v>
      </c>
      <c r="O14" s="159">
        <v>13</v>
      </c>
      <c r="P14" s="170">
        <f>N14/N4</f>
        <v>2.0976144776528653E-2</v>
      </c>
      <c r="Q14" s="159">
        <v>153200</v>
      </c>
      <c r="R14" s="159">
        <v>22</v>
      </c>
      <c r="S14" s="170">
        <f>Q14/Q4</f>
        <v>3.6330565459639752E-2</v>
      </c>
      <c r="T14" s="159">
        <v>134800</v>
      </c>
      <c r="U14" s="159">
        <v>17</v>
      </c>
      <c r="V14" s="170">
        <f>T14/T4</f>
        <v>2.8739589893727477E-2</v>
      </c>
      <c r="W14" s="159">
        <v>102500</v>
      </c>
      <c r="X14" s="159">
        <v>13</v>
      </c>
      <c r="Y14" s="170">
        <f>W14/W4</f>
        <v>2.3057412958266084E-2</v>
      </c>
      <c r="Z14" s="159">
        <v>150800</v>
      </c>
      <c r="AA14" s="159">
        <v>21</v>
      </c>
      <c r="AB14" s="170">
        <f>Z14/Z4</f>
        <v>2.9894986919952009E-2</v>
      </c>
      <c r="AC14" s="159">
        <v>145800</v>
      </c>
      <c r="AD14" s="159">
        <v>21</v>
      </c>
      <c r="AE14" s="170">
        <f>AC14/AC4</f>
        <v>3.27714093054619E-2</v>
      </c>
      <c r="AF14" s="159">
        <v>102200</v>
      </c>
      <c r="AG14" s="159">
        <v>13</v>
      </c>
      <c r="AH14" s="170">
        <f>AF14/AF4</f>
        <v>2.2288885326738266E-2</v>
      </c>
      <c r="AI14" s="159">
        <v>131800</v>
      </c>
      <c r="AJ14" s="159">
        <v>15</v>
      </c>
      <c r="AK14" s="170">
        <f>AI14/AI4</f>
        <v>3.4112079144164684E-2</v>
      </c>
      <c r="AL14" s="159">
        <v>162400</v>
      </c>
      <c r="AM14" s="159">
        <v>15</v>
      </c>
      <c r="AN14" s="170">
        <f>AL14/AL4</f>
        <v>3.1259251217744165E-2</v>
      </c>
      <c r="AO14" s="159">
        <v>227500</v>
      </c>
      <c r="AP14" s="159">
        <v>32</v>
      </c>
      <c r="AQ14" s="170">
        <f>AO14/AO4</f>
        <v>3.1453062353103828E-2</v>
      </c>
      <c r="AR14" s="159">
        <v>89200</v>
      </c>
      <c r="AS14" s="159">
        <v>12</v>
      </c>
      <c r="AT14" s="170">
        <f>AR14/AR4</f>
        <v>2.2442013058635042E-2</v>
      </c>
    </row>
    <row r="15" spans="1:46" x14ac:dyDescent="0.15">
      <c r="A15" s="159" t="s">
        <v>221</v>
      </c>
      <c r="B15" s="159">
        <v>128500</v>
      </c>
      <c r="C15" s="159">
        <v>19</v>
      </c>
      <c r="D15" s="170">
        <f>B15/B4</f>
        <v>4.0819567979669631E-2</v>
      </c>
      <c r="E15" s="159">
        <v>235100</v>
      </c>
      <c r="F15" s="159">
        <v>31</v>
      </c>
      <c r="G15" s="170">
        <f>E15/E4</f>
        <v>4.4191729323308268E-2</v>
      </c>
      <c r="H15" s="159">
        <v>103800</v>
      </c>
      <c r="I15" s="159">
        <v>15</v>
      </c>
      <c r="J15" s="170">
        <f>H15/H4</f>
        <v>3.699215965787598E-2</v>
      </c>
      <c r="K15" s="159">
        <v>52300</v>
      </c>
      <c r="L15" s="159">
        <v>8</v>
      </c>
      <c r="M15" s="170">
        <f>K15/K4</f>
        <v>1.9893495625713201E-2</v>
      </c>
      <c r="N15" s="159">
        <v>146500</v>
      </c>
      <c r="O15" s="159">
        <v>23</v>
      </c>
      <c r="P15" s="170">
        <f>N15/N4</f>
        <v>4.017000274197971E-2</v>
      </c>
      <c r="Q15" s="159">
        <v>208400</v>
      </c>
      <c r="R15" s="159">
        <v>29</v>
      </c>
      <c r="S15" s="170">
        <f>Q15/Q4</f>
        <v>4.9420951969901594E-2</v>
      </c>
      <c r="T15" s="159">
        <v>241600</v>
      </c>
      <c r="U15" s="159">
        <v>29</v>
      </c>
      <c r="V15" s="170">
        <f>T15/T4</f>
        <v>5.1509532035048655E-2</v>
      </c>
      <c r="W15" s="159">
        <v>169500</v>
      </c>
      <c r="X15" s="159">
        <v>20</v>
      </c>
      <c r="Y15" s="170">
        <f>W15/W4</f>
        <v>3.8129087770010742E-2</v>
      </c>
      <c r="Z15" s="159">
        <v>228600</v>
      </c>
      <c r="AA15" s="159">
        <v>30</v>
      </c>
      <c r="AB15" s="170">
        <f>Z15/Z4</f>
        <v>4.5318262665126188E-2</v>
      </c>
      <c r="AC15" s="159">
        <v>136300</v>
      </c>
      <c r="AD15" s="159">
        <v>19</v>
      </c>
      <c r="AE15" s="170">
        <f>AC15/AC4</f>
        <v>3.0636097999550461E-2</v>
      </c>
      <c r="AF15" s="159">
        <v>144200</v>
      </c>
      <c r="AG15" s="159">
        <v>16</v>
      </c>
      <c r="AH15" s="170">
        <f>AF15/AF4</f>
        <v>3.1448701214438921E-2</v>
      </c>
      <c r="AI15" s="159">
        <v>178600</v>
      </c>
      <c r="AJ15" s="159">
        <v>21</v>
      </c>
      <c r="AK15" s="170">
        <f>AI15/AI4</f>
        <v>4.6224714227221644E-2</v>
      </c>
      <c r="AL15" s="159">
        <v>258000</v>
      </c>
      <c r="AM15" s="159">
        <v>30</v>
      </c>
      <c r="AN15" s="170">
        <f>AL15/AL4</f>
        <v>4.9660633092229033E-2</v>
      </c>
      <c r="AO15" s="159">
        <v>247000</v>
      </c>
      <c r="AP15" s="159">
        <v>33</v>
      </c>
      <c r="AQ15" s="170">
        <f>AO15/AO4</f>
        <v>3.4149039126227014E-2</v>
      </c>
      <c r="AR15" s="159">
        <v>170900</v>
      </c>
      <c r="AS15" s="159">
        <v>20</v>
      </c>
      <c r="AT15" s="170">
        <f>AR15/AR4</f>
        <v>4.2997085557407271E-2</v>
      </c>
    </row>
    <row r="16" spans="1:46" x14ac:dyDescent="0.15">
      <c r="A16" s="159" t="s">
        <v>246</v>
      </c>
      <c r="B16" s="159">
        <v>168000</v>
      </c>
      <c r="C16" s="159">
        <v>112</v>
      </c>
      <c r="D16" s="170">
        <f>B16/B4</f>
        <v>5.3367217280813214E-2</v>
      </c>
      <c r="E16" s="159">
        <v>361500</v>
      </c>
      <c r="F16" s="159">
        <v>232</v>
      </c>
      <c r="G16" s="170">
        <f>E16/E4</f>
        <v>6.7951127819548873E-2</v>
      </c>
      <c r="H16" s="159">
        <v>106500</v>
      </c>
      <c r="I16" s="159">
        <v>71</v>
      </c>
      <c r="J16" s="170">
        <f>H16/H4</f>
        <v>3.7954383464005703E-2</v>
      </c>
      <c r="K16" s="159">
        <v>150000</v>
      </c>
      <c r="L16" s="159">
        <v>100</v>
      </c>
      <c r="M16" s="170">
        <f>K16/K4</f>
        <v>5.7055914796500573E-2</v>
      </c>
      <c r="N16" s="159">
        <v>145500</v>
      </c>
      <c r="O16" s="159">
        <v>97</v>
      </c>
      <c r="P16" s="170">
        <f>N16/N4</f>
        <v>3.9895804771044693E-2</v>
      </c>
      <c r="Q16" s="159">
        <v>98200</v>
      </c>
      <c r="R16" s="159">
        <v>72</v>
      </c>
      <c r="S16" s="170">
        <f>Q16/Q4</f>
        <v>2.3287607886009292E-2</v>
      </c>
      <c r="T16" s="159">
        <v>95500</v>
      </c>
      <c r="U16" s="159">
        <v>74</v>
      </c>
      <c r="V16" s="170">
        <f>T16/T4</f>
        <v>2.0360762869814347E-2</v>
      </c>
      <c r="W16" s="159">
        <v>108200</v>
      </c>
      <c r="X16" s="159">
        <v>76</v>
      </c>
      <c r="Y16" s="170">
        <f>W16/W4</f>
        <v>2.4339630069116002E-2</v>
      </c>
      <c r="Z16" s="159">
        <v>93900</v>
      </c>
      <c r="AA16" s="159">
        <v>64</v>
      </c>
      <c r="AB16" s="170">
        <f>Z16/Z4</f>
        <v>1.8614981908378604E-2</v>
      </c>
      <c r="AC16" s="159">
        <v>110200</v>
      </c>
      <c r="AD16" s="159">
        <v>79</v>
      </c>
      <c r="AE16" s="170">
        <f>AC16/AC4</f>
        <v>2.4769611148572714E-2</v>
      </c>
      <c r="AF16" s="159">
        <v>83300</v>
      </c>
      <c r="AG16" s="159">
        <v>56</v>
      </c>
      <c r="AH16" s="170">
        <f>AF16/AF4</f>
        <v>1.8166968177272969E-2</v>
      </c>
      <c r="AI16" s="159">
        <v>76900</v>
      </c>
      <c r="AJ16" s="159">
        <v>53</v>
      </c>
      <c r="AK16" s="170">
        <f>AI16/AI4</f>
        <v>1.9903026450578638E-2</v>
      </c>
      <c r="AL16" s="159">
        <v>282840</v>
      </c>
      <c r="AM16" s="159">
        <v>227</v>
      </c>
      <c r="AN16" s="170">
        <f>AL16/AL4</f>
        <v>5.4441912650411088E-2</v>
      </c>
      <c r="AO16" s="159">
        <v>531598</v>
      </c>
      <c r="AP16" s="159">
        <v>386</v>
      </c>
      <c r="AQ16" s="170">
        <f>AO16/AO4</f>
        <v>7.3496197981473804E-2</v>
      </c>
      <c r="AR16" s="159">
        <v>267860</v>
      </c>
      <c r="AS16" s="159">
        <v>223</v>
      </c>
      <c r="AT16" s="170">
        <f>AR16/AR4</f>
        <v>6.7391453115313707E-2</v>
      </c>
    </row>
    <row r="17" spans="1:46" x14ac:dyDescent="0.15">
      <c r="A17" s="159" t="s">
        <v>222</v>
      </c>
      <c r="B17" s="159">
        <v>120600</v>
      </c>
      <c r="C17" s="159">
        <v>98</v>
      </c>
      <c r="D17" s="170">
        <f>B17/B4</f>
        <v>3.8310038119440913E-2</v>
      </c>
      <c r="E17" s="159">
        <v>185900</v>
      </c>
      <c r="F17" s="159">
        <v>131</v>
      </c>
      <c r="G17" s="170">
        <f>E17/E4</f>
        <v>3.4943609022556388E-2</v>
      </c>
      <c r="H17" s="159">
        <v>69450</v>
      </c>
      <c r="I17" s="159">
        <v>64</v>
      </c>
      <c r="J17" s="170">
        <f>H17/H4</f>
        <v>2.4750534568781183E-2</v>
      </c>
      <c r="K17" s="159">
        <v>53400</v>
      </c>
      <c r="L17" s="159">
        <v>43</v>
      </c>
      <c r="M17" s="170">
        <f>K17/K4</f>
        <v>2.0311905667554205E-2</v>
      </c>
      <c r="N17" s="159">
        <v>103500</v>
      </c>
      <c r="O17" s="159">
        <v>76</v>
      </c>
      <c r="P17" s="170">
        <f>N17/N4</f>
        <v>2.837948999177406E-2</v>
      </c>
      <c r="Q17" s="159">
        <v>124908</v>
      </c>
      <c r="R17" s="159">
        <v>129</v>
      </c>
      <c r="S17" s="170">
        <f>Q17/Q4</f>
        <v>2.9621268083764245E-2</v>
      </c>
      <c r="T17" s="159">
        <v>135600</v>
      </c>
      <c r="U17" s="159">
        <v>124</v>
      </c>
      <c r="V17" s="170">
        <f>T17/T4</f>
        <v>2.8910151258081943E-2</v>
      </c>
      <c r="W17" s="159">
        <v>153500</v>
      </c>
      <c r="X17" s="159">
        <v>149</v>
      </c>
      <c r="Y17" s="170">
        <f>W17/W4</f>
        <v>3.4529881844817985E-2</v>
      </c>
      <c r="Z17" s="159">
        <v>152300</v>
      </c>
      <c r="AA17" s="159">
        <v>137</v>
      </c>
      <c r="AB17" s="170">
        <f>Z17/Z4</f>
        <v>3.019235084820087E-2</v>
      </c>
      <c r="AC17" s="159">
        <v>146900</v>
      </c>
      <c r="AD17" s="159">
        <v>133</v>
      </c>
      <c r="AE17" s="170">
        <f>AC17/AC4</f>
        <v>3.3018655877725331E-2</v>
      </c>
      <c r="AF17" s="159">
        <v>133900</v>
      </c>
      <c r="AG17" s="159">
        <v>119</v>
      </c>
      <c r="AH17" s="170">
        <f>AF17/AF4</f>
        <v>2.9202365413407573E-2</v>
      </c>
      <c r="AI17" s="159">
        <v>115600</v>
      </c>
      <c r="AJ17" s="159">
        <v>99</v>
      </c>
      <c r="AK17" s="170">
        <f>AI17/AI4</f>
        <v>2.991924392310651E-2</v>
      </c>
      <c r="AL17" s="159">
        <v>167660</v>
      </c>
      <c r="AM17" s="159">
        <v>137</v>
      </c>
      <c r="AN17" s="170">
        <f>AL17/AL4</f>
        <v>3.2271712186988835E-2</v>
      </c>
      <c r="AO17" s="159">
        <v>254500</v>
      </c>
      <c r="AP17" s="159">
        <v>172</v>
      </c>
      <c r="AQ17" s="170">
        <f>AO17/AO4</f>
        <v>3.5185953269735934E-2</v>
      </c>
      <c r="AR17" s="159">
        <v>151700</v>
      </c>
      <c r="AS17" s="159">
        <v>117</v>
      </c>
      <c r="AT17" s="170">
        <f>AR17/AR4</f>
        <v>3.8166517724158473E-2</v>
      </c>
    </row>
    <row r="18" spans="1:46" x14ac:dyDescent="0.15">
      <c r="A18" s="159" t="s">
        <v>223</v>
      </c>
      <c r="B18" s="159">
        <v>109600</v>
      </c>
      <c r="C18" s="159">
        <v>86</v>
      </c>
      <c r="D18" s="170">
        <f>B18/B4</f>
        <v>3.4815756035578148E-2</v>
      </c>
      <c r="E18" s="159">
        <v>181350</v>
      </c>
      <c r="F18" s="159">
        <v>125</v>
      </c>
      <c r="G18" s="170">
        <f>E18/E4</f>
        <v>3.4088345864661654E-2</v>
      </c>
      <c r="H18" s="159">
        <v>72600</v>
      </c>
      <c r="I18" s="159">
        <v>62</v>
      </c>
      <c r="J18" s="170">
        <f>H18/H4</f>
        <v>2.5873129009265861E-2</v>
      </c>
      <c r="K18" s="159">
        <v>79700</v>
      </c>
      <c r="L18" s="159">
        <v>60</v>
      </c>
      <c r="M18" s="170">
        <f>K18/K4</f>
        <v>3.0315709395207304E-2</v>
      </c>
      <c r="N18" s="159">
        <v>99800</v>
      </c>
      <c r="O18" s="159">
        <v>75</v>
      </c>
      <c r="P18" s="170">
        <f>N18/N4</f>
        <v>2.7364957499314505E-2</v>
      </c>
      <c r="Q18" s="159">
        <v>154700</v>
      </c>
      <c r="R18" s="159">
        <v>114</v>
      </c>
      <c r="S18" s="170">
        <f>Q18/Q4</f>
        <v>3.6686282484375131E-2</v>
      </c>
      <c r="T18" s="159">
        <v>191700</v>
      </c>
      <c r="U18" s="159">
        <v>154</v>
      </c>
      <c r="V18" s="170">
        <f>T18/T4</f>
        <v>4.0870766933438857E-2</v>
      </c>
      <c r="W18" s="159">
        <v>178600</v>
      </c>
      <c r="X18" s="159">
        <v>155</v>
      </c>
      <c r="Y18" s="170">
        <f>W18/W4</f>
        <v>4.0176136139964118E-2</v>
      </c>
      <c r="Z18" s="159">
        <v>206150</v>
      </c>
      <c r="AA18" s="159">
        <v>172</v>
      </c>
      <c r="AB18" s="170">
        <f>Z18/Z4</f>
        <v>4.0867715872334925E-2</v>
      </c>
      <c r="AC18" s="159">
        <v>141600</v>
      </c>
      <c r="AD18" s="159">
        <v>114</v>
      </c>
      <c r="AE18" s="170">
        <f>AC18/AC4</f>
        <v>3.1827376938637894E-2</v>
      </c>
      <c r="AF18" s="159">
        <v>173850</v>
      </c>
      <c r="AG18" s="159">
        <v>134</v>
      </c>
      <c r="AH18" s="170">
        <f>AF18/AF4</f>
        <v>3.7915095049446651E-2</v>
      </c>
      <c r="AI18" s="159">
        <v>177400</v>
      </c>
      <c r="AJ18" s="159">
        <v>131</v>
      </c>
      <c r="AK18" s="170">
        <f>AI18/AI4</f>
        <v>4.5914133840476594E-2</v>
      </c>
      <c r="AL18" s="159">
        <v>259072</v>
      </c>
      <c r="AM18" s="159">
        <v>171</v>
      </c>
      <c r="AN18" s="170">
        <f>AL18/AL4</f>
        <v>4.9866974947557985E-2</v>
      </c>
      <c r="AO18" s="159">
        <v>341940</v>
      </c>
      <c r="AP18" s="159">
        <v>195</v>
      </c>
      <c r="AQ18" s="170">
        <f>AO18/AO4</f>
        <v>4.7274989630858563E-2</v>
      </c>
      <c r="AR18" s="159">
        <v>204192</v>
      </c>
      <c r="AS18" s="159">
        <v>112</v>
      </c>
      <c r="AT18" s="170">
        <f>AR18/AR4</f>
        <v>5.1373088906600972E-2</v>
      </c>
    </row>
    <row r="19" spans="1:46" x14ac:dyDescent="0.15">
      <c r="A19" s="159" t="s">
        <v>224</v>
      </c>
      <c r="B19" s="159">
        <v>29500</v>
      </c>
      <c r="C19" s="159">
        <v>20</v>
      </c>
      <c r="D19" s="170">
        <f>B19/B4</f>
        <v>9.371029224904702E-3</v>
      </c>
      <c r="E19" s="159">
        <v>12100</v>
      </c>
      <c r="F19" s="159">
        <v>8</v>
      </c>
      <c r="G19" s="170">
        <f>E19/E4</f>
        <v>2.2744360902255639E-3</v>
      </c>
      <c r="H19" s="159">
        <v>15200</v>
      </c>
      <c r="I19" s="159">
        <v>10</v>
      </c>
      <c r="J19" s="170">
        <f>H19/H4</f>
        <v>5.4169636493228797E-3</v>
      </c>
      <c r="K19" s="159">
        <v>9000</v>
      </c>
      <c r="L19" s="159">
        <v>6</v>
      </c>
      <c r="M19" s="170">
        <f>K19/K4</f>
        <v>3.4233548877900342E-3</v>
      </c>
      <c r="N19" s="159">
        <v>8200</v>
      </c>
      <c r="O19" s="159">
        <v>7</v>
      </c>
      <c r="P19" s="170">
        <f>N19/N4</f>
        <v>2.2484233616671236E-3</v>
      </c>
      <c r="Q19" s="159">
        <v>16500</v>
      </c>
      <c r="R19" s="159">
        <v>11</v>
      </c>
      <c r="S19" s="170">
        <f>Q19/Q4</f>
        <v>3.912887272089138E-3</v>
      </c>
      <c r="T19" s="159">
        <v>8200</v>
      </c>
      <c r="U19" s="159">
        <v>6</v>
      </c>
      <c r="V19" s="170">
        <f>T19/T4</f>
        <v>1.748253984633274E-3</v>
      </c>
      <c r="W19" s="159">
        <v>12300</v>
      </c>
      <c r="X19" s="159">
        <v>7</v>
      </c>
      <c r="Y19" s="170">
        <f>W19/W4</f>
        <v>2.7668895549919298E-3</v>
      </c>
      <c r="Z19" s="159">
        <v>0</v>
      </c>
      <c r="AA19" s="159">
        <v>0</v>
      </c>
      <c r="AB19" s="170">
        <f>Z19/Z4</f>
        <v>0</v>
      </c>
      <c r="AC19" s="159">
        <v>7900</v>
      </c>
      <c r="AD19" s="159">
        <v>5</v>
      </c>
      <c r="AE19" s="170">
        <f>AC19/AC4</f>
        <v>1.7756799280737245E-3</v>
      </c>
      <c r="AF19" s="159">
        <v>14500</v>
      </c>
      <c r="AG19" s="159">
        <v>12</v>
      </c>
      <c r="AH19" s="170">
        <f>AF19/AF4</f>
        <v>3.1623173898014173E-3</v>
      </c>
      <c r="AI19" s="159">
        <v>20100</v>
      </c>
      <c r="AJ19" s="159">
        <v>13</v>
      </c>
      <c r="AK19" s="170">
        <f>AI19/AI4</f>
        <v>5.2022214779795916E-3</v>
      </c>
      <c r="AL19" s="159">
        <v>15000</v>
      </c>
      <c r="AM19" s="159">
        <v>12</v>
      </c>
      <c r="AN19" s="170">
        <f>AL19/AL4</f>
        <v>2.8872461100133162E-3</v>
      </c>
      <c r="AO19" s="159">
        <v>22600</v>
      </c>
      <c r="AP19" s="159">
        <v>13</v>
      </c>
      <c r="AQ19" s="170">
        <f>AO19/AO4</f>
        <v>3.1245679524402048E-3</v>
      </c>
      <c r="AR19" s="159">
        <v>8100</v>
      </c>
      <c r="AS19" s="159">
        <v>9</v>
      </c>
      <c r="AT19" s="170">
        <f>AR19/AR4</f>
        <v>2.037895804651837E-3</v>
      </c>
    </row>
    <row r="20" spans="1:46" x14ac:dyDescent="0.15">
      <c r="A20" s="159" t="s">
        <v>225</v>
      </c>
      <c r="B20" s="159">
        <v>102100</v>
      </c>
      <c r="C20" s="159">
        <v>117</v>
      </c>
      <c r="D20" s="170">
        <f>B20/B4</f>
        <v>3.2433290978398983E-2</v>
      </c>
      <c r="E20" s="159">
        <v>184500</v>
      </c>
      <c r="F20" s="159">
        <v>208</v>
      </c>
      <c r="G20" s="170">
        <f>E20/E4</f>
        <v>3.4680451127819548E-2</v>
      </c>
      <c r="H20" s="159">
        <v>88900</v>
      </c>
      <c r="I20" s="159">
        <v>109</v>
      </c>
      <c r="J20" s="170">
        <f>H20/H4</f>
        <v>3.1682109764789738E-2</v>
      </c>
      <c r="K20" s="159">
        <v>71800</v>
      </c>
      <c r="L20" s="159">
        <v>80</v>
      </c>
      <c r="M20" s="170">
        <f>K20/K4</f>
        <v>2.7310764549258272E-2</v>
      </c>
      <c r="N20" s="159">
        <v>111100</v>
      </c>
      <c r="O20" s="159">
        <v>123</v>
      </c>
      <c r="P20" s="170">
        <f>N20/N4</f>
        <v>3.0463394570880174E-2</v>
      </c>
      <c r="Q20" s="159">
        <v>91700</v>
      </c>
      <c r="R20" s="159">
        <v>106</v>
      </c>
      <c r="S20" s="170">
        <f>Q20/Q4</f>
        <v>2.174616744548933E-2</v>
      </c>
      <c r="T20" s="159">
        <v>96100</v>
      </c>
      <c r="U20" s="159">
        <v>108</v>
      </c>
      <c r="V20" s="170">
        <f>T20/T4</f>
        <v>2.0488683893080197E-2</v>
      </c>
      <c r="W20" s="159">
        <v>72900</v>
      </c>
      <c r="X20" s="159">
        <v>86</v>
      </c>
      <c r="Y20" s="170">
        <f>W20/W4</f>
        <v>1.6398881996659488E-2</v>
      </c>
      <c r="Z20" s="159">
        <v>82300</v>
      </c>
      <c r="AA20" s="159">
        <v>103</v>
      </c>
      <c r="AB20" s="170">
        <f>Z20/Z4</f>
        <v>1.6315367529920757E-2</v>
      </c>
      <c r="AC20" s="159">
        <v>84500</v>
      </c>
      <c r="AD20" s="159">
        <v>90</v>
      </c>
      <c r="AE20" s="170">
        <f>AC20/AC4</f>
        <v>1.8993032142054393E-2</v>
      </c>
      <c r="AF20" s="159">
        <v>75560</v>
      </c>
      <c r="AG20" s="159">
        <v>96</v>
      </c>
      <c r="AH20" s="170">
        <f>AF20/AF4</f>
        <v>1.6478944963682421E-2</v>
      </c>
      <c r="AI20" s="159">
        <v>41800</v>
      </c>
      <c r="AJ20" s="159">
        <v>53</v>
      </c>
      <c r="AK20" s="170">
        <f>AI20/AI4</f>
        <v>1.0818550138285917E-2</v>
      </c>
      <c r="AL20" s="159">
        <v>125100</v>
      </c>
      <c r="AM20" s="159">
        <v>147</v>
      </c>
      <c r="AN20" s="170">
        <f>AL20/AL4</f>
        <v>2.4079632557511055E-2</v>
      </c>
      <c r="AO20" s="159">
        <v>198700</v>
      </c>
      <c r="AP20" s="159">
        <v>233</v>
      </c>
      <c r="AQ20" s="170">
        <f>AO20/AO4</f>
        <v>2.7471312042029586E-2</v>
      </c>
      <c r="AR20" s="159">
        <v>109200</v>
      </c>
      <c r="AS20" s="159">
        <v>131</v>
      </c>
      <c r="AT20" s="170">
        <f>AR20/AR4</f>
        <v>2.747385455160254E-2</v>
      </c>
    </row>
    <row r="21" spans="1:46" x14ac:dyDescent="0.15">
      <c r="A21" s="159"/>
      <c r="B21" s="159"/>
      <c r="C21" s="159"/>
      <c r="D21" s="159"/>
      <c r="E21" s="159"/>
      <c r="F21" s="159"/>
      <c r="G21" s="159"/>
      <c r="H21" s="159"/>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row>
    <row r="22" spans="1:46" x14ac:dyDescent="0.15">
      <c r="A22" s="164" t="s">
        <v>226</v>
      </c>
      <c r="B22" s="164">
        <f>B11+B12+B13+B14+B15+B16+B17+B18+B19+B20</f>
        <v>961350</v>
      </c>
      <c r="C22" s="164" t="s">
        <v>227</v>
      </c>
      <c r="D22" s="172">
        <f>B22/B4</f>
        <v>0.30538437102922489</v>
      </c>
      <c r="E22" s="164">
        <f>E11+E12+E13+E14+E15+E16+E17+E18+E19+E20</f>
        <v>1673850</v>
      </c>
      <c r="F22" s="164" t="s">
        <v>227</v>
      </c>
      <c r="G22" s="172">
        <f>E22/E4</f>
        <v>0.31463345864661652</v>
      </c>
      <c r="H22" s="164">
        <f>H11+H12+H13+H14+H15+H16+H17+H18+H19+H20</f>
        <v>686350</v>
      </c>
      <c r="I22" s="164" t="s">
        <v>227</v>
      </c>
      <c r="J22" s="172">
        <f>H22/H4</f>
        <v>0.24460085531004988</v>
      </c>
      <c r="K22" s="164">
        <f>K11+K12+K13+K14+K15+K16+K17+K18+K19+K20</f>
        <v>579600</v>
      </c>
      <c r="L22" s="164" t="s">
        <v>227</v>
      </c>
      <c r="M22" s="172">
        <f>K22/K4</f>
        <v>0.2204640547736782</v>
      </c>
      <c r="N22" s="164">
        <f>N11+N12+N13+N14+N15+N16+N17+N18+N19+N20</f>
        <v>762150</v>
      </c>
      <c r="O22" s="164" t="s">
        <v>227</v>
      </c>
      <c r="P22" s="172">
        <f>N22/N4</f>
        <v>0.20897998354812175</v>
      </c>
      <c r="Q22" s="164">
        <f>Q11+Q12+Q13+Q14+Q15+Q16+Q17+Q18+Q19+Q20</f>
        <v>888708</v>
      </c>
      <c r="R22" s="164" t="s">
        <v>227</v>
      </c>
      <c r="S22" s="172">
        <f>Q22/Q4</f>
        <v>0.21075237707901778</v>
      </c>
      <c r="T22" s="164">
        <f>T11+T12+T13+T14+T15+T16+T17+T18+T19+T20</f>
        <v>969600</v>
      </c>
      <c r="U22" s="164" t="s">
        <v>227</v>
      </c>
      <c r="V22" s="172">
        <f>T22/T4</f>
        <v>0.20672037359761247</v>
      </c>
      <c r="W22" s="164">
        <f>W11+W12+W13+W14+W15+W16+W17+W18+W19+W20</f>
        <v>871600</v>
      </c>
      <c r="X22" s="164" t="s">
        <v>227</v>
      </c>
      <c r="Y22" s="172">
        <f>W22/W4</f>
        <v>0.19606674277487529</v>
      </c>
      <c r="Z22" s="164">
        <f>Z11+Z12+Z13+Z14+Z15+Z16+Z17+Z18+Z19+Z20</f>
        <v>1032550</v>
      </c>
      <c r="AA22" s="164" t="s">
        <v>227</v>
      </c>
      <c r="AB22" s="172">
        <f>Z22/Z4</f>
        <v>0.20469541607557326</v>
      </c>
      <c r="AC22" s="164">
        <f>AC11+AC12+AC13+AC14+AC15+AC16+AC17+AC18+AC19+AC20</f>
        <v>828900</v>
      </c>
      <c r="AD22" s="164" t="s">
        <v>227</v>
      </c>
      <c r="AE22" s="172">
        <f>AC22/AC4</f>
        <v>0.18631153068105191</v>
      </c>
      <c r="AF22" s="164">
        <f>AF11+AF12+AF13+AF14+AF15+AF16+AF17+AF18+AF19+AF20</f>
        <v>830710</v>
      </c>
      <c r="AG22" s="164" t="s">
        <v>227</v>
      </c>
      <c r="AH22" s="172">
        <f>AF22/AF4</f>
        <v>0.18117025371599554</v>
      </c>
      <c r="AI22" s="164">
        <f>AI11+AI12+AI13+AI14+AI15+AI16+AI17+AI18+AI19+AI20</f>
        <v>830400</v>
      </c>
      <c r="AJ22" s="164" t="s">
        <v>227</v>
      </c>
      <c r="AK22" s="172">
        <f>AI22/AI4</f>
        <v>0.21492162762757477</v>
      </c>
      <c r="AL22" s="164">
        <f>AL11+AL12+AL13+AL14+AL15+AL16+AL17+AL18+AL19+AL20</f>
        <v>1378272</v>
      </c>
      <c r="AM22" s="164" t="s">
        <v>227</v>
      </c>
      <c r="AN22" s="172">
        <f>AL22/AL4</f>
        <v>0.26529403136935154</v>
      </c>
      <c r="AO22" s="164">
        <f>AO11+AO12+AO13+AO14+AO15+AO16+AO17+AO18+AO19+AO20</f>
        <v>1998938</v>
      </c>
      <c r="AP22" s="164" t="s">
        <v>227</v>
      </c>
      <c r="AQ22" s="172">
        <f>AO22/AO4</f>
        <v>0.2763636112263238</v>
      </c>
      <c r="AR22" s="164">
        <f>AR11+AR12+AR13+AR14+AR15+AR16+AR17+AR18+AR19+AR20</f>
        <v>1111852</v>
      </c>
      <c r="AS22" s="164" t="s">
        <v>227</v>
      </c>
      <c r="AT22" s="172">
        <f>AR22/AR4</f>
        <v>0.27973315138194493</v>
      </c>
    </row>
    <row r="23" spans="1:46" ht="38.25" customHeight="1" x14ac:dyDescent="0.15"/>
    <row r="24" spans="1:46" x14ac:dyDescent="0.15">
      <c r="A24" s="159" t="s">
        <v>228</v>
      </c>
      <c r="B24" s="279" t="s">
        <v>119</v>
      </c>
      <c r="C24" s="279"/>
      <c r="D24" s="279"/>
      <c r="E24" s="279" t="s">
        <v>150</v>
      </c>
      <c r="F24" s="279"/>
      <c r="G24" s="279"/>
      <c r="H24" s="279" t="s">
        <v>121</v>
      </c>
      <c r="I24" s="279"/>
      <c r="J24" s="279"/>
      <c r="K24" s="279" t="s">
        <v>151</v>
      </c>
      <c r="L24" s="279"/>
      <c r="M24" s="279"/>
      <c r="N24" s="279" t="s">
        <v>192</v>
      </c>
      <c r="O24" s="279"/>
      <c r="P24" s="279"/>
      <c r="Q24" s="279" t="s">
        <v>209</v>
      </c>
      <c r="R24" s="279"/>
      <c r="S24" s="279"/>
      <c r="T24" s="279" t="s">
        <v>193</v>
      </c>
      <c r="U24" s="279"/>
      <c r="V24" s="279"/>
      <c r="W24" s="279" t="s">
        <v>194</v>
      </c>
      <c r="X24" s="279"/>
      <c r="Y24" s="279"/>
      <c r="Z24" s="279" t="s">
        <v>247</v>
      </c>
      <c r="AA24" s="279"/>
      <c r="AB24" s="279"/>
      <c r="AC24" s="279" t="s">
        <v>294</v>
      </c>
      <c r="AD24" s="279"/>
      <c r="AE24" s="279"/>
      <c r="AF24" s="279" t="s">
        <v>295</v>
      </c>
      <c r="AG24" s="279"/>
      <c r="AH24" s="279"/>
      <c r="AI24" s="279" t="s">
        <v>300</v>
      </c>
      <c r="AJ24" s="279"/>
      <c r="AK24" s="279"/>
      <c r="AL24" s="279" t="s">
        <v>119</v>
      </c>
      <c r="AM24" s="279"/>
      <c r="AN24" s="279"/>
      <c r="AO24" s="279" t="s">
        <v>150</v>
      </c>
      <c r="AP24" s="279"/>
      <c r="AQ24" s="279"/>
      <c r="AR24" s="279" t="s">
        <v>121</v>
      </c>
      <c r="AS24" s="279"/>
      <c r="AT24" s="279"/>
    </row>
    <row r="25" spans="1:46" x14ac:dyDescent="0.15">
      <c r="A25" s="159" t="s">
        <v>210</v>
      </c>
      <c r="B25" s="279">
        <v>8830000</v>
      </c>
      <c r="C25" s="279"/>
      <c r="D25" s="279"/>
      <c r="E25" s="279">
        <v>9608000</v>
      </c>
      <c r="F25" s="279"/>
      <c r="G25" s="279"/>
      <c r="H25" s="279">
        <v>5026000</v>
      </c>
      <c r="I25" s="279"/>
      <c r="J25" s="279"/>
      <c r="K25" s="279">
        <v>4914000</v>
      </c>
      <c r="L25" s="279"/>
      <c r="M25" s="279"/>
      <c r="N25" s="279">
        <v>6953000</v>
      </c>
      <c r="O25" s="279"/>
      <c r="P25" s="279"/>
      <c r="Q25" s="279">
        <v>7877540</v>
      </c>
      <c r="R25" s="279"/>
      <c r="S25" s="279"/>
      <c r="T25" s="279">
        <v>10355550</v>
      </c>
      <c r="U25" s="279"/>
      <c r="V25" s="279"/>
      <c r="W25" s="279">
        <v>8364000</v>
      </c>
      <c r="X25" s="279"/>
      <c r="Y25" s="279"/>
      <c r="Z25" s="279">
        <v>8212600</v>
      </c>
      <c r="AA25" s="279"/>
      <c r="AB25" s="279"/>
      <c r="AC25" s="279">
        <v>7749000</v>
      </c>
      <c r="AD25" s="279"/>
      <c r="AE25" s="279"/>
      <c r="AF25" s="279">
        <v>7874500</v>
      </c>
      <c r="AG25" s="279"/>
      <c r="AH25" s="279"/>
      <c r="AI25" s="279">
        <v>7888310</v>
      </c>
      <c r="AJ25" s="279"/>
      <c r="AK25" s="279"/>
      <c r="AL25" s="279">
        <v>9377910</v>
      </c>
      <c r="AM25" s="279"/>
      <c r="AN25" s="279"/>
      <c r="AO25" s="279">
        <v>10387000</v>
      </c>
      <c r="AP25" s="279"/>
      <c r="AQ25" s="279"/>
      <c r="AR25" s="279">
        <v>6635700</v>
      </c>
      <c r="AS25" s="279"/>
      <c r="AT25" s="279"/>
    </row>
    <row r="26" spans="1:46" x14ac:dyDescent="0.15">
      <c r="A26" s="159" t="s">
        <v>229</v>
      </c>
      <c r="B26" s="281">
        <f>D33+D34</f>
        <v>3.401698754246886E-2</v>
      </c>
      <c r="C26" s="279"/>
      <c r="D26" s="279"/>
      <c r="E26" s="281">
        <f t="shared" ref="E26" si="55">G33+G34</f>
        <v>4.5986677768526232E-2</v>
      </c>
      <c r="F26" s="279"/>
      <c r="G26" s="279"/>
      <c r="H26" s="281">
        <f t="shared" ref="H26" si="56">J33+J34</f>
        <v>4.4239952248308796E-2</v>
      </c>
      <c r="I26" s="279"/>
      <c r="J26" s="279"/>
      <c r="K26" s="281">
        <f t="shared" ref="K26" si="57">M33+M34</f>
        <v>3.2256817256817255E-2</v>
      </c>
      <c r="L26" s="279"/>
      <c r="M26" s="279"/>
      <c r="N26" s="281">
        <f t="shared" ref="N26" si="58">P33+P34</f>
        <v>4.561484251402273E-2</v>
      </c>
      <c r="O26" s="279"/>
      <c r="P26" s="279"/>
      <c r="Q26" s="281">
        <f t="shared" ref="Q26" si="59">S33+S34</f>
        <v>4.4433922265072603E-2</v>
      </c>
      <c r="R26" s="279"/>
      <c r="S26" s="279"/>
      <c r="T26" s="281">
        <f t="shared" ref="T26" si="60">V33+V34</f>
        <v>4.9373524342019498E-2</v>
      </c>
      <c r="U26" s="279"/>
      <c r="V26" s="279"/>
      <c r="W26" s="281">
        <f t="shared" ref="W26" si="61">Y33+Y34</f>
        <v>3.612147297943568E-2</v>
      </c>
      <c r="X26" s="279"/>
      <c r="Y26" s="279"/>
      <c r="Z26" s="281">
        <f t="shared" ref="Z26" si="62">AB33+AB34</f>
        <v>3.6668046660010223E-2</v>
      </c>
      <c r="AA26" s="279"/>
      <c r="AB26" s="279"/>
      <c r="AC26" s="281">
        <f t="shared" ref="AC26" si="63">AE33+AE34</f>
        <v>4.6229190863337204E-2</v>
      </c>
      <c r="AD26" s="279"/>
      <c r="AE26" s="279"/>
      <c r="AF26" s="281">
        <f t="shared" ref="AF26" si="64">AH33+AH34</f>
        <v>4.27303320845768E-2</v>
      </c>
      <c r="AG26" s="279"/>
      <c r="AH26" s="279"/>
      <c r="AI26" s="281">
        <f t="shared" ref="AI26" si="65">AK33+AK34</f>
        <v>4.9667165717371654E-2</v>
      </c>
      <c r="AJ26" s="279"/>
      <c r="AK26" s="279"/>
      <c r="AL26" s="281">
        <f t="shared" ref="AL26" si="66">AN33+AN34</f>
        <v>3.7362269418239245E-2</v>
      </c>
      <c r="AM26" s="279"/>
      <c r="AN26" s="279"/>
      <c r="AO26" s="281">
        <f t="shared" ref="AO26" si="67">AQ33+AQ34</f>
        <v>3.035043804755945E-2</v>
      </c>
      <c r="AP26" s="279"/>
      <c r="AQ26" s="279"/>
      <c r="AR26" s="281">
        <f t="shared" ref="AR26" si="68">AT33+AT34</f>
        <v>2.4817276248172763E-2</v>
      </c>
      <c r="AS26" s="279"/>
      <c r="AT26" s="279"/>
    </row>
    <row r="27" spans="1:46" x14ac:dyDescent="0.15">
      <c r="A27" s="159" t="s">
        <v>230</v>
      </c>
      <c r="B27" s="281">
        <f>D35+D42</f>
        <v>1.7093997734994336E-2</v>
      </c>
      <c r="C27" s="279"/>
      <c r="D27" s="279"/>
      <c r="E27" s="281">
        <f t="shared" ref="E27" si="69">G35+G42</f>
        <v>1.8972731057452123E-2</v>
      </c>
      <c r="F27" s="279"/>
      <c r="G27" s="279"/>
      <c r="H27" s="281">
        <f t="shared" ref="H27" si="70">J35+J42</f>
        <v>1.6333068046159967E-2</v>
      </c>
      <c r="I27" s="279"/>
      <c r="J27" s="279"/>
      <c r="K27" s="281">
        <f t="shared" ref="K27" si="71">M35+M42</f>
        <v>1.502035002035002E-2</v>
      </c>
      <c r="L27" s="279"/>
      <c r="M27" s="279"/>
      <c r="N27" s="281">
        <f t="shared" ref="N27" si="72">P35+P42</f>
        <v>1.9137063138213721E-2</v>
      </c>
      <c r="O27" s="279"/>
      <c r="P27" s="279"/>
      <c r="Q27" s="281">
        <f t="shared" ref="Q27" si="73">S35+S42</f>
        <v>1.8114792181315488E-2</v>
      </c>
      <c r="R27" s="279"/>
      <c r="S27" s="279"/>
      <c r="T27" s="281">
        <f t="shared" ref="T27" si="74">V35+V42</f>
        <v>2.169174983462974E-2</v>
      </c>
      <c r="U27" s="279"/>
      <c r="V27" s="279"/>
      <c r="W27" s="281">
        <f t="shared" ref="W27" si="75">Y35+Y42</f>
        <v>2.4563605930176948E-2</v>
      </c>
      <c r="X27" s="279"/>
      <c r="Y27" s="279"/>
      <c r="Z27" s="281">
        <f t="shared" ref="Z27" si="76">AB35+AB42</f>
        <v>1.9555317439057061E-2</v>
      </c>
      <c r="AA27" s="279"/>
      <c r="AB27" s="279"/>
      <c r="AC27" s="281">
        <f t="shared" ref="AC27" si="77">AE35+AE42</f>
        <v>2.4848367531294359E-2</v>
      </c>
      <c r="AD27" s="279"/>
      <c r="AE27" s="279"/>
      <c r="AF27" s="281">
        <f t="shared" ref="AF27" si="78">AH35+AH42</f>
        <v>1.4856816305797193E-2</v>
      </c>
      <c r="AG27" s="279"/>
      <c r="AH27" s="279"/>
      <c r="AI27" s="281">
        <f t="shared" ref="AI27" si="79">AK35+AK42</f>
        <v>1.4359222697890929E-2</v>
      </c>
      <c r="AJ27" s="279"/>
      <c r="AK27" s="279"/>
      <c r="AL27" s="281">
        <f t="shared" ref="AL27" si="80">AN35+AN42</f>
        <v>1.4977750906118741E-2</v>
      </c>
      <c r="AM27" s="279"/>
      <c r="AN27" s="279"/>
      <c r="AO27" s="281">
        <f t="shared" ref="AO27" si="81">AQ35+AQ42</f>
        <v>1.0696062385674401E-2</v>
      </c>
      <c r="AP27" s="279"/>
      <c r="AQ27" s="279"/>
      <c r="AR27" s="281">
        <f t="shared" ref="AR27" si="82">AT35+AT42</f>
        <v>9.4549180945491806E-3</v>
      </c>
      <c r="AS27" s="279"/>
      <c r="AT27" s="279"/>
    </row>
    <row r="28" spans="1:46" x14ac:dyDescent="0.15">
      <c r="A28" s="159" t="s">
        <v>213</v>
      </c>
      <c r="B28" s="281">
        <f>D36+D37+D38</f>
        <v>9.4678369195922985E-2</v>
      </c>
      <c r="C28" s="279"/>
      <c r="D28" s="279"/>
      <c r="E28" s="281">
        <f t="shared" ref="E28" si="83">G36+G37+G38</f>
        <v>9.9949000832639467E-2</v>
      </c>
      <c r="F28" s="279"/>
      <c r="G28" s="279"/>
      <c r="H28" s="281">
        <f t="shared" ref="H28" si="84">J36+J37+J38</f>
        <v>6.897134898527657E-2</v>
      </c>
      <c r="I28" s="279"/>
      <c r="J28" s="279"/>
      <c r="K28" s="281">
        <f t="shared" ref="K28" si="85">M36+M37+M38</f>
        <v>7.5032560032560036E-2</v>
      </c>
      <c r="L28" s="279"/>
      <c r="M28" s="279"/>
      <c r="N28" s="281">
        <f t="shared" ref="N28" si="86">P36+P37+P38</f>
        <v>6.9733927800949225E-2</v>
      </c>
      <c r="O28" s="279"/>
      <c r="P28" s="279"/>
      <c r="Q28" s="281">
        <f t="shared" ref="Q28" si="87">S36+S37+S38</f>
        <v>8.0579724127075203E-2</v>
      </c>
      <c r="R28" s="279"/>
      <c r="S28" s="279"/>
      <c r="T28" s="281">
        <f t="shared" ref="T28" si="88">V36+V37+V38</f>
        <v>9.3263032866433948E-2</v>
      </c>
      <c r="U28" s="279"/>
      <c r="V28" s="279"/>
      <c r="W28" s="281">
        <f t="shared" ref="W28" si="89">Y36+Y37+Y38</f>
        <v>7.1516021042563369E-2</v>
      </c>
      <c r="X28" s="279"/>
      <c r="Y28" s="279"/>
      <c r="Z28" s="281">
        <f t="shared" ref="Z28" si="90">AB36+AB37+AB38</f>
        <v>6.0487543530672386E-2</v>
      </c>
      <c r="AA28" s="279"/>
      <c r="AB28" s="279"/>
      <c r="AC28" s="281">
        <f t="shared" ref="AC28" si="91">AE36+AE37+AE38</f>
        <v>7.1496967350625884E-2</v>
      </c>
      <c r="AD28" s="279"/>
      <c r="AE28" s="279"/>
      <c r="AF28" s="281">
        <f t="shared" ref="AF28" si="92">AH36+AH37+AH38</f>
        <v>6.1991237538891353E-2</v>
      </c>
      <c r="AG28" s="279"/>
      <c r="AH28" s="279"/>
      <c r="AI28" s="281">
        <f t="shared" ref="AI28" si="93">AK36+AK37+AK38</f>
        <v>7.7297925664686101E-2</v>
      </c>
      <c r="AJ28" s="279"/>
      <c r="AK28" s="279"/>
      <c r="AL28" s="281">
        <f t="shared" ref="AL28" si="94">AN36+AN37+AN38</f>
        <v>6.4280847225021351E-2</v>
      </c>
      <c r="AM28" s="279"/>
      <c r="AN28" s="279"/>
      <c r="AO28" s="281">
        <f t="shared" ref="AO28" si="95">AQ36+AQ37+AQ38</f>
        <v>7.9522480023105802E-2</v>
      </c>
      <c r="AP28" s="279"/>
      <c r="AQ28" s="279"/>
      <c r="AR28" s="281">
        <f t="shared" ref="AR28" si="96">AT36+AT37+AT38</f>
        <v>8.6153683861536851E-2</v>
      </c>
      <c r="AS28" s="279"/>
      <c r="AT28" s="279"/>
    </row>
    <row r="29" spans="1:46" x14ac:dyDescent="0.15">
      <c r="A29" s="159" t="s">
        <v>212</v>
      </c>
      <c r="B29" s="281">
        <f>D39+D40+D41</f>
        <v>4.8765571913929787E-2</v>
      </c>
      <c r="C29" s="279"/>
      <c r="D29" s="279"/>
      <c r="E29" s="281">
        <f t="shared" ref="E29" si="97">G39+G40+G41</f>
        <v>5.8888426311407158E-2</v>
      </c>
      <c r="F29" s="279"/>
      <c r="G29" s="279"/>
      <c r="H29" s="281">
        <f t="shared" ref="H29" si="98">J39+J40+J41</f>
        <v>3.993235177079188E-2</v>
      </c>
      <c r="I29" s="279"/>
      <c r="J29" s="279"/>
      <c r="K29" s="281">
        <f t="shared" ref="K29" si="99">M39+M40+M41</f>
        <v>3.8909238909238905E-2</v>
      </c>
      <c r="L29" s="279"/>
      <c r="M29" s="279"/>
      <c r="N29" s="281">
        <f t="shared" ref="N29" si="100">P39+P40+P41</f>
        <v>3.7882928232417665E-2</v>
      </c>
      <c r="O29" s="279"/>
      <c r="P29" s="279"/>
      <c r="Q29" s="281">
        <f t="shared" ref="Q29" si="101">S39+S40+S41</f>
        <v>3.3740228548506258E-2</v>
      </c>
      <c r="R29" s="279"/>
      <c r="S29" s="279"/>
      <c r="T29" s="281">
        <f t="shared" ref="T29" si="102">V39+V40+V41</f>
        <v>2.1177049987687761E-2</v>
      </c>
      <c r="U29" s="279"/>
      <c r="V29" s="279"/>
      <c r="W29" s="281">
        <f t="shared" ref="W29" si="103">Y39+Y40+Y41</f>
        <v>2.8467240554758487E-2</v>
      </c>
      <c r="X29" s="279"/>
      <c r="Y29" s="279"/>
      <c r="Z29" s="281">
        <f t="shared" ref="Z29" si="104">AB39+AB40+AB41</f>
        <v>4.320190926137886E-2</v>
      </c>
      <c r="AA29" s="279"/>
      <c r="AB29" s="279"/>
      <c r="AC29" s="281">
        <f t="shared" ref="AC29" si="105">AE39+AE40+AE41</f>
        <v>3.9979352174474125E-2</v>
      </c>
      <c r="AD29" s="279"/>
      <c r="AE29" s="279"/>
      <c r="AF29" s="281">
        <f t="shared" ref="AF29" si="106">AH39+AH40+AH41</f>
        <v>2.1233094164708869E-2</v>
      </c>
      <c r="AG29" s="279"/>
      <c r="AH29" s="279"/>
      <c r="AI29" s="281">
        <f t="shared" ref="AI29" si="107">AK39+AK40+AK41</f>
        <v>3.7561911233204577E-2</v>
      </c>
      <c r="AJ29" s="279"/>
      <c r="AK29" s="279"/>
      <c r="AL29" s="281">
        <f t="shared" ref="AL29" si="108">AN39+AN40+AN41</f>
        <v>4.4636811400407983E-2</v>
      </c>
      <c r="AM29" s="279"/>
      <c r="AN29" s="279"/>
      <c r="AO29" s="281">
        <f t="shared" ref="AO29" si="109">AQ39+AQ40+AQ41</f>
        <v>2.6533166458072591E-2</v>
      </c>
      <c r="AP29" s="279"/>
      <c r="AQ29" s="279"/>
      <c r="AR29" s="281">
        <f t="shared" ref="AR29" si="110">AT39+AT40+AT41</f>
        <v>2.3343430233434301E-2</v>
      </c>
      <c r="AS29" s="279"/>
      <c r="AT29" s="279"/>
    </row>
    <row r="30" spans="1:46" x14ac:dyDescent="0.15">
      <c r="A30" s="159" t="s">
        <v>214</v>
      </c>
      <c r="B30" s="281">
        <f>D43</f>
        <v>4.9277463193657986E-2</v>
      </c>
      <c r="C30" s="279"/>
      <c r="D30" s="279"/>
      <c r="E30" s="281">
        <f t="shared" ref="E30" si="111">G43</f>
        <v>6.8804121565362197E-2</v>
      </c>
      <c r="F30" s="279"/>
      <c r="G30" s="279"/>
      <c r="H30" s="281">
        <f t="shared" ref="H30" si="112">J43</f>
        <v>6.8615200955033831E-2</v>
      </c>
      <c r="I30" s="279"/>
      <c r="J30" s="279"/>
      <c r="K30" s="281">
        <f t="shared" ref="K30" si="113">M43</f>
        <v>9.0384615384615383E-2</v>
      </c>
      <c r="L30" s="279"/>
      <c r="M30" s="279"/>
      <c r="N30" s="281">
        <f t="shared" ref="N30" si="114">P43</f>
        <v>8.4199626060693228E-2</v>
      </c>
      <c r="O30" s="279"/>
      <c r="P30" s="279"/>
      <c r="Q30" s="281">
        <f t="shared" ref="Q30" si="115">S43</f>
        <v>8.4941491887061182E-2</v>
      </c>
      <c r="R30" s="279"/>
      <c r="S30" s="279"/>
      <c r="T30" s="281">
        <f t="shared" ref="T30" si="116">V43</f>
        <v>6.9814737025073514E-2</v>
      </c>
      <c r="U30" s="279"/>
      <c r="V30" s="279"/>
      <c r="W30" s="281">
        <f t="shared" ref="W30" si="117">Y43</f>
        <v>4.6605691056910571E-2</v>
      </c>
      <c r="X30" s="279"/>
      <c r="Y30" s="279"/>
      <c r="Z30" s="281">
        <f t="shared" ref="Z30" si="118">AB43</f>
        <v>4.7473394540096928E-2</v>
      </c>
      <c r="AA30" s="279"/>
      <c r="AB30" s="279"/>
      <c r="AC30" s="281">
        <f t="shared" ref="AC30" si="119">AE43</f>
        <v>4.4676732481610533E-2</v>
      </c>
      <c r="AD30" s="279"/>
      <c r="AE30" s="279"/>
      <c r="AF30" s="281">
        <f t="shared" ref="AF30" si="120">AH43</f>
        <v>7.0175884183122733E-2</v>
      </c>
      <c r="AG30" s="279"/>
      <c r="AH30" s="279"/>
      <c r="AI30" s="281">
        <f t="shared" ref="AI30" si="121">AK43</f>
        <v>7.7244682321054831E-2</v>
      </c>
      <c r="AJ30" s="279"/>
      <c r="AK30" s="279"/>
      <c r="AL30" s="281">
        <f t="shared" ref="AL30" si="122">AN43</f>
        <v>6.5019817848539815E-2</v>
      </c>
      <c r="AM30" s="279"/>
      <c r="AN30" s="279"/>
      <c r="AO30" s="281">
        <f t="shared" ref="AO30" si="123">AQ43</f>
        <v>4.9991335322999902E-2</v>
      </c>
      <c r="AP30" s="279"/>
      <c r="AQ30" s="279"/>
      <c r="AR30" s="281">
        <f t="shared" ref="AR30" si="124">AT43</f>
        <v>5.6140271561402715E-2</v>
      </c>
      <c r="AS30" s="279"/>
      <c r="AT30" s="279"/>
    </row>
    <row r="31" spans="1:46" ht="12" customHeight="1" x14ac:dyDescent="0.15"/>
    <row r="32" spans="1:46" x14ac:dyDescent="0.15">
      <c r="A32" s="159" t="s">
        <v>231</v>
      </c>
      <c r="B32" s="159" t="s">
        <v>131</v>
      </c>
      <c r="C32" s="159" t="s">
        <v>132</v>
      </c>
      <c r="D32" s="159" t="s">
        <v>216</v>
      </c>
      <c r="E32" s="159" t="s">
        <v>131</v>
      </c>
      <c r="F32" s="159" t="s">
        <v>132</v>
      </c>
      <c r="G32" s="159" t="s">
        <v>216</v>
      </c>
      <c r="H32" s="159" t="s">
        <v>131</v>
      </c>
      <c r="I32" s="159" t="s">
        <v>132</v>
      </c>
      <c r="J32" s="159" t="s">
        <v>216</v>
      </c>
      <c r="K32" s="159" t="s">
        <v>131</v>
      </c>
      <c r="L32" s="159" t="s">
        <v>132</v>
      </c>
      <c r="M32" s="159" t="s">
        <v>216</v>
      </c>
      <c r="N32" s="159" t="s">
        <v>131</v>
      </c>
      <c r="O32" s="159" t="s">
        <v>132</v>
      </c>
      <c r="P32" s="159" t="s">
        <v>216</v>
      </c>
      <c r="Q32" s="159" t="s">
        <v>131</v>
      </c>
      <c r="R32" s="159" t="s">
        <v>132</v>
      </c>
      <c r="S32" s="159" t="s">
        <v>216</v>
      </c>
      <c r="T32" s="159" t="s">
        <v>131</v>
      </c>
      <c r="U32" s="159" t="s">
        <v>132</v>
      </c>
      <c r="V32" s="159" t="s">
        <v>216</v>
      </c>
      <c r="W32" s="159" t="s">
        <v>131</v>
      </c>
      <c r="X32" s="159" t="s">
        <v>132</v>
      </c>
      <c r="Y32" s="159" t="s">
        <v>216</v>
      </c>
      <c r="Z32" s="159" t="s">
        <v>131</v>
      </c>
      <c r="AA32" s="159" t="s">
        <v>132</v>
      </c>
      <c r="AB32" s="159" t="s">
        <v>216</v>
      </c>
      <c r="AC32" s="159" t="s">
        <v>131</v>
      </c>
      <c r="AD32" s="159" t="s">
        <v>132</v>
      </c>
      <c r="AE32" s="159" t="s">
        <v>216</v>
      </c>
      <c r="AF32" s="159" t="s">
        <v>131</v>
      </c>
      <c r="AG32" s="159" t="s">
        <v>132</v>
      </c>
      <c r="AH32" s="159" t="s">
        <v>216</v>
      </c>
      <c r="AI32" s="159" t="s">
        <v>131</v>
      </c>
      <c r="AJ32" s="159" t="s">
        <v>132</v>
      </c>
      <c r="AK32" s="159" t="s">
        <v>216</v>
      </c>
      <c r="AL32" s="159" t="s">
        <v>131</v>
      </c>
      <c r="AM32" s="159" t="s">
        <v>132</v>
      </c>
      <c r="AN32" s="159" t="s">
        <v>216</v>
      </c>
      <c r="AO32" s="159" t="s">
        <v>131</v>
      </c>
      <c r="AP32" s="159" t="s">
        <v>132</v>
      </c>
      <c r="AQ32" s="159" t="s">
        <v>216</v>
      </c>
      <c r="AR32" s="159" t="s">
        <v>131</v>
      </c>
      <c r="AS32" s="159" t="s">
        <v>132</v>
      </c>
      <c r="AT32" s="159" t="s">
        <v>216</v>
      </c>
    </row>
    <row r="33" spans="1:46" x14ac:dyDescent="0.15">
      <c r="A33" s="159" t="s">
        <v>232</v>
      </c>
      <c r="B33" s="159">
        <v>170020</v>
      </c>
      <c r="C33" s="159">
        <v>218</v>
      </c>
      <c r="D33" s="170">
        <f>B33/B25</f>
        <v>1.9254813137032843E-2</v>
      </c>
      <c r="E33" s="159">
        <v>254250</v>
      </c>
      <c r="F33" s="159">
        <v>336</v>
      </c>
      <c r="G33" s="170">
        <f>E33/E25</f>
        <v>2.6462323064113238E-2</v>
      </c>
      <c r="H33" s="159">
        <v>105680</v>
      </c>
      <c r="I33" s="159">
        <v>142</v>
      </c>
      <c r="J33" s="170">
        <f>H33/H25</f>
        <v>2.10266613609232E-2</v>
      </c>
      <c r="K33" s="159">
        <v>78290</v>
      </c>
      <c r="L33" s="159">
        <v>101</v>
      </c>
      <c r="M33" s="170">
        <f>K33/K25</f>
        <v>1.5932030932030931E-2</v>
      </c>
      <c r="N33" s="159">
        <v>169230</v>
      </c>
      <c r="O33" s="159">
        <v>237</v>
      </c>
      <c r="P33" s="170">
        <f>N33/N25</f>
        <v>2.4339134186682009E-2</v>
      </c>
      <c r="Q33" s="159">
        <v>192120</v>
      </c>
      <c r="R33" s="159">
        <v>278</v>
      </c>
      <c r="S33" s="170">
        <f>Q33/Q25</f>
        <v>2.4388324273821524E-2</v>
      </c>
      <c r="T33" s="159">
        <v>318710</v>
      </c>
      <c r="U33" s="159">
        <v>459</v>
      </c>
      <c r="V33" s="170">
        <f>T33/T25</f>
        <v>3.0776733249320412E-2</v>
      </c>
      <c r="W33" s="159">
        <v>195960</v>
      </c>
      <c r="X33" s="159">
        <v>284</v>
      </c>
      <c r="Y33" s="170">
        <f>W33/W25</f>
        <v>2.3428981348637017E-2</v>
      </c>
      <c r="Z33" s="159">
        <v>204930</v>
      </c>
      <c r="AA33" s="159">
        <v>297</v>
      </c>
      <c r="AB33" s="170">
        <f>Z33/Z25</f>
        <v>2.4953120814358423E-2</v>
      </c>
      <c r="AC33" s="159">
        <v>183250</v>
      </c>
      <c r="AD33" s="159">
        <v>265</v>
      </c>
      <c r="AE33" s="170">
        <f>AC33/AC25</f>
        <v>2.3648212672602916E-2</v>
      </c>
      <c r="AF33" s="159">
        <v>212520</v>
      </c>
      <c r="AG33" s="159">
        <v>308</v>
      </c>
      <c r="AH33" s="170">
        <f>AF33/AF25</f>
        <v>2.6988380214616799E-2</v>
      </c>
      <c r="AI33" s="159">
        <v>229080</v>
      </c>
      <c r="AJ33" s="159">
        <v>332</v>
      </c>
      <c r="AK33" s="170">
        <f>AI33/AI25</f>
        <v>2.9040440854885267E-2</v>
      </c>
      <c r="AL33" s="159">
        <v>206310</v>
      </c>
      <c r="AM33" s="159">
        <v>299</v>
      </c>
      <c r="AN33" s="170">
        <f>AL33/AL25</f>
        <v>2.1999571333058219E-2</v>
      </c>
      <c r="AO33" s="159">
        <v>193260</v>
      </c>
      <c r="AP33" s="159">
        <v>272</v>
      </c>
      <c r="AQ33" s="170">
        <f>AO33/AO25</f>
        <v>1.8605949744873399E-2</v>
      </c>
      <c r="AR33" s="159">
        <v>83550</v>
      </c>
      <c r="AS33" s="159">
        <v>122</v>
      </c>
      <c r="AT33" s="170">
        <f>AR33/AR25</f>
        <v>1.2590985125909851E-2</v>
      </c>
    </row>
    <row r="34" spans="1:46" x14ac:dyDescent="0.15">
      <c r="A34" s="159" t="s">
        <v>233</v>
      </c>
      <c r="B34" s="159">
        <v>130350</v>
      </c>
      <c r="C34" s="159">
        <v>201</v>
      </c>
      <c r="D34" s="170">
        <f>B34/B25</f>
        <v>1.4762174405436014E-2</v>
      </c>
      <c r="E34" s="159">
        <v>187590</v>
      </c>
      <c r="F34" s="159">
        <v>287</v>
      </c>
      <c r="G34" s="170">
        <f>E34/E25</f>
        <v>1.952435470441299E-2</v>
      </c>
      <c r="H34" s="159">
        <v>116670</v>
      </c>
      <c r="I34" s="159">
        <v>175</v>
      </c>
      <c r="J34" s="170">
        <f>H34/H25</f>
        <v>2.3213290887385597E-2</v>
      </c>
      <c r="K34" s="159">
        <v>80220</v>
      </c>
      <c r="L34" s="159">
        <v>122</v>
      </c>
      <c r="M34" s="170">
        <f>K34/K25</f>
        <v>1.6324786324786324E-2</v>
      </c>
      <c r="N34" s="159">
        <v>147930</v>
      </c>
      <c r="O34" s="159">
        <v>231</v>
      </c>
      <c r="P34" s="170">
        <f>N34/N25</f>
        <v>2.1275708327340718E-2</v>
      </c>
      <c r="Q34" s="159">
        <v>157910</v>
      </c>
      <c r="R34" s="159">
        <v>249</v>
      </c>
      <c r="S34" s="170">
        <f>Q34/Q25</f>
        <v>2.0045597991251076E-2</v>
      </c>
      <c r="T34" s="159">
        <v>192580</v>
      </c>
      <c r="U34" s="159">
        <v>308</v>
      </c>
      <c r="V34" s="170">
        <f>T34/T25</f>
        <v>1.8596791092699082E-2</v>
      </c>
      <c r="W34" s="159">
        <v>106160</v>
      </c>
      <c r="X34" s="159">
        <v>169</v>
      </c>
      <c r="Y34" s="170">
        <f>W34/W25</f>
        <v>1.2692491630798662E-2</v>
      </c>
      <c r="Z34" s="159">
        <v>96210</v>
      </c>
      <c r="AA34" s="159">
        <v>155</v>
      </c>
      <c r="AB34" s="170">
        <f>Z34/Z25</f>
        <v>1.1714925845651803E-2</v>
      </c>
      <c r="AC34" s="159">
        <v>174980</v>
      </c>
      <c r="AD34" s="159">
        <v>279</v>
      </c>
      <c r="AE34" s="170">
        <f>AC34/AC25</f>
        <v>2.2580978190734288E-2</v>
      </c>
      <c r="AF34" s="159">
        <v>123960</v>
      </c>
      <c r="AG34" s="159">
        <v>195</v>
      </c>
      <c r="AH34" s="170">
        <f>AF34/AF25</f>
        <v>1.5741951869959997E-2</v>
      </c>
      <c r="AI34" s="159">
        <v>162710</v>
      </c>
      <c r="AJ34" s="159">
        <v>264</v>
      </c>
      <c r="AK34" s="170">
        <f>AI34/AI25</f>
        <v>2.0626724862486387E-2</v>
      </c>
      <c r="AL34" s="159">
        <v>144070</v>
      </c>
      <c r="AM34" s="159">
        <v>236</v>
      </c>
      <c r="AN34" s="170">
        <f>AL34/AL25</f>
        <v>1.5362698085181026E-2</v>
      </c>
      <c r="AO34" s="159">
        <v>121990</v>
      </c>
      <c r="AP34" s="159">
        <v>187</v>
      </c>
      <c r="AQ34" s="170">
        <f>AO34/AO25</f>
        <v>1.1744488302686051E-2</v>
      </c>
      <c r="AR34" s="159">
        <v>81130</v>
      </c>
      <c r="AS34" s="159">
        <v>134</v>
      </c>
      <c r="AT34" s="170">
        <f>AR34/AR25</f>
        <v>1.2226291122262912E-2</v>
      </c>
    </row>
    <row r="35" spans="1:46" x14ac:dyDescent="0.15">
      <c r="A35" s="159" t="s">
        <v>234</v>
      </c>
      <c r="B35" s="159">
        <v>102970</v>
      </c>
      <c r="C35" s="159">
        <v>142</v>
      </c>
      <c r="D35" s="170">
        <f>B35/B25</f>
        <v>1.1661381653454133E-2</v>
      </c>
      <c r="E35" s="159">
        <v>134400</v>
      </c>
      <c r="F35" s="159">
        <v>192</v>
      </c>
      <c r="G35" s="170">
        <f>E35/E25</f>
        <v>1.3988343047460449E-2</v>
      </c>
      <c r="H35" s="159">
        <v>51430</v>
      </c>
      <c r="I35" s="159">
        <v>73</v>
      </c>
      <c r="J35" s="170">
        <f>H35/H25</f>
        <v>1.0232789494627935E-2</v>
      </c>
      <c r="K35" s="159">
        <v>43240</v>
      </c>
      <c r="L35" s="159">
        <v>62</v>
      </c>
      <c r="M35" s="170">
        <f>K35/K25</f>
        <v>8.7993487993487992E-3</v>
      </c>
      <c r="N35" s="159">
        <v>75750</v>
      </c>
      <c r="O35" s="159">
        <v>113</v>
      </c>
      <c r="P35" s="170">
        <f>N35/N25</f>
        <v>1.0894577880051777E-2</v>
      </c>
      <c r="Q35" s="159">
        <v>92670</v>
      </c>
      <c r="R35" s="159">
        <v>132</v>
      </c>
      <c r="S35" s="170">
        <f>Q35/Q25</f>
        <v>1.1763824747319594E-2</v>
      </c>
      <c r="T35" s="159">
        <v>175720</v>
      </c>
      <c r="U35" s="159">
        <v>268</v>
      </c>
      <c r="V35" s="170">
        <f>T35/T25</f>
        <v>1.696867863126536E-2</v>
      </c>
      <c r="W35" s="159">
        <v>164480</v>
      </c>
      <c r="X35" s="159">
        <v>234</v>
      </c>
      <c r="Y35" s="170">
        <f>W35/W25</f>
        <v>1.9665231946437111E-2</v>
      </c>
      <c r="Z35" s="159">
        <v>133890</v>
      </c>
      <c r="AA35" s="159">
        <v>201</v>
      </c>
      <c r="AB35" s="170">
        <f>Z35/Z25</f>
        <v>1.6302997832598691E-2</v>
      </c>
      <c r="AC35" s="159">
        <v>165860</v>
      </c>
      <c r="AD35" s="159">
        <v>236</v>
      </c>
      <c r="AE35" s="170">
        <f>AC35/AC25</f>
        <v>2.1404052135759452E-2</v>
      </c>
      <c r="AF35" s="159">
        <v>99260</v>
      </c>
      <c r="AG35" s="159">
        <v>142</v>
      </c>
      <c r="AH35" s="170">
        <f>AF35/AF25</f>
        <v>1.2605244777446187E-2</v>
      </c>
      <c r="AI35" s="159">
        <v>68800</v>
      </c>
      <c r="AJ35" s="159">
        <v>98</v>
      </c>
      <c r="AK35" s="170">
        <f>AI35/AI25</f>
        <v>8.7217667662655238E-3</v>
      </c>
      <c r="AL35" s="159">
        <v>86010</v>
      </c>
      <c r="AM35" s="159">
        <v>119</v>
      </c>
      <c r="AN35" s="170">
        <f>AL35/AL25</f>
        <v>9.1715531499022701E-3</v>
      </c>
      <c r="AO35" s="159">
        <v>75350</v>
      </c>
      <c r="AP35" s="159">
        <v>102</v>
      </c>
      <c r="AQ35" s="170">
        <f>AO35/AO25</f>
        <v>7.2542601328583808E-3</v>
      </c>
      <c r="AR35" s="159">
        <v>33100</v>
      </c>
      <c r="AS35" s="159">
        <v>50</v>
      </c>
      <c r="AT35" s="170">
        <f>AR35/AR25</f>
        <v>4.9881700498817004E-3</v>
      </c>
    </row>
    <row r="36" spans="1:46" x14ac:dyDescent="0.15">
      <c r="A36" s="159" t="s">
        <v>235</v>
      </c>
      <c r="B36" s="159">
        <v>207900</v>
      </c>
      <c r="C36" s="159">
        <v>330</v>
      </c>
      <c r="D36" s="170">
        <f>B36/B25</f>
        <v>2.3544733861834654E-2</v>
      </c>
      <c r="E36" s="159">
        <v>299880</v>
      </c>
      <c r="F36" s="159">
        <v>476</v>
      </c>
      <c r="G36" s="170">
        <f>E36/E25</f>
        <v>3.1211490424646129E-2</v>
      </c>
      <c r="H36" s="159">
        <v>86940</v>
      </c>
      <c r="I36" s="159">
        <v>138</v>
      </c>
      <c r="J36" s="170">
        <f>H36/H25</f>
        <v>1.7298050139275767E-2</v>
      </c>
      <c r="K36" s="159">
        <v>90480</v>
      </c>
      <c r="L36" s="159">
        <v>117</v>
      </c>
      <c r="M36" s="170">
        <f>K36/K25</f>
        <v>1.8412698412698412E-2</v>
      </c>
      <c r="N36" s="159">
        <v>152430</v>
      </c>
      <c r="O36" s="159">
        <v>195</v>
      </c>
      <c r="P36" s="170">
        <f>N36/N25</f>
        <v>2.1922910973680425E-2</v>
      </c>
      <c r="Q36" s="159">
        <v>240570</v>
      </c>
      <c r="R36" s="159">
        <v>299</v>
      </c>
      <c r="S36" s="170">
        <f>Q36/Q25</f>
        <v>3.0538721479040413E-2</v>
      </c>
      <c r="T36" s="159">
        <v>282840</v>
      </c>
      <c r="U36" s="159">
        <v>373</v>
      </c>
      <c r="V36" s="170">
        <f>T36/T25</f>
        <v>2.7312890189318772E-2</v>
      </c>
      <c r="W36" s="159">
        <v>234690</v>
      </c>
      <c r="X36" s="159">
        <v>338</v>
      </c>
      <c r="Y36" s="170">
        <f>W36/W25</f>
        <v>2.8059540889526544E-2</v>
      </c>
      <c r="Z36" s="159">
        <v>198730</v>
      </c>
      <c r="AA36" s="159">
        <v>279</v>
      </c>
      <c r="AB36" s="170">
        <f>Z36/Z25</f>
        <v>2.4198183279351242E-2</v>
      </c>
      <c r="AC36" s="159">
        <v>237570</v>
      </c>
      <c r="AD36" s="159">
        <v>326</v>
      </c>
      <c r="AE36" s="170">
        <f>AC36/AC25</f>
        <v>3.0658149438637244E-2</v>
      </c>
      <c r="AF36" s="159">
        <v>186720</v>
      </c>
      <c r="AG36" s="159">
        <v>266</v>
      </c>
      <c r="AH36" s="170">
        <f>AF36/AF25</f>
        <v>2.3711981713124643E-2</v>
      </c>
      <c r="AI36" s="159">
        <v>179130</v>
      </c>
      <c r="AJ36" s="159">
        <v>236</v>
      </c>
      <c r="AK36" s="170">
        <f>AI36/AI25</f>
        <v>2.2708286058737551E-2</v>
      </c>
      <c r="AL36" s="159">
        <v>228630</v>
      </c>
      <c r="AM36" s="159">
        <v>298</v>
      </c>
      <c r="AN36" s="170">
        <f>AL36/AL25</f>
        <v>2.4379632562052739E-2</v>
      </c>
      <c r="AO36" s="159">
        <v>387370</v>
      </c>
      <c r="AP36" s="159">
        <v>387</v>
      </c>
      <c r="AQ36" s="170">
        <f>AO36/AO25</f>
        <v>3.7293732550303264E-2</v>
      </c>
      <c r="AR36" s="159">
        <v>131430</v>
      </c>
      <c r="AS36" s="159">
        <v>181</v>
      </c>
      <c r="AT36" s="170">
        <f>AR36/AR25</f>
        <v>1.9806501198065013E-2</v>
      </c>
    </row>
    <row r="37" spans="1:46" x14ac:dyDescent="0.15">
      <c r="A37" s="159" t="s">
        <v>236</v>
      </c>
      <c r="B37" s="159">
        <v>249430</v>
      </c>
      <c r="C37" s="159">
        <v>320</v>
      </c>
      <c r="D37" s="170">
        <f>B37/B25</f>
        <v>2.82480181200453E-2</v>
      </c>
      <c r="E37" s="159">
        <v>288970</v>
      </c>
      <c r="F37" s="159">
        <v>359</v>
      </c>
      <c r="G37" s="170">
        <f>E37/E25</f>
        <v>3.0075978351373857E-2</v>
      </c>
      <c r="H37" s="159">
        <v>105320</v>
      </c>
      <c r="I37" s="159">
        <v>125</v>
      </c>
      <c r="J37" s="170">
        <f>H37/H25</f>
        <v>2.0955033824114604E-2</v>
      </c>
      <c r="K37" s="159">
        <v>125580</v>
      </c>
      <c r="L37" s="159">
        <v>129</v>
      </c>
      <c r="M37" s="170">
        <f>K37/K25</f>
        <v>2.5555555555555557E-2</v>
      </c>
      <c r="N37" s="159">
        <v>163440</v>
      </c>
      <c r="O37" s="159">
        <v>191</v>
      </c>
      <c r="P37" s="170">
        <f>N37/N25</f>
        <v>2.3506400115058248E-2</v>
      </c>
      <c r="Q37" s="159">
        <v>235210</v>
      </c>
      <c r="R37" s="159">
        <v>249</v>
      </c>
      <c r="S37" s="170">
        <f>Q37/Q25</f>
        <v>2.985830601939184E-2</v>
      </c>
      <c r="T37" s="159">
        <v>427740</v>
      </c>
      <c r="U37" s="159">
        <v>473</v>
      </c>
      <c r="V37" s="170">
        <f>T37/T25</f>
        <v>4.130538696640932E-2</v>
      </c>
      <c r="W37" s="159">
        <v>191450</v>
      </c>
      <c r="X37" s="159">
        <v>212</v>
      </c>
      <c r="Y37" s="170">
        <f>W37/W25</f>
        <v>2.2889765662362505E-2</v>
      </c>
      <c r="Z37" s="159">
        <v>169980</v>
      </c>
      <c r="AA37" s="159">
        <v>197</v>
      </c>
      <c r="AB37" s="170">
        <f>Z37/Z25</f>
        <v>2.0697464871051799E-2</v>
      </c>
      <c r="AC37" s="159">
        <v>202510</v>
      </c>
      <c r="AD37" s="159">
        <v>227</v>
      </c>
      <c r="AE37" s="170">
        <f>AC37/AC25</f>
        <v>2.6133694670280035E-2</v>
      </c>
      <c r="AF37" s="159">
        <v>190000</v>
      </c>
      <c r="AG37" s="159">
        <v>215</v>
      </c>
      <c r="AH37" s="170">
        <f>AF37/AF25</f>
        <v>2.4128516096260079E-2</v>
      </c>
      <c r="AI37" s="159">
        <v>241370</v>
      </c>
      <c r="AJ37" s="159">
        <v>264</v>
      </c>
      <c r="AK37" s="170">
        <f>AI37/AI25</f>
        <v>3.0598442505428921E-2</v>
      </c>
      <c r="AL37" s="159">
        <v>201790</v>
      </c>
      <c r="AM37" s="159">
        <v>243</v>
      </c>
      <c r="AN37" s="170">
        <f>AL37/AL25</f>
        <v>2.1517587607473306E-2</v>
      </c>
      <c r="AO37" s="159">
        <v>250970</v>
      </c>
      <c r="AP37" s="159">
        <v>251</v>
      </c>
      <c r="AQ37" s="170">
        <f>AO37/AO25</f>
        <v>2.416193318571291E-2</v>
      </c>
      <c r="AR37" s="159">
        <v>145320</v>
      </c>
      <c r="AS37" s="159">
        <v>161</v>
      </c>
      <c r="AT37" s="170">
        <f>AR37/AR25</f>
        <v>2.1899724218997243E-2</v>
      </c>
    </row>
    <row r="38" spans="1:46" x14ac:dyDescent="0.15">
      <c r="A38" s="159" t="s">
        <v>237</v>
      </c>
      <c r="B38" s="159">
        <v>378680</v>
      </c>
      <c r="C38" s="159">
        <v>492</v>
      </c>
      <c r="D38" s="170">
        <f>B38/B25</f>
        <v>4.2885617214043034E-2</v>
      </c>
      <c r="E38" s="159">
        <v>371460</v>
      </c>
      <c r="F38" s="159">
        <v>462</v>
      </c>
      <c r="G38" s="170">
        <f>E38/E25</f>
        <v>3.8661532056619485E-2</v>
      </c>
      <c r="H38" s="159">
        <v>154390</v>
      </c>
      <c r="I38" s="159">
        <v>199</v>
      </c>
      <c r="J38" s="170">
        <f>H38/H25</f>
        <v>3.0718265021886192E-2</v>
      </c>
      <c r="K38" s="159">
        <v>152650</v>
      </c>
      <c r="L38" s="159">
        <v>162</v>
      </c>
      <c r="M38" s="170">
        <f>K38/K25</f>
        <v>3.1064306064306064E-2</v>
      </c>
      <c r="N38" s="159">
        <v>168990</v>
      </c>
      <c r="O38" s="159">
        <v>184</v>
      </c>
      <c r="P38" s="170">
        <f>N38/N25</f>
        <v>2.4304616712210556E-2</v>
      </c>
      <c r="Q38" s="159">
        <v>158990</v>
      </c>
      <c r="R38" s="159">
        <v>185</v>
      </c>
      <c r="S38" s="170">
        <f>Q38/Q25</f>
        <v>2.0182696628642954E-2</v>
      </c>
      <c r="T38" s="159">
        <v>255210</v>
      </c>
      <c r="U38" s="159">
        <v>264</v>
      </c>
      <c r="V38" s="170">
        <f>T38/T25</f>
        <v>2.4644755710705853E-2</v>
      </c>
      <c r="W38" s="159">
        <v>172020</v>
      </c>
      <c r="X38" s="159">
        <v>162</v>
      </c>
      <c r="Y38" s="170">
        <f>W38/W25</f>
        <v>2.0566714490674317E-2</v>
      </c>
      <c r="Z38" s="159">
        <v>128050</v>
      </c>
      <c r="AA38" s="159">
        <v>142</v>
      </c>
      <c r="AB38" s="170">
        <f>Z38/Z25</f>
        <v>1.5591895380269342E-2</v>
      </c>
      <c r="AC38" s="159">
        <v>113950</v>
      </c>
      <c r="AD38" s="159">
        <v>117</v>
      </c>
      <c r="AE38" s="170">
        <f>AC38/AC25</f>
        <v>1.4705123241708607E-2</v>
      </c>
      <c r="AF38" s="159">
        <v>111430</v>
      </c>
      <c r="AG38" s="159">
        <v>134</v>
      </c>
      <c r="AH38" s="170">
        <f>AF38/AF25</f>
        <v>1.4150739729506635E-2</v>
      </c>
      <c r="AI38" s="159">
        <v>189250</v>
      </c>
      <c r="AJ38" s="159">
        <v>200</v>
      </c>
      <c r="AK38" s="170">
        <f>AI38/AI25</f>
        <v>2.399119710051963E-2</v>
      </c>
      <c r="AL38" s="159">
        <v>172400</v>
      </c>
      <c r="AM38" s="159">
        <v>213</v>
      </c>
      <c r="AN38" s="170">
        <f>AL38/AL25</f>
        <v>1.8383627055495306E-2</v>
      </c>
      <c r="AO38" s="159">
        <v>187660</v>
      </c>
      <c r="AP38" s="159">
        <v>178</v>
      </c>
      <c r="AQ38" s="170">
        <f>AO38/AO25</f>
        <v>1.806681428708963E-2</v>
      </c>
      <c r="AR38" s="159">
        <v>294940</v>
      </c>
      <c r="AS38" s="159">
        <v>137</v>
      </c>
      <c r="AT38" s="170">
        <f>AR38/AR25</f>
        <v>4.4447458444474584E-2</v>
      </c>
    </row>
    <row r="39" spans="1:46" x14ac:dyDescent="0.15">
      <c r="A39" s="159" t="s">
        <v>238</v>
      </c>
      <c r="B39" s="159">
        <v>63400</v>
      </c>
      <c r="C39" s="159">
        <v>10</v>
      </c>
      <c r="D39" s="170">
        <f>B39/B25</f>
        <v>7.1800679501698751E-3</v>
      </c>
      <c r="E39" s="159">
        <v>144900</v>
      </c>
      <c r="F39" s="159">
        <v>20</v>
      </c>
      <c r="G39" s="170">
        <f>E39/E25</f>
        <v>1.5081182348043298E-2</v>
      </c>
      <c r="H39" s="159">
        <v>17800</v>
      </c>
      <c r="I39" s="159">
        <v>3</v>
      </c>
      <c r="J39" s="170">
        <f>H39/H25</f>
        <v>3.5415837644249899E-3</v>
      </c>
      <c r="K39" s="159">
        <v>33400</v>
      </c>
      <c r="L39" s="159">
        <v>7</v>
      </c>
      <c r="M39" s="170">
        <f>K39/K25</f>
        <v>6.7969067969067968E-3</v>
      </c>
      <c r="N39" s="159">
        <v>35700</v>
      </c>
      <c r="O39" s="159">
        <v>5</v>
      </c>
      <c r="P39" s="170">
        <f>N39/N25</f>
        <v>5.1344743276283619E-3</v>
      </c>
      <c r="Q39" s="159">
        <v>51500</v>
      </c>
      <c r="R39" s="159">
        <v>8</v>
      </c>
      <c r="S39" s="170">
        <f>Q39/Q25</f>
        <v>6.5375739126681681E-3</v>
      </c>
      <c r="T39" s="159">
        <v>43400</v>
      </c>
      <c r="U39" s="159">
        <v>8</v>
      </c>
      <c r="V39" s="170">
        <f>T39/T25</f>
        <v>4.1909893728483763E-3</v>
      </c>
      <c r="W39" s="159">
        <v>49300</v>
      </c>
      <c r="X39" s="159">
        <v>9</v>
      </c>
      <c r="Y39" s="170">
        <f>W39/W25</f>
        <v>5.8943089430894312E-3</v>
      </c>
      <c r="Z39" s="159">
        <v>47600</v>
      </c>
      <c r="AA39" s="159">
        <v>7</v>
      </c>
      <c r="AB39" s="170">
        <f>Z39/Z25</f>
        <v>5.7959720429583807E-3</v>
      </c>
      <c r="AC39" s="159">
        <v>135500</v>
      </c>
      <c r="AD39" s="159">
        <v>19</v>
      </c>
      <c r="AE39" s="170">
        <f>AC39/AC25</f>
        <v>1.7486127242224803E-2</v>
      </c>
      <c r="AF39" s="159">
        <v>45600</v>
      </c>
      <c r="AG39" s="159">
        <v>9</v>
      </c>
      <c r="AH39" s="170">
        <f>AF39/AF25</f>
        <v>5.7908438631024189E-3</v>
      </c>
      <c r="AI39" s="159">
        <v>42900</v>
      </c>
      <c r="AJ39" s="159">
        <v>11</v>
      </c>
      <c r="AK39" s="170">
        <f>AI39/AI25</f>
        <v>5.4384272423370784E-3</v>
      </c>
      <c r="AL39" s="159">
        <v>55000</v>
      </c>
      <c r="AM39" s="159">
        <v>11</v>
      </c>
      <c r="AN39" s="170">
        <f>AL39/AL25</f>
        <v>5.8648462184004747E-3</v>
      </c>
      <c r="AO39" s="159">
        <v>85200</v>
      </c>
      <c r="AP39" s="159">
        <v>17</v>
      </c>
      <c r="AQ39" s="170">
        <f>AO39/AO25</f>
        <v>8.2025608934244727E-3</v>
      </c>
      <c r="AR39" s="159">
        <v>43400</v>
      </c>
      <c r="AS39" s="159">
        <v>8</v>
      </c>
      <c r="AT39" s="170">
        <f>AR39/AR25</f>
        <v>6.5403800654038006E-3</v>
      </c>
    </row>
    <row r="40" spans="1:46" x14ac:dyDescent="0.15">
      <c r="A40" s="159" t="s">
        <v>239</v>
      </c>
      <c r="B40" s="159">
        <v>146600</v>
      </c>
      <c r="C40" s="159">
        <v>30</v>
      </c>
      <c r="D40" s="170">
        <f>B40/B25</f>
        <v>1.6602491506228764E-2</v>
      </c>
      <c r="E40" s="159">
        <v>144100</v>
      </c>
      <c r="F40" s="159">
        <v>36</v>
      </c>
      <c r="G40" s="170">
        <f>E40/E25</f>
        <v>1.4997918401332223E-2</v>
      </c>
      <c r="H40" s="159">
        <v>101000</v>
      </c>
      <c r="I40" s="159">
        <v>24</v>
      </c>
      <c r="J40" s="170">
        <f>H40/H25</f>
        <v>2.0095503382411461E-2</v>
      </c>
      <c r="K40" s="159">
        <v>29100</v>
      </c>
      <c r="L40" s="159">
        <v>6</v>
      </c>
      <c r="M40" s="170">
        <f>K40/K25</f>
        <v>5.9218559218559216E-3</v>
      </c>
      <c r="N40" s="159">
        <v>108300</v>
      </c>
      <c r="O40" s="159">
        <v>23</v>
      </c>
      <c r="P40" s="170">
        <f>N40/N25</f>
        <v>1.5576010355242342E-2</v>
      </c>
      <c r="Q40" s="159">
        <v>101990</v>
      </c>
      <c r="R40" s="159">
        <v>21</v>
      </c>
      <c r="S40" s="170">
        <f>Q40/Q25</f>
        <v>1.2946935210738378E-2</v>
      </c>
      <c r="T40" s="159">
        <v>69000</v>
      </c>
      <c r="U40" s="159">
        <v>20</v>
      </c>
      <c r="V40" s="170">
        <f>T40/T25</f>
        <v>6.6630937033764501E-3</v>
      </c>
      <c r="W40" s="159">
        <v>96200</v>
      </c>
      <c r="X40" s="159">
        <v>22</v>
      </c>
      <c r="Y40" s="170">
        <f>W40/W25</f>
        <v>1.1501673840267814E-2</v>
      </c>
      <c r="Z40" s="159">
        <v>148500</v>
      </c>
      <c r="AA40" s="159">
        <v>31</v>
      </c>
      <c r="AB40" s="170">
        <f>Z40/Z25</f>
        <v>1.8081971604607554E-2</v>
      </c>
      <c r="AC40" s="159">
        <v>98700</v>
      </c>
      <c r="AD40" s="159">
        <v>19</v>
      </c>
      <c r="AE40" s="170">
        <f>AC40/AC25</f>
        <v>1.2737127371273712E-2</v>
      </c>
      <c r="AF40" s="159">
        <v>52500</v>
      </c>
      <c r="AG40" s="159">
        <v>10</v>
      </c>
      <c r="AH40" s="170">
        <f>AF40/AF25</f>
        <v>6.6670899739666011E-3</v>
      </c>
      <c r="AI40" s="159">
        <v>48200</v>
      </c>
      <c r="AJ40" s="159">
        <v>9</v>
      </c>
      <c r="AK40" s="170">
        <f>AI40/AI25</f>
        <v>6.1103075310174173E-3</v>
      </c>
      <c r="AL40" s="159">
        <v>146200</v>
      </c>
      <c r="AM40" s="159">
        <v>27</v>
      </c>
      <c r="AN40" s="170">
        <f>AL40/AL25</f>
        <v>1.5589827584184536E-2</v>
      </c>
      <c r="AO40" s="159">
        <v>73200</v>
      </c>
      <c r="AP40" s="159">
        <v>15</v>
      </c>
      <c r="AQ40" s="170">
        <f>AO40/AO25</f>
        <v>7.0472706267449697E-3</v>
      </c>
      <c r="AR40" s="159">
        <v>38600</v>
      </c>
      <c r="AS40" s="159">
        <v>7</v>
      </c>
      <c r="AT40" s="170">
        <f>AR40/AR25</f>
        <v>5.8170200581702004E-3</v>
      </c>
    </row>
    <row r="41" spans="1:46" x14ac:dyDescent="0.15">
      <c r="A41" s="159" t="s">
        <v>240</v>
      </c>
      <c r="B41" s="159">
        <v>220600</v>
      </c>
      <c r="C41" s="159">
        <v>48</v>
      </c>
      <c r="D41" s="170">
        <f>B41/B25</f>
        <v>2.4983012457531144E-2</v>
      </c>
      <c r="E41" s="159">
        <v>276800</v>
      </c>
      <c r="F41" s="159">
        <v>66</v>
      </c>
      <c r="G41" s="170">
        <f>E41/E25</f>
        <v>2.880932556203164E-2</v>
      </c>
      <c r="H41" s="159">
        <v>81900</v>
      </c>
      <c r="I41" s="159">
        <v>18</v>
      </c>
      <c r="J41" s="170">
        <f>H41/H25</f>
        <v>1.6295264623955433E-2</v>
      </c>
      <c r="K41" s="159">
        <v>128700</v>
      </c>
      <c r="L41" s="159">
        <v>25</v>
      </c>
      <c r="M41" s="170">
        <f>K41/K25</f>
        <v>2.6190476190476191E-2</v>
      </c>
      <c r="N41" s="159">
        <v>119400</v>
      </c>
      <c r="O41" s="159">
        <v>25</v>
      </c>
      <c r="P41" s="170">
        <f>N41/N25</f>
        <v>1.7172443549546959E-2</v>
      </c>
      <c r="Q41" s="159">
        <v>112300</v>
      </c>
      <c r="R41" s="159">
        <v>24</v>
      </c>
      <c r="S41" s="170">
        <f>Q41/Q25</f>
        <v>1.4255719425099714E-2</v>
      </c>
      <c r="T41" s="159">
        <v>106900</v>
      </c>
      <c r="U41" s="159">
        <v>22</v>
      </c>
      <c r="V41" s="170">
        <f>T41/T25</f>
        <v>1.0322966911462936E-2</v>
      </c>
      <c r="W41" s="159">
        <v>92600</v>
      </c>
      <c r="X41" s="159">
        <v>17</v>
      </c>
      <c r="Y41" s="170">
        <f>W41/W25</f>
        <v>1.1071257771401244E-2</v>
      </c>
      <c r="Z41" s="159">
        <v>158700</v>
      </c>
      <c r="AA41" s="159">
        <v>32</v>
      </c>
      <c r="AB41" s="170">
        <f>Z41/Z25</f>
        <v>1.9323965613812923E-2</v>
      </c>
      <c r="AC41" s="159">
        <v>75600</v>
      </c>
      <c r="AD41" s="159">
        <v>13</v>
      </c>
      <c r="AE41" s="170">
        <f>AC41/AC25</f>
        <v>9.7560975609756097E-3</v>
      </c>
      <c r="AF41" s="159">
        <v>69100</v>
      </c>
      <c r="AG41" s="159">
        <v>15</v>
      </c>
      <c r="AH41" s="170">
        <f>AF41/AF25</f>
        <v>8.7751603276398499E-3</v>
      </c>
      <c r="AI41" s="159">
        <v>205200</v>
      </c>
      <c r="AJ41" s="159">
        <v>32</v>
      </c>
      <c r="AK41" s="170">
        <f>AI41/AI25</f>
        <v>2.6013176459850081E-2</v>
      </c>
      <c r="AL41" s="159">
        <v>217400</v>
      </c>
      <c r="AM41" s="159">
        <v>44</v>
      </c>
      <c r="AN41" s="170">
        <f>AL41/AL25</f>
        <v>2.318213759782297E-2</v>
      </c>
      <c r="AO41" s="159">
        <v>117200</v>
      </c>
      <c r="AP41" s="159">
        <v>24</v>
      </c>
      <c r="AQ41" s="170">
        <f>AO41/AO25</f>
        <v>1.1283334937903148E-2</v>
      </c>
      <c r="AR41" s="159">
        <v>72900</v>
      </c>
      <c r="AS41" s="159">
        <v>16</v>
      </c>
      <c r="AT41" s="170">
        <f>AR41/AR25</f>
        <v>1.09860301098603E-2</v>
      </c>
    </row>
    <row r="42" spans="1:46" x14ac:dyDescent="0.15">
      <c r="A42" s="159" t="s">
        <v>241</v>
      </c>
      <c r="B42" s="159">
        <v>47970</v>
      </c>
      <c r="C42" s="159">
        <v>66</v>
      </c>
      <c r="D42" s="170">
        <f>B42/B25</f>
        <v>5.4326160815402038E-3</v>
      </c>
      <c r="E42" s="159">
        <v>47890</v>
      </c>
      <c r="F42" s="159">
        <v>67</v>
      </c>
      <c r="G42" s="170">
        <f>E42/E25</f>
        <v>4.9843880099916735E-3</v>
      </c>
      <c r="H42" s="159">
        <v>30660</v>
      </c>
      <c r="I42" s="159">
        <v>43</v>
      </c>
      <c r="J42" s="170">
        <f>H42/H25</f>
        <v>6.1002785515320334E-3</v>
      </c>
      <c r="K42" s="159">
        <v>30570</v>
      </c>
      <c r="L42" s="159">
        <v>41</v>
      </c>
      <c r="M42" s="170">
        <f>K42/K25</f>
        <v>6.2210012210012211E-3</v>
      </c>
      <c r="N42" s="159">
        <v>57310</v>
      </c>
      <c r="O42" s="159">
        <v>82</v>
      </c>
      <c r="P42" s="170">
        <f>N42/N25</f>
        <v>8.242485258161944E-3</v>
      </c>
      <c r="Q42" s="159">
        <v>50030</v>
      </c>
      <c r="R42" s="159">
        <v>67</v>
      </c>
      <c r="S42" s="170">
        <f>Q42/Q25</f>
        <v>6.3509674339958921E-3</v>
      </c>
      <c r="T42" s="159">
        <v>48910</v>
      </c>
      <c r="U42" s="159">
        <v>67</v>
      </c>
      <c r="V42" s="170">
        <f>T42/T25</f>
        <v>4.7230712033643797E-3</v>
      </c>
      <c r="W42" s="159">
        <v>40970</v>
      </c>
      <c r="X42" s="159">
        <v>58</v>
      </c>
      <c r="Y42" s="170">
        <f>W42/W25</f>
        <v>4.8983739837398371E-3</v>
      </c>
      <c r="Z42" s="159">
        <v>26710</v>
      </c>
      <c r="AA42" s="159">
        <v>39</v>
      </c>
      <c r="AB42" s="170">
        <f>Z42/Z25</f>
        <v>3.2523196064583688E-3</v>
      </c>
      <c r="AC42" s="159">
        <v>26690</v>
      </c>
      <c r="AD42" s="159">
        <v>40</v>
      </c>
      <c r="AE42" s="170">
        <f>AC42/AC25</f>
        <v>3.4443153955349077E-3</v>
      </c>
      <c r="AF42" s="159">
        <v>17730</v>
      </c>
      <c r="AG42" s="159">
        <v>26</v>
      </c>
      <c r="AH42" s="170">
        <f>AF42/AF25</f>
        <v>2.2515715283510066E-3</v>
      </c>
      <c r="AI42" s="159">
        <v>44470</v>
      </c>
      <c r="AJ42" s="159">
        <v>58</v>
      </c>
      <c r="AK42" s="170">
        <f>AI42/AI25</f>
        <v>5.6374559316254048E-3</v>
      </c>
      <c r="AL42" s="159">
        <v>54450</v>
      </c>
      <c r="AM42" s="159">
        <v>71</v>
      </c>
      <c r="AN42" s="170">
        <f>AL42/AL25</f>
        <v>5.8061977562164704E-3</v>
      </c>
      <c r="AO42" s="159">
        <v>35750</v>
      </c>
      <c r="AP42" s="159">
        <v>49</v>
      </c>
      <c r="AQ42" s="170">
        <f>AO42/AO25</f>
        <v>3.4418022528160202E-3</v>
      </c>
      <c r="AR42" s="159">
        <v>29640</v>
      </c>
      <c r="AS42" s="159">
        <v>42</v>
      </c>
      <c r="AT42" s="170">
        <f>AR42/AR25</f>
        <v>4.4667480446674802E-3</v>
      </c>
    </row>
    <row r="43" spans="1:46" x14ac:dyDescent="0.15">
      <c r="A43" s="159" t="s">
        <v>242</v>
      </c>
      <c r="B43" s="159">
        <v>435120</v>
      </c>
      <c r="C43" s="159">
        <v>698</v>
      </c>
      <c r="D43" s="170">
        <f>B43/B25</f>
        <v>4.9277463193657986E-2</v>
      </c>
      <c r="E43" s="159">
        <v>661070</v>
      </c>
      <c r="F43" s="159">
        <v>1065</v>
      </c>
      <c r="G43" s="170">
        <f>E43/E25</f>
        <v>6.8804121565362197E-2</v>
      </c>
      <c r="H43" s="159">
        <v>344860</v>
      </c>
      <c r="I43" s="159">
        <v>551</v>
      </c>
      <c r="J43" s="170">
        <f>H43/H25</f>
        <v>6.8615200955033831E-2</v>
      </c>
      <c r="K43" s="159">
        <v>444150</v>
      </c>
      <c r="L43" s="159">
        <v>714</v>
      </c>
      <c r="M43" s="170">
        <f>K43/K25</f>
        <v>9.0384615384615383E-2</v>
      </c>
      <c r="N43" s="159">
        <v>585440</v>
      </c>
      <c r="O43" s="159">
        <v>935</v>
      </c>
      <c r="P43" s="170">
        <f>N43/N25</f>
        <v>8.4199626060693228E-2</v>
      </c>
      <c r="Q43" s="159">
        <v>669130</v>
      </c>
      <c r="R43" s="159">
        <v>1067</v>
      </c>
      <c r="S43" s="170">
        <f>Q43/Q25</f>
        <v>8.4941491887061182E-2</v>
      </c>
      <c r="T43" s="159">
        <v>722970</v>
      </c>
      <c r="U43" s="159">
        <v>1170</v>
      </c>
      <c r="V43" s="170">
        <f>T43/T25</f>
        <v>6.9814737025073514E-2</v>
      </c>
      <c r="W43" s="159">
        <v>389810</v>
      </c>
      <c r="X43" s="159">
        <v>629</v>
      </c>
      <c r="Y43" s="170">
        <f>W43/W25</f>
        <v>4.6605691056910571E-2</v>
      </c>
      <c r="Z43" s="159">
        <v>389880</v>
      </c>
      <c r="AA43" s="159">
        <v>631</v>
      </c>
      <c r="AB43" s="170">
        <f>Z43/Z25</f>
        <v>4.7473394540096928E-2</v>
      </c>
      <c r="AC43" s="159">
        <v>346200</v>
      </c>
      <c r="AD43" s="159">
        <v>553</v>
      </c>
      <c r="AE43" s="170">
        <f>AC43/AC25</f>
        <v>4.4676732481610533E-2</v>
      </c>
      <c r="AF43" s="159">
        <v>552600</v>
      </c>
      <c r="AG43" s="159">
        <v>894</v>
      </c>
      <c r="AH43" s="170">
        <f>AF43/AF25</f>
        <v>7.0175884183122733E-2</v>
      </c>
      <c r="AI43" s="159">
        <v>609330</v>
      </c>
      <c r="AJ43" s="159"/>
      <c r="AK43" s="170">
        <f>AI43/AI25</f>
        <v>7.7244682321054831E-2</v>
      </c>
      <c r="AL43" s="159">
        <v>609750</v>
      </c>
      <c r="AM43" s="159">
        <v>980</v>
      </c>
      <c r="AN43" s="170">
        <f>AL43/AL25</f>
        <v>6.5019817848539815E-2</v>
      </c>
      <c r="AO43" s="159">
        <v>519260</v>
      </c>
      <c r="AP43" s="159">
        <v>835</v>
      </c>
      <c r="AQ43" s="170">
        <f>AO43/AO25</f>
        <v>4.9991335322999902E-2</v>
      </c>
      <c r="AR43" s="159">
        <v>372530</v>
      </c>
      <c r="AS43" s="159">
        <v>600</v>
      </c>
      <c r="AT43" s="170">
        <f>AR43/AR25</f>
        <v>5.6140271561402715E-2</v>
      </c>
    </row>
    <row r="44" spans="1:46" x14ac:dyDescent="0.15">
      <c r="A44" s="159" t="s">
        <v>243</v>
      </c>
      <c r="B44" s="159">
        <v>584370</v>
      </c>
      <c r="C44" s="159">
        <v>624</v>
      </c>
      <c r="D44" s="170">
        <f>B44/B25</f>
        <v>6.6180067950169869E-2</v>
      </c>
      <c r="E44" s="159">
        <v>118680</v>
      </c>
      <c r="F44" s="159">
        <v>92</v>
      </c>
      <c r="G44" s="170">
        <f>E44/E25</f>
        <v>1.2352206494587844E-2</v>
      </c>
      <c r="H44" s="159">
        <v>74820</v>
      </c>
      <c r="I44" s="159">
        <v>58</v>
      </c>
      <c r="J44" s="170">
        <f>H44/H25</f>
        <v>1.488658973338639E-2</v>
      </c>
      <c r="K44" s="159">
        <v>156090</v>
      </c>
      <c r="L44" s="159">
        <v>121</v>
      </c>
      <c r="M44" s="170">
        <f>K44/K25</f>
        <v>3.1764346764346765E-2</v>
      </c>
      <c r="N44" s="159">
        <v>56760</v>
      </c>
      <c r="O44" s="159">
        <v>44</v>
      </c>
      <c r="P44" s="170">
        <f>N44/N25</f>
        <v>8.1633827124982031E-3</v>
      </c>
      <c r="Q44" s="159">
        <v>134800</v>
      </c>
      <c r="R44" s="159">
        <v>80</v>
      </c>
      <c r="S44" s="170">
        <f>Q44/Q25</f>
        <v>1.7111941037430467E-2</v>
      </c>
      <c r="T44" s="159">
        <v>143650</v>
      </c>
      <c r="U44" s="159">
        <v>85</v>
      </c>
      <c r="V44" s="170">
        <f>T44/T25</f>
        <v>1.3871788557826479E-2</v>
      </c>
      <c r="W44" s="159">
        <v>0</v>
      </c>
      <c r="X44" s="159">
        <v>0</v>
      </c>
      <c r="Y44" s="170">
        <f>W44/W25</f>
        <v>0</v>
      </c>
      <c r="Z44" s="159">
        <v>0</v>
      </c>
      <c r="AA44" s="159">
        <v>0</v>
      </c>
      <c r="AB44" s="170">
        <f>Z44/Z25</f>
        <v>0</v>
      </c>
      <c r="AC44" s="159">
        <v>0</v>
      </c>
      <c r="AD44" s="159">
        <v>0</v>
      </c>
      <c r="AE44" s="170">
        <f>AC44/AC25</f>
        <v>0</v>
      </c>
      <c r="AF44" s="159">
        <v>0</v>
      </c>
      <c r="AG44" s="159">
        <v>0</v>
      </c>
      <c r="AH44" s="170">
        <f>AF44/AF25</f>
        <v>0</v>
      </c>
      <c r="AI44" s="159"/>
      <c r="AJ44" s="159"/>
      <c r="AK44" s="170">
        <f>AI44/AI25</f>
        <v>0</v>
      </c>
      <c r="AL44" s="159"/>
      <c r="AM44" s="159"/>
      <c r="AN44" s="170">
        <f>AL44/AL25</f>
        <v>0</v>
      </c>
      <c r="AO44" s="159"/>
      <c r="AP44" s="159"/>
      <c r="AQ44" s="170">
        <f>AO44/AO25</f>
        <v>0</v>
      </c>
      <c r="AR44" s="159">
        <v>5160</v>
      </c>
      <c r="AS44" s="159">
        <v>4</v>
      </c>
      <c r="AT44" s="170">
        <f>AR44/AR25</f>
        <v>7.7761200777612003E-4</v>
      </c>
    </row>
    <row r="45" spans="1:46" x14ac:dyDescent="0.15">
      <c r="A45" s="159" t="s">
        <v>244</v>
      </c>
      <c r="B45" s="159">
        <v>320296</v>
      </c>
      <c r="C45" s="159">
        <v>171</v>
      </c>
      <c r="D45" s="170">
        <f>B45/B25</f>
        <v>3.627361268403171E-2</v>
      </c>
      <c r="E45" s="159">
        <v>747745</v>
      </c>
      <c r="F45" s="159">
        <v>235</v>
      </c>
      <c r="G45" s="170">
        <f>E45/E25</f>
        <v>7.7825249791840134E-2</v>
      </c>
      <c r="H45" s="159">
        <v>542173</v>
      </c>
      <c r="I45" s="159">
        <v>179</v>
      </c>
      <c r="J45" s="170">
        <f>H45/H25</f>
        <v>0.10787365698368484</v>
      </c>
      <c r="K45" s="159">
        <v>467630</v>
      </c>
      <c r="L45" s="159">
        <v>166</v>
      </c>
      <c r="M45" s="170">
        <f>K45/K25</f>
        <v>9.5162800162800168E-2</v>
      </c>
      <c r="N45" s="159">
        <v>612278</v>
      </c>
      <c r="O45" s="159">
        <v>302</v>
      </c>
      <c r="P45" s="170">
        <f>N45/N25</f>
        <v>8.8059542643463259E-2</v>
      </c>
      <c r="Q45" s="159">
        <v>583377</v>
      </c>
      <c r="R45" s="159">
        <v>301</v>
      </c>
      <c r="S45" s="170">
        <f>Q45/Q25</f>
        <v>7.4055733134963456E-2</v>
      </c>
      <c r="T45" s="159">
        <v>793582</v>
      </c>
      <c r="U45" s="159">
        <v>423</v>
      </c>
      <c r="V45" s="170">
        <f>T45/T25</f>
        <v>7.6633496048012895E-2</v>
      </c>
      <c r="W45" s="159">
        <v>1238972</v>
      </c>
      <c r="X45" s="159">
        <v>458</v>
      </c>
      <c r="Y45" s="170">
        <f>W45/W25</f>
        <v>0.14813151602104258</v>
      </c>
      <c r="Z45" s="159">
        <v>1099162</v>
      </c>
      <c r="AA45" s="159">
        <v>574</v>
      </c>
      <c r="AB45" s="170">
        <f>Z45/Z25</f>
        <v>0.13383849207315587</v>
      </c>
      <c r="AC45" s="159">
        <v>986449</v>
      </c>
      <c r="AD45" s="159">
        <v>532</v>
      </c>
      <c r="AE45" s="170">
        <f>AC45/AC25</f>
        <v>0.12730016776358241</v>
      </c>
      <c r="AF45" s="159">
        <v>1204726</v>
      </c>
      <c r="AG45" s="159">
        <v>545</v>
      </c>
      <c r="AH45" s="170">
        <f>AF45/AF25</f>
        <v>0.15299079306622643</v>
      </c>
      <c r="AI45" s="159">
        <v>714867</v>
      </c>
      <c r="AJ45" s="159">
        <v>393</v>
      </c>
      <c r="AK45" s="170">
        <f>AI45/AI25</f>
        <v>9.0623593646801406E-2</v>
      </c>
      <c r="AL45" s="159">
        <v>1324547</v>
      </c>
      <c r="AM45" s="159">
        <v>528</v>
      </c>
      <c r="AN45" s="170">
        <f>AL45/AL25</f>
        <v>0.14124117207352171</v>
      </c>
      <c r="AO45" s="159">
        <v>1162718</v>
      </c>
      <c r="AP45" s="159">
        <v>547</v>
      </c>
      <c r="AQ45" s="170">
        <f>AO45/AO25</f>
        <v>0.11193973235775488</v>
      </c>
      <c r="AR45" s="159">
        <v>763057</v>
      </c>
      <c r="AS45" s="159">
        <v>407</v>
      </c>
      <c r="AT45" s="170">
        <f>AR45/AR25</f>
        <v>0.1149926910499269</v>
      </c>
    </row>
    <row r="46" spans="1:46" x14ac:dyDescent="0.15">
      <c r="A46" s="159"/>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c r="AE46" s="159"/>
      <c r="AF46" s="159"/>
      <c r="AG46" s="159"/>
      <c r="AH46" s="159"/>
      <c r="AI46" s="159"/>
      <c r="AJ46" s="159"/>
      <c r="AK46" s="159"/>
      <c r="AL46" s="159"/>
      <c r="AM46" s="159"/>
      <c r="AN46" s="159"/>
      <c r="AO46" s="159"/>
      <c r="AP46" s="159"/>
      <c r="AQ46" s="159"/>
      <c r="AR46" s="159"/>
      <c r="AS46" s="159"/>
      <c r="AT46" s="159"/>
    </row>
    <row r="47" spans="1:46" x14ac:dyDescent="0.15">
      <c r="A47" s="159"/>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c r="AK47" s="159"/>
      <c r="AL47" s="159"/>
      <c r="AM47" s="159"/>
      <c r="AN47" s="159"/>
      <c r="AO47" s="159"/>
      <c r="AP47" s="159"/>
      <c r="AQ47" s="159"/>
      <c r="AR47" s="159"/>
      <c r="AS47" s="159"/>
      <c r="AT47" s="159"/>
    </row>
    <row r="48" spans="1:46" x14ac:dyDescent="0.15">
      <c r="A48" s="164" t="s">
        <v>226</v>
      </c>
      <c r="B48" s="164">
        <f>B33+B34+B35+B36+B37+B38+B39+B40+B41+B42+B43+B44+B45</f>
        <v>3057706</v>
      </c>
      <c r="C48" s="164" t="s">
        <v>227</v>
      </c>
      <c r="D48" s="187">
        <f>B48/B25</f>
        <v>0.34628607021517555</v>
      </c>
      <c r="E48" s="164">
        <f>E33+E34+E35+E36+E37+E38+E39+E40+E41+E42+E43+E44+E45</f>
        <v>3677735</v>
      </c>
      <c r="F48" s="164" t="s">
        <v>227</v>
      </c>
      <c r="G48" s="172">
        <f>E48/E25</f>
        <v>0.38277841382181516</v>
      </c>
      <c r="H48" s="164">
        <f>H33+H34+H35+H36+H37+H38+H39+H40+H41+H42+H43+H44+H45</f>
        <v>1813643</v>
      </c>
      <c r="I48" s="164" t="s">
        <v>227</v>
      </c>
      <c r="J48" s="172">
        <f>H48/H25</f>
        <v>0.36085216872264225</v>
      </c>
      <c r="K48" s="164">
        <f>K33+K34+K35+K36+K37+K38+K39+K40+K41+K42+K43+K44+K45</f>
        <v>1860100</v>
      </c>
      <c r="L48" s="164" t="s">
        <v>227</v>
      </c>
      <c r="M48" s="172">
        <f>K48/K25</f>
        <v>0.37853072853072856</v>
      </c>
      <c r="N48" s="164">
        <f>N33+N34+N35+N36+N37+N38+N39+N40+N41+N42+N43+N44+N45</f>
        <v>2452958</v>
      </c>
      <c r="O48" s="164" t="s">
        <v>227</v>
      </c>
      <c r="P48" s="172">
        <f>N48/N25</f>
        <v>0.35279131310225803</v>
      </c>
      <c r="Q48" s="164">
        <f>Q33+Q34+Q35+Q36+Q37+Q38+Q39+Q40+Q41+Q42+Q43+Q44+Q45</f>
        <v>2780597</v>
      </c>
      <c r="R48" s="164" t="s">
        <v>227</v>
      </c>
      <c r="S48" s="172">
        <f>Q48/Q25</f>
        <v>0.35297783318142467</v>
      </c>
      <c r="T48" s="164">
        <f>T33+T34+T35+T36+T37+T38+T39+T40+T41+T42+T43+T44+T45</f>
        <v>3581212</v>
      </c>
      <c r="U48" s="164" t="s">
        <v>227</v>
      </c>
      <c r="V48" s="172">
        <f>T48/T25</f>
        <v>0.34582537866168384</v>
      </c>
      <c r="W48" s="164">
        <f>W33+W34+W35+W36+W37+W38+W39+W40+W41+W42+W43+W44+W45</f>
        <v>2972612</v>
      </c>
      <c r="X48" s="164" t="s">
        <v>227</v>
      </c>
      <c r="Y48" s="172">
        <f>W48/W25</f>
        <v>0.35540554758488763</v>
      </c>
      <c r="Z48" s="164">
        <f>Z33+Z34+Z35+Z36+Z37+Z38+Z39+Z40+Z41+Z42+Z43+Z44+Z45</f>
        <v>2802342</v>
      </c>
      <c r="AA48" s="164" t="s">
        <v>227</v>
      </c>
      <c r="AB48" s="172">
        <f>Z48/Z25</f>
        <v>0.34122470350437134</v>
      </c>
      <c r="AC48" s="164">
        <f>AC33+AC34+AC35+AC36+AC37+AC38+AC39+AC40+AC41+AC42+AC43+AC44+AC45</f>
        <v>2747259</v>
      </c>
      <c r="AD48" s="164" t="s">
        <v>227</v>
      </c>
      <c r="AE48" s="172">
        <f>AC48/AC25</f>
        <v>0.35453077816492451</v>
      </c>
      <c r="AF48" s="164">
        <f>AF33+AF34+AF35+AF36+AF37+AF38+AF39+AF40+AF41+AF42+AF43+AF44+AF45</f>
        <v>2866146</v>
      </c>
      <c r="AG48" s="164" t="s">
        <v>227</v>
      </c>
      <c r="AH48" s="172">
        <f>AF48/AF25</f>
        <v>0.36397815734332339</v>
      </c>
      <c r="AI48" s="164">
        <f>AI33+AI34+AI35+AI36+AI37+AI38+AI39+AI40+AI41+AI42+AI43+AI44+AI45</f>
        <v>2735307</v>
      </c>
      <c r="AJ48" s="164" t="s">
        <v>227</v>
      </c>
      <c r="AK48" s="172">
        <f>AI48/AI25</f>
        <v>0.34675450128100949</v>
      </c>
      <c r="AL48" s="164">
        <f>AL33+AL34+AL35+AL36+AL37+AL38+AL39+AL40+AL41+AL42+AL43+AL44+AL45</f>
        <v>3446557</v>
      </c>
      <c r="AM48" s="164" t="s">
        <v>227</v>
      </c>
      <c r="AN48" s="172">
        <f>AL48/AL25</f>
        <v>0.36751866887184886</v>
      </c>
      <c r="AO48" s="164">
        <f>AO33+AO34+AO35+AO36+AO37+AO38+AO39+AO40+AO41+AO42+AO43+AO44+AO45</f>
        <v>3209928</v>
      </c>
      <c r="AP48" s="164" t="s">
        <v>227</v>
      </c>
      <c r="AQ48" s="172">
        <f>AO48/AO25</f>
        <v>0.30903321459516703</v>
      </c>
      <c r="AR48" s="164">
        <f>AR33+AR34+AR35+AR36+AR37+AR38+AR39+AR40+AR41+AR42+AR43+AR44+AR45</f>
        <v>2094757</v>
      </c>
      <c r="AS48" s="164" t="s">
        <v>227</v>
      </c>
      <c r="AT48" s="172">
        <f>AR48/AR25</f>
        <v>0.31567988305679884</v>
      </c>
    </row>
  </sheetData>
  <mergeCells count="195">
    <mergeCell ref="AR27:AT27"/>
    <mergeCell ref="AR28:AT28"/>
    <mergeCell ref="AR29:AT29"/>
    <mergeCell ref="AR30:AT30"/>
    <mergeCell ref="AR3:AT3"/>
    <mergeCell ref="AR4:AT4"/>
    <mergeCell ref="AR5:AT5"/>
    <mergeCell ref="AR6:AT6"/>
    <mergeCell ref="AR7:AT7"/>
    <mergeCell ref="AR8:AT8"/>
    <mergeCell ref="AR24:AT24"/>
    <mergeCell ref="AR25:AT25"/>
    <mergeCell ref="AR26:AT26"/>
    <mergeCell ref="AI27:AK27"/>
    <mergeCell ref="AI28:AK28"/>
    <mergeCell ref="AI29:AK29"/>
    <mergeCell ref="AI30:AK30"/>
    <mergeCell ref="AI3:AK3"/>
    <mergeCell ref="AI4:AK4"/>
    <mergeCell ref="AI5:AK5"/>
    <mergeCell ref="AI6:AK6"/>
    <mergeCell ref="AI7:AK7"/>
    <mergeCell ref="AI8:AK8"/>
    <mergeCell ref="AI24:AK24"/>
    <mergeCell ref="AI25:AK25"/>
    <mergeCell ref="AI26:AK26"/>
    <mergeCell ref="AF27:AH27"/>
    <mergeCell ref="AF28:AH28"/>
    <mergeCell ref="AF29:AH29"/>
    <mergeCell ref="AF30:AH30"/>
    <mergeCell ref="AF3:AH3"/>
    <mergeCell ref="AF4:AH4"/>
    <mergeCell ref="AF5:AH5"/>
    <mergeCell ref="AF6:AH6"/>
    <mergeCell ref="AF7:AH7"/>
    <mergeCell ref="AF8:AH8"/>
    <mergeCell ref="AF24:AH24"/>
    <mergeCell ref="AF25:AH25"/>
    <mergeCell ref="AF26:AH26"/>
    <mergeCell ref="Z27:AB27"/>
    <mergeCell ref="Z28:AB28"/>
    <mergeCell ref="Z29:AB29"/>
    <mergeCell ref="Z30:AB30"/>
    <mergeCell ref="Z3:AB3"/>
    <mergeCell ref="Z4:AB4"/>
    <mergeCell ref="Z5:AB5"/>
    <mergeCell ref="Z6:AB6"/>
    <mergeCell ref="Z7:AB7"/>
    <mergeCell ref="Z8:AB8"/>
    <mergeCell ref="Z24:AB24"/>
    <mergeCell ref="Z25:AB25"/>
    <mergeCell ref="Z26:AB26"/>
    <mergeCell ref="W29:Y29"/>
    <mergeCell ref="W30:Y30"/>
    <mergeCell ref="W3:Y3"/>
    <mergeCell ref="W4:Y4"/>
    <mergeCell ref="W5:Y5"/>
    <mergeCell ref="W6:Y6"/>
    <mergeCell ref="W7:Y7"/>
    <mergeCell ref="W8:Y8"/>
    <mergeCell ref="W24:Y24"/>
    <mergeCell ref="W25:Y25"/>
    <mergeCell ref="W26:Y26"/>
    <mergeCell ref="W27:Y27"/>
    <mergeCell ref="W28:Y28"/>
    <mergeCell ref="Q3:S3"/>
    <mergeCell ref="B3:D3"/>
    <mergeCell ref="E3:G3"/>
    <mergeCell ref="H3:J3"/>
    <mergeCell ref="K3:M3"/>
    <mergeCell ref="N3:P3"/>
    <mergeCell ref="Q5:S5"/>
    <mergeCell ref="B4:D4"/>
    <mergeCell ref="E4:G4"/>
    <mergeCell ref="H4:J4"/>
    <mergeCell ref="K4:M4"/>
    <mergeCell ref="N4:P4"/>
    <mergeCell ref="Q4:S4"/>
    <mergeCell ref="B5:D5"/>
    <mergeCell ref="E5:G5"/>
    <mergeCell ref="H5:J5"/>
    <mergeCell ref="K5:M5"/>
    <mergeCell ref="N5:P5"/>
    <mergeCell ref="Q7:S7"/>
    <mergeCell ref="B6:D6"/>
    <mergeCell ref="E6:G6"/>
    <mergeCell ref="H6:J6"/>
    <mergeCell ref="K6:M6"/>
    <mergeCell ref="N6:P6"/>
    <mergeCell ref="Q6:S6"/>
    <mergeCell ref="B7:D7"/>
    <mergeCell ref="E7:G7"/>
    <mergeCell ref="H7:J7"/>
    <mergeCell ref="K7:M7"/>
    <mergeCell ref="N7:P7"/>
    <mergeCell ref="Q24:S24"/>
    <mergeCell ref="B8:D8"/>
    <mergeCell ref="E8:G8"/>
    <mergeCell ref="H8:J8"/>
    <mergeCell ref="K8:M8"/>
    <mergeCell ref="N8:P8"/>
    <mergeCell ref="Q8:S8"/>
    <mergeCell ref="B24:D24"/>
    <mergeCell ref="E24:G24"/>
    <mergeCell ref="H24:J24"/>
    <mergeCell ref="K24:M24"/>
    <mergeCell ref="N24:P24"/>
    <mergeCell ref="Q26:S26"/>
    <mergeCell ref="B25:D25"/>
    <mergeCell ref="E25:G25"/>
    <mergeCell ref="H25:J25"/>
    <mergeCell ref="K25:M25"/>
    <mergeCell ref="N25:P25"/>
    <mergeCell ref="Q25:S25"/>
    <mergeCell ref="B26:D26"/>
    <mergeCell ref="E26:G26"/>
    <mergeCell ref="H26:J26"/>
    <mergeCell ref="K26:M26"/>
    <mergeCell ref="N26:P26"/>
    <mergeCell ref="Q28:S28"/>
    <mergeCell ref="B27:D27"/>
    <mergeCell ref="E27:G27"/>
    <mergeCell ref="H27:J27"/>
    <mergeCell ref="K27:M27"/>
    <mergeCell ref="N27:P27"/>
    <mergeCell ref="Q27:S27"/>
    <mergeCell ref="B28:D28"/>
    <mergeCell ref="E28:G28"/>
    <mergeCell ref="H28:J28"/>
    <mergeCell ref="K28:M28"/>
    <mergeCell ref="N28:P28"/>
    <mergeCell ref="Q30:S30"/>
    <mergeCell ref="B29:D29"/>
    <mergeCell ref="E29:G29"/>
    <mergeCell ref="H29:J29"/>
    <mergeCell ref="K29:M29"/>
    <mergeCell ref="N29:P29"/>
    <mergeCell ref="Q29:S29"/>
    <mergeCell ref="B30:D30"/>
    <mergeCell ref="E30:G30"/>
    <mergeCell ref="H30:J30"/>
    <mergeCell ref="K30:M30"/>
    <mergeCell ref="N30:P30"/>
    <mergeCell ref="T3:V3"/>
    <mergeCell ref="T4:V4"/>
    <mergeCell ref="T5:V5"/>
    <mergeCell ref="T6:V6"/>
    <mergeCell ref="T7:V7"/>
    <mergeCell ref="T28:V28"/>
    <mergeCell ref="T29:V29"/>
    <mergeCell ref="T30:V30"/>
    <mergeCell ref="T8:V8"/>
    <mergeCell ref="T24:V24"/>
    <mergeCell ref="T25:V25"/>
    <mergeCell ref="T26:V26"/>
    <mergeCell ref="T27:V27"/>
    <mergeCell ref="AC27:AE27"/>
    <mergeCell ref="AC28:AE28"/>
    <mergeCell ref="AC29:AE29"/>
    <mergeCell ref="AC30:AE30"/>
    <mergeCell ref="AC3:AE3"/>
    <mergeCell ref="AC4:AE4"/>
    <mergeCell ref="AC5:AE5"/>
    <mergeCell ref="AC6:AE6"/>
    <mergeCell ref="AC7:AE7"/>
    <mergeCell ref="AC8:AE8"/>
    <mergeCell ref="AC24:AE24"/>
    <mergeCell ref="AC25:AE25"/>
    <mergeCell ref="AC26:AE26"/>
    <mergeCell ref="AL27:AN27"/>
    <mergeCell ref="AL28:AN28"/>
    <mergeCell ref="AL29:AN29"/>
    <mergeCell ref="AL30:AN30"/>
    <mergeCell ref="AL3:AN3"/>
    <mergeCell ref="AL4:AN4"/>
    <mergeCell ref="AL5:AN5"/>
    <mergeCell ref="AL6:AN6"/>
    <mergeCell ref="AL7:AN7"/>
    <mergeCell ref="AL8:AN8"/>
    <mergeCell ref="AL24:AN24"/>
    <mergeCell ref="AL25:AN25"/>
    <mergeCell ref="AL26:AN26"/>
    <mergeCell ref="AO27:AQ27"/>
    <mergeCell ref="AO28:AQ28"/>
    <mergeCell ref="AO29:AQ29"/>
    <mergeCell ref="AO30:AQ30"/>
    <mergeCell ref="AO3:AQ3"/>
    <mergeCell ref="AO4:AQ4"/>
    <mergeCell ref="AO5:AQ5"/>
    <mergeCell ref="AO6:AQ6"/>
    <mergeCell ref="AO7:AQ7"/>
    <mergeCell ref="AO8:AQ8"/>
    <mergeCell ref="AO24:AQ24"/>
    <mergeCell ref="AO25:AQ25"/>
    <mergeCell ref="AO26:AQ26"/>
  </mergeCells>
  <phoneticPr fontId="27"/>
  <pageMargins left="0.7" right="0.7" top="0.75" bottom="0.75" header="0.3" footer="0.3"/>
  <pageSetup paperSize="9" scale="2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024B-2D4B-4EBC-9D1A-AE3F60570D43}">
  <sheetPr>
    <pageSetUpPr fitToPage="1"/>
  </sheetPr>
  <dimension ref="A1:A34"/>
  <sheetViews>
    <sheetView tabSelected="1" topLeftCell="A20" workbookViewId="0">
      <selection activeCell="A38" sqref="A38"/>
    </sheetView>
  </sheetViews>
  <sheetFormatPr defaultRowHeight="13.5" x14ac:dyDescent="0.15"/>
  <cols>
    <col min="1" max="16384" width="9" style="151"/>
  </cols>
  <sheetData>
    <row r="1" spans="1:1" x14ac:dyDescent="0.15">
      <c r="A1" s="151" t="s">
        <v>323</v>
      </c>
    </row>
    <row r="3" spans="1:1" x14ac:dyDescent="0.15">
      <c r="A3" s="151" t="s">
        <v>324</v>
      </c>
    </row>
    <row r="4" spans="1:1" x14ac:dyDescent="0.15">
      <c r="A4" s="151" t="s">
        <v>325</v>
      </c>
    </row>
    <row r="5" spans="1:1" x14ac:dyDescent="0.15">
      <c r="A5" s="151" t="s">
        <v>326</v>
      </c>
    </row>
    <row r="7" spans="1:1" x14ac:dyDescent="0.15">
      <c r="A7" s="151" t="s">
        <v>327</v>
      </c>
    </row>
    <row r="8" spans="1:1" x14ac:dyDescent="0.15">
      <c r="A8" s="151" t="s">
        <v>328</v>
      </c>
    </row>
    <row r="9" spans="1:1" x14ac:dyDescent="0.15">
      <c r="A9" s="151" t="s">
        <v>329</v>
      </c>
    </row>
    <row r="10" spans="1:1" x14ac:dyDescent="0.15">
      <c r="A10" s="151" t="s">
        <v>330</v>
      </c>
    </row>
    <row r="12" spans="1:1" x14ac:dyDescent="0.15">
      <c r="A12" s="151" t="s">
        <v>331</v>
      </c>
    </row>
    <row r="13" spans="1:1" x14ac:dyDescent="0.15">
      <c r="A13" s="151" t="s">
        <v>332</v>
      </c>
    </row>
    <row r="14" spans="1:1" x14ac:dyDescent="0.15">
      <c r="A14" s="151" t="s">
        <v>333</v>
      </c>
    </row>
    <row r="15" spans="1:1" x14ac:dyDescent="0.15">
      <c r="A15" s="151" t="s">
        <v>334</v>
      </c>
    </row>
    <row r="17" spans="1:1" x14ac:dyDescent="0.15">
      <c r="A17" s="151" t="s">
        <v>335</v>
      </c>
    </row>
    <row r="18" spans="1:1" x14ac:dyDescent="0.15">
      <c r="A18" s="151" t="s">
        <v>336</v>
      </c>
    </row>
    <row r="19" spans="1:1" x14ac:dyDescent="0.15">
      <c r="A19" s="151" t="s">
        <v>337</v>
      </c>
    </row>
    <row r="21" spans="1:1" x14ac:dyDescent="0.15">
      <c r="A21" s="151" t="s">
        <v>338</v>
      </c>
    </row>
    <row r="22" spans="1:1" x14ac:dyDescent="0.15">
      <c r="A22" s="151" t="s">
        <v>339</v>
      </c>
    </row>
    <row r="23" spans="1:1" x14ac:dyDescent="0.15">
      <c r="A23" s="151" t="s">
        <v>340</v>
      </c>
    </row>
    <row r="24" spans="1:1" x14ac:dyDescent="0.15">
      <c r="A24" s="151" t="s">
        <v>341</v>
      </c>
    </row>
    <row r="25" spans="1:1" x14ac:dyDescent="0.15">
      <c r="A25" s="151" t="s">
        <v>342</v>
      </c>
    </row>
    <row r="26" spans="1:1" x14ac:dyDescent="0.15">
      <c r="A26" s="151" t="s">
        <v>343</v>
      </c>
    </row>
    <row r="27" spans="1:1" x14ac:dyDescent="0.15">
      <c r="A27" s="151" t="s">
        <v>344</v>
      </c>
    </row>
    <row r="30" spans="1:1" x14ac:dyDescent="0.15">
      <c r="A30" s="151" t="s">
        <v>345</v>
      </c>
    </row>
    <row r="31" spans="1:1" x14ac:dyDescent="0.15">
      <c r="A31" s="151" t="s">
        <v>346</v>
      </c>
    </row>
    <row r="32" spans="1:1" x14ac:dyDescent="0.15">
      <c r="A32" s="151" t="s">
        <v>347</v>
      </c>
    </row>
    <row r="33" spans="1:1" x14ac:dyDescent="0.15">
      <c r="A33" s="151" t="s">
        <v>348</v>
      </c>
    </row>
    <row r="34" spans="1:1" x14ac:dyDescent="0.15">
      <c r="A34" s="151" t="s">
        <v>349</v>
      </c>
    </row>
  </sheetData>
  <phoneticPr fontId="27"/>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LBN2原価表1月</vt:lpstr>
      <vt:lpstr>売上・利益・経費</vt:lpstr>
      <vt:lpstr>施設売上1月度</vt:lpstr>
      <vt:lpstr>ランチ&amp;カフェ売上実績 </vt:lpstr>
      <vt:lpstr>ランチ詳細</vt:lpstr>
      <vt:lpstr>ディナー売上実績</vt:lpstr>
      <vt:lpstr>ディナー詳細</vt:lpstr>
      <vt:lpstr>飲料出数</vt:lpstr>
      <vt:lpstr>Sheet1</vt:lpstr>
      <vt:lpstr>LBN2原価表1月!Print_Area</vt:lpstr>
      <vt:lpstr>ディナー詳細!Print_Area</vt:lpstr>
      <vt:lpstr>ディナー売上実績!Print_Area</vt:lpstr>
      <vt:lpstr>'ランチ&amp;カフェ売上実績 '!Print_Area</vt:lpstr>
      <vt:lpstr>ランチ詳細!Print_Area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nemoto akinai</dc:creator>
  <cp:lastModifiedBy>Le Beurre Noisette</cp:lastModifiedBy>
  <cp:lastPrinted>2020-02-10T05:02:28Z</cp:lastPrinted>
  <dcterms:created xsi:type="dcterms:W3CDTF">2016-12-13T10:47:28Z</dcterms:created>
  <dcterms:modified xsi:type="dcterms:W3CDTF">2020-02-10T05:02:35Z</dcterms:modified>
</cp:coreProperties>
</file>