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Sdílené disky\Aplikace Diagnostika\Ruprechtov\"/>
    </mc:Choice>
  </mc:AlternateContent>
  <bookViews>
    <workbookView xWindow="0" yWindow="0" windowWidth="20490" windowHeight="7755"/>
  </bookViews>
  <sheets>
    <sheet name="Šimonek" sheetId="1" r:id="rId1"/>
    <sheet name="MD" sheetId="6" r:id="rId2"/>
    <sheet name="M,GM" sheetId="4" r:id="rId3"/>
    <sheet name="ZV" sheetId="2" r:id="rId4"/>
    <sheet name="SV" sheetId="3" r:id="rId5"/>
    <sheet name="PČ" sheetId="5" r:id="rId6"/>
    <sheet name="Ř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52" i="1" l="1"/>
  <c r="AR51" i="1"/>
  <c r="AR50" i="1"/>
  <c r="AR49" i="1"/>
  <c r="AR36" i="1"/>
  <c r="AR35" i="1"/>
  <c r="AR34" i="1"/>
  <c r="AR33" i="1"/>
  <c r="AR19" i="1"/>
  <c r="AR18" i="1"/>
  <c r="AR17" i="1"/>
  <c r="AR16" i="1"/>
  <c r="AR12" i="1"/>
  <c r="AR14" i="1"/>
  <c r="AR13" i="1"/>
  <c r="AR11" i="1"/>
  <c r="AR8" i="1"/>
  <c r="AR7" i="1"/>
  <c r="AR5" i="1"/>
  <c r="AR6" i="1" s="1"/>
  <c r="AG68" i="1"/>
  <c r="Z21" i="1"/>
  <c r="Z20" i="1"/>
  <c r="Z19" i="1"/>
  <c r="I68" i="1"/>
  <c r="AL33" i="1"/>
  <c r="AL32" i="1"/>
  <c r="AL8" i="1"/>
  <c r="AL41" i="1" s="1"/>
  <c r="AL7" i="1"/>
  <c r="AL6" i="1"/>
  <c r="AL39" i="1" s="1"/>
  <c r="AL5" i="1"/>
  <c r="AL38" i="1" s="1"/>
  <c r="AR67" i="1"/>
  <c r="AS66" i="1"/>
  <c r="AL68" i="1"/>
  <c r="AM67" i="1"/>
  <c r="AA68" i="1"/>
  <c r="AA67" i="1"/>
  <c r="Z68" i="1"/>
  <c r="Z8" i="1"/>
  <c r="Z7" i="1"/>
  <c r="Z6" i="1"/>
  <c r="Z5" i="1"/>
  <c r="Z32" i="1" s="1"/>
  <c r="Z69" i="1" s="1"/>
  <c r="C68" i="1"/>
  <c r="C67" i="1"/>
  <c r="B68" i="1"/>
  <c r="AF68" i="1"/>
  <c r="N68" i="1"/>
  <c r="I67" i="1"/>
  <c r="H68" i="1"/>
  <c r="O68" i="1"/>
  <c r="O67" i="1"/>
  <c r="AG67" i="1"/>
  <c r="AF37" i="1"/>
  <c r="AF36" i="1"/>
  <c r="AF35" i="1"/>
  <c r="AF34" i="1"/>
  <c r="AF32" i="1"/>
  <c r="AF31" i="1"/>
  <c r="AF30" i="1"/>
  <c r="AF29" i="1"/>
  <c r="AF46" i="1"/>
  <c r="AF45" i="1"/>
  <c r="AF44" i="1"/>
  <c r="AF25" i="1"/>
  <c r="AF24" i="1"/>
  <c r="AF23" i="1"/>
  <c r="AF22" i="1"/>
  <c r="AF8" i="1"/>
  <c r="AF7" i="1"/>
  <c r="AF6" i="1"/>
  <c r="AF5" i="1"/>
  <c r="AF42" i="1"/>
  <c r="AF41" i="1"/>
  <c r="AF40" i="1"/>
  <c r="AF39" i="1"/>
  <c r="T63" i="1"/>
  <c r="T62" i="1"/>
  <c r="T61" i="1"/>
  <c r="T51" i="1"/>
  <c r="T50" i="1"/>
  <c r="T49" i="1"/>
  <c r="T48" i="1"/>
  <c r="T6" i="1"/>
  <c r="T8" i="1"/>
  <c r="T7" i="1"/>
  <c r="T5" i="1"/>
  <c r="T41" i="1"/>
  <c r="T40" i="1"/>
  <c r="T39" i="1"/>
  <c r="T38" i="1"/>
  <c r="N43" i="1"/>
  <c r="N42" i="1"/>
  <c r="N41" i="1"/>
  <c r="N37" i="1"/>
  <c r="N39" i="1"/>
  <c r="N38" i="1"/>
  <c r="N29" i="1"/>
  <c r="N28" i="1"/>
  <c r="N27" i="1"/>
  <c r="N26" i="1"/>
  <c r="N24" i="1"/>
  <c r="N23" i="1"/>
  <c r="N22" i="1"/>
  <c r="N21" i="1"/>
  <c r="N19" i="1"/>
  <c r="N18" i="1"/>
  <c r="N17" i="1"/>
  <c r="N8" i="1"/>
  <c r="N7" i="1"/>
  <c r="N6" i="1"/>
  <c r="N5" i="1"/>
  <c r="H42" i="1"/>
  <c r="H44" i="1"/>
  <c r="H43" i="1"/>
  <c r="H41" i="1"/>
  <c r="H31" i="1"/>
  <c r="H30" i="1"/>
  <c r="H29" i="1"/>
  <c r="H28" i="1"/>
  <c r="H24" i="1"/>
  <c r="H23" i="1"/>
  <c r="H22" i="1"/>
  <c r="H21" i="1"/>
  <c r="H13" i="1"/>
  <c r="H12" i="1"/>
  <c r="H11" i="1"/>
  <c r="H7" i="1"/>
  <c r="H8" i="1"/>
  <c r="H6" i="1"/>
  <c r="H5" i="1"/>
  <c r="B37" i="1"/>
  <c r="B36" i="1"/>
  <c r="B33" i="1"/>
  <c r="B32" i="1"/>
  <c r="B31" i="1"/>
  <c r="B34" i="1"/>
  <c r="B5" i="1"/>
  <c r="B27" i="1"/>
  <c r="B26" i="1"/>
  <c r="B25" i="1"/>
  <c r="B28" i="1"/>
  <c r="B19" i="1"/>
  <c r="B18" i="1"/>
  <c r="B17" i="1"/>
  <c r="B16" i="1"/>
  <c r="B13" i="1"/>
  <c r="B12" i="1"/>
  <c r="B11" i="1"/>
  <c r="B10" i="1"/>
  <c r="B8" i="1"/>
  <c r="B7" i="1"/>
  <c r="B6" i="1"/>
  <c r="Z33" i="1" l="1"/>
  <c r="Z70" i="1" s="1"/>
  <c r="Z34" i="1"/>
  <c r="Z71" i="1" s="1"/>
  <c r="AL40" i="1"/>
  <c r="AL71" i="1" s="1"/>
  <c r="Z35" i="1"/>
  <c r="Z72" i="1" s="1"/>
  <c r="AR68" i="1"/>
  <c r="AL69" i="1"/>
  <c r="AR70" i="1"/>
  <c r="AR69" i="1"/>
  <c r="AR71" i="1"/>
  <c r="AL72" i="1"/>
  <c r="AL70" i="1"/>
  <c r="AF50" i="1"/>
  <c r="AF69" i="1" s="1"/>
  <c r="AF51" i="1"/>
  <c r="AF70" i="1" s="1"/>
  <c r="AF52" i="1"/>
  <c r="AF71" i="1" s="1"/>
  <c r="AF53" i="1"/>
  <c r="AF72" i="1" s="1"/>
  <c r="T69" i="1"/>
  <c r="T70" i="1"/>
  <c r="T72" i="1"/>
  <c r="T71" i="1"/>
  <c r="N48" i="1"/>
  <c r="N70" i="1" s="1"/>
  <c r="N47" i="1"/>
  <c r="N69" i="1" s="1"/>
  <c r="N49" i="1"/>
  <c r="N71" i="1" s="1"/>
  <c r="N50" i="1"/>
  <c r="N72" i="1" s="1"/>
  <c r="H49" i="1"/>
  <c r="H70" i="1" s="1"/>
  <c r="H50" i="1"/>
  <c r="H71" i="1" s="1"/>
  <c r="H51" i="1"/>
  <c r="H72" i="1" s="1"/>
  <c r="H48" i="1"/>
  <c r="H69" i="1" s="1"/>
  <c r="B44" i="1"/>
  <c r="B72" i="1" s="1"/>
  <c r="B43" i="1"/>
  <c r="B71" i="1" s="1"/>
  <c r="B42" i="1"/>
  <c r="B70" i="1" s="1"/>
  <c r="B41" i="1"/>
  <c r="B69" i="1" s="1"/>
</calcChain>
</file>

<file path=xl/sharedStrings.xml><?xml version="1.0" encoding="utf-8"?>
<sst xmlns="http://schemas.openxmlformats.org/spreadsheetml/2006/main" count="1600" uniqueCount="465">
  <si>
    <t>věk</t>
  </si>
  <si>
    <t>Barva</t>
  </si>
  <si>
    <t>Přiřadí barvu /základní barvy/</t>
  </si>
  <si>
    <t>podoblast</t>
  </si>
  <si>
    <t>Ukáže požadovanou barvu</t>
  </si>
  <si>
    <t>Pojmenuje barvu /základní/</t>
  </si>
  <si>
    <t>Přiřadí odstíny barev</t>
  </si>
  <si>
    <t>Pojmenuje odstíny barev</t>
  </si>
  <si>
    <t>3-4</t>
  </si>
  <si>
    <t>4-5</t>
  </si>
  <si>
    <t>5-6</t>
  </si>
  <si>
    <t>6-7</t>
  </si>
  <si>
    <t>2 - zvládá</t>
  </si>
  <si>
    <t>1 - s dopomocí, částečně</t>
  </si>
  <si>
    <t>0 - nezvládá</t>
  </si>
  <si>
    <t xml:space="preserve">0 - 1 - 2 </t>
  </si>
  <si>
    <t>3</t>
  </si>
  <si>
    <t>Průměr</t>
  </si>
  <si>
    <t>Figura a pozadí</t>
  </si>
  <si>
    <t>Odliší jiný obrázek v řadě</t>
  </si>
  <si>
    <t>Vyhledá tvar na pozadí</t>
  </si>
  <si>
    <t>Vyhledá známý předmět na obrázku</t>
  </si>
  <si>
    <t>Vyhledá objekt na obrázku dle předlohy</t>
  </si>
  <si>
    <t>Vyhledá známý objekt na pozadí</t>
  </si>
  <si>
    <t>Odliší dva překrývající se obrázky</t>
  </si>
  <si>
    <t>Sleduje linii mezi ostatními</t>
  </si>
  <si>
    <t>4 - 5</t>
  </si>
  <si>
    <t>Zrakové rozlišování</t>
  </si>
  <si>
    <t>Odliší výrazně jiný obrázek</t>
  </si>
  <si>
    <t>Odliší obrázek v jiné velikosti</t>
  </si>
  <si>
    <t>Odliší obrázek v řadě (horizontální poloha)</t>
  </si>
  <si>
    <t>Odliší obrázek v řadě (detaily)</t>
  </si>
  <si>
    <t>Odliší shodné a neshodné dvojice (detaily)</t>
  </si>
  <si>
    <t>Odliší obrázek v řadě (vertikální poloha)</t>
  </si>
  <si>
    <t>Vyhledá dva shodné obrázky v řadě</t>
  </si>
  <si>
    <t>Odliší shodné a neshodné dvojice (vertik.poloha)</t>
  </si>
  <si>
    <t>5,5 -6</t>
  </si>
  <si>
    <t>4,5</t>
  </si>
  <si>
    <t>4,5 - 5</t>
  </si>
  <si>
    <t>Část a celek</t>
  </si>
  <si>
    <t>Poskládá obrázek - 2 části</t>
  </si>
  <si>
    <t>Poskládá obrázek - 4 části</t>
  </si>
  <si>
    <t>Poskládá obrázek - několik částí</t>
  </si>
  <si>
    <t>Složí tvar na předlohu (několik částí)</t>
  </si>
  <si>
    <t>Složí tvar podle předlohy (několik částí)</t>
  </si>
  <si>
    <t>Doplní chybějící části v obrázku</t>
  </si>
  <si>
    <t>3 - 3,5</t>
  </si>
  <si>
    <t>3,5 - 4</t>
  </si>
  <si>
    <t>4</t>
  </si>
  <si>
    <t>5</t>
  </si>
  <si>
    <t>5,5 - 6</t>
  </si>
  <si>
    <t>hotovo vzhledem k věku</t>
  </si>
  <si>
    <t>ANO</t>
  </si>
  <si>
    <t>NE</t>
  </si>
  <si>
    <t>ZV</t>
  </si>
  <si>
    <t>Pamatuje si 3 předměty - pozná, co chybí</t>
  </si>
  <si>
    <t>5 - 6</t>
  </si>
  <si>
    <t>Pamatuje si 3 obrázky - pozná, co chybí</t>
  </si>
  <si>
    <t>Z 6 obrázků si tři pamatuje</t>
  </si>
  <si>
    <t>Zraková paměť</t>
  </si>
  <si>
    <t>nejslabší:</t>
  </si>
  <si>
    <t>pohyby očí po řádku</t>
  </si>
  <si>
    <t>Pozná viděné obrázky</t>
  </si>
  <si>
    <t>Umístí obrázky na místo</t>
  </si>
  <si>
    <t>Pohyby očí po řádku</t>
  </si>
  <si>
    <t>Jmenuje objekty zleva doprava</t>
  </si>
  <si>
    <t>Vyhledá daný první objekt ve kupině z L do P</t>
  </si>
  <si>
    <t>Zrakové vnímání a paměť</t>
  </si>
  <si>
    <t>Sluchové vnímání a paměť</t>
  </si>
  <si>
    <t>Naslouchání</t>
  </si>
  <si>
    <t>Lokalizuje zvuk a ukáže směr</t>
  </si>
  <si>
    <t>Pozná předměty dle zvuku</t>
  </si>
  <si>
    <t>Poznává písně podle melodie</t>
  </si>
  <si>
    <t>Naslouchá krátkému příběhu, pohádce</t>
  </si>
  <si>
    <t>3 - 4</t>
  </si>
  <si>
    <t>Sluchové rozlišování</t>
  </si>
  <si>
    <t>Rozliší slova: vizuální podnět, změna hlásky</t>
  </si>
  <si>
    <t>5 - 5,5</t>
  </si>
  <si>
    <t>5,5</t>
  </si>
  <si>
    <t>6 - 6,5</t>
  </si>
  <si>
    <t>Rozliší slova: bez viz. podnětu, změna hlásky</t>
  </si>
  <si>
    <t>Rozliší slova: vizuální podnět, změna samohlásky</t>
  </si>
  <si>
    <t>Rozliší slova: bez viz. podnětu, změna samohlásky</t>
  </si>
  <si>
    <t>Rozliší slova: vizuální podnět, Z/N; sykavky</t>
  </si>
  <si>
    <t>Rozliší slova: bez viz. podnětu, Z/N; sykavky</t>
  </si>
  <si>
    <t>Rozliší slova: vizuální podnět, změna délky</t>
  </si>
  <si>
    <t>Rozliší slova: bez viz. podnětu, změna dělky</t>
  </si>
  <si>
    <t>Rozliší slova: vizuální podnět, změna měkčení</t>
  </si>
  <si>
    <t>Rozliší slova: bez viz. podnětu, změna měkčení</t>
  </si>
  <si>
    <t>Rozliší slabiky</t>
  </si>
  <si>
    <t>Sluchová paměť</t>
  </si>
  <si>
    <t>Sluchová analýza, syntéza</t>
  </si>
  <si>
    <t>Vnímání rytmu</t>
  </si>
  <si>
    <t>Zopakuje větu ze 4 slov</t>
  </si>
  <si>
    <t>Zopakuje 3 nesouvisející slova</t>
  </si>
  <si>
    <t>Zopakuje větu ze 3 slov</t>
  </si>
  <si>
    <t>Zopakuje 4 nesouvisející slova</t>
  </si>
  <si>
    <t>Zopakuje větu z 5 slov</t>
  </si>
  <si>
    <t>Zopakuje větu z více slov</t>
  </si>
  <si>
    <t>Zopakuje 5 nesouvisejících slov</t>
  </si>
  <si>
    <t>6 - 7</t>
  </si>
  <si>
    <t>Roztleská slovo na slabiky</t>
  </si>
  <si>
    <t>Zvládá rozpočítadla</t>
  </si>
  <si>
    <t>Z trojice slov najde rýmující se dvojici</t>
  </si>
  <si>
    <t>Určí, zda se dvě slova rýmují</t>
  </si>
  <si>
    <t>Vyhledá rýmující se dvojice</t>
  </si>
  <si>
    <t>Určí počet slabik</t>
  </si>
  <si>
    <t>Určí počáteční hlásku slova</t>
  </si>
  <si>
    <t>Určí slova začínající danou hláskou</t>
  </si>
  <si>
    <t>Určí poslední souhlásku ve slově les</t>
  </si>
  <si>
    <t>Určí poslední samohlásku ve slově</t>
  </si>
  <si>
    <t>Určí, zda slovo obsahuje danou hlásku</t>
  </si>
  <si>
    <t>Z hlásek složí slovo p-e-s</t>
  </si>
  <si>
    <t>Jednoslabičné slovo analyzuje na hlásky</t>
  </si>
  <si>
    <t>sluchová analýza, syntéza</t>
  </si>
  <si>
    <t>Určí, zda jsou rytm.struktury shodné - kratší</t>
  </si>
  <si>
    <t>Určí, zda jsou rytm.struktury shodné - delší</t>
  </si>
  <si>
    <t>Napodobí rytmus (2-4 tóny)</t>
  </si>
  <si>
    <t>Zvládá záznam krátké rytmické struktury</t>
  </si>
  <si>
    <t>Zvládá záznam delší rytmické struktury</t>
  </si>
  <si>
    <t>Hrubá motorika, grafomotorika</t>
  </si>
  <si>
    <t>Hrubá motorika</t>
  </si>
  <si>
    <t>Jemná motorika</t>
  </si>
  <si>
    <t>Hmatové vnímání</t>
  </si>
  <si>
    <t>Grafomotorické prvky</t>
  </si>
  <si>
    <t>Návyky při kreslení</t>
  </si>
  <si>
    <t>Vizuomotorika</t>
  </si>
  <si>
    <t>Skok sounož</t>
  </si>
  <si>
    <t>Přeskočí nízkou překážku</t>
  </si>
  <si>
    <t>Stoj se zavřenýma očima</t>
  </si>
  <si>
    <t>Přeskok přes čáru</t>
  </si>
  <si>
    <t>Chůze po schodech nahoru - střídá nohy</t>
  </si>
  <si>
    <t>Chůze po schodech dolů - střídá nohy</t>
  </si>
  <si>
    <t>Přejde po čáře</t>
  </si>
  <si>
    <t>Stoj na špičkách s otevřenýma očima</t>
  </si>
  <si>
    <t>Poskoky na jedné noze</t>
  </si>
  <si>
    <t>Chůze po mírně zvýšené ploše</t>
  </si>
  <si>
    <t>Přejde přes kladinu</t>
  </si>
  <si>
    <t>Přeskočí snožmo nízkou překážku</t>
  </si>
  <si>
    <t>6</t>
  </si>
  <si>
    <t>Manipulace s drobnými předměty</t>
  </si>
  <si>
    <t>Stříhání</t>
  </si>
  <si>
    <t>Otevírání dlaně postupně po jednom prstu</t>
  </si>
  <si>
    <t>Dotkne se prstem každého prstu na bříšku palce</t>
  </si>
  <si>
    <t>Pozná hmatem výrazně odlišné hračky</t>
  </si>
  <si>
    <t>Pozná hmatem zvířátka (10cm)</t>
  </si>
  <si>
    <t>Rozliší různé povrchy a materiály</t>
  </si>
  <si>
    <t>Pozná hmatem geometrické tvary</t>
  </si>
  <si>
    <t>4 - 4,5</t>
  </si>
  <si>
    <t>Čáara svislá</t>
  </si>
  <si>
    <t>Čára vodorovná</t>
  </si>
  <si>
    <t>Kruh</t>
  </si>
  <si>
    <t>Spirála</t>
  </si>
  <si>
    <t>Vlnovka</t>
  </si>
  <si>
    <t>Šikmá čára</t>
  </si>
  <si>
    <t>Zuby</t>
  </si>
  <si>
    <t>Horní smyčka</t>
  </si>
  <si>
    <t>Spodní smyčka</t>
  </si>
  <si>
    <t>Horní oblouk s vratným tahem</t>
  </si>
  <si>
    <t>Dolní oblouk s vratným tahem</t>
  </si>
  <si>
    <t>Držení tužky</t>
  </si>
  <si>
    <t>Postavení ruky</t>
  </si>
  <si>
    <t>Uvolnění ruky</t>
  </si>
  <si>
    <t>Plynulost tahů</t>
  </si>
  <si>
    <t>Čára mezi dvěma liniemi /dráhy</t>
  </si>
  <si>
    <t>Jedna linie / rozcvičovací cviky</t>
  </si>
  <si>
    <t>Překreslí obrázek dle předlohy</t>
  </si>
  <si>
    <t>Grafomotorické prvky - vlnovka, smyčky</t>
  </si>
  <si>
    <t>Návyky při kreslení - úchop</t>
  </si>
  <si>
    <t>SV</t>
  </si>
  <si>
    <t>Ř</t>
  </si>
  <si>
    <t>Lexikálně-sémantická r.</t>
  </si>
  <si>
    <t>Řeč</t>
  </si>
  <si>
    <t>Morfologicko-syntaktická r.</t>
  </si>
  <si>
    <t>Pojmenuje běžné věci na obrázku</t>
  </si>
  <si>
    <t>Ukáže obrázek podle použití</t>
  </si>
  <si>
    <t>Ukáže na obrázku činnost</t>
  </si>
  <si>
    <t>Chápe pojmy "já a moje"</t>
  </si>
  <si>
    <t>Správně používá slova ANO/NE</t>
  </si>
  <si>
    <t>Odpovídá na otáky "Co děláš?", "Kde?"</t>
  </si>
  <si>
    <t>3,5</t>
  </si>
  <si>
    <t>Má zájem o obrázkové knížky, příběhy</t>
  </si>
  <si>
    <t>Ukáže obrázek podle podstatného znaku</t>
  </si>
  <si>
    <t>Klade otázky "Proč?" "Kdy?"</t>
  </si>
  <si>
    <t>Řekne, co je na obrázku</t>
  </si>
  <si>
    <t>Reprodukuje jednoduchou říkanku</t>
  </si>
  <si>
    <t>Chápe jednoduché protiklady</t>
  </si>
  <si>
    <t>Identifikuje věci podle společných podstatných znaků</t>
  </si>
  <si>
    <t>Zařazuje různé obrázky pod nadřazené pojmy</t>
  </si>
  <si>
    <t>Ukáže obrázek podle aktuální situace</t>
  </si>
  <si>
    <t>Vysvětlí na co máme oči, knihy, auta…</t>
  </si>
  <si>
    <t>Poslouchá pohádky, chápe děj</t>
  </si>
  <si>
    <t>Spontánně vypráví podle obrázku</t>
  </si>
  <si>
    <t>Doplní protiklady s názorem</t>
  </si>
  <si>
    <t>Definuje význam pojmů</t>
  </si>
  <si>
    <t>Chápe jednoduché vtipy a hádanky</t>
  </si>
  <si>
    <t>Sestaví dějovou posloupnost a popíše ji</t>
  </si>
  <si>
    <t>Pojmenuje, co dělá určitá profese</t>
  </si>
  <si>
    <t>Přiřadí, co k sobě patří a vysvětlí to</t>
  </si>
  <si>
    <t>Umí zpaměti kratší texty</t>
  </si>
  <si>
    <t>Tvoří nadřazené pojmy</t>
  </si>
  <si>
    <t>Tvoří protiklady (antonyma)</t>
  </si>
  <si>
    <t>Tvoří slova podobného významu</t>
  </si>
  <si>
    <t>Pozná slova stejného zvuku, ale různého významu</t>
  </si>
  <si>
    <t>Pozná a pojmenuje nesmysl na obrázku</t>
  </si>
  <si>
    <t>Správně posoudí pravdivost či nepravdivost tvrzení</t>
  </si>
  <si>
    <t>Interpretuje pohádky bez obrazového doprovodu</t>
  </si>
  <si>
    <t>Chápe a ve správném pořadí realizuje dlouhé pokyny</t>
  </si>
  <si>
    <t>Foneticko - fonologická rovina (výslovnost)</t>
  </si>
  <si>
    <t>Mluví ve větách</t>
  </si>
  <si>
    <t>Rozlišuje mezi množným a jednotným číslem</t>
  </si>
  <si>
    <t>Skloňuje</t>
  </si>
  <si>
    <t>Tvoří souvětí souřadná</t>
  </si>
  <si>
    <t>Tvoří souvětí podřadná</t>
  </si>
  <si>
    <t>Užívá čas minulý, přítomný a budoucí</t>
  </si>
  <si>
    <t>Užívá všechny druhy slov</t>
  </si>
  <si>
    <t>Mluví gramaticky správně</t>
  </si>
  <si>
    <t>Pozná nesprávně utvořenou větu</t>
  </si>
  <si>
    <t>Do příběhu doplní slovo ve správném tvaru</t>
  </si>
  <si>
    <t>Pragmatická rovina</t>
  </si>
  <si>
    <t>3 - 6</t>
  </si>
  <si>
    <t>Uřednostňuje verbální formu…</t>
  </si>
  <si>
    <t>Řekne své jméno, jména sourozenců a kamarádů</t>
  </si>
  <si>
    <t>Mluví nenuceně, pokouší se o krátkou konverzaci</t>
  </si>
  <si>
    <t>Spontánně informuje o zážitcích, pocitech, přáních</t>
  </si>
  <si>
    <t>Předá krátký vzkaz</t>
  </si>
  <si>
    <t>Řečový projev po obs.str. odpovídá kritériím běžné k.</t>
  </si>
  <si>
    <t xml:space="preserve">Aktivně a spontánně navazuje řečový kontakt </t>
  </si>
  <si>
    <t>Dodržuje pravidla konverzace a společenského kontaktu</t>
  </si>
  <si>
    <t>Dokáže zformulovat otázku, odpovědět adekvátně…</t>
  </si>
  <si>
    <t>Smysluplně vyjádří myšlenku, nápad…</t>
  </si>
  <si>
    <t>Řekne své jméno a příjmení, jména rodičů, učitelek, adresu</t>
  </si>
  <si>
    <t>Oční kontakt</t>
  </si>
  <si>
    <t>Foneticko - fonologická</t>
  </si>
  <si>
    <t>L</t>
  </si>
  <si>
    <t>sykavky</t>
  </si>
  <si>
    <t>měkčení</t>
  </si>
  <si>
    <t>K,G</t>
  </si>
  <si>
    <t>H,CH</t>
  </si>
  <si>
    <t>R</t>
  </si>
  <si>
    <t>sykavky, měkčení</t>
  </si>
  <si>
    <t>Prostor, čas</t>
  </si>
  <si>
    <t>Matematické dovednosti</t>
  </si>
  <si>
    <t>P,Č</t>
  </si>
  <si>
    <t>Čas</t>
  </si>
  <si>
    <t>Porovnávání</t>
  </si>
  <si>
    <t>Třídění</t>
  </si>
  <si>
    <t>Řazení</t>
  </si>
  <si>
    <t>Množství</t>
  </si>
  <si>
    <t>Tvary</t>
  </si>
  <si>
    <t>Číslice</t>
  </si>
  <si>
    <t>Čtverec</t>
  </si>
  <si>
    <t>Trojúhelník</t>
  </si>
  <si>
    <t>Obdélník</t>
  </si>
  <si>
    <t>malý x velký</t>
  </si>
  <si>
    <t>hodně x málo</t>
  </si>
  <si>
    <t>všechny</t>
  </si>
  <si>
    <t>krátký x dlouhý</t>
  </si>
  <si>
    <t>úzký x široký</t>
  </si>
  <si>
    <t>nízký x vysoký</t>
  </si>
  <si>
    <t>prázdný x plný</t>
  </si>
  <si>
    <t>stejně, vytváření dvojic</t>
  </si>
  <si>
    <t>méně x více</t>
  </si>
  <si>
    <t>menší x větší</t>
  </si>
  <si>
    <t>kratší x delší</t>
  </si>
  <si>
    <t>nižší x vyšší</t>
  </si>
  <si>
    <t>některé</t>
  </si>
  <si>
    <t>žádné, nic</t>
  </si>
  <si>
    <t>méně, více, stejně - odlišně prvky</t>
  </si>
  <si>
    <t>o jeden více</t>
  </si>
  <si>
    <t>o jeden méně</t>
  </si>
  <si>
    <t>Podle druhu (jídlo, hračky)</t>
  </si>
  <si>
    <t>Podle barvy</t>
  </si>
  <si>
    <t>Podle velikosti</t>
  </si>
  <si>
    <t>Podle tvaru</t>
  </si>
  <si>
    <t>Pozná, co do skupiny nepatří</t>
  </si>
  <si>
    <t>Podle dvou kritérií</t>
  </si>
  <si>
    <t>Podle tří kritérií</t>
  </si>
  <si>
    <t>Serialita</t>
  </si>
  <si>
    <t>Číslice do 6</t>
  </si>
  <si>
    <t>Číslice 0 - 10</t>
  </si>
  <si>
    <t>Číslice - některé určí</t>
  </si>
  <si>
    <t>Seřadí tři prvky podle velikosti</t>
  </si>
  <si>
    <t>Pojmenuje nejmenší, největší</t>
  </si>
  <si>
    <t>Seřadí: malý, střední, velký…</t>
  </si>
  <si>
    <t>Pojmenuje: malý, střední, velký…</t>
  </si>
  <si>
    <t>Seřadí pět prvků podle velikosti</t>
  </si>
  <si>
    <t>do 2</t>
  </si>
  <si>
    <t>do 3</t>
  </si>
  <si>
    <t>do 4</t>
  </si>
  <si>
    <t xml:space="preserve">do 5 </t>
  </si>
  <si>
    <t>do 6</t>
  </si>
  <si>
    <t>Nahoře, dole</t>
  </si>
  <si>
    <t>Předložkové vazby na, do, v</t>
  </si>
  <si>
    <t>Níže, výše</t>
  </si>
  <si>
    <t>Vpředu, vzadu</t>
  </si>
  <si>
    <t>Předložkové vazby před za, nad po</t>
  </si>
  <si>
    <t>1 - ukáže</t>
  </si>
  <si>
    <t>2 - pojmenuje</t>
  </si>
  <si>
    <t>Daleko, blízko</t>
  </si>
  <si>
    <t>první, poslední</t>
  </si>
  <si>
    <t>Uprostřed, prostřední, předposlední</t>
  </si>
  <si>
    <t>Orientace v okolí - ví jak se jde do školky….</t>
  </si>
  <si>
    <t xml:space="preserve"> 3,5 - 4</t>
  </si>
  <si>
    <t>Hned před, hned za</t>
  </si>
  <si>
    <t>Vpravo, vlevo na vlastním těle</t>
  </si>
  <si>
    <t>Vpravo, vlevo na předmětu</t>
  </si>
  <si>
    <t>Vpravo nahoře - dvě kritéria</t>
  </si>
  <si>
    <t>Přiřadí činnosti obvyklé pro ráno</t>
  </si>
  <si>
    <t>Přiřadí činnosti obvyklé pro poledne</t>
  </si>
  <si>
    <t>Přiřadí činnosti obvyklé pro večer</t>
  </si>
  <si>
    <t>Přiřadí činnosti obvyklé pro dopoledne</t>
  </si>
  <si>
    <t>Přiřadí činnosti obvyklé pro odpoledne</t>
  </si>
  <si>
    <t>Sociální dovednosti</t>
  </si>
  <si>
    <t>SD</t>
  </si>
  <si>
    <t>MP</t>
  </si>
  <si>
    <t>M,G</t>
  </si>
  <si>
    <t>Sebeobsluha</t>
  </si>
  <si>
    <t>SO</t>
  </si>
  <si>
    <t>Dokáže se odloučit od matky</t>
  </si>
  <si>
    <t>Projevuje zájem o ostatní děti</t>
  </si>
  <si>
    <t>Chápe, v čem spočívá střídání</t>
  </si>
  <si>
    <t>Učí se ovládat své chování</t>
  </si>
  <si>
    <t>Začíná kooperovat s dětmi, respektovat je</t>
  </si>
  <si>
    <t>Zvyká siříkat děkuji, prosím..</t>
  </si>
  <si>
    <t>Učí se chápat a dodržovat pravidla</t>
  </si>
  <si>
    <t>Projevuje soucit, poskytuje útěchu</t>
  </si>
  <si>
    <t>Poprosí o pomoc, když má problém</t>
  </si>
  <si>
    <t>V případě konfliktu se uchyluje spíše ke slovním výpadům</t>
  </si>
  <si>
    <t>Rádo se kamarádí</t>
  </si>
  <si>
    <t>Vůči mladším dětem projevuje náklonnost</t>
  </si>
  <si>
    <t>Umí se vcítit do druhého</t>
  </si>
  <si>
    <t>Vesměs dodržuje základní pravidla</t>
  </si>
  <si>
    <t>Domluví se s ostatními</t>
  </si>
  <si>
    <t>Spolupracuje, zapojuje se do činností, ve skupině pomáhá</t>
  </si>
  <si>
    <t>Umí počkat, až na něj přijde řada</t>
  </si>
  <si>
    <t>Dokáže přijmout, že jiné dítě získá pozornost…</t>
  </si>
  <si>
    <t>Pracovní návyky</t>
  </si>
  <si>
    <t>Správně reaguje na pokyny autority</t>
  </si>
  <si>
    <t>Umí zhodnotit pod vedením dospělého následky chování</t>
  </si>
  <si>
    <t>Požádá o dovolení, aby si mohlo hrát s hračkou</t>
  </si>
  <si>
    <t>Vědomě projevuje zdvořilostní chování</t>
  </si>
  <si>
    <t>Začíná se rozvíjet smysl pro morálku</t>
  </si>
  <si>
    <t>Dokáže odmítnout nežádoucí chování</t>
  </si>
  <si>
    <t>Zná základní pravidla chování na ulici</t>
  </si>
  <si>
    <t>Samostatněji plní i náročnější úkoly</t>
  </si>
  <si>
    <t>Začíná rozlišovat mezi hrou a úkolem (smyslpro povinnost)</t>
  </si>
  <si>
    <t>Udržuje pořádek ve vlastních věcech i ve společných prostorách</t>
  </si>
  <si>
    <t>Trpělivě překonává překážky</t>
  </si>
  <si>
    <t>Zapojuje se mezi ostatní děti do her, při nichž je třeba rozhodovat</t>
  </si>
  <si>
    <t>pracovní návyky - samostatnost</t>
  </si>
  <si>
    <t>Udrží pozornost 10 - 15 min.</t>
  </si>
  <si>
    <t>počet slabik, první a poslední hláska</t>
  </si>
  <si>
    <t xml:space="preserve">zraková paměť </t>
  </si>
  <si>
    <t>ZRAKOVÉ V NÍMÁNÍ</t>
  </si>
  <si>
    <t>Podoblast:</t>
  </si>
  <si>
    <t>Pohyby očí</t>
  </si>
  <si>
    <t>2021/22 ZIMA</t>
  </si>
  <si>
    <t>Elenka</t>
  </si>
  <si>
    <t>Lexík</t>
  </si>
  <si>
    <t>Honzík</t>
  </si>
  <si>
    <t>Natálka</t>
  </si>
  <si>
    <t>Simonka</t>
  </si>
  <si>
    <t>Matylda</t>
  </si>
  <si>
    <t>Šimonek</t>
  </si>
  <si>
    <t>Kubík L.</t>
  </si>
  <si>
    <t>Martínek</t>
  </si>
  <si>
    <t>Míša M.</t>
  </si>
  <si>
    <t>Vojtík</t>
  </si>
  <si>
    <t>Matyášek</t>
  </si>
  <si>
    <t>Míša T.</t>
  </si>
  <si>
    <t>Sofinka P.</t>
  </si>
  <si>
    <t>Robinek</t>
  </si>
  <si>
    <t>Valinka</t>
  </si>
  <si>
    <t>Viktorka</t>
  </si>
  <si>
    <t>Terezka</t>
  </si>
  <si>
    <t>Jasmínka</t>
  </si>
  <si>
    <t>Beátka</t>
  </si>
  <si>
    <t>František</t>
  </si>
  <si>
    <t>Jonášek</t>
  </si>
  <si>
    <t>Sofinka T.</t>
  </si>
  <si>
    <t>Kubík B.</t>
  </si>
  <si>
    <t>Z</t>
  </si>
  <si>
    <t>Č</t>
  </si>
  <si>
    <t>N</t>
  </si>
  <si>
    <t xml:space="preserve">Jméno:        </t>
  </si>
  <si>
    <t>SLUCHOVÉ V NÍMÁNÍ</t>
  </si>
  <si>
    <t>6-6,5</t>
  </si>
  <si>
    <t>Sl.rozlišování</t>
  </si>
  <si>
    <t>napočítá (Č), orientuje se (Z) do 2</t>
  </si>
  <si>
    <t>napočítá (Č), orientuje se (Z) do 3</t>
  </si>
  <si>
    <t>napočítá (Č), orientuje se (Z) do 4</t>
  </si>
  <si>
    <t>napočítá (Č), orientuje se (Z) do 5</t>
  </si>
  <si>
    <t>napočítá (Č), orientuje se (Z) do 6</t>
  </si>
  <si>
    <t>Kruh ukáže (Č), pojmenuje (Z)</t>
  </si>
  <si>
    <t>Serialita - logické řady</t>
  </si>
  <si>
    <t>Prostor a čas</t>
  </si>
  <si>
    <t>Prostor</t>
  </si>
  <si>
    <t xml:space="preserve">Prostor   </t>
  </si>
  <si>
    <t>Rozliší dříve, později - seřadí dva obrázky</t>
  </si>
  <si>
    <t>Seřadí obrázky podle posloupnosti děje</t>
  </si>
  <si>
    <t>Rozliší pojmy nejdříve, předtím, nyní, potom</t>
  </si>
  <si>
    <t>Začíná se orientovat ve dnech v týdnu</t>
  </si>
  <si>
    <t>Přiřadí činnosti obvyklé pro roční období</t>
  </si>
  <si>
    <t>Pojmy včera, dnes a zítra</t>
  </si>
  <si>
    <t>Předevčírem, pozítří</t>
  </si>
  <si>
    <t>6,5 - 7</t>
  </si>
  <si>
    <t>Sociální dovednosti - prac. návyky</t>
  </si>
  <si>
    <t>Výslovnost</t>
  </si>
  <si>
    <t>Artikulační obratnost</t>
  </si>
  <si>
    <t>Špatně vyslovované hlásky: N - nevyvozená; D - třeba automatizovat</t>
  </si>
  <si>
    <t>Č,Š,Ž</t>
  </si>
  <si>
    <t>C,S,Z</t>
  </si>
  <si>
    <t>POZNÁMKA</t>
  </si>
  <si>
    <t>porovnávání - o jeden více/méně</t>
  </si>
  <si>
    <t>pojmy - předposlední</t>
  </si>
  <si>
    <t>dějová posloupnost, dny v týdnu</t>
  </si>
  <si>
    <t>počet, číslice; orientace v čís.řadě</t>
  </si>
  <si>
    <t>Aktivně hlásí potřebu</t>
  </si>
  <si>
    <t xml:space="preserve">Jde samo na WC </t>
  </si>
  <si>
    <t>Po použití WC si umyje a utře ruce</t>
  </si>
  <si>
    <t>Při spaní je suché</t>
  </si>
  <si>
    <t>Sprácvně používá toaletní papír</t>
  </si>
  <si>
    <t>Hygienu udržuje samostatně</t>
  </si>
  <si>
    <t>Umývání</t>
  </si>
  <si>
    <t>Hygiena</t>
  </si>
  <si>
    <t>Umývá si ruce, utře se</t>
  </si>
  <si>
    <t>Namydlí si ruce, opláchne obličej, utře se</t>
  </si>
  <si>
    <t>Na upozornění se vysmrká</t>
  </si>
  <si>
    <t>Samostatně používá kapesník</t>
  </si>
  <si>
    <t>Pozná, kdy je třeba si umýt špinavé ruce, pusu</t>
  </si>
  <si>
    <t>Oblékání</t>
  </si>
  <si>
    <t>Rozepne si zip</t>
  </si>
  <si>
    <t>Stáhne a natáhne si kalhoty</t>
  </si>
  <si>
    <t>Stáhne a natáhne si triko a svetr</t>
  </si>
  <si>
    <t>Rukama si zuje boty</t>
  </si>
  <si>
    <t>Obleče a vysleče si jednoducé oblečení</t>
  </si>
  <si>
    <t>Obleče a vysleče si ponožky</t>
  </si>
  <si>
    <t>Zapne si boty na suchý zip</t>
  </si>
  <si>
    <t>Rozepne lehce rozepnutelné knoflíky</t>
  </si>
  <si>
    <t>Samostatněji se obléká a svléká</t>
  </si>
  <si>
    <t>Samostatněji se obuje a vyzuje</t>
  </si>
  <si>
    <t>Zvládá zapínání a rozepínání knoflíků</t>
  </si>
  <si>
    <t>Složí a uloží si věci na příslušné místo</t>
  </si>
  <si>
    <t>Rozlišuje mezi přední a zadní částí oděvu</t>
  </si>
  <si>
    <t>Pozná svoje oblečení</t>
  </si>
  <si>
    <t>Zapíná zip</t>
  </si>
  <si>
    <t>Obrací oděv, když je naruby</t>
  </si>
  <si>
    <t>Dokáže pojmenovat jednotlivé druhy oblečení…</t>
  </si>
  <si>
    <t>Stolování</t>
  </si>
  <si>
    <t>Správně drží lžičku</t>
  </si>
  <si>
    <t>Jí samo z talíře</t>
  </si>
  <si>
    <t>Pije z hrnečku, skleničky</t>
  </si>
  <si>
    <t>Pomáhá s chystáním předmětů ke stolování</t>
  </si>
  <si>
    <t>Jí samstatně lžičkou i vidličkou</t>
  </si>
  <si>
    <t>Začíná používat nůž</t>
  </si>
  <si>
    <t>Nalévá si pití ze zásobníku</t>
  </si>
  <si>
    <t>Během jídla sedí u stolu</t>
  </si>
  <si>
    <t>Dokáže prostřít s dopomocí</t>
  </si>
  <si>
    <t>Samostatně prostře i sklidí ze stolu</t>
  </si>
  <si>
    <t>Krájí jídlo nožem</t>
  </si>
  <si>
    <t>Nalije si pití ze džbánu</t>
  </si>
  <si>
    <t>Běžně používá příbor</t>
  </si>
  <si>
    <t>Samostatně si nalije polévku</t>
  </si>
  <si>
    <t>stolování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</si>
</sst>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3399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0" fillId="0" borderId="0"/>
  </cellStyleXfs>
  <cellXfs count="43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2" xfId="0" applyNumberForma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7" xfId="0" applyNumberFormat="1" applyFont="1" applyBorder="1" applyAlignment="1">
      <alignment horizontal="center"/>
    </xf>
    <xf numFmtId="0" fontId="1" fillId="0" borderId="9" xfId="0" applyNumberFormat="1" applyFon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12" xfId="0" applyNumberFormat="1" applyBorder="1"/>
    <xf numFmtId="0" fontId="0" fillId="0" borderId="13" xfId="0" applyNumberFormat="1" applyBorder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0" borderId="0" xfId="0" applyNumberFormat="1" applyFill="1" applyAlignment="1"/>
    <xf numFmtId="0" fontId="6" fillId="0" borderId="13" xfId="0" applyNumberFormat="1" applyFont="1" applyBorder="1" applyAlignment="1">
      <alignment horizontal="center"/>
    </xf>
    <xf numFmtId="0" fontId="7" fillId="0" borderId="13" xfId="0" applyNumberFormat="1" applyFont="1" applyBorder="1" applyAlignment="1">
      <alignment horizontal="center"/>
    </xf>
    <xf numFmtId="0" fontId="0" fillId="0" borderId="14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5" fillId="0" borderId="12" xfId="0" applyNumberFormat="1" applyFont="1" applyBorder="1" applyAlignment="1">
      <alignment horizontal="center"/>
    </xf>
    <xf numFmtId="0" fontId="5" fillId="0" borderId="7" xfId="0" applyNumberFormat="1" applyFont="1" applyBorder="1" applyAlignment="1">
      <alignment horizontal="center"/>
    </xf>
    <xf numFmtId="0" fontId="7" fillId="0" borderId="9" xfId="0" applyNumberFormat="1" applyFont="1" applyBorder="1" applyAlignment="1">
      <alignment horizontal="center"/>
    </xf>
    <xf numFmtId="0" fontId="7" fillId="0" borderId="12" xfId="0" applyNumberFormat="1" applyFont="1" applyBorder="1" applyAlignment="1">
      <alignment horizontal="center"/>
    </xf>
    <xf numFmtId="0" fontId="7" fillId="0" borderId="7" xfId="0" applyNumberFormat="1" applyFont="1" applyBorder="1" applyAlignment="1">
      <alignment horizontal="center"/>
    </xf>
    <xf numFmtId="0" fontId="2" fillId="0" borderId="12" xfId="0" applyNumberFormat="1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3" fillId="0" borderId="12" xfId="0" applyNumberFormat="1" applyFont="1" applyBorder="1" applyAlignment="1">
      <alignment horizontal="center"/>
    </xf>
    <xf numFmtId="0" fontId="3" fillId="0" borderId="7" xfId="0" applyNumberFormat="1" applyFont="1" applyBorder="1" applyAlignment="1">
      <alignment horizontal="center"/>
    </xf>
    <xf numFmtId="0" fontId="6" fillId="0" borderId="9" xfId="0" applyNumberFormat="1" applyFont="1" applyBorder="1" applyAlignment="1">
      <alignment horizontal="center"/>
    </xf>
    <xf numFmtId="0" fontId="6" fillId="0" borderId="12" xfId="0" applyNumberFormat="1" applyFont="1" applyBorder="1" applyAlignment="1">
      <alignment horizontal="center"/>
    </xf>
    <xf numFmtId="0" fontId="6" fillId="0" borderId="18" xfId="0" applyNumberFormat="1" applyFont="1" applyBorder="1" applyAlignment="1">
      <alignment horizontal="center"/>
    </xf>
    <xf numFmtId="0" fontId="1" fillId="0" borderId="19" xfId="0" applyNumberFormat="1" applyFont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0" fontId="6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/>
    </xf>
    <xf numFmtId="0" fontId="2" fillId="0" borderId="22" xfId="0" applyNumberFormat="1" applyFont="1" applyBorder="1" applyAlignment="1">
      <alignment horizontal="center"/>
    </xf>
    <xf numFmtId="0" fontId="3" fillId="0" borderId="22" xfId="0" applyNumberFormat="1" applyFont="1" applyBorder="1" applyAlignment="1">
      <alignment horizontal="center"/>
    </xf>
    <xf numFmtId="0" fontId="5" fillId="0" borderId="22" xfId="0" applyNumberFormat="1" applyFont="1" applyBorder="1" applyAlignment="1">
      <alignment horizontal="center"/>
    </xf>
    <xf numFmtId="0" fontId="6" fillId="0" borderId="22" xfId="0" applyNumberFormat="1" applyFont="1" applyBorder="1" applyAlignment="1">
      <alignment horizontal="center"/>
    </xf>
    <xf numFmtId="0" fontId="0" fillId="0" borderId="18" xfId="0" applyNumberFormat="1" applyBorder="1"/>
    <xf numFmtId="0" fontId="0" fillId="0" borderId="7" xfId="0" applyNumberFormat="1" applyBorder="1" applyAlignment="1">
      <alignment horizontal="center"/>
    </xf>
    <xf numFmtId="2" fontId="5" fillId="0" borderId="12" xfId="0" applyNumberFormat="1" applyFont="1" applyBorder="1" applyAlignment="1">
      <alignment horizontal="center"/>
    </xf>
    <xf numFmtId="2" fontId="6" fillId="0" borderId="13" xfId="0" applyNumberFormat="1" applyFont="1" applyBorder="1" applyAlignment="1">
      <alignment horizontal="center"/>
    </xf>
    <xf numFmtId="0" fontId="5" fillId="0" borderId="18" xfId="0" applyNumberFormat="1" applyFont="1" applyBorder="1" applyAlignment="1">
      <alignment horizontal="center"/>
    </xf>
    <xf numFmtId="0" fontId="0" fillId="0" borderId="25" xfId="0" applyNumberFormat="1" applyBorder="1" applyAlignment="1">
      <alignment horizontal="center"/>
    </xf>
    <xf numFmtId="0" fontId="1" fillId="0" borderId="25" xfId="0" applyNumberFormat="1" applyFont="1" applyBorder="1" applyAlignment="1">
      <alignment horizontal="center"/>
    </xf>
    <xf numFmtId="0" fontId="7" fillId="0" borderId="18" xfId="0" applyNumberFormat="1" applyFon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0" borderId="0" xfId="0" applyNumberFormat="1" applyFont="1" applyBorder="1" applyAlignment="1"/>
    <xf numFmtId="0" fontId="6" fillId="0" borderId="23" xfId="0" applyNumberFormat="1" applyFon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2" fontId="5" fillId="0" borderId="22" xfId="0" applyNumberFormat="1" applyFont="1" applyBorder="1" applyAlignment="1">
      <alignment horizontal="center"/>
    </xf>
    <xf numFmtId="2" fontId="6" fillId="0" borderId="22" xfId="0" applyNumberFormat="1" applyFont="1" applyBorder="1" applyAlignment="1">
      <alignment horizontal="center"/>
    </xf>
    <xf numFmtId="0" fontId="4" fillId="0" borderId="33" xfId="0" applyNumberFormat="1" applyFont="1" applyBorder="1" applyAlignment="1">
      <alignment horizontal="center"/>
    </xf>
    <xf numFmtId="0" fontId="7" fillId="0" borderId="22" xfId="0" applyNumberFormat="1" applyFont="1" applyBorder="1" applyAlignment="1">
      <alignment horizontal="center"/>
    </xf>
    <xf numFmtId="0" fontId="0" fillId="0" borderId="33" xfId="0" applyNumberFormat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0" fontId="0" fillId="0" borderId="34" xfId="0" applyNumberFormat="1" applyBorder="1"/>
    <xf numFmtId="0" fontId="1" fillId="0" borderId="2" xfId="0" applyNumberFormat="1" applyFont="1" applyFill="1" applyBorder="1"/>
    <xf numFmtId="0" fontId="8" fillId="3" borderId="2" xfId="0" applyNumberFormat="1" applyFont="1" applyFill="1" applyBorder="1"/>
    <xf numFmtId="0" fontId="8" fillId="3" borderId="2" xfId="0" applyNumberFormat="1" applyFont="1" applyFill="1" applyBorder="1" applyAlignment="1"/>
    <xf numFmtId="2" fontId="3" fillId="0" borderId="22" xfId="0" applyNumberFormat="1" applyFont="1" applyBorder="1" applyAlignment="1">
      <alignment horizontal="center"/>
    </xf>
    <xf numFmtId="0" fontId="7" fillId="0" borderId="33" xfId="0" applyNumberFormat="1" applyFont="1" applyBorder="1" applyAlignment="1">
      <alignment horizontal="center"/>
    </xf>
    <xf numFmtId="164" fontId="3" fillId="0" borderId="22" xfId="0" applyNumberFormat="1" applyFont="1" applyBorder="1" applyAlignment="1">
      <alignment horizontal="center"/>
    </xf>
    <xf numFmtId="1" fontId="3" fillId="0" borderId="22" xfId="0" applyNumberFormat="1" applyFont="1" applyBorder="1" applyAlignment="1">
      <alignment horizontal="center"/>
    </xf>
    <xf numFmtId="2" fontId="3" fillId="0" borderId="12" xfId="0" applyNumberFormat="1" applyFont="1" applyBorder="1" applyAlignment="1">
      <alignment horizontal="center"/>
    </xf>
    <xf numFmtId="0" fontId="0" fillId="0" borderId="35" xfId="0" applyNumberFormat="1" applyBorder="1"/>
    <xf numFmtId="0" fontId="0" fillId="0" borderId="36" xfId="0" applyNumberFormat="1" applyBorder="1"/>
    <xf numFmtId="0" fontId="0" fillId="0" borderId="37" xfId="0" applyNumberFormat="1" applyBorder="1"/>
    <xf numFmtId="0" fontId="0" fillId="0" borderId="38" xfId="0" applyNumberFormat="1" applyBorder="1"/>
    <xf numFmtId="0" fontId="0" fillId="0" borderId="39" xfId="0" applyNumberFormat="1" applyBorder="1"/>
    <xf numFmtId="0" fontId="1" fillId="0" borderId="12" xfId="0" applyNumberFormat="1" applyFont="1" applyBorder="1" applyAlignment="1">
      <alignment horizontal="center"/>
    </xf>
    <xf numFmtId="0" fontId="1" fillId="0" borderId="12" xfId="0" applyNumberFormat="1" applyFont="1" applyBorder="1" applyAlignment="1"/>
    <xf numFmtId="0" fontId="1" fillId="0" borderId="7" xfId="0" applyNumberFormat="1" applyFont="1" applyBorder="1" applyAlignment="1"/>
    <xf numFmtId="0" fontId="0" fillId="0" borderId="11" xfId="0" applyNumberFormat="1" applyBorder="1" applyAlignment="1">
      <alignment horizontal="center"/>
    </xf>
    <xf numFmtId="0" fontId="1" fillId="0" borderId="40" xfId="0" applyNumberFormat="1" applyFont="1" applyBorder="1" applyAlignment="1">
      <alignment horizontal="center"/>
    </xf>
    <xf numFmtId="0" fontId="0" fillId="0" borderId="24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0" fontId="0" fillId="0" borderId="12" xfId="0" applyNumberFormat="1" applyFont="1" applyFill="1" applyBorder="1" applyAlignment="1">
      <alignment horizontal="center"/>
    </xf>
    <xf numFmtId="0" fontId="1" fillId="4" borderId="22" xfId="0" applyNumberFormat="1" applyFont="1" applyFill="1" applyBorder="1" applyAlignment="1">
      <alignment horizontal="center"/>
    </xf>
    <xf numFmtId="0" fontId="5" fillId="0" borderId="13" xfId="0" applyNumberFormat="1" applyFon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0" fontId="6" fillId="0" borderId="19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0" fontId="0" fillId="0" borderId="43" xfId="0" applyNumberFormat="1" applyBorder="1" applyAlignment="1">
      <alignment horizontal="center"/>
    </xf>
    <xf numFmtId="0" fontId="0" fillId="0" borderId="44" xfId="0" applyNumberFormat="1" applyBorder="1"/>
    <xf numFmtId="0" fontId="0" fillId="0" borderId="45" xfId="0" applyNumberFormat="1" applyBorder="1"/>
    <xf numFmtId="0" fontId="0" fillId="0" borderId="46" xfId="0" applyNumberFormat="1" applyBorder="1"/>
    <xf numFmtId="0" fontId="0" fillId="0" borderId="47" xfId="0" applyNumberFormat="1" applyBorder="1"/>
    <xf numFmtId="0" fontId="0" fillId="0" borderId="48" xfId="0" applyNumberForma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6" fillId="0" borderId="33" xfId="0" applyNumberFormat="1" applyFont="1" applyBorder="1" applyAlignment="1">
      <alignment horizontal="center"/>
    </xf>
    <xf numFmtId="0" fontId="3" fillId="0" borderId="13" xfId="0" applyNumberFormat="1" applyFont="1" applyBorder="1" applyAlignment="1">
      <alignment horizontal="center"/>
    </xf>
    <xf numFmtId="2" fontId="3" fillId="0" borderId="23" xfId="0" applyNumberFormat="1" applyFont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0" fontId="1" fillId="0" borderId="50" xfId="0" applyNumberFormat="1" applyFont="1" applyFill="1" applyBorder="1"/>
    <xf numFmtId="0" fontId="5" fillId="0" borderId="9" xfId="0" applyNumberFormat="1" applyFont="1" applyBorder="1" applyAlignment="1">
      <alignment horizontal="center"/>
    </xf>
    <xf numFmtId="0" fontId="0" fillId="0" borderId="10" xfId="0" applyNumberFormat="1" applyBorder="1"/>
    <xf numFmtId="49" fontId="0" fillId="0" borderId="25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49" fontId="1" fillId="0" borderId="0" xfId="0" applyNumberFormat="1" applyFont="1" applyBorder="1" applyAlignment="1"/>
    <xf numFmtId="2" fontId="3" fillId="0" borderId="7" xfId="0" applyNumberFormat="1" applyFont="1" applyBorder="1" applyAlignment="1">
      <alignment horizontal="center"/>
    </xf>
    <xf numFmtId="0" fontId="5" fillId="0" borderId="19" xfId="0" applyNumberFormat="1" applyFont="1" applyBorder="1" applyAlignment="1">
      <alignment horizontal="center"/>
    </xf>
    <xf numFmtId="49" fontId="0" fillId="0" borderId="18" xfId="0" applyNumberFormat="1" applyBorder="1" applyAlignment="1">
      <alignment horizontal="center"/>
    </xf>
    <xf numFmtId="49" fontId="2" fillId="0" borderId="22" xfId="0" applyNumberFormat="1" applyFont="1" applyBorder="1" applyAlignment="1">
      <alignment horizontal="center"/>
    </xf>
    <xf numFmtId="1" fontId="5" fillId="0" borderId="22" xfId="0" applyNumberFormat="1" applyFont="1" applyBorder="1" applyAlignment="1">
      <alignment horizontal="center"/>
    </xf>
    <xf numFmtId="1" fontId="6" fillId="0" borderId="22" xfId="0" applyNumberFormat="1" applyFon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49" fontId="2" fillId="0" borderId="7" xfId="0" applyNumberFormat="1" applyFont="1" applyBorder="1" applyAlignment="1">
      <alignment horizontal="center"/>
    </xf>
    <xf numFmtId="1" fontId="5" fillId="0" borderId="7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18" xfId="0" applyNumberFormat="1" applyFont="1" applyBorder="1" applyAlignment="1">
      <alignment horizontal="center"/>
    </xf>
    <xf numFmtId="0" fontId="3" fillId="0" borderId="19" xfId="0" applyNumberFormat="1" applyFont="1" applyBorder="1" applyAlignment="1">
      <alignment horizontal="center"/>
    </xf>
    <xf numFmtId="0" fontId="0" fillId="0" borderId="53" xfId="0" applyNumberFormat="1" applyBorder="1"/>
    <xf numFmtId="2" fontId="2" fillId="0" borderId="12" xfId="0" applyNumberFormat="1" applyFont="1" applyBorder="1" applyAlignment="1">
      <alignment horizontal="center"/>
    </xf>
    <xf numFmtId="49" fontId="0" fillId="0" borderId="41" xfId="0" applyNumberForma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" fillId="2" borderId="54" xfId="0" applyNumberFormat="1" applyFont="1" applyFill="1" applyBorder="1" applyAlignment="1">
      <alignment horizontal="center"/>
    </xf>
    <xf numFmtId="0" fontId="0" fillId="0" borderId="21" xfId="0" applyNumberFormat="1" applyBorder="1" applyAlignment="1">
      <alignment horizontal="center"/>
    </xf>
    <xf numFmtId="0" fontId="1" fillId="0" borderId="5" xfId="0" applyNumberFormat="1" applyFont="1" applyFill="1" applyBorder="1"/>
    <xf numFmtId="0" fontId="8" fillId="3" borderId="7" xfId="0" applyNumberFormat="1" applyFont="1" applyFill="1" applyBorder="1" applyAlignment="1"/>
    <xf numFmtId="0" fontId="8" fillId="3" borderId="7" xfId="0" applyNumberFormat="1" applyFont="1" applyFill="1" applyBorder="1"/>
    <xf numFmtId="0" fontId="0" fillId="0" borderId="51" xfId="0" applyNumberFormat="1" applyBorder="1"/>
    <xf numFmtId="0" fontId="0" fillId="0" borderId="55" xfId="0" applyNumberFormat="1" applyBorder="1"/>
    <xf numFmtId="2" fontId="2" fillId="0" borderId="7" xfId="0" applyNumberFormat="1" applyFont="1" applyBorder="1" applyAlignment="1">
      <alignment horizontal="center"/>
    </xf>
    <xf numFmtId="2" fontId="6" fillId="0" borderId="23" xfId="0" applyNumberFormat="1" applyFont="1" applyBorder="1" applyAlignment="1">
      <alignment horizontal="center"/>
    </xf>
    <xf numFmtId="2" fontId="2" fillId="0" borderId="22" xfId="0" applyNumberFormat="1" applyFont="1" applyBorder="1" applyAlignment="1">
      <alignment horizontal="center"/>
    </xf>
    <xf numFmtId="2" fontId="5" fillId="0" borderId="33" xfId="0" applyNumberFormat="1" applyFont="1" applyBorder="1" applyAlignment="1">
      <alignment horizontal="center"/>
    </xf>
    <xf numFmtId="0" fontId="5" fillId="0" borderId="33" xfId="0" applyNumberFormat="1" applyFont="1" applyBorder="1" applyAlignment="1">
      <alignment horizontal="center"/>
    </xf>
    <xf numFmtId="49" fontId="0" fillId="0" borderId="56" xfId="0" applyNumberFormat="1" applyBorder="1" applyAlignment="1">
      <alignment horizontal="center"/>
    </xf>
    <xf numFmtId="0" fontId="1" fillId="0" borderId="57" xfId="0" applyNumberFormat="1" applyFont="1" applyBorder="1" applyAlignment="1">
      <alignment horizontal="center"/>
    </xf>
    <xf numFmtId="0" fontId="1" fillId="0" borderId="12" xfId="0" applyNumberFormat="1" applyFont="1" applyFill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0" fillId="0" borderId="2" xfId="0" applyNumberFormat="1" applyBorder="1"/>
    <xf numFmtId="0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5" fillId="0" borderId="2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0" fontId="6" fillId="0" borderId="2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0" fillId="0" borderId="4" xfId="0" applyNumberFormat="1" applyBorder="1"/>
    <xf numFmtId="49" fontId="0" fillId="0" borderId="4" xfId="0" applyNumberFormat="1" applyBorder="1" applyAlignment="1">
      <alignment horizontal="center"/>
    </xf>
    <xf numFmtId="0" fontId="0" fillId="0" borderId="8" xfId="0" applyNumberFormat="1" applyBorder="1"/>
    <xf numFmtId="49" fontId="0" fillId="0" borderId="8" xfId="0" applyNumberFormat="1" applyBorder="1" applyAlignment="1">
      <alignment horizontal="center"/>
    </xf>
    <xf numFmtId="0" fontId="1" fillId="0" borderId="2" xfId="0" applyNumberFormat="1" applyFont="1" applyBorder="1" applyAlignment="1"/>
    <xf numFmtId="0" fontId="1" fillId="0" borderId="18" xfId="0" applyNumberFormat="1" applyFont="1" applyBorder="1" applyAlignment="1"/>
    <xf numFmtId="0" fontId="1" fillId="0" borderId="58" xfId="0" applyNumberFormat="1" applyFont="1" applyBorder="1" applyAlignment="1"/>
    <xf numFmtId="0" fontId="0" fillId="0" borderId="58" xfId="0" applyNumberFormat="1" applyBorder="1"/>
    <xf numFmtId="49" fontId="0" fillId="0" borderId="58" xfId="0" applyNumberForma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" fontId="6" fillId="0" borderId="8" xfId="0" applyNumberFormat="1" applyFont="1" applyBorder="1" applyAlignment="1">
      <alignment horizontal="center"/>
    </xf>
    <xf numFmtId="49" fontId="8" fillId="3" borderId="2" xfId="0" applyNumberFormat="1" applyFont="1" applyFill="1" applyBorder="1"/>
    <xf numFmtId="0" fontId="0" fillId="0" borderId="0" xfId="0" applyAlignment="1">
      <alignment horizontal="center"/>
    </xf>
    <xf numFmtId="0" fontId="0" fillId="0" borderId="26" xfId="0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54" xfId="0" applyBorder="1"/>
    <xf numFmtId="0" fontId="0" fillId="0" borderId="59" xfId="0" applyBorder="1"/>
    <xf numFmtId="0" fontId="0" fillId="0" borderId="31" xfId="0" applyBorder="1"/>
    <xf numFmtId="0" fontId="0" fillId="0" borderId="32" xfId="0" applyBorder="1"/>
    <xf numFmtId="0" fontId="0" fillId="0" borderId="35" xfId="0" applyBorder="1"/>
    <xf numFmtId="0" fontId="0" fillId="0" borderId="0" xfId="0" applyNumberFormat="1" applyFont="1" applyBorder="1" applyAlignment="1">
      <alignment horizontal="center"/>
    </xf>
    <xf numFmtId="0" fontId="0" fillId="0" borderId="0" xfId="0" applyBorder="1"/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5" borderId="30" xfId="0" applyFill="1" applyBorder="1"/>
    <xf numFmtId="0" fontId="0" fillId="5" borderId="31" xfId="0" applyFill="1" applyBorder="1"/>
    <xf numFmtId="0" fontId="0" fillId="5" borderId="32" xfId="0" applyFill="1" applyBorder="1"/>
    <xf numFmtId="0" fontId="0" fillId="6" borderId="30" xfId="0" applyFill="1" applyBorder="1"/>
    <xf numFmtId="0" fontId="0" fillId="6" borderId="31" xfId="0" applyFill="1" applyBorder="1"/>
    <xf numFmtId="0" fontId="0" fillId="6" borderId="32" xfId="0" applyFill="1" applyBorder="1"/>
    <xf numFmtId="0" fontId="0" fillId="7" borderId="30" xfId="0" applyFill="1" applyBorder="1"/>
    <xf numFmtId="0" fontId="0" fillId="7" borderId="31" xfId="0" applyFill="1" applyBorder="1"/>
    <xf numFmtId="0" fontId="0" fillId="7" borderId="32" xfId="0" applyFill="1" applyBorder="1"/>
    <xf numFmtId="0" fontId="12" fillId="0" borderId="62" xfId="0" applyNumberFormat="1" applyFont="1" applyBorder="1" applyAlignment="1">
      <alignment horizontal="center" textRotation="90"/>
    </xf>
    <xf numFmtId="0" fontId="12" fillId="0" borderId="17" xfId="0" applyNumberFormat="1" applyFont="1" applyBorder="1" applyAlignment="1">
      <alignment horizontal="center" textRotation="90"/>
    </xf>
    <xf numFmtId="0" fontId="12" fillId="0" borderId="48" xfId="0" applyNumberFormat="1" applyFont="1" applyBorder="1" applyAlignment="1">
      <alignment horizontal="center" textRotation="90"/>
    </xf>
    <xf numFmtId="0" fontId="12" fillId="0" borderId="63" xfId="0" applyNumberFormat="1" applyFont="1" applyBorder="1" applyAlignment="1">
      <alignment horizontal="center" textRotation="90"/>
    </xf>
    <xf numFmtId="0" fontId="12" fillId="0" borderId="3" xfId="0" applyNumberFormat="1" applyFont="1" applyBorder="1" applyAlignment="1">
      <alignment horizontal="center" textRotation="90"/>
    </xf>
    <xf numFmtId="0" fontId="12" fillId="0" borderId="59" xfId="0" applyNumberFormat="1" applyFont="1" applyBorder="1" applyAlignment="1">
      <alignment horizontal="center" textRotation="90"/>
    </xf>
    <xf numFmtId="0" fontId="12" fillId="0" borderId="51" xfId="0" applyNumberFormat="1" applyFont="1" applyBorder="1" applyAlignment="1">
      <alignment horizontal="center" textRotation="90"/>
    </xf>
    <xf numFmtId="0" fontId="12" fillId="0" borderId="61" xfId="0" applyNumberFormat="1" applyFont="1" applyBorder="1" applyAlignment="1">
      <alignment vertical="center" textRotation="90"/>
    </xf>
    <xf numFmtId="0" fontId="12" fillId="0" borderId="67" xfId="0" applyNumberFormat="1" applyFont="1" applyBorder="1" applyAlignment="1">
      <alignment vertical="center" textRotation="90"/>
    </xf>
    <xf numFmtId="0" fontId="12" fillId="0" borderId="68" xfId="0" applyNumberFormat="1" applyFont="1" applyBorder="1" applyAlignment="1">
      <alignment vertical="center" textRotation="90"/>
    </xf>
    <xf numFmtId="0" fontId="12" fillId="0" borderId="60" xfId="0" applyNumberFormat="1" applyFont="1" applyBorder="1" applyAlignment="1">
      <alignment vertical="center" textRotation="90"/>
    </xf>
    <xf numFmtId="49" fontId="12" fillId="0" borderId="67" xfId="0" applyNumberFormat="1" applyFont="1" applyBorder="1" applyAlignment="1">
      <alignment vertical="center" textRotation="90"/>
    </xf>
    <xf numFmtId="0" fontId="12" fillId="0" borderId="69" xfId="0" applyNumberFormat="1" applyFont="1" applyBorder="1" applyAlignment="1">
      <alignment vertical="center" textRotation="90"/>
    </xf>
    <xf numFmtId="49" fontId="12" fillId="0" borderId="68" xfId="0" applyNumberFormat="1" applyFont="1" applyBorder="1" applyAlignment="1">
      <alignment vertical="center" textRotation="90"/>
    </xf>
    <xf numFmtId="0" fontId="0" fillId="0" borderId="6" xfId="0" applyBorder="1" applyAlignment="1">
      <alignment wrapText="1"/>
    </xf>
    <xf numFmtId="0" fontId="0" fillId="5" borderId="64" xfId="0" applyFill="1" applyBorder="1"/>
    <xf numFmtId="0" fontId="0" fillId="5" borderId="65" xfId="0" applyFill="1" applyBorder="1"/>
    <xf numFmtId="0" fontId="0" fillId="5" borderId="66" xfId="0" applyFill="1" applyBorder="1"/>
    <xf numFmtId="0" fontId="0" fillId="6" borderId="64" xfId="0" applyFill="1" applyBorder="1"/>
    <xf numFmtId="0" fontId="0" fillId="6" borderId="65" xfId="0" applyFill="1" applyBorder="1"/>
    <xf numFmtId="0" fontId="0" fillId="6" borderId="66" xfId="0" applyFill="1" applyBorder="1"/>
    <xf numFmtId="0" fontId="0" fillId="7" borderId="64" xfId="0" applyFill="1" applyBorder="1"/>
    <xf numFmtId="0" fontId="0" fillId="7" borderId="65" xfId="0" applyFill="1" applyBorder="1"/>
    <xf numFmtId="0" fontId="0" fillId="7" borderId="66" xfId="0" applyFill="1" applyBorder="1"/>
    <xf numFmtId="0" fontId="12" fillId="0" borderId="59" xfId="0" applyNumberFormat="1" applyFont="1" applyBorder="1" applyAlignment="1">
      <alignment textRotation="90"/>
    </xf>
    <xf numFmtId="0" fontId="12" fillId="0" borderId="60" xfId="0" applyNumberFormat="1" applyFont="1" applyBorder="1" applyAlignment="1">
      <alignment horizontal="center" textRotation="90"/>
    </xf>
    <xf numFmtId="0" fontId="12" fillId="0" borderId="61" xfId="0" applyNumberFormat="1" applyFont="1" applyBorder="1" applyAlignment="1">
      <alignment horizontal="center" textRotation="90"/>
    </xf>
    <xf numFmtId="49" fontId="12" fillId="0" borderId="61" xfId="0" applyNumberFormat="1" applyFont="1" applyBorder="1" applyAlignment="1">
      <alignment horizontal="center" textRotation="90"/>
    </xf>
    <xf numFmtId="0" fontId="12" fillId="0" borderId="28" xfId="0" applyNumberFormat="1" applyFont="1" applyBorder="1" applyAlignment="1">
      <alignment horizontal="center" textRotation="90"/>
    </xf>
    <xf numFmtId="0" fontId="12" fillId="0" borderId="60" xfId="0" applyNumberFormat="1" applyFont="1" applyBorder="1" applyAlignment="1">
      <alignment horizontal="center" vertical="center" textRotation="90"/>
    </xf>
    <xf numFmtId="0" fontId="12" fillId="0" borderId="61" xfId="0" applyNumberFormat="1" applyFont="1" applyBorder="1" applyAlignment="1">
      <alignment horizontal="center" vertical="center" textRotation="90"/>
    </xf>
    <xf numFmtId="49" fontId="12" fillId="0" borderId="61" xfId="0" applyNumberFormat="1" applyFont="1" applyBorder="1" applyAlignment="1">
      <alignment horizontal="center" vertical="center" textRotation="90"/>
    </xf>
    <xf numFmtId="0" fontId="12" fillId="0" borderId="28" xfId="0" applyNumberFormat="1" applyFont="1" applyBorder="1" applyAlignment="1">
      <alignment horizontal="center" vertical="center" textRotation="90"/>
    </xf>
    <xf numFmtId="0" fontId="12" fillId="0" borderId="52" xfId="0" applyNumberFormat="1" applyFont="1" applyBorder="1" applyAlignment="1">
      <alignment textRotation="90"/>
    </xf>
    <xf numFmtId="0" fontId="12" fillId="0" borderId="25" xfId="0" applyNumberFormat="1" applyFont="1" applyBorder="1" applyAlignment="1">
      <alignment textRotation="90"/>
    </xf>
    <xf numFmtId="0" fontId="0" fillId="8" borderId="54" xfId="0" applyFill="1" applyBorder="1"/>
    <xf numFmtId="0" fontId="12" fillId="8" borderId="26" xfId="0" applyFont="1" applyFill="1" applyBorder="1"/>
    <xf numFmtId="49" fontId="12" fillId="0" borderId="60" xfId="0" applyNumberFormat="1" applyFont="1" applyBorder="1" applyAlignment="1">
      <alignment horizontal="center" vertical="center" textRotation="90"/>
    </xf>
    <xf numFmtId="0" fontId="12" fillId="0" borderId="54" xfId="0" applyNumberFormat="1" applyFont="1" applyBorder="1" applyAlignment="1">
      <alignment horizontal="center" vertical="center" textRotation="90"/>
    </xf>
    <xf numFmtId="0" fontId="12" fillId="0" borderId="51" xfId="0" applyNumberFormat="1" applyFont="1" applyBorder="1" applyAlignment="1">
      <alignment textRotation="90"/>
    </xf>
    <xf numFmtId="0" fontId="12" fillId="0" borderId="43" xfId="0" applyNumberFormat="1" applyFont="1" applyBorder="1" applyAlignment="1">
      <alignment textRotation="90"/>
    </xf>
    <xf numFmtId="0" fontId="12" fillId="0" borderId="2" xfId="0" applyNumberFormat="1" applyFont="1" applyBorder="1" applyAlignment="1">
      <alignment textRotation="90"/>
    </xf>
    <xf numFmtId="0" fontId="12" fillId="0" borderId="54" xfId="0" applyNumberFormat="1" applyFont="1" applyBorder="1" applyAlignment="1">
      <alignment textRotation="90"/>
    </xf>
    <xf numFmtId="0" fontId="12" fillId="0" borderId="60" xfId="0" applyNumberFormat="1" applyFont="1" applyBorder="1" applyAlignment="1">
      <alignment textRotation="90"/>
    </xf>
    <xf numFmtId="0" fontId="12" fillId="0" borderId="67" xfId="0" applyNumberFormat="1" applyFont="1" applyBorder="1" applyAlignment="1">
      <alignment textRotation="90"/>
    </xf>
    <xf numFmtId="0" fontId="12" fillId="0" borderId="68" xfId="0" applyNumberFormat="1" applyFont="1" applyBorder="1" applyAlignment="1">
      <alignment textRotation="90"/>
    </xf>
    <xf numFmtId="0" fontId="13" fillId="0" borderId="52" xfId="0" applyNumberFormat="1" applyFont="1" applyBorder="1" applyAlignment="1">
      <alignment horizontal="center" textRotation="90"/>
    </xf>
    <xf numFmtId="49" fontId="13" fillId="0" borderId="52" xfId="0" applyNumberFormat="1" applyFont="1" applyBorder="1" applyAlignment="1">
      <alignment horizontal="center" textRotation="90"/>
    </xf>
    <xf numFmtId="49" fontId="12" fillId="0" borderId="25" xfId="0" applyNumberFormat="1" applyFont="1" applyBorder="1" applyAlignment="1">
      <alignment vertical="center" textRotation="90"/>
    </xf>
    <xf numFmtId="0" fontId="12" fillId="0" borderId="48" xfId="0" applyNumberFormat="1" applyFont="1" applyBorder="1" applyAlignment="1">
      <alignment horizontal="center" vertical="center" textRotation="90"/>
    </xf>
    <xf numFmtId="49" fontId="12" fillId="0" borderId="18" xfId="0" applyNumberFormat="1" applyFont="1" applyBorder="1" applyAlignment="1">
      <alignment horizontal="center" vertical="center" textRotation="90"/>
    </xf>
    <xf numFmtId="0" fontId="12" fillId="0" borderId="18" xfId="0" applyNumberFormat="1" applyFont="1" applyBorder="1" applyAlignment="1">
      <alignment horizontal="center" vertical="center" textRotation="90"/>
    </xf>
    <xf numFmtId="0" fontId="12" fillId="0" borderId="72" xfId="0" applyNumberFormat="1" applyFont="1" applyBorder="1" applyAlignment="1">
      <alignment horizontal="center" vertical="center" textRotation="90"/>
    </xf>
    <xf numFmtId="49" fontId="12" fillId="0" borderId="67" xfId="0" applyNumberFormat="1" applyFont="1" applyBorder="1" applyAlignment="1">
      <alignment horizontal="center" vertical="center" textRotation="90"/>
    </xf>
    <xf numFmtId="0" fontId="0" fillId="0" borderId="18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9" xfId="0" applyBorder="1" applyAlignment="1">
      <alignment horizontal="center"/>
    </xf>
    <xf numFmtId="0" fontId="12" fillId="0" borderId="48" xfId="0" applyNumberFormat="1" applyFont="1" applyBorder="1" applyAlignment="1">
      <alignment textRotation="90"/>
    </xf>
    <xf numFmtId="0" fontId="12" fillId="0" borderId="73" xfId="0" applyNumberFormat="1" applyFont="1" applyBorder="1" applyAlignment="1">
      <alignment textRotation="90"/>
    </xf>
    <xf numFmtId="49" fontId="12" fillId="0" borderId="69" xfId="0" applyNumberFormat="1" applyFont="1" applyBorder="1" applyAlignment="1">
      <alignment horizontal="center" vertical="center" textRotation="90"/>
    </xf>
    <xf numFmtId="0" fontId="12" fillId="0" borderId="74" xfId="0" applyNumberFormat="1" applyFont="1" applyBorder="1" applyAlignment="1">
      <alignment textRotation="90"/>
    </xf>
    <xf numFmtId="49" fontId="12" fillId="0" borderId="70" xfId="0" applyNumberFormat="1" applyFont="1" applyBorder="1" applyAlignment="1">
      <alignment horizontal="center" vertical="center" textRotation="90"/>
    </xf>
    <xf numFmtId="49" fontId="12" fillId="0" borderId="71" xfId="0" applyNumberFormat="1" applyFont="1" applyBorder="1" applyAlignment="1">
      <alignment horizontal="center" vertical="center" textRotation="90"/>
    </xf>
    <xf numFmtId="49" fontId="12" fillId="0" borderId="57" xfId="0" applyNumberFormat="1" applyFont="1" applyBorder="1" applyAlignment="1">
      <alignment horizontal="center" vertical="center" textRotation="90"/>
    </xf>
    <xf numFmtId="49" fontId="12" fillId="0" borderId="28" xfId="0" applyNumberFormat="1" applyFont="1" applyBorder="1" applyAlignment="1">
      <alignment horizontal="center" vertical="center" textRotation="90"/>
    </xf>
    <xf numFmtId="0" fontId="12" fillId="0" borderId="69" xfId="0" applyNumberFormat="1" applyFont="1" applyBorder="1" applyAlignment="1">
      <alignment textRotation="90"/>
    </xf>
    <xf numFmtId="0" fontId="11" fillId="8" borderId="54" xfId="0" applyNumberFormat="1" applyFont="1" applyFill="1" applyBorder="1" applyAlignment="1"/>
    <xf numFmtId="0" fontId="13" fillId="0" borderId="26" xfId="0" applyNumberFormat="1" applyFont="1" applyBorder="1" applyAlignment="1">
      <alignment textRotation="90"/>
    </xf>
    <xf numFmtId="0" fontId="12" fillId="0" borderId="10" xfId="0" applyNumberFormat="1" applyFont="1" applyBorder="1" applyAlignment="1">
      <alignment horizontal="center" textRotation="90"/>
    </xf>
    <xf numFmtId="0" fontId="0" fillId="0" borderId="10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4" xfId="0" applyBorder="1" applyAlignment="1">
      <alignment horizontal="center"/>
    </xf>
    <xf numFmtId="49" fontId="12" fillId="0" borderId="24" xfId="0" applyNumberFormat="1" applyFont="1" applyBorder="1" applyAlignment="1">
      <alignment horizontal="center" vertical="center" textRotation="90"/>
    </xf>
    <xf numFmtId="49" fontId="12" fillId="0" borderId="14" xfId="0" applyNumberFormat="1" applyFont="1" applyBorder="1" applyAlignment="1">
      <alignment horizontal="center" vertical="center" textRotation="90"/>
    </xf>
    <xf numFmtId="0" fontId="12" fillId="0" borderId="5" xfId="0" applyNumberFormat="1" applyFont="1" applyBorder="1" applyAlignment="1">
      <alignment horizontal="center" textRotation="90"/>
    </xf>
    <xf numFmtId="49" fontId="13" fillId="0" borderId="60" xfId="0" applyNumberFormat="1" applyFont="1" applyBorder="1" applyAlignment="1">
      <alignment horizontal="center" vertical="center" textRotation="90"/>
    </xf>
    <xf numFmtId="49" fontId="13" fillId="0" borderId="67" xfId="0" applyNumberFormat="1" applyFont="1" applyBorder="1" applyAlignment="1">
      <alignment horizontal="center" vertical="center" textRotation="90"/>
    </xf>
    <xf numFmtId="49" fontId="13" fillId="0" borderId="68" xfId="0" applyNumberFormat="1" applyFont="1" applyBorder="1" applyAlignment="1">
      <alignment horizontal="center" vertical="center" textRotation="90"/>
    </xf>
    <xf numFmtId="0" fontId="0" fillId="0" borderId="3" xfId="0" applyBorder="1"/>
    <xf numFmtId="49" fontId="13" fillId="0" borderId="48" xfId="0" applyNumberFormat="1" applyFont="1" applyBorder="1" applyAlignment="1">
      <alignment horizontal="center" vertical="center" textRotation="90"/>
    </xf>
    <xf numFmtId="49" fontId="13" fillId="0" borderId="73" xfId="0" applyNumberFormat="1" applyFont="1" applyBorder="1" applyAlignment="1">
      <alignment horizontal="center" vertical="center" textRotation="90"/>
    </xf>
    <xf numFmtId="49" fontId="13" fillId="0" borderId="74" xfId="0" applyNumberFormat="1" applyFont="1" applyBorder="1" applyAlignment="1">
      <alignment horizontal="center" vertical="center" textRotation="90"/>
    </xf>
    <xf numFmtId="49" fontId="12" fillId="0" borderId="58" xfId="0" applyNumberFormat="1" applyFont="1" applyBorder="1" applyAlignment="1">
      <alignment horizontal="center" vertical="center" textRotation="90"/>
    </xf>
    <xf numFmtId="0" fontId="12" fillId="0" borderId="58" xfId="0" applyNumberFormat="1" applyFont="1" applyBorder="1" applyAlignment="1">
      <alignment horizontal="center" textRotation="90"/>
    </xf>
    <xf numFmtId="49" fontId="13" fillId="0" borderId="15" xfId="0" applyNumberFormat="1" applyFont="1" applyBorder="1" applyAlignment="1">
      <alignment horizontal="center" vertical="center" textRotation="90"/>
    </xf>
    <xf numFmtId="0" fontId="12" fillId="8" borderId="75" xfId="0" applyFont="1" applyFill="1" applyBorder="1"/>
    <xf numFmtId="0" fontId="11" fillId="8" borderId="11" xfId="0" applyNumberFormat="1" applyFont="1" applyFill="1" applyBorder="1" applyAlignment="1"/>
    <xf numFmtId="0" fontId="11" fillId="8" borderId="50" xfId="0" applyNumberFormat="1" applyFont="1" applyFill="1" applyBorder="1" applyAlignment="1"/>
    <xf numFmtId="0" fontId="14" fillId="0" borderId="60" xfId="0" applyNumberFormat="1" applyFont="1" applyBorder="1" applyAlignment="1">
      <alignment textRotation="90"/>
    </xf>
    <xf numFmtId="0" fontId="14" fillId="0" borderId="67" xfId="0" applyNumberFormat="1" applyFont="1" applyBorder="1" applyAlignment="1">
      <alignment textRotation="90"/>
    </xf>
    <xf numFmtId="0" fontId="14" fillId="0" borderId="68" xfId="0" applyNumberFormat="1" applyFont="1" applyBorder="1" applyAlignment="1">
      <alignment textRotation="90"/>
    </xf>
    <xf numFmtId="49" fontId="13" fillId="0" borderId="11" xfId="0" applyNumberFormat="1" applyFont="1" applyBorder="1" applyAlignment="1">
      <alignment horizontal="center" vertical="center" textRotation="90"/>
    </xf>
    <xf numFmtId="49" fontId="13" fillId="0" borderId="56" xfId="0" applyNumberFormat="1" applyFont="1" applyBorder="1" applyAlignment="1">
      <alignment horizontal="center" vertical="center" textRotation="90"/>
    </xf>
    <xf numFmtId="49" fontId="13" fillId="0" borderId="55" xfId="0" applyNumberFormat="1" applyFont="1" applyBorder="1" applyAlignment="1">
      <alignment horizontal="center" vertical="center" textRotation="90"/>
    </xf>
    <xf numFmtId="0" fontId="14" fillId="0" borderId="69" xfId="0" applyNumberFormat="1" applyFont="1" applyBorder="1" applyAlignment="1">
      <alignment textRotation="90"/>
    </xf>
    <xf numFmtId="0" fontId="13" fillId="0" borderId="15" xfId="0" applyNumberFormat="1" applyFont="1" applyBorder="1" applyAlignment="1">
      <alignment textRotation="90"/>
    </xf>
    <xf numFmtId="49" fontId="13" fillId="0" borderId="45" xfId="0" applyNumberFormat="1" applyFont="1" applyBorder="1" applyAlignment="1">
      <alignment horizontal="center" vertical="center" textRotation="90"/>
    </xf>
    <xf numFmtId="0" fontId="12" fillId="0" borderId="20" xfId="0" applyNumberFormat="1" applyFont="1" applyBorder="1" applyAlignment="1">
      <alignment horizontal="center" textRotation="90"/>
    </xf>
    <xf numFmtId="49" fontId="13" fillId="0" borderId="70" xfId="0" applyNumberFormat="1" applyFont="1" applyBorder="1" applyAlignment="1">
      <alignment horizontal="center" vertical="center" textRotation="90"/>
    </xf>
    <xf numFmtId="49" fontId="13" fillId="0" borderId="71" xfId="0" applyNumberFormat="1" applyFont="1" applyBorder="1" applyAlignment="1">
      <alignment horizontal="center" vertical="center" textRotation="90"/>
    </xf>
    <xf numFmtId="49" fontId="12" fillId="0" borderId="25" xfId="0" applyNumberFormat="1" applyFont="1" applyBorder="1" applyAlignment="1">
      <alignment horizontal="center" vertical="center" textRotation="90"/>
    </xf>
    <xf numFmtId="49" fontId="12" fillId="0" borderId="52" xfId="0" applyNumberFormat="1" applyFont="1" applyBorder="1" applyAlignment="1">
      <alignment horizontal="center" vertical="center" textRotation="90"/>
    </xf>
    <xf numFmtId="49" fontId="12" fillId="0" borderId="77" xfId="0" applyNumberFormat="1" applyFont="1" applyBorder="1" applyAlignment="1">
      <alignment horizontal="center" vertical="center" textRotation="90"/>
    </xf>
    <xf numFmtId="49" fontId="13" fillId="0" borderId="61" xfId="0" applyNumberFormat="1" applyFont="1" applyBorder="1" applyAlignment="1">
      <alignment horizontal="center" vertical="center" textRotation="90"/>
    </xf>
    <xf numFmtId="0" fontId="13" fillId="0" borderId="48" xfId="0" applyNumberFormat="1" applyFont="1" applyBorder="1" applyAlignment="1">
      <alignment textRotation="90"/>
    </xf>
    <xf numFmtId="0" fontId="13" fillId="0" borderId="73" xfId="0" applyNumberFormat="1" applyFont="1" applyBorder="1" applyAlignment="1">
      <alignment textRotation="90"/>
    </xf>
    <xf numFmtId="0" fontId="13" fillId="0" borderId="49" xfId="0" applyNumberFormat="1" applyFont="1" applyBorder="1" applyAlignment="1">
      <alignment textRotation="90"/>
    </xf>
    <xf numFmtId="0" fontId="13" fillId="0" borderId="60" xfId="0" applyNumberFormat="1" applyFont="1" applyBorder="1" applyAlignment="1">
      <alignment textRotation="90"/>
    </xf>
    <xf numFmtId="0" fontId="13" fillId="0" borderId="67" xfId="0" applyNumberFormat="1" applyFont="1" applyBorder="1" applyAlignment="1">
      <alignment textRotation="90"/>
    </xf>
    <xf numFmtId="0" fontId="13" fillId="0" borderId="68" xfId="0" applyNumberFormat="1" applyFont="1" applyBorder="1" applyAlignment="1">
      <alignment textRotation="90"/>
    </xf>
    <xf numFmtId="49" fontId="13" fillId="0" borderId="26" xfId="0" applyNumberFormat="1" applyFont="1" applyBorder="1" applyAlignment="1">
      <alignment horizontal="center" vertical="center" textRotation="90"/>
    </xf>
    <xf numFmtId="0" fontId="13" fillId="0" borderId="74" xfId="0" applyNumberFormat="1" applyFont="1" applyBorder="1" applyAlignment="1">
      <alignment textRotation="90"/>
    </xf>
    <xf numFmtId="49" fontId="13" fillId="0" borderId="69" xfId="0" applyNumberFormat="1" applyFont="1" applyBorder="1" applyAlignment="1">
      <alignment horizontal="center" vertical="center" textRotation="90"/>
    </xf>
    <xf numFmtId="0" fontId="12" fillId="0" borderId="71" xfId="0" applyNumberFormat="1" applyFont="1" applyBorder="1" applyAlignment="1">
      <alignment textRotation="90"/>
    </xf>
    <xf numFmtId="0" fontId="13" fillId="0" borderId="71" xfId="0" applyNumberFormat="1" applyFont="1" applyBorder="1" applyAlignment="1">
      <alignment textRotation="90"/>
    </xf>
    <xf numFmtId="0" fontId="12" fillId="0" borderId="78" xfId="0" applyNumberFormat="1" applyFont="1" applyBorder="1" applyAlignment="1">
      <alignment textRotation="90"/>
    </xf>
    <xf numFmtId="49" fontId="13" fillId="0" borderId="63" xfId="0" applyNumberFormat="1" applyFont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5" xfId="0" applyBorder="1" applyAlignment="1">
      <alignment horizontal="center"/>
    </xf>
    <xf numFmtId="0" fontId="12" fillId="0" borderId="54" xfId="0" applyNumberFormat="1" applyFont="1" applyBorder="1" applyAlignment="1">
      <alignment wrapText="1"/>
    </xf>
    <xf numFmtId="0" fontId="1" fillId="0" borderId="5" xfId="0" applyNumberFormat="1" applyFont="1" applyBorder="1" applyAlignment="1">
      <alignment horizontal="center"/>
    </xf>
    <xf numFmtId="49" fontId="0" fillId="3" borderId="10" xfId="0" applyNumberFormat="1" applyFill="1" applyBorder="1" applyAlignment="1">
      <alignment horizontal="center"/>
    </xf>
    <xf numFmtId="49" fontId="1" fillId="3" borderId="42" xfId="0" applyNumberFormat="1" applyFont="1" applyFill="1" applyBorder="1" applyAlignment="1"/>
    <xf numFmtId="0" fontId="1" fillId="0" borderId="29" xfId="0" applyNumberFormat="1" applyFont="1" applyFill="1" applyBorder="1"/>
    <xf numFmtId="0" fontId="8" fillId="3" borderId="22" xfId="0" applyNumberFormat="1" applyFont="1" applyFill="1" applyBorder="1" applyAlignment="1"/>
    <xf numFmtId="0" fontId="8" fillId="3" borderId="22" xfId="0" applyNumberFormat="1" applyFont="1" applyFill="1" applyBorder="1"/>
    <xf numFmtId="0" fontId="0" fillId="0" borderId="0" xfId="0" applyNumberFormat="1" applyBorder="1"/>
    <xf numFmtId="0" fontId="0" fillId="0" borderId="76" xfId="0" applyNumberFormat="1" applyBorder="1"/>
    <xf numFmtId="49" fontId="0" fillId="3" borderId="37" xfId="0" applyNumberFormat="1" applyFill="1" applyBorder="1" applyAlignment="1">
      <alignment horizontal="center"/>
    </xf>
    <xf numFmtId="49" fontId="0" fillId="3" borderId="38" xfId="0" applyNumberFormat="1" applyFill="1" applyBorder="1" applyAlignment="1">
      <alignment horizontal="center"/>
    </xf>
    <xf numFmtId="49" fontId="0" fillId="0" borderId="51" xfId="0" applyNumberFormat="1" applyBorder="1" applyAlignment="1">
      <alignment horizontal="center"/>
    </xf>
    <xf numFmtId="49" fontId="0" fillId="0" borderId="55" xfId="0" applyNumberForma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0" fontId="12" fillId="0" borderId="44" xfId="0" applyNumberFormat="1" applyFont="1" applyBorder="1"/>
    <xf numFmtId="0" fontId="12" fillId="0" borderId="45" xfId="0" applyNumberFormat="1" applyFont="1" applyBorder="1"/>
    <xf numFmtId="0" fontId="12" fillId="0" borderId="47" xfId="0" applyNumberFormat="1" applyFont="1" applyBorder="1"/>
    <xf numFmtId="0" fontId="12" fillId="0" borderId="10" xfId="0" applyNumberFormat="1" applyFont="1" applyBorder="1"/>
    <xf numFmtId="0" fontId="12" fillId="0" borderId="46" xfId="0" applyNumberFormat="1" applyFont="1" applyBorder="1"/>
    <xf numFmtId="0" fontId="12" fillId="0" borderId="2" xfId="0" applyNumberFormat="1" applyFont="1" applyBorder="1"/>
    <xf numFmtId="2" fontId="5" fillId="0" borderId="19" xfId="0" applyNumberFormat="1" applyFont="1" applyBorder="1" applyAlignment="1">
      <alignment horizontal="center"/>
    </xf>
    <xf numFmtId="2" fontId="6" fillId="0" borderId="19" xfId="0" applyNumberFormat="1" applyFont="1" applyBorder="1" applyAlignment="1">
      <alignment horizontal="center"/>
    </xf>
    <xf numFmtId="0" fontId="12" fillId="0" borderId="4" xfId="0" applyNumberFormat="1" applyFont="1" applyBorder="1"/>
    <xf numFmtId="0" fontId="12" fillId="0" borderId="8" xfId="0" applyNumberFormat="1" applyFont="1" applyBorder="1"/>
    <xf numFmtId="164" fontId="3" fillId="0" borderId="2" xfId="0" applyNumberFormat="1" applyFont="1" applyBorder="1" applyAlignment="1">
      <alignment horizontal="center"/>
    </xf>
    <xf numFmtId="2" fontId="3" fillId="0" borderId="58" xfId="0" applyNumberFormat="1" applyFont="1" applyBorder="1" applyAlignment="1">
      <alignment horizontal="center"/>
    </xf>
    <xf numFmtId="0" fontId="12" fillId="0" borderId="58" xfId="0" applyNumberFormat="1" applyFont="1" applyBorder="1"/>
    <xf numFmtId="2" fontId="5" fillId="0" borderId="8" xfId="0" applyNumberFormat="1" applyFont="1" applyBorder="1" applyAlignment="1">
      <alignment horizontal="center"/>
    </xf>
    <xf numFmtId="0" fontId="15" fillId="0" borderId="24" xfId="0" applyNumberFormat="1" applyFont="1" applyBorder="1" applyAlignment="1">
      <alignment horizontal="center"/>
    </xf>
    <xf numFmtId="0" fontId="15" fillId="0" borderId="4" xfId="0" applyNumberFormat="1" applyFont="1" applyBorder="1" applyAlignment="1">
      <alignment horizontal="center"/>
    </xf>
    <xf numFmtId="0" fontId="1" fillId="0" borderId="13" xfId="0" applyNumberFormat="1" applyFont="1" applyBorder="1" applyAlignment="1">
      <alignment horizontal="center"/>
    </xf>
    <xf numFmtId="0" fontId="1" fillId="0" borderId="8" xfId="0" applyNumberFormat="1" applyFont="1" applyBorder="1" applyAlignment="1">
      <alignment horizontal="center"/>
    </xf>
    <xf numFmtId="0" fontId="0" fillId="0" borderId="24" xfId="0" applyNumberFormat="1" applyBorder="1" applyAlignment="1">
      <alignment horizontal="center"/>
    </xf>
    <xf numFmtId="0" fontId="0" fillId="0" borderId="29" xfId="0" applyNumberFormat="1" applyBorder="1" applyAlignment="1">
      <alignment horizontal="center"/>
    </xf>
    <xf numFmtId="0" fontId="1" fillId="2" borderId="26" xfId="0" applyNumberFormat="1" applyFont="1" applyFill="1" applyBorder="1" applyAlignment="1">
      <alignment horizontal="center"/>
    </xf>
    <xf numFmtId="0" fontId="1" fillId="2" borderId="27" xfId="0" applyNumberFormat="1" applyFont="1" applyFill="1" applyBorder="1" applyAlignment="1">
      <alignment horizontal="center"/>
    </xf>
    <xf numFmtId="0" fontId="1" fillId="2" borderId="28" xfId="0" applyNumberFormat="1" applyFont="1" applyFill="1" applyBorder="1" applyAlignment="1">
      <alignment horizontal="center"/>
    </xf>
    <xf numFmtId="0" fontId="1" fillId="0" borderId="24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15" fillId="0" borderId="64" xfId="0" applyNumberFormat="1" applyFont="1" applyBorder="1" applyAlignment="1">
      <alignment horizontal="center"/>
    </xf>
    <xf numFmtId="0" fontId="15" fillId="0" borderId="39" xfId="0" applyNumberFormat="1" applyFont="1" applyBorder="1" applyAlignment="1">
      <alignment horizontal="center"/>
    </xf>
    <xf numFmtId="0" fontId="1" fillId="0" borderId="29" xfId="0" applyNumberFormat="1" applyFont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1" fillId="0" borderId="51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21" xfId="0" applyNumberFormat="1" applyFont="1" applyBorder="1" applyAlignment="1">
      <alignment horizontal="center"/>
    </xf>
    <xf numFmtId="0" fontId="1" fillId="0" borderId="17" xfId="0" applyNumberFormat="1" applyFont="1" applyBorder="1" applyAlignment="1">
      <alignment horizontal="center"/>
    </xf>
    <xf numFmtId="0" fontId="1" fillId="0" borderId="41" xfId="0" applyNumberFormat="1" applyFont="1" applyBorder="1" applyAlignment="1">
      <alignment horizontal="center"/>
    </xf>
    <xf numFmtId="0" fontId="1" fillId="0" borderId="42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9" fillId="0" borderId="24" xfId="0" applyNumberFormat="1" applyFont="1" applyBorder="1" applyAlignment="1">
      <alignment horizontal="center"/>
    </xf>
    <xf numFmtId="0" fontId="9" fillId="0" borderId="5" xfId="0" applyNumberFormat="1" applyFont="1" applyBorder="1" applyAlignment="1">
      <alignment horizontal="center"/>
    </xf>
    <xf numFmtId="0" fontId="1" fillId="0" borderId="52" xfId="0" applyNumberFormat="1" applyFont="1" applyBorder="1" applyAlignment="1">
      <alignment horizontal="center"/>
    </xf>
    <xf numFmtId="0" fontId="1" fillId="0" borderId="43" xfId="0" applyNumberFormat="1" applyFont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9" fillId="8" borderId="26" xfId="0" applyNumberFormat="1" applyFont="1" applyFill="1" applyBorder="1" applyAlignment="1">
      <alignment horizontal="center"/>
    </xf>
    <xf numFmtId="0" fontId="9" fillId="8" borderId="27" xfId="0" applyNumberFormat="1" applyFont="1" applyFill="1" applyBorder="1" applyAlignment="1">
      <alignment horizontal="center"/>
    </xf>
    <xf numFmtId="0" fontId="9" fillId="8" borderId="48" xfId="0" applyNumberFormat="1" applyFont="1" applyFill="1" applyBorder="1" applyAlignment="1">
      <alignment horizontal="center"/>
    </xf>
    <xf numFmtId="0" fontId="9" fillId="8" borderId="73" xfId="0" applyNumberFormat="1" applyFont="1" applyFill="1" applyBorder="1" applyAlignment="1">
      <alignment horizontal="center"/>
    </xf>
    <xf numFmtId="0" fontId="9" fillId="8" borderId="49" xfId="0" applyNumberFormat="1" applyFont="1" applyFill="1" applyBorder="1" applyAlignment="1">
      <alignment horizontal="center"/>
    </xf>
    <xf numFmtId="0" fontId="11" fillId="8" borderId="6" xfId="0" applyNumberFormat="1" applyFont="1" applyFill="1" applyBorder="1" applyAlignment="1">
      <alignment horizontal="center"/>
    </xf>
    <xf numFmtId="0" fontId="11" fillId="8" borderId="0" xfId="0" applyNumberFormat="1" applyFont="1" applyFill="1" applyBorder="1" applyAlignment="1">
      <alignment horizontal="center"/>
    </xf>
    <xf numFmtId="0" fontId="11" fillId="8" borderId="51" xfId="0" applyNumberFormat="1" applyFont="1" applyFill="1" applyBorder="1" applyAlignment="1">
      <alignment horizontal="center"/>
    </xf>
    <xf numFmtId="0" fontId="1" fillId="8" borderId="75" xfId="0" applyNumberFormat="1" applyFont="1" applyFill="1" applyBorder="1" applyAlignment="1">
      <alignment horizontal="center"/>
    </xf>
    <xf numFmtId="0" fontId="1" fillId="8" borderId="76" xfId="0" applyNumberFormat="1" applyFont="1" applyFill="1" applyBorder="1" applyAlignment="1">
      <alignment horizontal="center"/>
    </xf>
    <xf numFmtId="0" fontId="1" fillId="8" borderId="55" xfId="0" applyNumberFormat="1" applyFont="1" applyFill="1" applyBorder="1" applyAlignment="1">
      <alignment horizontal="center"/>
    </xf>
    <xf numFmtId="0" fontId="9" fillId="8" borderId="75" xfId="0" applyNumberFormat="1" applyFont="1" applyFill="1" applyBorder="1" applyAlignment="1">
      <alignment horizontal="center"/>
    </xf>
    <xf numFmtId="0" fontId="9" fillId="8" borderId="76" xfId="0" applyNumberFormat="1" applyFont="1" applyFill="1" applyBorder="1" applyAlignment="1">
      <alignment horizontal="center"/>
    </xf>
    <xf numFmtId="0" fontId="9" fillId="8" borderId="55" xfId="0" applyNumberFormat="1" applyFont="1" applyFill="1" applyBorder="1" applyAlignment="1">
      <alignment horizontal="center"/>
    </xf>
    <xf numFmtId="0" fontId="11" fillId="8" borderId="26" xfId="0" applyNumberFormat="1" applyFont="1" applyFill="1" applyBorder="1" applyAlignment="1">
      <alignment horizontal="center"/>
    </xf>
    <xf numFmtId="0" fontId="11" fillId="8" borderId="27" xfId="0" applyNumberFormat="1" applyFont="1" applyFill="1" applyBorder="1" applyAlignment="1">
      <alignment horizontal="center"/>
    </xf>
    <xf numFmtId="0" fontId="11" fillId="8" borderId="28" xfId="0" applyNumberFormat="1" applyFont="1" applyFill="1" applyBorder="1" applyAlignment="1">
      <alignment horizontal="center"/>
    </xf>
    <xf numFmtId="0" fontId="11" fillId="8" borderId="48" xfId="0" applyNumberFormat="1" applyFont="1" applyFill="1" applyBorder="1" applyAlignment="1">
      <alignment horizontal="center"/>
    </xf>
    <xf numFmtId="0" fontId="11" fillId="8" borderId="73" xfId="0" applyNumberFormat="1" applyFont="1" applyFill="1" applyBorder="1" applyAlignment="1">
      <alignment horizontal="center"/>
    </xf>
    <xf numFmtId="0" fontId="11" fillId="8" borderId="49" xfId="0" applyNumberFormat="1" applyFont="1" applyFill="1" applyBorder="1" applyAlignment="1">
      <alignment horizontal="center"/>
    </xf>
    <xf numFmtId="0" fontId="11" fillId="8" borderId="3" xfId="0" applyNumberFormat="1" applyFont="1" applyFill="1" applyBorder="1" applyAlignment="1">
      <alignment horizontal="center"/>
    </xf>
    <xf numFmtId="0" fontId="11" fillId="8" borderId="21" xfId="0" applyNumberFormat="1" applyFont="1" applyFill="1" applyBorder="1" applyAlignment="1">
      <alignment horizontal="center"/>
    </xf>
    <xf numFmtId="0" fontId="11" fillId="8" borderId="17" xfId="0" applyNumberFormat="1" applyFont="1" applyFill="1" applyBorder="1" applyAlignment="1">
      <alignment horizontal="center"/>
    </xf>
    <xf numFmtId="0" fontId="12" fillId="8" borderId="26" xfId="0" applyFont="1" applyFill="1" applyBorder="1" applyAlignment="1">
      <alignment horizontal="center" wrapText="1"/>
    </xf>
    <xf numFmtId="0" fontId="12" fillId="8" borderId="27" xfId="0" applyFont="1" applyFill="1" applyBorder="1" applyAlignment="1">
      <alignment horizontal="center" wrapText="1"/>
    </xf>
    <xf numFmtId="0" fontId="12" fillId="8" borderId="28" xfId="0" applyFont="1" applyFill="1" applyBorder="1" applyAlignment="1">
      <alignment horizontal="center" wrapText="1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1" fillId="8" borderId="27" xfId="0" applyNumberFormat="1" applyFont="1" applyFill="1" applyBorder="1" applyAlignment="1">
      <alignment horizontal="center" wrapText="1"/>
    </xf>
    <xf numFmtId="0" fontId="11" fillId="8" borderId="28" xfId="0" applyNumberFormat="1" applyFont="1" applyFill="1" applyBorder="1" applyAlignment="1">
      <alignment horizontal="center" wrapText="1"/>
    </xf>
    <xf numFmtId="0" fontId="11" fillId="8" borderId="26" xfId="0" applyNumberFormat="1" applyFont="1" applyFill="1" applyBorder="1" applyAlignment="1">
      <alignment horizontal="center" wrapText="1"/>
    </xf>
    <xf numFmtId="0" fontId="0" fillId="2" borderId="21" xfId="0" applyFill="1" applyBorder="1" applyAlignment="1">
      <alignment horizontal="center"/>
    </xf>
    <xf numFmtId="0" fontId="14" fillId="8" borderId="26" xfId="0" applyNumberFormat="1" applyFont="1" applyFill="1" applyBorder="1" applyAlignment="1">
      <alignment horizontal="center"/>
    </xf>
    <xf numFmtId="0" fontId="14" fillId="8" borderId="27" xfId="0" applyNumberFormat="1" applyFont="1" applyFill="1" applyBorder="1" applyAlignment="1">
      <alignment horizontal="center"/>
    </xf>
    <xf numFmtId="0" fontId="14" fillId="8" borderId="61" xfId="0" applyNumberFormat="1" applyFont="1" applyFill="1" applyBorder="1" applyAlignment="1">
      <alignment horizontal="center"/>
    </xf>
    <xf numFmtId="0" fontId="9" fillId="8" borderId="28" xfId="0" applyNumberFormat="1" applyFont="1" applyFill="1" applyBorder="1" applyAlignment="1">
      <alignment horizontal="center"/>
    </xf>
    <xf numFmtId="0" fontId="12" fillId="0" borderId="69" xfId="0" applyNumberFormat="1" applyFont="1" applyBorder="1" applyAlignment="1">
      <alignment horizontal="center" wrapText="1"/>
    </xf>
    <xf numFmtId="0" fontId="12" fillId="0" borderId="27" xfId="0" applyNumberFormat="1" applyFont="1" applyBorder="1" applyAlignment="1">
      <alignment horizontal="center" wrapText="1"/>
    </xf>
  </cellXfs>
  <cellStyles count="2">
    <cellStyle name="Normální" xfId="0" builtinId="0"/>
    <cellStyle name="Normální 2" xfId="1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2"/>
  <sheetViews>
    <sheetView tabSelected="1" topLeftCell="A40" workbookViewId="0">
      <selection activeCell="AS56" sqref="AS56"/>
    </sheetView>
  </sheetViews>
  <sheetFormatPr defaultColWidth="8.85546875" defaultRowHeight="15" x14ac:dyDescent="0.25"/>
  <cols>
    <col min="1" max="1" width="12" style="8" customWidth="1"/>
    <col min="2" max="2" width="8.42578125" style="2" customWidth="1"/>
    <col min="3" max="3" width="40.28515625" style="8" customWidth="1"/>
    <col min="4" max="4" width="8.85546875" style="2"/>
    <col min="5" max="5" width="11.28515625" style="9" customWidth="1"/>
    <col min="6" max="6" width="3.85546875" style="8" customWidth="1"/>
    <col min="7" max="7" width="12" style="8" customWidth="1"/>
    <col min="8" max="8" width="11.28515625" style="2" customWidth="1"/>
    <col min="9" max="9" width="40.7109375" style="8" customWidth="1"/>
    <col min="10" max="10" width="8.85546875" style="2"/>
    <col min="11" max="11" width="11.28515625" style="9" customWidth="1"/>
    <col min="12" max="12" width="3.7109375" style="8" customWidth="1"/>
    <col min="13" max="13" width="12" style="8" customWidth="1"/>
    <col min="14" max="14" width="9.42578125" style="2" bestFit="1" customWidth="1"/>
    <col min="15" max="15" width="40.28515625" style="8" customWidth="1"/>
    <col min="16" max="16" width="8.85546875" style="1"/>
    <col min="17" max="17" width="11.28515625" style="9" customWidth="1"/>
    <col min="18" max="18" width="4" style="8" customWidth="1"/>
    <col min="19" max="19" width="12" style="8" customWidth="1"/>
    <col min="20" max="20" width="9.42578125" style="2" bestFit="1" customWidth="1"/>
    <col min="21" max="21" width="43.28515625" style="8" customWidth="1"/>
    <col min="22" max="22" width="8" style="1" customWidth="1"/>
    <col min="23" max="23" width="9.5703125" style="9" customWidth="1"/>
    <col min="24" max="24" width="5.7109375" style="8" customWidth="1"/>
    <col min="25" max="25" width="12" style="8" customWidth="1"/>
    <col min="26" max="26" width="11.28515625" style="2" bestFit="1" customWidth="1"/>
    <col min="27" max="27" width="35.42578125" style="8" customWidth="1"/>
    <col min="28" max="28" width="8.85546875" style="1"/>
    <col min="29" max="29" width="10.28515625" style="9" customWidth="1"/>
    <col min="30" max="30" width="4" style="8" customWidth="1"/>
    <col min="31" max="31" width="12" style="8" customWidth="1"/>
    <col min="32" max="32" width="10.5703125" style="2" customWidth="1"/>
    <col min="33" max="33" width="27.28515625" style="8" customWidth="1"/>
    <col min="34" max="34" width="8.85546875" style="1"/>
    <col min="35" max="35" width="11.28515625" style="9" customWidth="1"/>
    <col min="36" max="36" width="5.5703125" style="8" customWidth="1"/>
    <col min="37" max="37" width="12" style="8" customWidth="1"/>
    <col min="38" max="38" width="10.5703125" style="2" customWidth="1"/>
    <col min="39" max="39" width="52.85546875" style="8" customWidth="1"/>
    <col min="40" max="40" width="8.85546875" style="1"/>
    <col min="41" max="41" width="11.28515625" style="9" customWidth="1"/>
    <col min="42" max="42" width="4.5703125" style="8" customWidth="1"/>
    <col min="43" max="43" width="12" style="8" customWidth="1"/>
    <col min="44" max="44" width="10.5703125" style="2" customWidth="1"/>
    <col min="45" max="45" width="36.140625" style="8" customWidth="1"/>
    <col min="46" max="46" width="8.85546875" style="1" customWidth="1"/>
    <col min="47" max="47" width="11.28515625" style="9" customWidth="1"/>
    <col min="48" max="16384" width="8.85546875" style="8"/>
  </cols>
  <sheetData>
    <row r="1" spans="1:47" ht="15.75" thickBot="1" x14ac:dyDescent="0.3">
      <c r="A1" s="45" t="s">
        <v>0</v>
      </c>
      <c r="B1" s="14" t="s">
        <v>17</v>
      </c>
      <c r="C1" s="2" t="s">
        <v>13</v>
      </c>
      <c r="D1" s="2" t="s">
        <v>12</v>
      </c>
      <c r="E1" s="2" t="s">
        <v>14</v>
      </c>
      <c r="F1" s="15"/>
      <c r="G1" s="45" t="s">
        <v>0</v>
      </c>
      <c r="H1" s="14" t="s">
        <v>17</v>
      </c>
      <c r="I1" s="2" t="s">
        <v>13</v>
      </c>
      <c r="J1" s="2" t="s">
        <v>12</v>
      </c>
      <c r="K1" s="2" t="s">
        <v>14</v>
      </c>
      <c r="M1" s="45" t="s">
        <v>0</v>
      </c>
      <c r="N1" s="14" t="s">
        <v>17</v>
      </c>
      <c r="O1" s="2" t="s">
        <v>13</v>
      </c>
      <c r="P1" s="1" t="s">
        <v>12</v>
      </c>
      <c r="Q1" s="2" t="s">
        <v>14</v>
      </c>
      <c r="S1" s="45" t="s">
        <v>0</v>
      </c>
      <c r="T1" s="14" t="s">
        <v>17</v>
      </c>
      <c r="U1" s="2" t="s">
        <v>13</v>
      </c>
      <c r="V1" s="1" t="s">
        <v>12</v>
      </c>
      <c r="W1" s="2" t="s">
        <v>14</v>
      </c>
      <c r="Y1" s="45" t="s">
        <v>0</v>
      </c>
      <c r="Z1" s="14" t="s">
        <v>17</v>
      </c>
      <c r="AA1" s="2" t="s">
        <v>298</v>
      </c>
      <c r="AB1" s="2" t="s">
        <v>297</v>
      </c>
      <c r="AC1" s="2" t="s">
        <v>14</v>
      </c>
      <c r="AE1" s="45" t="s">
        <v>0</v>
      </c>
      <c r="AF1" s="14" t="s">
        <v>17</v>
      </c>
      <c r="AG1" s="2" t="s">
        <v>13</v>
      </c>
      <c r="AH1" s="1" t="s">
        <v>12</v>
      </c>
      <c r="AI1" s="2" t="s">
        <v>14</v>
      </c>
      <c r="AK1" s="45" t="s">
        <v>0</v>
      </c>
      <c r="AL1" s="14" t="s">
        <v>17</v>
      </c>
      <c r="AM1" s="2" t="s">
        <v>13</v>
      </c>
      <c r="AN1" s="1" t="s">
        <v>12</v>
      </c>
      <c r="AO1" s="2" t="s">
        <v>14</v>
      </c>
      <c r="AQ1" s="45" t="s">
        <v>0</v>
      </c>
      <c r="AR1" s="14" t="s">
        <v>17</v>
      </c>
      <c r="AS1" s="2" t="s">
        <v>13</v>
      </c>
      <c r="AT1" s="1" t="s">
        <v>12</v>
      </c>
      <c r="AU1" s="2" t="s">
        <v>14</v>
      </c>
    </row>
    <row r="2" spans="1:47" ht="15.75" thickBot="1" x14ac:dyDescent="0.3">
      <c r="A2" s="366" t="s">
        <v>67</v>
      </c>
      <c r="B2" s="367"/>
      <c r="C2" s="367"/>
      <c r="D2" s="367"/>
      <c r="E2" s="368"/>
      <c r="F2" s="2"/>
      <c r="G2" s="366" t="s">
        <v>68</v>
      </c>
      <c r="H2" s="367"/>
      <c r="I2" s="367"/>
      <c r="J2" s="367"/>
      <c r="K2" s="368"/>
      <c r="M2" s="366" t="s">
        <v>120</v>
      </c>
      <c r="N2" s="367"/>
      <c r="O2" s="367"/>
      <c r="P2" s="367"/>
      <c r="Q2" s="368"/>
      <c r="S2" s="366" t="s">
        <v>172</v>
      </c>
      <c r="T2" s="367"/>
      <c r="U2" s="367"/>
      <c r="V2" s="367"/>
      <c r="W2" s="368"/>
      <c r="Y2" s="366" t="s">
        <v>241</v>
      </c>
      <c r="Z2" s="367"/>
      <c r="AA2" s="367"/>
      <c r="AB2" s="367"/>
      <c r="AC2" s="368"/>
      <c r="AE2" s="366" t="s">
        <v>242</v>
      </c>
      <c r="AF2" s="367"/>
      <c r="AG2" s="367"/>
      <c r="AH2" s="367"/>
      <c r="AI2" s="368"/>
      <c r="AK2" s="366" t="s">
        <v>313</v>
      </c>
      <c r="AL2" s="367"/>
      <c r="AM2" s="367"/>
      <c r="AN2" s="367"/>
      <c r="AO2" s="368"/>
      <c r="AQ2" s="366" t="s">
        <v>317</v>
      </c>
      <c r="AR2" s="367"/>
      <c r="AS2" s="367"/>
      <c r="AT2" s="367"/>
      <c r="AU2" s="368"/>
    </row>
    <row r="3" spans="1:47" s="2" customFormat="1" ht="15.75" thickBot="1" x14ac:dyDescent="0.3">
      <c r="A3" s="46" t="s">
        <v>3</v>
      </c>
      <c r="B3" s="46"/>
      <c r="C3" s="46"/>
      <c r="D3" s="46" t="s">
        <v>0</v>
      </c>
      <c r="E3" s="47" t="s">
        <v>15</v>
      </c>
      <c r="G3" s="46" t="s">
        <v>3</v>
      </c>
      <c r="H3" s="46"/>
      <c r="I3" s="94"/>
      <c r="J3" s="99" t="s">
        <v>0</v>
      </c>
      <c r="K3" s="100" t="s">
        <v>15</v>
      </c>
      <c r="M3" s="46" t="s">
        <v>3</v>
      </c>
      <c r="N3" s="46"/>
      <c r="O3" s="46"/>
      <c r="P3" s="109" t="s">
        <v>0</v>
      </c>
      <c r="Q3" s="47" t="s">
        <v>15</v>
      </c>
      <c r="S3" s="46" t="s">
        <v>3</v>
      </c>
      <c r="T3" s="46"/>
      <c r="U3" s="46"/>
      <c r="V3" s="109" t="s">
        <v>0</v>
      </c>
      <c r="W3" s="47" t="s">
        <v>15</v>
      </c>
      <c r="Y3" s="46" t="s">
        <v>3</v>
      </c>
      <c r="Z3" s="46"/>
      <c r="AA3" s="46"/>
      <c r="AB3" s="109" t="s">
        <v>0</v>
      </c>
      <c r="AC3" s="47" t="s">
        <v>15</v>
      </c>
      <c r="AE3" s="46" t="s">
        <v>3</v>
      </c>
      <c r="AF3" s="46"/>
      <c r="AG3" s="46"/>
      <c r="AH3" s="109" t="s">
        <v>0</v>
      </c>
      <c r="AI3" s="47" t="s">
        <v>15</v>
      </c>
      <c r="AK3" s="46" t="s">
        <v>3</v>
      </c>
      <c r="AL3" s="46"/>
      <c r="AM3" s="46"/>
      <c r="AN3" s="109" t="s">
        <v>0</v>
      </c>
      <c r="AO3" s="47" t="s">
        <v>15</v>
      </c>
      <c r="AQ3" s="46" t="s">
        <v>3</v>
      </c>
      <c r="AR3" s="46"/>
      <c r="AS3" s="46"/>
      <c r="AT3" s="109" t="s">
        <v>0</v>
      </c>
      <c r="AU3" s="47" t="s">
        <v>15</v>
      </c>
    </row>
    <row r="4" spans="1:47" x14ac:dyDescent="0.25">
      <c r="A4" s="377" t="s">
        <v>1</v>
      </c>
      <c r="B4" s="379"/>
      <c r="C4" s="18" t="s">
        <v>2</v>
      </c>
      <c r="D4" s="10">
        <v>3</v>
      </c>
      <c r="E4" s="4">
        <v>2</v>
      </c>
      <c r="G4" s="377" t="s">
        <v>69</v>
      </c>
      <c r="H4" s="379"/>
      <c r="I4" s="95" t="s">
        <v>70</v>
      </c>
      <c r="J4" s="84">
        <v>3</v>
      </c>
      <c r="K4" s="4">
        <v>2</v>
      </c>
      <c r="M4" s="369" t="s">
        <v>121</v>
      </c>
      <c r="N4" s="370"/>
      <c r="O4" s="95" t="s">
        <v>127</v>
      </c>
      <c r="P4" s="110">
        <v>3</v>
      </c>
      <c r="Q4" s="4">
        <v>2</v>
      </c>
      <c r="S4" s="369" t="s">
        <v>171</v>
      </c>
      <c r="T4" s="370"/>
      <c r="U4" s="95" t="s">
        <v>174</v>
      </c>
      <c r="V4" s="110" t="s">
        <v>16</v>
      </c>
      <c r="W4" s="92">
        <v>2</v>
      </c>
      <c r="Y4" s="369" t="s">
        <v>398</v>
      </c>
      <c r="Z4" s="371"/>
      <c r="AA4" s="154" t="s">
        <v>292</v>
      </c>
      <c r="AB4" s="155" t="s">
        <v>16</v>
      </c>
      <c r="AC4" s="121">
        <v>2</v>
      </c>
      <c r="AE4" s="369" t="s">
        <v>245</v>
      </c>
      <c r="AF4" s="370"/>
      <c r="AG4" s="95" t="s">
        <v>254</v>
      </c>
      <c r="AH4" s="110" t="s">
        <v>16</v>
      </c>
      <c r="AI4" s="92">
        <v>2</v>
      </c>
      <c r="AK4" s="369"/>
      <c r="AL4" s="370"/>
      <c r="AM4" s="95" t="s">
        <v>319</v>
      </c>
      <c r="AN4" s="110" t="s">
        <v>74</v>
      </c>
      <c r="AO4" s="121">
        <v>2</v>
      </c>
      <c r="AQ4" s="369" t="s">
        <v>425</v>
      </c>
      <c r="AR4" s="370"/>
      <c r="AS4" s="346" t="s">
        <v>418</v>
      </c>
      <c r="AT4" s="110" t="s">
        <v>16</v>
      </c>
      <c r="AU4" s="333">
        <v>2</v>
      </c>
    </row>
    <row r="5" spans="1:47" x14ac:dyDescent="0.25">
      <c r="A5" s="26" t="s">
        <v>8</v>
      </c>
      <c r="B5" s="27">
        <f>SUM((E4+E5+E6)/3)</f>
        <v>2</v>
      </c>
      <c r="C5" s="19" t="s">
        <v>4</v>
      </c>
      <c r="D5" s="7">
        <v>3.5</v>
      </c>
      <c r="E5" s="5">
        <v>2</v>
      </c>
      <c r="G5" s="26" t="s">
        <v>8</v>
      </c>
      <c r="H5" s="27">
        <f>SUM((K4))</f>
        <v>2</v>
      </c>
      <c r="I5" s="96" t="s">
        <v>71</v>
      </c>
      <c r="J5" s="86" t="s">
        <v>74</v>
      </c>
      <c r="K5" s="5">
        <v>2</v>
      </c>
      <c r="M5" s="26" t="s">
        <v>8</v>
      </c>
      <c r="N5" s="27">
        <f>SUM((Q4+Q5+Q6+Q7+Q8+Q9)/6)</f>
        <v>2</v>
      </c>
      <c r="O5" s="96" t="s">
        <v>128</v>
      </c>
      <c r="P5" s="86">
        <v>3</v>
      </c>
      <c r="Q5" s="5">
        <v>2</v>
      </c>
      <c r="S5" s="26" t="s">
        <v>8</v>
      </c>
      <c r="T5" s="27">
        <f>SUM((W4+W5+W6+W7+W8+W9+W10+W11+W12+W13+W14+W15+W16+W17+W18+W19+W21+W20+W22)/19)</f>
        <v>2</v>
      </c>
      <c r="U5" s="96" t="s">
        <v>175</v>
      </c>
      <c r="V5" s="86" t="s">
        <v>16</v>
      </c>
      <c r="W5" s="5">
        <v>2</v>
      </c>
      <c r="Y5" s="26" t="s">
        <v>8</v>
      </c>
      <c r="Z5" s="146">
        <f>SUM((AC4+AC5+AC6+AC7)/4)</f>
        <v>2</v>
      </c>
      <c r="AA5" s="147" t="s">
        <v>293</v>
      </c>
      <c r="AB5" s="3" t="s">
        <v>74</v>
      </c>
      <c r="AC5" s="5">
        <v>2</v>
      </c>
      <c r="AE5" s="26" t="s">
        <v>8</v>
      </c>
      <c r="AF5" s="138">
        <f>SUM((AI4+AI5+AI6+AI7+AI8+AI9+AI10+AI11+AI12+AI13+AI14+AI15+AI16+AI17)/14)</f>
        <v>2</v>
      </c>
      <c r="AG5" s="96" t="s">
        <v>255</v>
      </c>
      <c r="AH5" s="86" t="s">
        <v>16</v>
      </c>
      <c r="AI5" s="5">
        <v>2</v>
      </c>
      <c r="AK5" s="26" t="s">
        <v>8</v>
      </c>
      <c r="AL5" s="165">
        <f>SUM((AO4+AO5+AO6+AO7+AO8+AO9+AO10+AO11+AO12+AO13)/10)</f>
        <v>2</v>
      </c>
      <c r="AM5" s="96" t="s">
        <v>320</v>
      </c>
      <c r="AN5" s="86" t="s">
        <v>74</v>
      </c>
      <c r="AO5" s="5">
        <v>2</v>
      </c>
      <c r="AQ5" s="26" t="s">
        <v>8</v>
      </c>
      <c r="AR5" s="138">
        <f>SUM((AU4+AU5+AU6+AU7)/4)</f>
        <v>2</v>
      </c>
      <c r="AS5" s="347" t="s">
        <v>419</v>
      </c>
      <c r="AT5" s="86" t="s">
        <v>48</v>
      </c>
      <c r="AU5" s="5">
        <v>2</v>
      </c>
    </row>
    <row r="6" spans="1:47" x14ac:dyDescent="0.25">
      <c r="A6" s="28" t="s">
        <v>9</v>
      </c>
      <c r="B6" s="29">
        <f>SUM((E5+E6+E7+E4)/4)</f>
        <v>2</v>
      </c>
      <c r="C6" s="19" t="s">
        <v>5</v>
      </c>
      <c r="D6" s="7">
        <v>4</v>
      </c>
      <c r="E6" s="5">
        <v>2</v>
      </c>
      <c r="G6" s="28" t="s">
        <v>9</v>
      </c>
      <c r="H6" s="29">
        <f>SUM((K5+K6+K7+K4)/4)</f>
        <v>2</v>
      </c>
      <c r="I6" s="96" t="s">
        <v>72</v>
      </c>
      <c r="J6" s="85">
        <v>4</v>
      </c>
      <c r="K6" s="5">
        <v>2</v>
      </c>
      <c r="M6" s="28" t="s">
        <v>9</v>
      </c>
      <c r="N6" s="113">
        <f>SUM((Q4+Q5+Q6+Q7+Q8+Q9+Q10+Q11+Q12+Q13+Q14)/11)</f>
        <v>2</v>
      </c>
      <c r="O6" s="96" t="s">
        <v>131</v>
      </c>
      <c r="P6" s="86">
        <v>3</v>
      </c>
      <c r="Q6" s="5">
        <v>2</v>
      </c>
      <c r="S6" s="28" t="s">
        <v>9</v>
      </c>
      <c r="T6" s="113">
        <f>SUM((W4+W5+W6+W7+W8+W9+W10+W11+W12+W13+W14+W15+W16+W17+W18+W19+W20+W21+W22+W23+W24+W25+W26+W27)/24)</f>
        <v>1.8333333333333333</v>
      </c>
      <c r="U6" s="96" t="s">
        <v>176</v>
      </c>
      <c r="V6" s="86" t="s">
        <v>16</v>
      </c>
      <c r="W6" s="5">
        <v>2</v>
      </c>
      <c r="Y6" s="28" t="s">
        <v>9</v>
      </c>
      <c r="Z6" s="149">
        <f>SUM((AC4+AC5+AC6+AC7+AC8+AC9+AC10+AC11+AC12+AC13+AC14)/11)</f>
        <v>1.8181818181818181</v>
      </c>
      <c r="AA6" s="147" t="s">
        <v>294</v>
      </c>
      <c r="AB6" s="3" t="s">
        <v>303</v>
      </c>
      <c r="AC6" s="5">
        <v>2</v>
      </c>
      <c r="AE6" s="28" t="s">
        <v>9</v>
      </c>
      <c r="AF6" s="113">
        <f>SUM((AI4+AI5+AI6+AI7+AI8+AI9+AI10+AI11+AI12+AI13+AI14+AI15+AI16+AI17)/14)</f>
        <v>2</v>
      </c>
      <c r="AG6" s="96" t="s">
        <v>256</v>
      </c>
      <c r="AH6" s="86" t="s">
        <v>16</v>
      </c>
      <c r="AI6" s="5">
        <v>2</v>
      </c>
      <c r="AK6" s="28" t="s">
        <v>9</v>
      </c>
      <c r="AL6" s="113">
        <f>SUM((AO4+AO5+AO6+AO7+AO8+AO9+AO10+AO11+AO12+AO13+AO14+AO15+AO16+AO17+AO18+AO19+AO20+AO21+AO22+AO23+AO24+AO25)/22)</f>
        <v>1.9545454545454546</v>
      </c>
      <c r="AM6" s="96" t="s">
        <v>322</v>
      </c>
      <c r="AN6" s="86" t="s">
        <v>74</v>
      </c>
      <c r="AO6" s="5">
        <v>2</v>
      </c>
      <c r="AQ6" s="28" t="s">
        <v>9</v>
      </c>
      <c r="AR6" s="113">
        <f>SUM((AU5+AU6+AU7+AU8+AR5)/5)</f>
        <v>2</v>
      </c>
      <c r="AS6" s="347" t="s">
        <v>420</v>
      </c>
      <c r="AT6" s="86" t="s">
        <v>47</v>
      </c>
      <c r="AU6" s="5">
        <v>2</v>
      </c>
    </row>
    <row r="7" spans="1:47" x14ac:dyDescent="0.25">
      <c r="A7" s="21" t="s">
        <v>10</v>
      </c>
      <c r="B7" s="22">
        <f>SUM((E4+E5+E6+E7+E8)/5)</f>
        <v>1.8</v>
      </c>
      <c r="C7" s="19" t="s">
        <v>6</v>
      </c>
      <c r="D7" s="7">
        <v>5</v>
      </c>
      <c r="E7" s="5">
        <v>2</v>
      </c>
      <c r="G7" s="21" t="s">
        <v>10</v>
      </c>
      <c r="H7" s="22">
        <f>SUM((K4+K5+K6+K7)/4)</f>
        <v>2</v>
      </c>
      <c r="I7" s="96" t="s">
        <v>73</v>
      </c>
      <c r="J7" s="85">
        <v>4</v>
      </c>
      <c r="K7" s="5">
        <v>2</v>
      </c>
      <c r="M7" s="21" t="s">
        <v>10</v>
      </c>
      <c r="N7" s="34">
        <f>SUM((Q5+Q6+Q7+Q8+Q9+Q10+Q11+Q12+Q13+Q14+Q15+Q4)/12)</f>
        <v>2</v>
      </c>
      <c r="O7" s="96" t="s">
        <v>129</v>
      </c>
      <c r="P7" s="86">
        <v>3.5</v>
      </c>
      <c r="Q7" s="5">
        <v>2</v>
      </c>
      <c r="S7" s="21" t="s">
        <v>10</v>
      </c>
      <c r="T7" s="34">
        <f>SUM((W5+W6+W7+W8+W9+W10+W11+W12+W13+W14+W36+W4+W15+W16+W17+W18+W19+W20+W21+W22+W23+W24+W25+W26+W27+W28+W29+W30+W31+W32+W33+W34+W38+W35)/33)</f>
        <v>1.606060606060606</v>
      </c>
      <c r="U7" s="96" t="s">
        <v>177</v>
      </c>
      <c r="V7" s="86" t="s">
        <v>16</v>
      </c>
      <c r="W7" s="5">
        <v>2</v>
      </c>
      <c r="Y7" s="21" t="s">
        <v>10</v>
      </c>
      <c r="Z7" s="151">
        <f>SUM((AC5+AC6+AC7+AC8+AC9+AC10+AC11+AC12+AC13+AC14+AC15+AC4+AC16)/13)</f>
        <v>1.7692307692307692</v>
      </c>
      <c r="AA7" s="147" t="s">
        <v>295</v>
      </c>
      <c r="AB7" s="3" t="s">
        <v>48</v>
      </c>
      <c r="AC7" s="5">
        <v>2</v>
      </c>
      <c r="AE7" s="21" t="s">
        <v>10</v>
      </c>
      <c r="AF7" s="34">
        <f>SUM((AI6+AI7+AI8+AI9+AI10+AI11+AI12+AI13+AI14+AI15+AI16+AI17+AI18+AI19+AI4+AI5+AI20)/17)</f>
        <v>1.7058823529411764</v>
      </c>
      <c r="AG7" s="96" t="s">
        <v>257</v>
      </c>
      <c r="AH7" s="86" t="s">
        <v>180</v>
      </c>
      <c r="AI7" s="5">
        <v>2</v>
      </c>
      <c r="AK7" s="21" t="s">
        <v>10</v>
      </c>
      <c r="AL7" s="34">
        <f>SUM((AO6+AO7+AO8+AO9+AO10+AO11+AO12+AO13+AO14+AO15+AO16+AO17+AO18+AO19+AO4+AO5+AO20+AO21+AO22+AO23+AO24+AO25+AO26+AO27+AO28)/25)</f>
        <v>1.88</v>
      </c>
      <c r="AM7" s="96" t="s">
        <v>321</v>
      </c>
      <c r="AN7" s="86" t="s">
        <v>74</v>
      </c>
      <c r="AO7" s="5">
        <v>2</v>
      </c>
      <c r="AQ7" s="21" t="s">
        <v>10</v>
      </c>
      <c r="AR7" s="34">
        <f>SUM((AU6+AU7+AU8+AU9+AU4+AU5)/6)</f>
        <v>2</v>
      </c>
      <c r="AS7" s="347" t="s">
        <v>421</v>
      </c>
      <c r="AT7" s="86" t="s">
        <v>47</v>
      </c>
      <c r="AU7" s="5">
        <v>2</v>
      </c>
    </row>
    <row r="8" spans="1:47" ht="15.75" thickBot="1" x14ac:dyDescent="0.3">
      <c r="A8" s="16" t="s">
        <v>11</v>
      </c>
      <c r="B8" s="30">
        <f>SUM((E5+E6+E7+E8+E4)/5)</f>
        <v>1.8</v>
      </c>
      <c r="C8" s="20" t="s">
        <v>7</v>
      </c>
      <c r="D8" s="11">
        <v>6</v>
      </c>
      <c r="E8" s="6">
        <v>1</v>
      </c>
      <c r="G8" s="32" t="s">
        <v>11</v>
      </c>
      <c r="H8" s="91">
        <f>SUM((K5+K6+K7+K4)/4)</f>
        <v>2</v>
      </c>
      <c r="I8" s="97"/>
      <c r="J8" s="101"/>
      <c r="K8" s="33"/>
      <c r="M8" s="31" t="s">
        <v>11</v>
      </c>
      <c r="N8" s="36">
        <f>SUM((Q6+Q7+Q8+Q9+Q10+Q11+Q12+Q13+Q14+Q15+Q5+Q4)/12)</f>
        <v>2</v>
      </c>
      <c r="O8" s="96" t="s">
        <v>130</v>
      </c>
      <c r="P8" s="86" t="s">
        <v>47</v>
      </c>
      <c r="Q8" s="5">
        <v>2</v>
      </c>
      <c r="S8" s="31" t="s">
        <v>11</v>
      </c>
      <c r="T8" s="36">
        <f>SUM((W6+W7+W8+W9+W10+W11+W12+W13+W14+W15+W5+W16+W17+W18+W19+W20+W21+W22+W23+W24+W25+W26+W27+W28+W29+W30+W31+W32+W33+W34+W35+W36+W4)/33)</f>
        <v>1.5454545454545454</v>
      </c>
      <c r="U8" s="96" t="s">
        <v>178</v>
      </c>
      <c r="V8" s="86" t="s">
        <v>16</v>
      </c>
      <c r="W8" s="5">
        <v>2</v>
      </c>
      <c r="Y8" s="31" t="s">
        <v>11</v>
      </c>
      <c r="Z8" s="153">
        <f>SUM((AC6+AC7+AC8+AC9+AC10+AC11+AC12+AC13+AC14+AC15+AC5+AC4+AC16)/13)</f>
        <v>1.7692307692307692</v>
      </c>
      <c r="AA8" s="147" t="s">
        <v>296</v>
      </c>
      <c r="AB8" s="3" t="s">
        <v>26</v>
      </c>
      <c r="AC8" s="5">
        <v>2</v>
      </c>
      <c r="AE8" s="31" t="s">
        <v>11</v>
      </c>
      <c r="AF8" s="36">
        <f>SUM((AI7+AI8+AI9+AI10+AI11+AI12+AI13+AI14+AI15+AI16+AI17+AI18+AI19+AI20+AI5+AI6+AI4)/17)</f>
        <v>1.7058823529411764</v>
      </c>
      <c r="AG8" s="96" t="s">
        <v>258</v>
      </c>
      <c r="AH8" s="86" t="s">
        <v>180</v>
      </c>
      <c r="AI8" s="5">
        <v>2</v>
      </c>
      <c r="AK8" s="31" t="s">
        <v>11</v>
      </c>
      <c r="AL8" s="36">
        <f>SUM((AO7+AO8+AO9+AO10+AO11+AO12+AO13+AO14+AO15+AO16+AO17+AO18+AO19+AO20+AO5+AO6+AO21+AO22+AO23+AO24+AO25+AO26+AO27+AO28+AO4)/25)</f>
        <v>1.88</v>
      </c>
      <c r="AM8" s="96" t="s">
        <v>323</v>
      </c>
      <c r="AN8" s="86" t="s">
        <v>74</v>
      </c>
      <c r="AO8" s="5">
        <v>2</v>
      </c>
      <c r="AQ8" s="31" t="s">
        <v>11</v>
      </c>
      <c r="AR8" s="36">
        <f>SUM((AU7+AU8+AU9+AU10+AU5+AU4)/6)</f>
        <v>2</v>
      </c>
      <c r="AS8" s="347" t="s">
        <v>422</v>
      </c>
      <c r="AT8" s="86" t="s">
        <v>26</v>
      </c>
      <c r="AU8" s="5">
        <v>2</v>
      </c>
    </row>
    <row r="9" spans="1:47" ht="15.75" thickBot="1" x14ac:dyDescent="0.3">
      <c r="A9" s="377" t="s">
        <v>18</v>
      </c>
      <c r="B9" s="379"/>
      <c r="C9" s="18" t="s">
        <v>21</v>
      </c>
      <c r="D9" s="10">
        <v>3</v>
      </c>
      <c r="E9" s="4">
        <v>2</v>
      </c>
      <c r="G9" s="369" t="s">
        <v>75</v>
      </c>
      <c r="H9" s="370"/>
      <c r="I9" s="95" t="s">
        <v>76</v>
      </c>
      <c r="J9" s="84">
        <v>4</v>
      </c>
      <c r="K9" s="4">
        <v>1</v>
      </c>
      <c r="M9" s="31"/>
      <c r="N9" s="35"/>
      <c r="O9" s="96" t="s">
        <v>132</v>
      </c>
      <c r="P9" s="86">
        <v>4</v>
      </c>
      <c r="Q9" s="5">
        <v>2</v>
      </c>
      <c r="S9" s="31"/>
      <c r="T9" s="35"/>
      <c r="U9" s="96" t="s">
        <v>179</v>
      </c>
      <c r="V9" s="86" t="s">
        <v>16</v>
      </c>
      <c r="W9" s="5">
        <v>2</v>
      </c>
      <c r="Y9" s="31"/>
      <c r="Z9" s="152"/>
      <c r="AA9" s="147" t="s">
        <v>299</v>
      </c>
      <c r="AB9" s="3" t="s">
        <v>26</v>
      </c>
      <c r="AC9" s="5">
        <v>2</v>
      </c>
      <c r="AE9" s="31"/>
      <c r="AF9" s="35"/>
      <c r="AG9" s="96" t="s">
        <v>259</v>
      </c>
      <c r="AH9" s="86" t="s">
        <v>180</v>
      </c>
      <c r="AI9" s="5">
        <v>2</v>
      </c>
      <c r="AK9" s="31"/>
      <c r="AL9" s="35"/>
      <c r="AM9" s="96" t="s">
        <v>324</v>
      </c>
      <c r="AN9" s="86" t="s">
        <v>74</v>
      </c>
      <c r="AO9" s="5">
        <v>2</v>
      </c>
      <c r="AQ9" s="16"/>
      <c r="AR9" s="30"/>
      <c r="AS9" s="348" t="s">
        <v>423</v>
      </c>
      <c r="AT9" s="90" t="s">
        <v>56</v>
      </c>
      <c r="AU9" s="6">
        <v>2</v>
      </c>
    </row>
    <row r="10" spans="1:47" x14ac:dyDescent="0.25">
      <c r="A10" s="26" t="s">
        <v>8</v>
      </c>
      <c r="B10" s="27">
        <f>SUM((E9+E10)/2)</f>
        <v>2</v>
      </c>
      <c r="C10" s="19" t="s">
        <v>22</v>
      </c>
      <c r="D10" s="7">
        <v>3.5</v>
      </c>
      <c r="E10" s="5">
        <v>2</v>
      </c>
      <c r="G10" s="26"/>
      <c r="H10" s="27"/>
      <c r="I10" s="96" t="s">
        <v>80</v>
      </c>
      <c r="J10" s="85">
        <v>5</v>
      </c>
      <c r="K10" s="5">
        <v>2</v>
      </c>
      <c r="M10" s="31"/>
      <c r="N10" s="35"/>
      <c r="O10" s="96" t="s">
        <v>133</v>
      </c>
      <c r="P10" s="86" t="s">
        <v>26</v>
      </c>
      <c r="Q10" s="5">
        <v>2</v>
      </c>
      <c r="S10" s="31"/>
      <c r="T10" s="35"/>
      <c r="U10" s="96" t="s">
        <v>181</v>
      </c>
      <c r="V10" s="86" t="s">
        <v>16</v>
      </c>
      <c r="W10" s="5">
        <v>2</v>
      </c>
      <c r="Y10" s="31"/>
      <c r="Z10" s="152"/>
      <c r="AA10" s="147" t="s">
        <v>300</v>
      </c>
      <c r="AB10" s="3" t="s">
        <v>37</v>
      </c>
      <c r="AC10" s="5">
        <v>1</v>
      </c>
      <c r="AE10" s="31"/>
      <c r="AF10" s="35"/>
      <c r="AG10" s="96" t="s">
        <v>260</v>
      </c>
      <c r="AH10" s="86" t="s">
        <v>180</v>
      </c>
      <c r="AI10" s="5">
        <v>2</v>
      </c>
      <c r="AK10" s="31"/>
      <c r="AL10" s="35"/>
      <c r="AM10" s="96" t="s">
        <v>325</v>
      </c>
      <c r="AN10" s="86" t="s">
        <v>74</v>
      </c>
      <c r="AO10" s="5">
        <v>2</v>
      </c>
      <c r="AQ10" s="372" t="s">
        <v>424</v>
      </c>
      <c r="AR10" s="373"/>
      <c r="AS10" s="349" t="s">
        <v>426</v>
      </c>
      <c r="AT10" s="129" t="s">
        <v>47</v>
      </c>
      <c r="AU10" s="83">
        <v>2</v>
      </c>
    </row>
    <row r="11" spans="1:47" x14ac:dyDescent="0.25">
      <c r="A11" s="28" t="s">
        <v>9</v>
      </c>
      <c r="B11" s="29">
        <f>SUM((E10+E11+E12+E9)/4)</f>
        <v>2</v>
      </c>
      <c r="C11" s="19" t="s">
        <v>23</v>
      </c>
      <c r="D11" s="3" t="s">
        <v>26</v>
      </c>
      <c r="E11" s="5">
        <v>2</v>
      </c>
      <c r="G11" s="28" t="s">
        <v>9</v>
      </c>
      <c r="H11" s="29">
        <f>SUM((K10+K11+K12+K9+K13+K14+K15)/7)</f>
        <v>1.5714285714285714</v>
      </c>
      <c r="I11" s="96" t="s">
        <v>81</v>
      </c>
      <c r="J11" s="86" t="s">
        <v>48</v>
      </c>
      <c r="K11" s="5">
        <v>2</v>
      </c>
      <c r="M11" s="31"/>
      <c r="N11" s="35"/>
      <c r="O11" s="96" t="s">
        <v>134</v>
      </c>
      <c r="P11" s="86" t="s">
        <v>26</v>
      </c>
      <c r="Q11" s="5">
        <v>2</v>
      </c>
      <c r="S11" s="31"/>
      <c r="T11" s="35"/>
      <c r="U11" s="96" t="s">
        <v>182</v>
      </c>
      <c r="V11" s="86" t="s">
        <v>46</v>
      </c>
      <c r="W11" s="5">
        <v>2</v>
      </c>
      <c r="Y11" s="31"/>
      <c r="Z11" s="152"/>
      <c r="AA11" s="147" t="s">
        <v>301</v>
      </c>
      <c r="AB11" s="3" t="s">
        <v>49</v>
      </c>
      <c r="AC11" s="5">
        <v>1</v>
      </c>
      <c r="AE11" s="31"/>
      <c r="AF11" s="35"/>
      <c r="AG11" s="96" t="s">
        <v>261</v>
      </c>
      <c r="AH11" s="86" t="s">
        <v>180</v>
      </c>
      <c r="AI11" s="5">
        <v>2</v>
      </c>
      <c r="AK11" s="31"/>
      <c r="AL11" s="35"/>
      <c r="AM11" s="96" t="s">
        <v>326</v>
      </c>
      <c r="AN11" s="86" t="s">
        <v>74</v>
      </c>
      <c r="AO11" s="5">
        <v>2</v>
      </c>
      <c r="AQ11" s="26" t="s">
        <v>8</v>
      </c>
      <c r="AR11" s="138">
        <f>SUM((AU10+AU11+AU12)/3)</f>
        <v>2</v>
      </c>
      <c r="AS11" s="347" t="s">
        <v>427</v>
      </c>
      <c r="AT11" s="86" t="s">
        <v>47</v>
      </c>
      <c r="AU11" s="5">
        <v>2</v>
      </c>
    </row>
    <row r="12" spans="1:47" x14ac:dyDescent="0.25">
      <c r="A12" s="21" t="s">
        <v>10</v>
      </c>
      <c r="B12" s="22">
        <f>SUM((E10+E11+E9+E12+E13+E14)/6)</f>
        <v>2</v>
      </c>
      <c r="C12" s="19" t="s">
        <v>24</v>
      </c>
      <c r="D12" s="3" t="s">
        <v>26</v>
      </c>
      <c r="E12" s="5">
        <v>2</v>
      </c>
      <c r="G12" s="21" t="s">
        <v>10</v>
      </c>
      <c r="H12" s="22">
        <f>SUM((K10+K11+K9+K12+K13+K14+K15+K16+K17+K18)/10)</f>
        <v>1.3</v>
      </c>
      <c r="I12" s="96" t="s">
        <v>82</v>
      </c>
      <c r="J12" s="86" t="s">
        <v>38</v>
      </c>
      <c r="K12" s="5">
        <v>2</v>
      </c>
      <c r="M12" s="31"/>
      <c r="N12" s="35"/>
      <c r="O12" s="96" t="s">
        <v>135</v>
      </c>
      <c r="P12" s="86" t="s">
        <v>26</v>
      </c>
      <c r="Q12" s="5">
        <v>2</v>
      </c>
      <c r="S12" s="31"/>
      <c r="T12" s="35"/>
      <c r="U12" s="96" t="s">
        <v>183</v>
      </c>
      <c r="V12" s="86" t="s">
        <v>46</v>
      </c>
      <c r="W12" s="5">
        <v>2</v>
      </c>
      <c r="Y12" s="31"/>
      <c r="Z12" s="152"/>
      <c r="AA12" s="147" t="s">
        <v>302</v>
      </c>
      <c r="AB12" s="3" t="s">
        <v>26</v>
      </c>
      <c r="AC12" s="5">
        <v>2</v>
      </c>
      <c r="AE12" s="31"/>
      <c r="AF12" s="35"/>
      <c r="AG12" s="96" t="s">
        <v>262</v>
      </c>
      <c r="AH12" s="86" t="s">
        <v>47</v>
      </c>
      <c r="AI12" s="5">
        <v>2</v>
      </c>
      <c r="AK12" s="31"/>
      <c r="AL12" s="35"/>
      <c r="AM12" s="96" t="s">
        <v>327</v>
      </c>
      <c r="AN12" s="86" t="s">
        <v>74</v>
      </c>
      <c r="AO12" s="5">
        <v>2</v>
      </c>
      <c r="AQ12" s="28" t="s">
        <v>9</v>
      </c>
      <c r="AR12" s="113">
        <f>SUM((AU11+AU12+AU13)/3)</f>
        <v>2</v>
      </c>
      <c r="AS12" s="347" t="s">
        <v>428</v>
      </c>
      <c r="AT12" s="86" t="s">
        <v>48</v>
      </c>
      <c r="AU12" s="5">
        <v>2</v>
      </c>
    </row>
    <row r="13" spans="1:47" x14ac:dyDescent="0.25">
      <c r="A13" s="31" t="s">
        <v>11</v>
      </c>
      <c r="B13" s="35">
        <f>SUM((E11+E12+E10+E13+E14+E9)/6)</f>
        <v>2</v>
      </c>
      <c r="C13" s="19" t="s">
        <v>25</v>
      </c>
      <c r="D13" s="7">
        <v>5.5</v>
      </c>
      <c r="E13" s="5">
        <v>2</v>
      </c>
      <c r="G13" s="31" t="s">
        <v>11</v>
      </c>
      <c r="H13" s="35">
        <f>SUM((K9+K11+K12+K10+K13+K14+K15+K16+K17+K18+K19)/11)</f>
        <v>1.3636363636363635</v>
      </c>
      <c r="I13" s="96" t="s">
        <v>83</v>
      </c>
      <c r="J13" s="86" t="s">
        <v>38</v>
      </c>
      <c r="K13" s="5">
        <v>1</v>
      </c>
      <c r="M13" s="26"/>
      <c r="N13" s="27"/>
      <c r="O13" s="96" t="s">
        <v>136</v>
      </c>
      <c r="P13" s="86" t="s">
        <v>26</v>
      </c>
      <c r="Q13" s="5">
        <v>2</v>
      </c>
      <c r="S13" s="26"/>
      <c r="T13" s="27"/>
      <c r="U13" s="96" t="s">
        <v>184</v>
      </c>
      <c r="V13" s="86" t="s">
        <v>46</v>
      </c>
      <c r="W13" s="5">
        <v>2</v>
      </c>
      <c r="Y13" s="26"/>
      <c r="Z13" s="146"/>
      <c r="AA13" s="147" t="s">
        <v>304</v>
      </c>
      <c r="AB13" s="3" t="s">
        <v>49</v>
      </c>
      <c r="AC13" s="5">
        <v>2</v>
      </c>
      <c r="AE13" s="31"/>
      <c r="AF13" s="35"/>
      <c r="AG13" s="96" t="s">
        <v>263</v>
      </c>
      <c r="AH13" s="86" t="s">
        <v>47</v>
      </c>
      <c r="AI13" s="5">
        <v>2</v>
      </c>
      <c r="AK13" s="31"/>
      <c r="AL13" s="35"/>
      <c r="AM13" s="96" t="s">
        <v>328</v>
      </c>
      <c r="AN13" s="86" t="s">
        <v>74</v>
      </c>
      <c r="AO13" s="5">
        <v>2</v>
      </c>
      <c r="AQ13" s="45" t="s">
        <v>10</v>
      </c>
      <c r="AR13" s="352">
        <f>SUM((AU12+AU13+AU14+AU15+AU10)/5)</f>
        <v>1.8</v>
      </c>
      <c r="AS13" s="347" t="s">
        <v>429</v>
      </c>
      <c r="AT13" s="86" t="s">
        <v>26</v>
      </c>
      <c r="AU13" s="5">
        <v>2</v>
      </c>
    </row>
    <row r="14" spans="1:47" ht="15.75" thickBot="1" x14ac:dyDescent="0.3">
      <c r="A14" s="17"/>
      <c r="B14" s="23"/>
      <c r="C14" s="20" t="s">
        <v>20</v>
      </c>
      <c r="D14" s="11">
        <v>6</v>
      </c>
      <c r="E14" s="6">
        <v>2</v>
      </c>
      <c r="G14" s="24"/>
      <c r="H14" s="25"/>
      <c r="I14" s="96" t="s">
        <v>84</v>
      </c>
      <c r="J14" s="85">
        <v>5</v>
      </c>
      <c r="K14" s="5">
        <v>1</v>
      </c>
      <c r="M14" s="28"/>
      <c r="N14" s="29"/>
      <c r="O14" s="96" t="s">
        <v>137</v>
      </c>
      <c r="P14" s="86" t="s">
        <v>49</v>
      </c>
      <c r="Q14" s="5">
        <v>2</v>
      </c>
      <c r="S14" s="28"/>
      <c r="T14" s="29"/>
      <c r="U14" s="96" t="s">
        <v>185</v>
      </c>
      <c r="V14" s="86" t="s">
        <v>46</v>
      </c>
      <c r="W14" s="5">
        <v>2</v>
      </c>
      <c r="Y14" s="28"/>
      <c r="Z14" s="148"/>
      <c r="AA14" s="147" t="s">
        <v>305</v>
      </c>
      <c r="AB14" s="3" t="s">
        <v>49</v>
      </c>
      <c r="AC14" s="5">
        <v>2</v>
      </c>
      <c r="AE14" s="31"/>
      <c r="AF14" s="35"/>
      <c r="AG14" s="96" t="s">
        <v>264</v>
      </c>
      <c r="AH14" s="86" t="s">
        <v>47</v>
      </c>
      <c r="AI14" s="5">
        <v>2</v>
      </c>
      <c r="AK14" s="31"/>
      <c r="AL14" s="152"/>
      <c r="AM14" s="147" t="s">
        <v>329</v>
      </c>
      <c r="AN14" s="3" t="s">
        <v>26</v>
      </c>
      <c r="AO14" s="5">
        <v>2</v>
      </c>
      <c r="AQ14" s="32" t="s">
        <v>11</v>
      </c>
      <c r="AR14" s="353">
        <f>SUM((AU13+AU14+AU12+AU11+AU10)/5)</f>
        <v>1.8</v>
      </c>
      <c r="AS14" s="350" t="s">
        <v>430</v>
      </c>
      <c r="AT14" s="115" t="s">
        <v>10</v>
      </c>
      <c r="AU14" s="33">
        <v>1</v>
      </c>
    </row>
    <row r="15" spans="1:47" ht="15.75" thickBot="1" x14ac:dyDescent="0.3">
      <c r="A15" s="377" t="s">
        <v>27</v>
      </c>
      <c r="B15" s="378"/>
      <c r="C15" s="56" t="s">
        <v>28</v>
      </c>
      <c r="D15" s="52">
        <v>3.5</v>
      </c>
      <c r="E15" s="4">
        <v>2</v>
      </c>
      <c r="G15" s="80"/>
      <c r="H15" s="81"/>
      <c r="I15" s="96" t="s">
        <v>85</v>
      </c>
      <c r="J15" s="85">
        <v>5</v>
      </c>
      <c r="K15" s="5">
        <v>2</v>
      </c>
      <c r="M15" s="89"/>
      <c r="N15" s="107"/>
      <c r="O15" s="98" t="s">
        <v>138</v>
      </c>
      <c r="P15" s="90" t="s">
        <v>139</v>
      </c>
      <c r="Q15" s="6">
        <v>2</v>
      </c>
      <c r="S15" s="125"/>
      <c r="T15" s="126"/>
      <c r="U15" s="97" t="s">
        <v>186</v>
      </c>
      <c r="V15" s="115" t="s">
        <v>180</v>
      </c>
      <c r="W15" s="33">
        <v>2</v>
      </c>
      <c r="Y15" s="21"/>
      <c r="Z15" s="150"/>
      <c r="AA15" s="147" t="s">
        <v>306</v>
      </c>
      <c r="AB15" s="3" t="s">
        <v>77</v>
      </c>
      <c r="AC15" s="5">
        <v>2</v>
      </c>
      <c r="AE15" s="31"/>
      <c r="AF15" s="35"/>
      <c r="AG15" s="96" t="s">
        <v>265</v>
      </c>
      <c r="AH15" s="86" t="s">
        <v>47</v>
      </c>
      <c r="AI15" s="5">
        <v>2</v>
      </c>
      <c r="AK15" s="31"/>
      <c r="AL15" s="152"/>
      <c r="AM15" s="147" t="s">
        <v>330</v>
      </c>
      <c r="AN15" s="3" t="s">
        <v>26</v>
      </c>
      <c r="AO15" s="5">
        <v>1</v>
      </c>
      <c r="AQ15" s="360" t="s">
        <v>431</v>
      </c>
      <c r="AR15" s="361"/>
      <c r="AS15" s="354" t="s">
        <v>432</v>
      </c>
      <c r="AT15" s="155" t="s">
        <v>16</v>
      </c>
      <c r="AU15" s="333">
        <v>2</v>
      </c>
    </row>
    <row r="16" spans="1:47" ht="15.75" thickBot="1" x14ac:dyDescent="0.3">
      <c r="A16" s="26" t="s">
        <v>8</v>
      </c>
      <c r="B16" s="37">
        <f>SUM((E15+E16)/2)</f>
        <v>2</v>
      </c>
      <c r="C16" s="57" t="s">
        <v>29</v>
      </c>
      <c r="D16" s="53">
        <v>3.5</v>
      </c>
      <c r="E16" s="5">
        <v>2</v>
      </c>
      <c r="G16" s="26"/>
      <c r="H16" s="27"/>
      <c r="I16" s="96" t="s">
        <v>86</v>
      </c>
      <c r="J16" s="85" t="s">
        <v>77</v>
      </c>
      <c r="K16" s="5">
        <v>0</v>
      </c>
      <c r="M16" s="375" t="s">
        <v>122</v>
      </c>
      <c r="N16" s="376"/>
      <c r="O16" s="108" t="s">
        <v>140</v>
      </c>
      <c r="P16" s="110" t="s">
        <v>74</v>
      </c>
      <c r="Q16" s="4">
        <v>2</v>
      </c>
      <c r="S16" s="125"/>
      <c r="T16" s="126"/>
      <c r="U16" s="97" t="s">
        <v>187</v>
      </c>
      <c r="V16" s="115" t="s">
        <v>180</v>
      </c>
      <c r="W16" s="33">
        <v>2</v>
      </c>
      <c r="Y16" s="159"/>
      <c r="Z16" s="160"/>
      <c r="AA16" s="161" t="s">
        <v>307</v>
      </c>
      <c r="AB16" s="162" t="s">
        <v>139</v>
      </c>
      <c r="AC16" s="33">
        <v>1</v>
      </c>
      <c r="AE16" s="31"/>
      <c r="AF16" s="35"/>
      <c r="AG16" s="96" t="s">
        <v>266</v>
      </c>
      <c r="AH16" s="86" t="s">
        <v>48</v>
      </c>
      <c r="AI16" s="5">
        <v>2</v>
      </c>
      <c r="AK16" s="31"/>
      <c r="AL16" s="152"/>
      <c r="AM16" s="147" t="s">
        <v>331</v>
      </c>
      <c r="AN16" s="3" t="s">
        <v>26</v>
      </c>
      <c r="AO16" s="5">
        <v>2</v>
      </c>
      <c r="AQ16" s="26" t="s">
        <v>8</v>
      </c>
      <c r="AR16" s="164">
        <f>SUM((AU15+AU16+AU17+AU18+AU19+AU20+AU21+AU22+AU23+AU24)/10)</f>
        <v>2</v>
      </c>
      <c r="AS16" s="351" t="s">
        <v>433</v>
      </c>
      <c r="AT16" s="3" t="s">
        <v>16</v>
      </c>
      <c r="AU16" s="5">
        <v>2</v>
      </c>
    </row>
    <row r="17" spans="1:47" x14ac:dyDescent="0.25">
      <c r="A17" s="28" t="s">
        <v>9</v>
      </c>
      <c r="B17" s="38">
        <f>SUM((E16+E17+E18+E15+E19+E20)/6)</f>
        <v>2</v>
      </c>
      <c r="C17" s="57" t="s">
        <v>19</v>
      </c>
      <c r="D17" s="54" t="s">
        <v>37</v>
      </c>
      <c r="E17" s="5">
        <v>2</v>
      </c>
      <c r="G17" s="28"/>
      <c r="H17" s="29"/>
      <c r="I17" s="96" t="s">
        <v>87</v>
      </c>
      <c r="J17" s="86" t="s">
        <v>78</v>
      </c>
      <c r="K17" s="5">
        <v>1</v>
      </c>
      <c r="M17" s="26" t="s">
        <v>8</v>
      </c>
      <c r="N17" s="27">
        <f>SUM((Q16+Q17+Q18)/3)</f>
        <v>1</v>
      </c>
      <c r="O17" s="96" t="s">
        <v>141</v>
      </c>
      <c r="P17" s="86" t="s">
        <v>48</v>
      </c>
      <c r="Q17" s="5">
        <v>1</v>
      </c>
      <c r="S17" s="125"/>
      <c r="T17" s="126"/>
      <c r="U17" s="97" t="s">
        <v>188</v>
      </c>
      <c r="V17" s="115" t="s">
        <v>48</v>
      </c>
      <c r="W17" s="33">
        <v>2</v>
      </c>
      <c r="Y17" s="369" t="s">
        <v>244</v>
      </c>
      <c r="Z17" s="371"/>
      <c r="AA17" s="154" t="s">
        <v>308</v>
      </c>
      <c r="AB17" s="155" t="s">
        <v>26</v>
      </c>
      <c r="AC17" s="121">
        <v>2</v>
      </c>
      <c r="AE17" s="31"/>
      <c r="AF17" s="35"/>
      <c r="AG17" s="96" t="s">
        <v>267</v>
      </c>
      <c r="AH17" s="86" t="s">
        <v>48</v>
      </c>
      <c r="AI17" s="5">
        <v>2</v>
      </c>
      <c r="AK17" s="31"/>
      <c r="AL17" s="152"/>
      <c r="AM17" s="147" t="s">
        <v>332</v>
      </c>
      <c r="AN17" s="3" t="s">
        <v>26</v>
      </c>
      <c r="AO17" s="5">
        <v>2</v>
      </c>
      <c r="AQ17" s="28" t="s">
        <v>9</v>
      </c>
      <c r="AR17" s="149">
        <f>SUM((AU16+AU17+AU18+AU19+AU15+AU20+AU21+AU22+AU23+AU24+AU25+AU26+AU27+AU28+AU29)/15)</f>
        <v>1.9333333333333333</v>
      </c>
      <c r="AS17" s="351" t="s">
        <v>434</v>
      </c>
      <c r="AT17" s="3" t="s">
        <v>16</v>
      </c>
      <c r="AU17" s="5">
        <v>2</v>
      </c>
    </row>
    <row r="18" spans="1:47" x14ac:dyDescent="0.25">
      <c r="A18" s="21" t="s">
        <v>10</v>
      </c>
      <c r="B18" s="59">
        <f>SUM((E16+E17+E15+E18+E19+E22+E20+E21+E23)/9)</f>
        <v>1.7777777777777777</v>
      </c>
      <c r="C18" s="57" t="s">
        <v>30</v>
      </c>
      <c r="D18" s="54" t="s">
        <v>38</v>
      </c>
      <c r="E18" s="5">
        <v>2</v>
      </c>
      <c r="G18" s="21"/>
      <c r="H18" s="34"/>
      <c r="I18" s="96" t="s">
        <v>88</v>
      </c>
      <c r="J18" s="86" t="s">
        <v>50</v>
      </c>
      <c r="K18" s="5">
        <v>1</v>
      </c>
      <c r="M18" s="28" t="s">
        <v>9</v>
      </c>
      <c r="N18" s="29">
        <f>SUM((Q17+Q18+Q19+Q16)/4)</f>
        <v>0.75</v>
      </c>
      <c r="O18" s="96" t="s">
        <v>142</v>
      </c>
      <c r="P18" s="86" t="s">
        <v>48</v>
      </c>
      <c r="Q18" s="5"/>
      <c r="S18" s="125"/>
      <c r="T18" s="126"/>
      <c r="U18" s="97" t="s">
        <v>189</v>
      </c>
      <c r="V18" s="115" t="s">
        <v>48</v>
      </c>
      <c r="W18" s="33">
        <v>2</v>
      </c>
      <c r="Y18" s="26"/>
      <c r="Z18" s="163"/>
      <c r="AA18" s="147" t="s">
        <v>309</v>
      </c>
      <c r="AB18" s="3" t="s">
        <v>26</v>
      </c>
      <c r="AC18" s="5">
        <v>2</v>
      </c>
      <c r="AE18" s="26"/>
      <c r="AF18" s="27"/>
      <c r="AG18" s="96" t="s">
        <v>268</v>
      </c>
      <c r="AH18" s="86" t="s">
        <v>77</v>
      </c>
      <c r="AI18" s="5">
        <v>1</v>
      </c>
      <c r="AK18" s="26"/>
      <c r="AL18" s="146"/>
      <c r="AM18" s="147" t="s">
        <v>333</v>
      </c>
      <c r="AN18" s="3" t="s">
        <v>26</v>
      </c>
      <c r="AO18" s="5">
        <v>2</v>
      </c>
      <c r="AQ18" s="21" t="s">
        <v>10</v>
      </c>
      <c r="AR18" s="151">
        <f>SUM((AU17+AU18+AU19+AU20+AU16+AU21+AU22+AU23+AU24+AU25+AU26+AU27+AU28+AU15+AU29+AU30+AU31)/17)</f>
        <v>1.8823529411764706</v>
      </c>
      <c r="AS18" s="351" t="s">
        <v>435</v>
      </c>
      <c r="AT18" s="3" t="s">
        <v>16</v>
      </c>
      <c r="AU18" s="5">
        <v>2</v>
      </c>
    </row>
    <row r="19" spans="1:47" ht="15.75" thickBot="1" x14ac:dyDescent="0.3">
      <c r="A19" s="31" t="s">
        <v>11</v>
      </c>
      <c r="B19" s="60">
        <f>SUM((E17+E18+E16+E19+E20+E23+E21+E22+E15)/9)</f>
        <v>1.7777777777777777</v>
      </c>
      <c r="C19" s="57" t="s">
        <v>31</v>
      </c>
      <c r="D19" s="53">
        <v>5</v>
      </c>
      <c r="E19" s="5">
        <v>2</v>
      </c>
      <c r="G19" s="16"/>
      <c r="H19" s="93"/>
      <c r="I19" s="98" t="s">
        <v>89</v>
      </c>
      <c r="J19" s="13" t="s">
        <v>79</v>
      </c>
      <c r="K19" s="6">
        <v>2</v>
      </c>
      <c r="M19" s="45" t="s">
        <v>10</v>
      </c>
      <c r="N19" s="114">
        <f>SUM((Q18+Q19+Q16+Q17)/4)</f>
        <v>0.75</v>
      </c>
      <c r="O19" s="97" t="s">
        <v>143</v>
      </c>
      <c r="P19" s="115" t="s">
        <v>49</v>
      </c>
      <c r="Q19" s="33"/>
      <c r="S19" s="125"/>
      <c r="T19" s="126"/>
      <c r="U19" s="97" t="s">
        <v>190</v>
      </c>
      <c r="V19" s="115" t="s">
        <v>48</v>
      </c>
      <c r="W19" s="33">
        <v>2</v>
      </c>
      <c r="Y19" s="28" t="s">
        <v>9</v>
      </c>
      <c r="Z19" s="149">
        <f>SUM((AC17+AC18+AC19+AC20+AC21+AC22+AC23+AC24)/8)</f>
        <v>1.625</v>
      </c>
      <c r="AA19" s="147" t="s">
        <v>310</v>
      </c>
      <c r="AB19" s="3" t="s">
        <v>26</v>
      </c>
      <c r="AC19" s="5">
        <v>2</v>
      </c>
      <c r="AE19" s="28"/>
      <c r="AF19" s="29"/>
      <c r="AG19" s="96" t="s">
        <v>269</v>
      </c>
      <c r="AH19" s="86" t="s">
        <v>56</v>
      </c>
      <c r="AI19" s="5">
        <v>0</v>
      </c>
      <c r="AK19" s="28"/>
      <c r="AL19" s="148"/>
      <c r="AM19" s="147" t="s">
        <v>334</v>
      </c>
      <c r="AN19" s="3" t="s">
        <v>26</v>
      </c>
      <c r="AO19" s="5">
        <v>2</v>
      </c>
      <c r="AQ19" s="31" t="s">
        <v>11</v>
      </c>
      <c r="AR19" s="153">
        <f>SUM((AU18+AU19+AU20+AU21+AU17+AU22+AU23+AU24+AU25+AU26+AU27+AU28+AU29+AU16+AU30+AU31+AU15)/17)</f>
        <v>1.8823529411764706</v>
      </c>
      <c r="AS19" s="351" t="s">
        <v>436</v>
      </c>
      <c r="AT19" s="3" t="s">
        <v>74</v>
      </c>
      <c r="AU19" s="5">
        <v>2</v>
      </c>
    </row>
    <row r="20" spans="1:47" ht="15.75" thickBot="1" x14ac:dyDescent="0.3">
      <c r="A20" s="32"/>
      <c r="B20" s="61"/>
      <c r="C20" s="65" t="s">
        <v>32</v>
      </c>
      <c r="D20" s="64">
        <v>5</v>
      </c>
      <c r="E20" s="33">
        <v>2</v>
      </c>
      <c r="G20" s="375" t="s">
        <v>90</v>
      </c>
      <c r="H20" s="382"/>
      <c r="I20" s="74" t="s">
        <v>95</v>
      </c>
      <c r="J20" s="82">
        <v>3</v>
      </c>
      <c r="K20" s="83">
        <v>2</v>
      </c>
      <c r="M20" s="377" t="s">
        <v>123</v>
      </c>
      <c r="N20" s="378"/>
      <c r="O20" s="56" t="s">
        <v>144</v>
      </c>
      <c r="P20" s="110">
        <v>4</v>
      </c>
      <c r="Q20" s="4"/>
      <c r="S20" s="125"/>
      <c r="T20" s="126"/>
      <c r="U20" s="97" t="s">
        <v>191</v>
      </c>
      <c r="V20" s="115" t="s">
        <v>48</v>
      </c>
      <c r="W20" s="33">
        <v>2</v>
      </c>
      <c r="Y20" s="21" t="s">
        <v>10</v>
      </c>
      <c r="Z20" s="151">
        <f>SUM((AC18+AC19+AC20+AC17+AC21+AC22+AC23+AC24+AC25+AC26+AC27)/11)</f>
        <v>1.3636363636363635</v>
      </c>
      <c r="AA20" s="147" t="s">
        <v>311</v>
      </c>
      <c r="AB20" s="3" t="s">
        <v>38</v>
      </c>
      <c r="AC20" s="5">
        <v>1</v>
      </c>
      <c r="AE20" s="89"/>
      <c r="AF20" s="107"/>
      <c r="AG20" s="98" t="s">
        <v>270</v>
      </c>
      <c r="AH20" s="90" t="s">
        <v>56</v>
      </c>
      <c r="AI20" s="6">
        <v>0</v>
      </c>
      <c r="AK20" s="21"/>
      <c r="AL20" s="150"/>
      <c r="AM20" s="147" t="s">
        <v>335</v>
      </c>
      <c r="AN20" s="3" t="s">
        <v>26</v>
      </c>
      <c r="AO20" s="5">
        <v>2</v>
      </c>
      <c r="AQ20" s="21"/>
      <c r="AR20" s="150"/>
      <c r="AS20" s="351" t="s">
        <v>437</v>
      </c>
      <c r="AT20" s="3" t="s">
        <v>74</v>
      </c>
      <c r="AU20" s="5">
        <v>2</v>
      </c>
    </row>
    <row r="21" spans="1:47" x14ac:dyDescent="0.25">
      <c r="A21" s="32"/>
      <c r="B21" s="61"/>
      <c r="C21" s="57" t="s">
        <v>33</v>
      </c>
      <c r="D21" s="64" t="s">
        <v>36</v>
      </c>
      <c r="E21" s="33">
        <v>2</v>
      </c>
      <c r="G21" s="26" t="s">
        <v>8</v>
      </c>
      <c r="H21" s="37">
        <f>SUM((K20+K21+K22)/3)</f>
        <v>2</v>
      </c>
      <c r="I21" s="57" t="s">
        <v>94</v>
      </c>
      <c r="J21" s="53">
        <v>4</v>
      </c>
      <c r="K21" s="5">
        <v>2</v>
      </c>
      <c r="M21" s="26" t="s">
        <v>8</v>
      </c>
      <c r="N21" s="116">
        <f>P20</f>
        <v>4</v>
      </c>
      <c r="O21" s="57" t="s">
        <v>145</v>
      </c>
      <c r="P21" s="86" t="s">
        <v>26</v>
      </c>
      <c r="Q21" s="5"/>
      <c r="S21" s="125"/>
      <c r="T21" s="126"/>
      <c r="U21" s="97" t="s">
        <v>192</v>
      </c>
      <c r="V21" s="115" t="s">
        <v>48</v>
      </c>
      <c r="W21" s="33">
        <v>2</v>
      </c>
      <c r="Y21" s="31" t="s">
        <v>11</v>
      </c>
      <c r="Z21" s="153">
        <f>SUM((AC17+AC19+AC20+AC21+AC18+AC22+AC23+AC24+AC25+AC26+AC27+AC28)/12)</f>
        <v>1.25</v>
      </c>
      <c r="AA21" s="147" t="s">
        <v>312</v>
      </c>
      <c r="AB21" s="3" t="s">
        <v>38</v>
      </c>
      <c r="AC21" s="5">
        <v>1</v>
      </c>
      <c r="AE21" s="375" t="s">
        <v>246</v>
      </c>
      <c r="AF21" s="382"/>
      <c r="AG21" s="56" t="s">
        <v>271</v>
      </c>
      <c r="AH21" s="110" t="s">
        <v>46</v>
      </c>
      <c r="AI21" s="92">
        <v>2</v>
      </c>
      <c r="AK21" s="80"/>
      <c r="AL21" s="158"/>
      <c r="AM21" s="147" t="s">
        <v>336</v>
      </c>
      <c r="AN21" s="3" t="s">
        <v>26</v>
      </c>
      <c r="AO21" s="5">
        <v>2</v>
      </c>
      <c r="AQ21" s="80"/>
      <c r="AR21" s="158"/>
      <c r="AS21" s="351" t="s">
        <v>438</v>
      </c>
      <c r="AT21" s="3" t="s">
        <v>74</v>
      </c>
      <c r="AU21" s="5">
        <v>2</v>
      </c>
    </row>
    <row r="22" spans="1:47" x14ac:dyDescent="0.25">
      <c r="A22" s="24"/>
      <c r="B22" s="62"/>
      <c r="C22" s="57" t="s">
        <v>34</v>
      </c>
      <c r="D22" s="53" t="s">
        <v>36</v>
      </c>
      <c r="E22" s="5">
        <v>2</v>
      </c>
      <c r="G22" s="28" t="s">
        <v>9</v>
      </c>
      <c r="H22" s="38">
        <f>SUM((K21+K22+K23+K20+K24)/5)</f>
        <v>1.8</v>
      </c>
      <c r="I22" s="57" t="s">
        <v>93</v>
      </c>
      <c r="J22" s="54" t="s">
        <v>48</v>
      </c>
      <c r="K22" s="5">
        <v>2</v>
      </c>
      <c r="M22" s="28" t="s">
        <v>9</v>
      </c>
      <c r="N22" s="38">
        <f>SUM((Q20+Q21+Q22)/3)</f>
        <v>0</v>
      </c>
      <c r="O22" s="57" t="s">
        <v>146</v>
      </c>
      <c r="P22" s="54" t="s">
        <v>49</v>
      </c>
      <c r="Q22" s="5"/>
      <c r="S22" s="125"/>
      <c r="T22" s="126"/>
      <c r="U22" s="97" t="s">
        <v>193</v>
      </c>
      <c r="V22" s="115" t="s">
        <v>48</v>
      </c>
      <c r="W22" s="33">
        <v>2</v>
      </c>
      <c r="Y22" s="80"/>
      <c r="Z22" s="158"/>
      <c r="AA22" s="147" t="s">
        <v>399</v>
      </c>
      <c r="AB22" s="3" t="s">
        <v>37</v>
      </c>
      <c r="AC22" s="5">
        <v>2</v>
      </c>
      <c r="AE22" s="26" t="s">
        <v>8</v>
      </c>
      <c r="AF22" s="140">
        <f>SUM((AI21+AI22+AI23)/3)</f>
        <v>2</v>
      </c>
      <c r="AG22" s="74" t="s">
        <v>272</v>
      </c>
      <c r="AH22" s="129" t="s">
        <v>180</v>
      </c>
      <c r="AI22" s="83">
        <v>2</v>
      </c>
      <c r="AK22" s="26"/>
      <c r="AL22" s="164"/>
      <c r="AM22" s="147" t="s">
        <v>338</v>
      </c>
      <c r="AN22" s="3" t="s">
        <v>26</v>
      </c>
      <c r="AO22" s="5">
        <v>2</v>
      </c>
      <c r="AQ22" s="12"/>
      <c r="AR22" s="7"/>
      <c r="AS22" s="351" t="s">
        <v>439</v>
      </c>
      <c r="AT22" s="3" t="s">
        <v>48</v>
      </c>
      <c r="AU22" s="5">
        <v>2</v>
      </c>
    </row>
    <row r="23" spans="1:47" ht="15.75" thickBot="1" x14ac:dyDescent="0.3">
      <c r="A23" s="41"/>
      <c r="B23" s="63"/>
      <c r="C23" s="58" t="s">
        <v>35</v>
      </c>
      <c r="D23" s="64" t="s">
        <v>36</v>
      </c>
      <c r="E23" s="33">
        <v>0</v>
      </c>
      <c r="G23" s="21" t="s">
        <v>10</v>
      </c>
      <c r="H23" s="39">
        <f>SUM((K21+K22+K20+K23+K24+K25+K26)/7)</f>
        <v>1.4285714285714286</v>
      </c>
      <c r="I23" s="57" t="s">
        <v>96</v>
      </c>
      <c r="J23" s="54" t="s">
        <v>49</v>
      </c>
      <c r="K23" s="5">
        <v>1</v>
      </c>
      <c r="M23" s="21" t="s">
        <v>10</v>
      </c>
      <c r="N23" s="117">
        <f>SUM((Q21+Q22+Q23+Q20)/4)</f>
        <v>0</v>
      </c>
      <c r="O23" s="57" t="s">
        <v>147</v>
      </c>
      <c r="P23" s="54" t="s">
        <v>56</v>
      </c>
      <c r="Q23" s="5"/>
      <c r="S23" s="125"/>
      <c r="T23" s="126"/>
      <c r="U23" s="97" t="s">
        <v>194</v>
      </c>
      <c r="V23" s="115" t="s">
        <v>49</v>
      </c>
      <c r="W23" s="33">
        <v>2</v>
      </c>
      <c r="Y23" s="26"/>
      <c r="Z23" s="146"/>
      <c r="AA23" s="147" t="s">
        <v>400</v>
      </c>
      <c r="AB23" s="3" t="s">
        <v>49</v>
      </c>
      <c r="AC23" s="5">
        <v>1</v>
      </c>
      <c r="AE23" s="28" t="s">
        <v>9</v>
      </c>
      <c r="AF23" s="38">
        <f>SUM((AI21+AI22+AI23+AI24)/4)</f>
        <v>2</v>
      </c>
      <c r="AG23" s="74" t="s">
        <v>273</v>
      </c>
      <c r="AH23" s="129" t="s">
        <v>180</v>
      </c>
      <c r="AI23" s="83">
        <v>2</v>
      </c>
      <c r="AK23" s="28"/>
      <c r="AL23" s="148"/>
      <c r="AM23" s="147" t="s">
        <v>339</v>
      </c>
      <c r="AN23" s="3" t="s">
        <v>26</v>
      </c>
      <c r="AO23" s="5">
        <v>2</v>
      </c>
      <c r="AQ23" s="12"/>
      <c r="AR23" s="7"/>
      <c r="AS23" s="351" t="s">
        <v>440</v>
      </c>
      <c r="AT23" s="3" t="s">
        <v>48</v>
      </c>
      <c r="AU23" s="5">
        <v>2</v>
      </c>
    </row>
    <row r="24" spans="1:47" ht="15.75" thickBot="1" x14ac:dyDescent="0.3">
      <c r="A24" s="377" t="s">
        <v>39</v>
      </c>
      <c r="B24" s="378"/>
      <c r="C24" s="56" t="s">
        <v>40</v>
      </c>
      <c r="D24" s="52" t="s">
        <v>46</v>
      </c>
      <c r="E24" s="4">
        <v>2</v>
      </c>
      <c r="G24" s="31" t="s">
        <v>11</v>
      </c>
      <c r="H24" s="40">
        <f>SUM((K22+K23+K21+K24+K25+K26+K20)/7)</f>
        <v>1.4285714285714286</v>
      </c>
      <c r="I24" s="57" t="s">
        <v>97</v>
      </c>
      <c r="J24" s="53">
        <v>5</v>
      </c>
      <c r="K24" s="5">
        <v>2</v>
      </c>
      <c r="M24" s="31" t="s">
        <v>11</v>
      </c>
      <c r="N24" s="118">
        <f>SUM((Q22+Q23+Q20+Q21)/4)</f>
        <v>0</v>
      </c>
      <c r="O24" s="57"/>
      <c r="P24" s="54"/>
      <c r="Q24" s="5"/>
      <c r="S24" s="125"/>
      <c r="T24" s="126"/>
      <c r="U24" s="97" t="s">
        <v>195</v>
      </c>
      <c r="V24" s="115" t="s">
        <v>49</v>
      </c>
      <c r="W24" s="33">
        <v>2</v>
      </c>
      <c r="Y24" s="28"/>
      <c r="Z24" s="149"/>
      <c r="AA24" s="147" t="s">
        <v>401</v>
      </c>
      <c r="AB24" s="3" t="s">
        <v>49</v>
      </c>
      <c r="AC24" s="5">
        <v>2</v>
      </c>
      <c r="AE24" s="45" t="s">
        <v>10</v>
      </c>
      <c r="AF24" s="141">
        <f>SUM((AI23+AI24+AI22+AI21+AI25+AI26+AI27)/7)</f>
        <v>2</v>
      </c>
      <c r="AG24" s="74" t="s">
        <v>274</v>
      </c>
      <c r="AH24" s="129" t="s">
        <v>49</v>
      </c>
      <c r="AI24" s="83">
        <v>2</v>
      </c>
      <c r="AK24" s="21"/>
      <c r="AL24" s="151"/>
      <c r="AM24" s="147" t="s">
        <v>340</v>
      </c>
      <c r="AN24" s="3" t="s">
        <v>26</v>
      </c>
      <c r="AO24" s="5">
        <v>2</v>
      </c>
      <c r="AQ24" s="12"/>
      <c r="AR24" s="7"/>
      <c r="AS24" s="351" t="s">
        <v>441</v>
      </c>
      <c r="AT24" s="3" t="s">
        <v>48</v>
      </c>
      <c r="AU24" s="5">
        <v>2</v>
      </c>
    </row>
    <row r="25" spans="1:47" x14ac:dyDescent="0.25">
      <c r="A25" s="26" t="s">
        <v>8</v>
      </c>
      <c r="B25" s="37">
        <f>SUM((E24+E25+E26)/3)</f>
        <v>2</v>
      </c>
      <c r="C25" s="57" t="s">
        <v>41</v>
      </c>
      <c r="D25" s="53" t="s">
        <v>47</v>
      </c>
      <c r="E25" s="5">
        <v>2</v>
      </c>
      <c r="G25" s="32"/>
      <c r="H25" s="102"/>
      <c r="I25" s="57" t="s">
        <v>98</v>
      </c>
      <c r="J25" s="64">
        <v>6</v>
      </c>
      <c r="K25" s="33">
        <v>1</v>
      </c>
      <c r="M25" s="377" t="s">
        <v>124</v>
      </c>
      <c r="N25" s="379"/>
      <c r="O25" s="78" t="s">
        <v>149</v>
      </c>
      <c r="P25" s="111" t="s">
        <v>16</v>
      </c>
      <c r="Q25" s="4">
        <v>2</v>
      </c>
      <c r="S25" s="125"/>
      <c r="T25" s="126"/>
      <c r="U25" s="97" t="s">
        <v>196</v>
      </c>
      <c r="V25" s="115" t="s">
        <v>49</v>
      </c>
      <c r="W25" s="33"/>
      <c r="Y25" s="21"/>
      <c r="Z25" s="151"/>
      <c r="AA25" s="147" t="s">
        <v>402</v>
      </c>
      <c r="AB25" s="3" t="s">
        <v>56</v>
      </c>
      <c r="AC25" s="5">
        <v>0</v>
      </c>
      <c r="AE25" s="31" t="s">
        <v>11</v>
      </c>
      <c r="AF25" s="60">
        <f>SUM((AI24+AI25+AI23+AI22+AI26+AI27+AI21)/7)</f>
        <v>2</v>
      </c>
      <c r="AG25" s="57" t="s">
        <v>275</v>
      </c>
      <c r="AH25" s="86" t="s">
        <v>77</v>
      </c>
      <c r="AI25" s="5">
        <v>2</v>
      </c>
      <c r="AK25" s="31"/>
      <c r="AL25" s="153"/>
      <c r="AM25" s="147" t="s">
        <v>341</v>
      </c>
      <c r="AN25" s="3" t="s">
        <v>26</v>
      </c>
      <c r="AO25" s="5">
        <v>2</v>
      </c>
      <c r="AQ25" s="12"/>
      <c r="AR25" s="7"/>
      <c r="AS25" s="351" t="s">
        <v>442</v>
      </c>
      <c r="AT25" s="3" t="s">
        <v>49</v>
      </c>
      <c r="AU25" s="5">
        <v>2</v>
      </c>
    </row>
    <row r="26" spans="1:47" ht="15.75" thickBot="1" x14ac:dyDescent="0.3">
      <c r="A26" s="28" t="s">
        <v>9</v>
      </c>
      <c r="B26" s="38">
        <f>SUM((E25+E26+E27+E24)/4)</f>
        <v>2</v>
      </c>
      <c r="C26" s="57" t="s">
        <v>42</v>
      </c>
      <c r="D26" s="54" t="s">
        <v>48</v>
      </c>
      <c r="E26" s="5">
        <v>2</v>
      </c>
      <c r="G26" s="48"/>
      <c r="H26" s="70"/>
      <c r="I26" s="57" t="s">
        <v>99</v>
      </c>
      <c r="J26" s="64">
        <v>6</v>
      </c>
      <c r="K26" s="33">
        <v>0</v>
      </c>
      <c r="M26" s="26" t="s">
        <v>8</v>
      </c>
      <c r="N26" s="27">
        <f>SUM((Q25+Q26+Q27)/3)</f>
        <v>2</v>
      </c>
      <c r="O26" s="76" t="s">
        <v>150</v>
      </c>
      <c r="P26" s="119" t="s">
        <v>16</v>
      </c>
      <c r="Q26" s="83">
        <v>2</v>
      </c>
      <c r="S26" s="125"/>
      <c r="T26" s="126"/>
      <c r="U26" s="97" t="s">
        <v>197</v>
      </c>
      <c r="V26" s="115" t="s">
        <v>49</v>
      </c>
      <c r="W26" s="33">
        <v>2</v>
      </c>
      <c r="Y26" s="31"/>
      <c r="Z26" s="153"/>
      <c r="AA26" s="147" t="s">
        <v>403</v>
      </c>
      <c r="AB26" s="3" t="s">
        <v>56</v>
      </c>
      <c r="AC26" s="5"/>
      <c r="AE26" s="28"/>
      <c r="AF26" s="38"/>
      <c r="AG26" s="57" t="s">
        <v>276</v>
      </c>
      <c r="AH26" s="86" t="s">
        <v>78</v>
      </c>
      <c r="AI26" s="5">
        <v>2</v>
      </c>
      <c r="AK26" s="28"/>
      <c r="AL26" s="148"/>
      <c r="AM26" s="147" t="s">
        <v>342</v>
      </c>
      <c r="AN26" s="3" t="s">
        <v>56</v>
      </c>
      <c r="AO26" s="5">
        <v>2</v>
      </c>
      <c r="AQ26" s="28"/>
      <c r="AR26" s="148"/>
      <c r="AS26" s="351" t="s">
        <v>443</v>
      </c>
      <c r="AT26" s="3" t="s">
        <v>49</v>
      </c>
      <c r="AU26" s="5">
        <v>1</v>
      </c>
    </row>
    <row r="27" spans="1:47" ht="15.75" thickBot="1" x14ac:dyDescent="0.3">
      <c r="A27" s="21" t="s">
        <v>10</v>
      </c>
      <c r="B27" s="39">
        <f>SUM((E25+E26+E24+E27+E28+E29)/6)</f>
        <v>2</v>
      </c>
      <c r="C27" s="57" t="s">
        <v>43</v>
      </c>
      <c r="D27" s="54" t="s">
        <v>49</v>
      </c>
      <c r="E27" s="5">
        <v>2</v>
      </c>
      <c r="G27" s="369" t="s">
        <v>91</v>
      </c>
      <c r="H27" s="374"/>
      <c r="I27" s="56" t="s">
        <v>101</v>
      </c>
      <c r="J27" s="52">
        <v>4</v>
      </c>
      <c r="K27" s="4">
        <v>2</v>
      </c>
      <c r="M27" s="28" t="s">
        <v>9</v>
      </c>
      <c r="N27" s="113">
        <f>SUM((Q25+Q26+Q27+Q28+Q29+Q30)/6)</f>
        <v>1.8333333333333333</v>
      </c>
      <c r="O27" s="76" t="s">
        <v>151</v>
      </c>
      <c r="P27" s="119" t="s">
        <v>46</v>
      </c>
      <c r="Q27" s="83">
        <v>2</v>
      </c>
      <c r="S27" s="125"/>
      <c r="T27" s="126"/>
      <c r="U27" s="97" t="s">
        <v>198</v>
      </c>
      <c r="V27" s="115" t="s">
        <v>49</v>
      </c>
      <c r="W27" s="33"/>
      <c r="Y27" s="79"/>
      <c r="Z27" s="130"/>
      <c r="AA27" s="147" t="s">
        <v>404</v>
      </c>
      <c r="AB27" s="3" t="s">
        <v>139</v>
      </c>
      <c r="AC27" s="5">
        <v>2</v>
      </c>
      <c r="AE27" s="45"/>
      <c r="AF27" s="142"/>
      <c r="AG27" s="58" t="s">
        <v>277</v>
      </c>
      <c r="AH27" s="115" t="s">
        <v>139</v>
      </c>
      <c r="AI27" s="33">
        <v>2</v>
      </c>
      <c r="AK27" s="21"/>
      <c r="AL27" s="150"/>
      <c r="AM27" s="147" t="s">
        <v>343</v>
      </c>
      <c r="AN27" s="3" t="s">
        <v>56</v>
      </c>
      <c r="AO27" s="5">
        <v>1</v>
      </c>
      <c r="AQ27" s="21"/>
      <c r="AR27" s="150"/>
      <c r="AS27" s="351" t="s">
        <v>444</v>
      </c>
      <c r="AT27" s="3" t="s">
        <v>49</v>
      </c>
      <c r="AU27" s="5">
        <v>2</v>
      </c>
    </row>
    <row r="28" spans="1:47" ht="15.75" thickBot="1" x14ac:dyDescent="0.3">
      <c r="A28" s="31" t="s">
        <v>11</v>
      </c>
      <c r="B28" s="40">
        <f>SUM((E26+E27+E25+E28+E29+E24)/6)</f>
        <v>2</v>
      </c>
      <c r="C28" s="57" t="s">
        <v>44</v>
      </c>
      <c r="D28" s="53">
        <v>5.5</v>
      </c>
      <c r="E28" s="5">
        <v>2</v>
      </c>
      <c r="G28" s="26" t="s">
        <v>8</v>
      </c>
      <c r="H28" s="37">
        <f>SUM(K27+K28)/2</f>
        <v>1.5</v>
      </c>
      <c r="I28" s="57" t="s">
        <v>102</v>
      </c>
      <c r="J28" s="53">
        <v>4</v>
      </c>
      <c r="K28" s="5">
        <v>1</v>
      </c>
      <c r="M28" s="21" t="s">
        <v>10</v>
      </c>
      <c r="N28" s="34">
        <f>SUM((Q25+Q26+Q27+Q28+Q29+Q30+Q31+Q32+Q33+Q34+Q35)/11)</f>
        <v>1.4545454545454546</v>
      </c>
      <c r="O28" s="76" t="s">
        <v>152</v>
      </c>
      <c r="P28" s="119" t="s">
        <v>148</v>
      </c>
      <c r="Q28" s="83">
        <v>2</v>
      </c>
      <c r="S28" s="125"/>
      <c r="T28" s="126"/>
      <c r="U28" s="97" t="s">
        <v>199</v>
      </c>
      <c r="V28" s="115" t="s">
        <v>56</v>
      </c>
      <c r="W28" s="33">
        <v>2</v>
      </c>
      <c r="Y28" s="12"/>
      <c r="Z28" s="7"/>
      <c r="AA28" s="147" t="s">
        <v>405</v>
      </c>
      <c r="AB28" s="3" t="s">
        <v>406</v>
      </c>
      <c r="AC28" s="5"/>
      <c r="AE28" s="377" t="s">
        <v>247</v>
      </c>
      <c r="AF28" s="378"/>
      <c r="AG28" s="56" t="s">
        <v>282</v>
      </c>
      <c r="AH28" s="110" t="s">
        <v>48</v>
      </c>
      <c r="AI28" s="92">
        <v>2</v>
      </c>
      <c r="AK28" s="16"/>
      <c r="AL28" s="166"/>
      <c r="AM28" s="156" t="s">
        <v>344</v>
      </c>
      <c r="AN28" s="157" t="s">
        <v>56</v>
      </c>
      <c r="AO28" s="6">
        <v>1</v>
      </c>
      <c r="AQ28" s="80"/>
      <c r="AR28" s="158"/>
      <c r="AS28" s="351" t="s">
        <v>445</v>
      </c>
      <c r="AT28" s="3" t="s">
        <v>49</v>
      </c>
      <c r="AU28" s="5">
        <v>2</v>
      </c>
    </row>
    <row r="29" spans="1:47" ht="15.75" thickBot="1" x14ac:dyDescent="0.3">
      <c r="A29" s="48"/>
      <c r="B29" s="70"/>
      <c r="C29" s="65" t="s">
        <v>45</v>
      </c>
      <c r="D29" s="64" t="s">
        <v>50</v>
      </c>
      <c r="E29" s="33">
        <v>2</v>
      </c>
      <c r="G29" s="28" t="s">
        <v>9</v>
      </c>
      <c r="H29" s="69">
        <f>SUM((K27+K28+K29+K30+K31+K32+K33)/7)</f>
        <v>0.42857142857142855</v>
      </c>
      <c r="I29" s="57" t="s">
        <v>103</v>
      </c>
      <c r="J29" s="86" t="s">
        <v>38</v>
      </c>
      <c r="K29" s="5">
        <v>0</v>
      </c>
      <c r="M29" s="31" t="s">
        <v>11</v>
      </c>
      <c r="N29" s="36">
        <f>SUM((Q26+Q27+Q28+Q29+Q30+Q31+Q32+Q33+Q34+Q35+Q25)/11)</f>
        <v>1.4545454545454546</v>
      </c>
      <c r="O29" s="76" t="s">
        <v>153</v>
      </c>
      <c r="P29" s="119" t="s">
        <v>26</v>
      </c>
      <c r="Q29" s="83">
        <v>1</v>
      </c>
      <c r="S29" s="125"/>
      <c r="T29" s="126"/>
      <c r="U29" s="97" t="s">
        <v>200</v>
      </c>
      <c r="V29" s="115" t="s">
        <v>56</v>
      </c>
      <c r="W29" s="33"/>
      <c r="Y29" s="49" t="s">
        <v>243</v>
      </c>
      <c r="AA29" s="106" t="s">
        <v>60</v>
      </c>
      <c r="AE29" s="26" t="s">
        <v>8</v>
      </c>
      <c r="AF29" s="37">
        <f>AI28</f>
        <v>2</v>
      </c>
      <c r="AG29" s="57" t="s">
        <v>283</v>
      </c>
      <c r="AH29" s="86" t="s">
        <v>37</v>
      </c>
      <c r="AI29" s="5">
        <v>2</v>
      </c>
      <c r="AK29" s="369" t="s">
        <v>337</v>
      </c>
      <c r="AL29" s="371"/>
      <c r="AM29" s="154" t="s">
        <v>345</v>
      </c>
      <c r="AN29" s="155" t="s">
        <v>56</v>
      </c>
      <c r="AO29" s="121">
        <v>1</v>
      </c>
      <c r="AQ29" s="80"/>
      <c r="AR29" s="158"/>
      <c r="AS29" s="351" t="s">
        <v>446</v>
      </c>
      <c r="AT29" s="3" t="s">
        <v>49</v>
      </c>
      <c r="AU29" s="5">
        <v>2</v>
      </c>
    </row>
    <row r="30" spans="1:47" x14ac:dyDescent="0.25">
      <c r="A30" s="369" t="s">
        <v>59</v>
      </c>
      <c r="B30" s="374"/>
      <c r="C30" s="56" t="s">
        <v>55</v>
      </c>
      <c r="D30" s="52">
        <v>4</v>
      </c>
      <c r="E30" s="4">
        <v>2</v>
      </c>
      <c r="G30" s="21" t="s">
        <v>10</v>
      </c>
      <c r="H30" s="59">
        <f>SUM((K28+K29+K30+K31+K27+K32+K33+K34+K35)/9)</f>
        <v>0.33333333333333331</v>
      </c>
      <c r="I30" s="57" t="s">
        <v>104</v>
      </c>
      <c r="J30" s="86" t="s">
        <v>38</v>
      </c>
      <c r="K30" s="5">
        <v>0</v>
      </c>
      <c r="M30" s="79"/>
      <c r="N30" s="5"/>
      <c r="O30" s="76" t="s">
        <v>154</v>
      </c>
      <c r="P30" s="119" t="s">
        <v>26</v>
      </c>
      <c r="Q30" s="83">
        <v>2</v>
      </c>
      <c r="S30" s="125"/>
      <c r="T30" s="126"/>
      <c r="U30" s="97" t="s">
        <v>201</v>
      </c>
      <c r="V30" s="115" t="s">
        <v>56</v>
      </c>
      <c r="W30" s="33"/>
      <c r="Y30" s="364" t="s">
        <v>51</v>
      </c>
      <c r="Z30" s="365"/>
      <c r="AA30" s="68" t="s">
        <v>415</v>
      </c>
      <c r="AB30" s="112"/>
      <c r="AE30" s="28" t="s">
        <v>9</v>
      </c>
      <c r="AF30" s="38">
        <f>SUM((AI28+AI29+AI30+AI31+AI32)/5)</f>
        <v>2</v>
      </c>
      <c r="AG30" s="57" t="s">
        <v>284</v>
      </c>
      <c r="AH30" s="54" t="s">
        <v>38</v>
      </c>
      <c r="AI30" s="5">
        <v>2</v>
      </c>
      <c r="AK30" s="26"/>
      <c r="AL30" s="146"/>
      <c r="AM30" s="147" t="s">
        <v>346</v>
      </c>
      <c r="AN30" s="3" t="s">
        <v>56</v>
      </c>
      <c r="AO30" s="5">
        <v>1</v>
      </c>
      <c r="AQ30" s="26"/>
      <c r="AR30" s="146"/>
      <c r="AS30" s="351" t="s">
        <v>447</v>
      </c>
      <c r="AT30" s="3" t="s">
        <v>139</v>
      </c>
      <c r="AU30" s="5">
        <v>2</v>
      </c>
    </row>
    <row r="31" spans="1:47" ht="15.75" thickBot="1" x14ac:dyDescent="0.3">
      <c r="A31" s="26" t="s">
        <v>8</v>
      </c>
      <c r="B31" s="37">
        <f>SUM(E30)</f>
        <v>2</v>
      </c>
      <c r="C31" s="57" t="s">
        <v>57</v>
      </c>
      <c r="D31" s="53">
        <v>4.5</v>
      </c>
      <c r="E31" s="5">
        <v>2</v>
      </c>
      <c r="G31" s="31" t="s">
        <v>11</v>
      </c>
      <c r="H31" s="60">
        <f>SUM((K28+K29+K30+K31+K27+K32+K33+K34+K35+K36+K37+K38+K39)/14)</f>
        <v>0.21428571428571427</v>
      </c>
      <c r="I31" s="57" t="s">
        <v>105</v>
      </c>
      <c r="J31" s="85">
        <v>5</v>
      </c>
      <c r="K31" s="5">
        <v>0</v>
      </c>
      <c r="M31" s="12"/>
      <c r="N31" s="42"/>
      <c r="O31" s="77" t="s">
        <v>155</v>
      </c>
      <c r="P31" s="54" t="s">
        <v>78</v>
      </c>
      <c r="Q31" s="5">
        <v>2</v>
      </c>
      <c r="S31" s="125"/>
      <c r="T31" s="126"/>
      <c r="U31" s="97" t="s">
        <v>202</v>
      </c>
      <c r="V31" s="115" t="s">
        <v>56</v>
      </c>
      <c r="W31" s="33"/>
      <c r="Y31" s="87"/>
      <c r="Z31" s="88" t="s">
        <v>53</v>
      </c>
      <c r="AA31" s="67" t="s">
        <v>416</v>
      </c>
      <c r="AE31" s="21" t="s">
        <v>10</v>
      </c>
      <c r="AF31" s="117">
        <f>SUM((AI29+AI30+AI31+AI28+AI32)/5)</f>
        <v>2</v>
      </c>
      <c r="AG31" s="57" t="s">
        <v>285</v>
      </c>
      <c r="AH31" s="54" t="s">
        <v>49</v>
      </c>
      <c r="AI31" s="5">
        <v>2</v>
      </c>
      <c r="AK31" s="28"/>
      <c r="AL31" s="149"/>
      <c r="AM31" s="147" t="s">
        <v>347</v>
      </c>
      <c r="AN31" s="3" t="s">
        <v>56</v>
      </c>
      <c r="AO31" s="5">
        <v>1</v>
      </c>
      <c r="AQ31" s="125"/>
      <c r="AR31" s="357"/>
      <c r="AS31" s="358" t="s">
        <v>448</v>
      </c>
      <c r="AT31" s="162" t="s">
        <v>139</v>
      </c>
      <c r="AU31" s="33">
        <v>1</v>
      </c>
    </row>
    <row r="32" spans="1:47" ht="15.75" thickBot="1" x14ac:dyDescent="0.3">
      <c r="A32" s="28" t="s">
        <v>9</v>
      </c>
      <c r="B32" s="69">
        <f>SUM((E31+E32+E33)/3)</f>
        <v>1.3333333333333333</v>
      </c>
      <c r="C32" s="57" t="s">
        <v>58</v>
      </c>
      <c r="D32" s="53">
        <v>5</v>
      </c>
      <c r="E32" s="5">
        <v>1</v>
      </c>
      <c r="G32" s="31"/>
      <c r="H32" s="40"/>
      <c r="I32" s="57" t="s">
        <v>106</v>
      </c>
      <c r="J32" s="85">
        <v>5</v>
      </c>
      <c r="K32" s="5">
        <v>0</v>
      </c>
      <c r="M32" s="12"/>
      <c r="N32" s="42"/>
      <c r="O32" s="77" t="s">
        <v>156</v>
      </c>
      <c r="P32" s="54" t="s">
        <v>78</v>
      </c>
      <c r="Q32" s="5">
        <v>1</v>
      </c>
      <c r="S32" s="125"/>
      <c r="T32" s="126"/>
      <c r="U32" s="97" t="s">
        <v>203</v>
      </c>
      <c r="V32" s="115" t="s">
        <v>50</v>
      </c>
      <c r="W32" s="33"/>
      <c r="Y32" s="26" t="s">
        <v>8</v>
      </c>
      <c r="Z32" s="128">
        <f>Z5</f>
        <v>2</v>
      </c>
      <c r="AE32" s="31" t="s">
        <v>11</v>
      </c>
      <c r="AF32" s="118">
        <f>SUM((AI30+AI31+AI28+AI29+AI32)/5)</f>
        <v>2</v>
      </c>
      <c r="AG32" s="58" t="s">
        <v>286</v>
      </c>
      <c r="AH32" s="54" t="s">
        <v>49</v>
      </c>
      <c r="AI32" s="5">
        <v>2</v>
      </c>
      <c r="AK32" s="21" t="s">
        <v>10</v>
      </c>
      <c r="AL32" s="151">
        <f>SUM((AO29+AO30+AO31+AO32+AO33+AO34)/6)</f>
        <v>1.1666666666666667</v>
      </c>
      <c r="AM32" s="147" t="s">
        <v>348</v>
      </c>
      <c r="AN32" s="3" t="s">
        <v>56</v>
      </c>
      <c r="AO32" s="5">
        <v>1</v>
      </c>
      <c r="AQ32" s="369" t="s">
        <v>449</v>
      </c>
      <c r="AR32" s="371"/>
      <c r="AS32" s="354" t="s">
        <v>450</v>
      </c>
      <c r="AT32" s="155" t="s">
        <v>16</v>
      </c>
      <c r="AU32" s="333">
        <v>2</v>
      </c>
    </row>
    <row r="33" spans="1:47" x14ac:dyDescent="0.25">
      <c r="A33" s="21" t="s">
        <v>10</v>
      </c>
      <c r="B33" s="39">
        <f>SUM((E30+E31+E32+E33+E34)/5)</f>
        <v>1.4</v>
      </c>
      <c r="C33" s="57" t="s">
        <v>62</v>
      </c>
      <c r="D33" s="54" t="s">
        <v>56</v>
      </c>
      <c r="E33" s="5">
        <v>1</v>
      </c>
      <c r="G33" s="31"/>
      <c r="H33" s="40"/>
      <c r="I33" s="57" t="s">
        <v>107</v>
      </c>
      <c r="J33" s="53">
        <v>5</v>
      </c>
      <c r="K33" s="5">
        <v>0</v>
      </c>
      <c r="M33" s="12"/>
      <c r="N33" s="42"/>
      <c r="O33" s="77" t="s">
        <v>157</v>
      </c>
      <c r="P33" s="54" t="s">
        <v>50</v>
      </c>
      <c r="Q33" s="5">
        <v>1</v>
      </c>
      <c r="S33" s="125"/>
      <c r="T33" s="126"/>
      <c r="U33" s="97" t="s">
        <v>204</v>
      </c>
      <c r="V33" s="115" t="s">
        <v>50</v>
      </c>
      <c r="W33" s="33">
        <v>2</v>
      </c>
      <c r="Y33" s="28" t="s">
        <v>9</v>
      </c>
      <c r="Z33" s="73">
        <f>SUM((Z19+Z6)/2)</f>
        <v>1.7215909090909092</v>
      </c>
      <c r="AE33" s="377" t="s">
        <v>248</v>
      </c>
      <c r="AF33" s="379"/>
      <c r="AG33" s="78" t="s">
        <v>287</v>
      </c>
      <c r="AH33" s="111" t="s">
        <v>16</v>
      </c>
      <c r="AI33" s="121">
        <v>2</v>
      </c>
      <c r="AK33" s="31" t="s">
        <v>11</v>
      </c>
      <c r="AL33" s="153">
        <f>SUM((AO30+AO31+AO32+AO33+AO34+AO35)/6)</f>
        <v>1</v>
      </c>
      <c r="AM33" s="147" t="s">
        <v>349</v>
      </c>
      <c r="AN33" s="3" t="s">
        <v>56</v>
      </c>
      <c r="AO33" s="5">
        <v>1</v>
      </c>
      <c r="AQ33" s="26" t="s">
        <v>8</v>
      </c>
      <c r="AR33" s="146">
        <f>SUM((AU32+AU33+AU34+AU35+AU36+AU37+AU38+AU39+AU40)/9)</f>
        <v>2</v>
      </c>
      <c r="AS33" s="351" t="s">
        <v>451</v>
      </c>
      <c r="AT33" s="3" t="s">
        <v>16</v>
      </c>
      <c r="AU33" s="5">
        <v>2</v>
      </c>
    </row>
    <row r="34" spans="1:47" ht="15.75" thickBot="1" x14ac:dyDescent="0.3">
      <c r="A34" s="16" t="s">
        <v>11</v>
      </c>
      <c r="B34" s="51">
        <f>SUM((E31+E32+E33+E34+E30)/5)</f>
        <v>1.4</v>
      </c>
      <c r="C34" s="58" t="s">
        <v>63</v>
      </c>
      <c r="D34" s="55">
        <v>6</v>
      </c>
      <c r="E34" s="6">
        <v>1</v>
      </c>
      <c r="G34" s="31"/>
      <c r="H34" s="40"/>
      <c r="I34" s="57" t="s">
        <v>108</v>
      </c>
      <c r="J34" s="85" t="s">
        <v>77</v>
      </c>
      <c r="K34" s="5">
        <v>0</v>
      </c>
      <c r="M34" s="12"/>
      <c r="N34" s="42"/>
      <c r="O34" s="77" t="s">
        <v>158</v>
      </c>
      <c r="P34" s="54" t="s">
        <v>139</v>
      </c>
      <c r="Q34" s="5">
        <v>1</v>
      </c>
      <c r="S34" s="125"/>
      <c r="T34" s="126"/>
      <c r="U34" s="97" t="s">
        <v>205</v>
      </c>
      <c r="V34" s="115" t="s">
        <v>50</v>
      </c>
      <c r="W34" s="33">
        <v>2</v>
      </c>
      <c r="Y34" s="21" t="s">
        <v>10</v>
      </c>
      <c r="Z34" s="43">
        <f>SUM((Z20+Z7)/2)</f>
        <v>1.5664335664335662</v>
      </c>
      <c r="AE34" s="26" t="s">
        <v>8</v>
      </c>
      <c r="AF34" s="27">
        <f>SUM((AI33+AI34)/2)</f>
        <v>2</v>
      </c>
      <c r="AG34" s="76" t="s">
        <v>288</v>
      </c>
      <c r="AH34" s="119" t="s">
        <v>180</v>
      </c>
      <c r="AI34" s="83">
        <v>2</v>
      </c>
      <c r="AK34" s="362"/>
      <c r="AL34" s="363"/>
      <c r="AM34" s="156" t="s">
        <v>351</v>
      </c>
      <c r="AN34" s="157" t="s">
        <v>56</v>
      </c>
      <c r="AO34" s="6">
        <v>2</v>
      </c>
      <c r="AQ34" s="28" t="s">
        <v>9</v>
      </c>
      <c r="AR34" s="356">
        <f>SUM((AU33+AU34+AU35+AU36+AU32+AU37+AU38+AU39+AU40+AU41+AU42+AU43)/12)</f>
        <v>1.9166666666666667</v>
      </c>
      <c r="AS34" s="351" t="s">
        <v>452</v>
      </c>
      <c r="AT34" s="3" t="s">
        <v>16</v>
      </c>
      <c r="AU34" s="5">
        <v>2</v>
      </c>
    </row>
    <row r="35" spans="1:47" ht="15.75" thickBot="1" x14ac:dyDescent="0.3">
      <c r="A35" s="369" t="s">
        <v>64</v>
      </c>
      <c r="B35" s="374"/>
      <c r="C35" s="56" t="s">
        <v>65</v>
      </c>
      <c r="D35" s="53">
        <v>5</v>
      </c>
      <c r="E35" s="4">
        <v>0</v>
      </c>
      <c r="G35" s="31"/>
      <c r="H35" s="40"/>
      <c r="I35" s="57" t="s">
        <v>109</v>
      </c>
      <c r="J35" s="85" t="s">
        <v>50</v>
      </c>
      <c r="K35" s="5">
        <v>0</v>
      </c>
      <c r="M35" s="17"/>
      <c r="N35" s="23"/>
      <c r="O35" s="75" t="s">
        <v>159</v>
      </c>
      <c r="P35" s="105" t="s">
        <v>139</v>
      </c>
      <c r="Q35" s="6">
        <v>0</v>
      </c>
      <c r="S35" s="125"/>
      <c r="T35" s="126"/>
      <c r="U35" s="97" t="s">
        <v>206</v>
      </c>
      <c r="V35" s="115" t="s">
        <v>50</v>
      </c>
      <c r="W35" s="33"/>
      <c r="Y35" s="16" t="s">
        <v>11</v>
      </c>
      <c r="Z35" s="44">
        <f>SUM((Z21+Z8)/2)</f>
        <v>1.5096153846153846</v>
      </c>
      <c r="AE35" s="28" t="s">
        <v>9</v>
      </c>
      <c r="AF35" s="113">
        <f>SUM((AI33+AI34+AI35+AI36)/5)</f>
        <v>1.6</v>
      </c>
      <c r="AG35" s="76" t="s">
        <v>289</v>
      </c>
      <c r="AH35" s="119" t="s">
        <v>148</v>
      </c>
      <c r="AI35" s="83">
        <v>2</v>
      </c>
      <c r="AK35" s="49" t="s">
        <v>314</v>
      </c>
      <c r="AM35" s="106" t="s">
        <v>60</v>
      </c>
      <c r="AQ35" s="21" t="s">
        <v>10</v>
      </c>
      <c r="AR35" s="151">
        <f>SUM((AU34+AU35+AU36+AU37+AU33+AU38+AU39+AU40+AU41+AU42+AU43+AU44+AU45+AU32)/14)</f>
        <v>1.8571428571428572</v>
      </c>
      <c r="AS35" s="351" t="s">
        <v>453</v>
      </c>
      <c r="AT35" s="3" t="s">
        <v>16</v>
      </c>
      <c r="AU35" s="5">
        <v>2</v>
      </c>
    </row>
    <row r="36" spans="1:47" ht="15.75" thickBot="1" x14ac:dyDescent="0.3">
      <c r="A36" s="21" t="s">
        <v>10</v>
      </c>
      <c r="B36" s="39">
        <f>SUM((E35+E36)/2)</f>
        <v>0</v>
      </c>
      <c r="C36" s="57" t="s">
        <v>66</v>
      </c>
      <c r="D36" s="54" t="s">
        <v>50</v>
      </c>
      <c r="E36" s="5">
        <v>0</v>
      </c>
      <c r="G36" s="31"/>
      <c r="H36" s="40"/>
      <c r="I36" s="57" t="s">
        <v>110</v>
      </c>
      <c r="J36" s="54" t="s">
        <v>100</v>
      </c>
      <c r="K36" s="5"/>
      <c r="M36" s="380" t="s">
        <v>125</v>
      </c>
      <c r="N36" s="381"/>
      <c r="O36" s="56" t="s">
        <v>160</v>
      </c>
      <c r="P36" s="111"/>
      <c r="Q36" s="4">
        <v>1</v>
      </c>
      <c r="S36" s="45"/>
      <c r="T36" s="114"/>
      <c r="U36" s="97" t="s">
        <v>207</v>
      </c>
      <c r="V36" s="115" t="s">
        <v>50</v>
      </c>
      <c r="W36" s="33">
        <v>1</v>
      </c>
      <c r="AE36" s="21" t="s">
        <v>10</v>
      </c>
      <c r="AF36" s="34">
        <f>SUM((AI33+AI34+AI35+AI36+AI37)/5)</f>
        <v>2</v>
      </c>
      <c r="AG36" s="76" t="s">
        <v>290</v>
      </c>
      <c r="AH36" s="119" t="s">
        <v>49</v>
      </c>
      <c r="AI36" s="83">
        <v>2</v>
      </c>
      <c r="AK36" s="364" t="s">
        <v>51</v>
      </c>
      <c r="AL36" s="365"/>
      <c r="AM36" s="68" t="s">
        <v>350</v>
      </c>
      <c r="AN36" s="112"/>
      <c r="AQ36" s="31" t="s">
        <v>11</v>
      </c>
      <c r="AR36" s="153">
        <f>SUM((AU35+AU36+AU37+AU38+AU34+AU39+AU40+AU41+AU42+AU43+AU44+AU45+AU33+AU32)/14)</f>
        <v>1.8571428571428572</v>
      </c>
      <c r="AS36" s="351" t="s">
        <v>454</v>
      </c>
      <c r="AT36" s="3" t="s">
        <v>48</v>
      </c>
      <c r="AU36" s="5">
        <v>2</v>
      </c>
    </row>
    <row r="37" spans="1:47" ht="15.75" thickBot="1" x14ac:dyDescent="0.3">
      <c r="A37" s="16" t="s">
        <v>11</v>
      </c>
      <c r="B37" s="51">
        <f>SUM((E36+E35)/2)</f>
        <v>0</v>
      </c>
      <c r="C37" s="57"/>
      <c r="D37" s="53"/>
      <c r="E37" s="5"/>
      <c r="G37" s="31"/>
      <c r="H37" s="40"/>
      <c r="I37" s="57" t="s">
        <v>111</v>
      </c>
      <c r="J37" s="54" t="s">
        <v>100</v>
      </c>
      <c r="K37" s="5"/>
      <c r="M37" s="28" t="s">
        <v>9</v>
      </c>
      <c r="N37" s="71">
        <f>SUM((Q36+Q37+Q38+Q39)/4)</f>
        <v>1.5</v>
      </c>
      <c r="O37" s="57" t="s">
        <v>161</v>
      </c>
      <c r="P37" s="54"/>
      <c r="Q37" s="5">
        <v>2</v>
      </c>
      <c r="S37" s="383" t="s">
        <v>173</v>
      </c>
      <c r="T37" s="384"/>
      <c r="U37" s="95" t="s">
        <v>209</v>
      </c>
      <c r="V37" s="110" t="s">
        <v>16</v>
      </c>
      <c r="W37" s="92">
        <v>2</v>
      </c>
      <c r="AE37" s="16" t="s">
        <v>11</v>
      </c>
      <c r="AF37" s="93">
        <f>SUM((AI34+AI35+AI36+AI37+AI33)/5)</f>
        <v>2</v>
      </c>
      <c r="AG37" s="137" t="s">
        <v>291</v>
      </c>
      <c r="AH37" s="143" t="s">
        <v>56</v>
      </c>
      <c r="AI37" s="144">
        <v>2</v>
      </c>
      <c r="AK37" s="87"/>
      <c r="AL37" s="88" t="s">
        <v>52</v>
      </c>
      <c r="AM37" s="67"/>
      <c r="AQ37" s="31"/>
      <c r="AR37" s="152"/>
      <c r="AS37" s="351" t="s">
        <v>455</v>
      </c>
      <c r="AT37" s="3" t="s">
        <v>48</v>
      </c>
      <c r="AU37" s="5">
        <v>2</v>
      </c>
    </row>
    <row r="38" spans="1:47" ht="15.75" thickBot="1" x14ac:dyDescent="0.3">
      <c r="A38" s="49" t="s">
        <v>54</v>
      </c>
      <c r="C38" s="66" t="s">
        <v>60</v>
      </c>
      <c r="G38" s="26"/>
      <c r="H38" s="37"/>
      <c r="I38" s="57" t="s">
        <v>112</v>
      </c>
      <c r="J38" s="54" t="s">
        <v>100</v>
      </c>
      <c r="K38" s="5"/>
      <c r="M38" s="21" t="s">
        <v>10</v>
      </c>
      <c r="N38" s="39">
        <f>SUM((Q37+Q38+Q39+Q36)/4)</f>
        <v>1.5</v>
      </c>
      <c r="O38" s="57" t="s">
        <v>162</v>
      </c>
      <c r="P38" s="54"/>
      <c r="Q38" s="5">
        <v>2</v>
      </c>
      <c r="S38" s="26" t="s">
        <v>8</v>
      </c>
      <c r="T38" s="122" t="str">
        <f>V37</f>
        <v>3</v>
      </c>
      <c r="U38" s="96" t="s">
        <v>210</v>
      </c>
      <c r="V38" s="86" t="s">
        <v>16</v>
      </c>
      <c r="W38" s="5">
        <v>2</v>
      </c>
      <c r="AE38" s="380" t="s">
        <v>249</v>
      </c>
      <c r="AF38" s="381"/>
      <c r="AG38" s="74" t="s">
        <v>151</v>
      </c>
      <c r="AH38" s="119" t="s">
        <v>16</v>
      </c>
      <c r="AI38" s="83">
        <v>2</v>
      </c>
      <c r="AK38" s="26" t="s">
        <v>8</v>
      </c>
      <c r="AL38" s="128">
        <f>AL5</f>
        <v>2</v>
      </c>
      <c r="AQ38" s="31"/>
      <c r="AR38" s="152"/>
      <c r="AS38" s="351" t="s">
        <v>456</v>
      </c>
      <c r="AT38" s="3" t="s">
        <v>48</v>
      </c>
      <c r="AU38" s="5">
        <v>2</v>
      </c>
    </row>
    <row r="39" spans="1:47" ht="15.75" thickBot="1" x14ac:dyDescent="0.3">
      <c r="A39" s="364" t="s">
        <v>51</v>
      </c>
      <c r="B39" s="365"/>
      <c r="C39" s="68" t="s">
        <v>61</v>
      </c>
      <c r="D39" s="50"/>
      <c r="G39" s="103"/>
      <c r="H39" s="104"/>
      <c r="I39" s="58" t="s">
        <v>113</v>
      </c>
      <c r="J39" s="105" t="s">
        <v>100</v>
      </c>
      <c r="K39" s="6"/>
      <c r="M39" s="16" t="s">
        <v>11</v>
      </c>
      <c r="N39" s="51">
        <f>SUM((Q38+Q39++Q36+Q37)/4)</f>
        <v>1.5</v>
      </c>
      <c r="O39" s="58" t="s">
        <v>163</v>
      </c>
      <c r="P39" s="105"/>
      <c r="Q39" s="6">
        <v>1</v>
      </c>
      <c r="S39" s="28" t="s">
        <v>9</v>
      </c>
      <c r="T39" s="29">
        <f>SUM((W37+W38+W39)/3)</f>
        <v>2</v>
      </c>
      <c r="U39" s="96" t="s">
        <v>211</v>
      </c>
      <c r="V39" s="86" t="s">
        <v>16</v>
      </c>
      <c r="W39" s="5">
        <v>2</v>
      </c>
      <c r="AE39" s="26" t="s">
        <v>8</v>
      </c>
      <c r="AF39" s="27">
        <f>SUM((AI38+AI39)/2)</f>
        <v>2</v>
      </c>
      <c r="AG39" s="74" t="s">
        <v>251</v>
      </c>
      <c r="AH39" s="119" t="s">
        <v>180</v>
      </c>
      <c r="AI39" s="83">
        <v>2</v>
      </c>
      <c r="AK39" s="28" t="s">
        <v>9</v>
      </c>
      <c r="AL39" s="73">
        <f>AL6</f>
        <v>1.9545454545454546</v>
      </c>
      <c r="AQ39" s="31"/>
      <c r="AR39" s="152"/>
      <c r="AS39" s="351" t="s">
        <v>457</v>
      </c>
      <c r="AT39" s="3" t="s">
        <v>48</v>
      </c>
      <c r="AU39" s="5">
        <v>2</v>
      </c>
    </row>
    <row r="40" spans="1:47" x14ac:dyDescent="0.25">
      <c r="A40" s="145"/>
      <c r="B40" s="88" t="s">
        <v>52</v>
      </c>
      <c r="C40" s="67" t="s">
        <v>353</v>
      </c>
      <c r="G40" s="369" t="s">
        <v>92</v>
      </c>
      <c r="H40" s="374"/>
      <c r="I40" s="56" t="s">
        <v>115</v>
      </c>
      <c r="J40" s="52">
        <v>4</v>
      </c>
      <c r="K40" s="4"/>
      <c r="M40" s="369" t="s">
        <v>126</v>
      </c>
      <c r="N40" s="374"/>
      <c r="O40" s="74" t="s">
        <v>164</v>
      </c>
      <c r="P40" s="119" t="s">
        <v>48</v>
      </c>
      <c r="Q40" s="83"/>
      <c r="S40" s="21" t="s">
        <v>10</v>
      </c>
      <c r="T40" s="123">
        <f>SUM((W38+W39+W40+W37)/4)</f>
        <v>2</v>
      </c>
      <c r="U40" s="96" t="s">
        <v>212</v>
      </c>
      <c r="V40" s="86" t="s">
        <v>16</v>
      </c>
      <c r="W40" s="5">
        <v>2</v>
      </c>
      <c r="AE40" s="28" t="s">
        <v>9</v>
      </c>
      <c r="AF40" s="71">
        <f>SUM((AI38+AI40+AI39)/3)</f>
        <v>2</v>
      </c>
      <c r="AG40" s="57" t="s">
        <v>252</v>
      </c>
      <c r="AH40" s="54" t="s">
        <v>49</v>
      </c>
      <c r="AI40" s="5">
        <v>2</v>
      </c>
      <c r="AK40" s="21" t="s">
        <v>10</v>
      </c>
      <c r="AL40" s="43">
        <f>SUM((AL7+AL32)/2)</f>
        <v>1.5233333333333334</v>
      </c>
      <c r="AQ40" s="31"/>
      <c r="AR40" s="152"/>
      <c r="AS40" s="351" t="s">
        <v>458</v>
      </c>
      <c r="AT40" s="3" t="s">
        <v>48</v>
      </c>
      <c r="AU40" s="5">
        <v>2</v>
      </c>
    </row>
    <row r="41" spans="1:47" ht="15.75" thickBot="1" x14ac:dyDescent="0.3">
      <c r="A41" s="26" t="s">
        <v>8</v>
      </c>
      <c r="B41" s="26">
        <f>SUM((B25+B16+B10+B5+B31)/5)</f>
        <v>2</v>
      </c>
      <c r="G41" s="26" t="s">
        <v>8</v>
      </c>
      <c r="H41" s="37">
        <f>SUM(K40)</f>
        <v>0</v>
      </c>
      <c r="I41" s="74" t="s">
        <v>116</v>
      </c>
      <c r="J41" s="82">
        <v>5</v>
      </c>
      <c r="K41" s="83"/>
      <c r="M41" s="28" t="s">
        <v>9</v>
      </c>
      <c r="N41" s="71">
        <f>SUM((Q40+Q41)/2)</f>
        <v>0</v>
      </c>
      <c r="O41" s="57" t="s">
        <v>165</v>
      </c>
      <c r="P41" s="54" t="s">
        <v>38</v>
      </c>
      <c r="Q41" s="5"/>
      <c r="S41" s="31" t="s">
        <v>11</v>
      </c>
      <c r="T41" s="124">
        <f>SUM((W39+W40+W37+W38)/4)</f>
        <v>2</v>
      </c>
      <c r="U41" s="96" t="s">
        <v>213</v>
      </c>
      <c r="V41" s="86" t="s">
        <v>47</v>
      </c>
      <c r="W41" s="5">
        <v>2</v>
      </c>
      <c r="AE41" s="21" t="s">
        <v>10</v>
      </c>
      <c r="AF41" s="39">
        <f>SUM((AI40+AI41+AI38+AI39)/4)</f>
        <v>2</v>
      </c>
      <c r="AG41" s="57" t="s">
        <v>253</v>
      </c>
      <c r="AH41" s="54" t="s">
        <v>50</v>
      </c>
      <c r="AI41" s="5">
        <v>2</v>
      </c>
      <c r="AK41" s="16" t="s">
        <v>11</v>
      </c>
      <c r="AL41" s="44">
        <f>SUM((AL8+AL33)/2)</f>
        <v>1.44</v>
      </c>
      <c r="AQ41" s="80"/>
      <c r="AR41" s="158"/>
      <c r="AS41" s="351" t="s">
        <v>459</v>
      </c>
      <c r="AT41" s="3" t="s">
        <v>49</v>
      </c>
      <c r="AU41" s="5">
        <v>2</v>
      </c>
    </row>
    <row r="42" spans="1:47" ht="15.75" thickBot="1" x14ac:dyDescent="0.3">
      <c r="A42" s="28" t="s">
        <v>9</v>
      </c>
      <c r="B42" s="73">
        <f>SUM((B26+B17+B11+B6+B32)/5)</f>
        <v>1.8666666666666667</v>
      </c>
      <c r="G42" s="28" t="s">
        <v>9</v>
      </c>
      <c r="H42" s="72">
        <f>SUM(K41+K42+K40)/3</f>
        <v>0</v>
      </c>
      <c r="I42" s="74" t="s">
        <v>117</v>
      </c>
      <c r="J42" s="54" t="s">
        <v>56</v>
      </c>
      <c r="K42" s="83"/>
      <c r="M42" s="21" t="s">
        <v>10</v>
      </c>
      <c r="N42" s="39">
        <f>SUM((Q41+Q42+Q43)/3)</f>
        <v>0</v>
      </c>
      <c r="O42" s="57" t="s">
        <v>166</v>
      </c>
      <c r="P42" s="54" t="s">
        <v>139</v>
      </c>
      <c r="Q42" s="5"/>
      <c r="S42" s="26"/>
      <c r="T42" s="122"/>
      <c r="U42" s="96" t="s">
        <v>214</v>
      </c>
      <c r="V42" s="86" t="s">
        <v>26</v>
      </c>
      <c r="W42" s="5">
        <v>2</v>
      </c>
      <c r="AE42" s="16" t="s">
        <v>11</v>
      </c>
      <c r="AF42" s="51">
        <f>SUM((AI38+AI39+AI40+AI41)/4)</f>
        <v>2</v>
      </c>
      <c r="AG42" s="58"/>
      <c r="AH42" s="105"/>
      <c r="AI42" s="6"/>
      <c r="AQ42" s="28"/>
      <c r="AR42" s="356"/>
      <c r="AS42" s="351" t="s">
        <v>460</v>
      </c>
      <c r="AT42" s="3" t="s">
        <v>49</v>
      </c>
      <c r="AU42" s="5">
        <v>2</v>
      </c>
    </row>
    <row r="43" spans="1:47" ht="15.75" thickBot="1" x14ac:dyDescent="0.3">
      <c r="A43" s="21" t="s">
        <v>10</v>
      </c>
      <c r="B43" s="43">
        <f>SUM((B27+B18+B12+B7+B33+B36)/6)</f>
        <v>1.4962962962962962</v>
      </c>
      <c r="G43" s="21" t="s">
        <v>10</v>
      </c>
      <c r="H43" s="39">
        <f>SUM((K40+K41+K42+K43+K44)/5)</f>
        <v>0</v>
      </c>
      <c r="I43" s="57" t="s">
        <v>118</v>
      </c>
      <c r="J43" s="85" t="s">
        <v>50</v>
      </c>
      <c r="K43" s="5"/>
      <c r="M43" s="16" t="s">
        <v>11</v>
      </c>
      <c r="N43" s="51">
        <f>SUM((Q42+Q43++Q40)/3)</f>
        <v>0</v>
      </c>
      <c r="O43" s="57"/>
      <c r="P43" s="54"/>
      <c r="Q43" s="5"/>
      <c r="S43" s="26"/>
      <c r="T43" s="122"/>
      <c r="U43" s="96" t="s">
        <v>215</v>
      </c>
      <c r="V43" s="86" t="s">
        <v>26</v>
      </c>
      <c r="W43" s="5">
        <v>2</v>
      </c>
      <c r="AE43" s="369" t="s">
        <v>250</v>
      </c>
      <c r="AF43" s="374"/>
      <c r="AG43" s="56" t="s">
        <v>281</v>
      </c>
      <c r="AH43" s="111"/>
      <c r="AI43" s="121">
        <v>0</v>
      </c>
      <c r="AQ43" s="28"/>
      <c r="AR43" s="356"/>
      <c r="AS43" s="351" t="s">
        <v>461</v>
      </c>
      <c r="AT43" s="3" t="s">
        <v>49</v>
      </c>
      <c r="AU43" s="5">
        <v>1</v>
      </c>
    </row>
    <row r="44" spans="1:47" ht="15.75" thickBot="1" x14ac:dyDescent="0.3">
      <c r="A44" s="16" t="s">
        <v>11</v>
      </c>
      <c r="B44" s="44">
        <f>SUM((B28+B19+B13+B8+B34+B37)/6)</f>
        <v>1.4962962962962962</v>
      </c>
      <c r="G44" s="16" t="s">
        <v>11</v>
      </c>
      <c r="H44" s="51">
        <f>SUM((K41+K42+K43+K44+K40)/5)</f>
        <v>0</v>
      </c>
      <c r="I44" s="58" t="s">
        <v>119</v>
      </c>
      <c r="J44" s="55">
        <v>6</v>
      </c>
      <c r="K44" s="6"/>
      <c r="M44" s="49" t="s">
        <v>316</v>
      </c>
      <c r="O44" s="66" t="s">
        <v>60</v>
      </c>
      <c r="S44" s="26"/>
      <c r="T44" s="122"/>
      <c r="U44" s="96" t="s">
        <v>216</v>
      </c>
      <c r="V44" s="86" t="s">
        <v>26</v>
      </c>
      <c r="W44" s="5">
        <v>2</v>
      </c>
      <c r="AE44" s="28" t="s">
        <v>9</v>
      </c>
      <c r="AF44" s="71">
        <f>AI43</f>
        <v>0</v>
      </c>
      <c r="AG44" s="74" t="s">
        <v>279</v>
      </c>
      <c r="AH44" s="54"/>
      <c r="AI44" s="5"/>
      <c r="AQ44" s="28"/>
      <c r="AR44" s="356"/>
      <c r="AS44" s="351" t="s">
        <v>462</v>
      </c>
      <c r="AT44" s="3" t="s">
        <v>139</v>
      </c>
      <c r="AU44" s="5">
        <v>2</v>
      </c>
    </row>
    <row r="45" spans="1:47" ht="15.75" thickBot="1" x14ac:dyDescent="0.3">
      <c r="G45" s="49" t="s">
        <v>169</v>
      </c>
      <c r="I45" s="106" t="s">
        <v>60</v>
      </c>
      <c r="M45" s="364" t="s">
        <v>51</v>
      </c>
      <c r="N45" s="365"/>
      <c r="O45" s="68" t="s">
        <v>168</v>
      </c>
      <c r="P45" s="112"/>
      <c r="S45" s="26"/>
      <c r="T45" s="122"/>
      <c r="U45" s="96" t="s">
        <v>217</v>
      </c>
      <c r="V45" s="86" t="s">
        <v>56</v>
      </c>
      <c r="W45" s="5">
        <v>2</v>
      </c>
      <c r="AE45" s="21" t="s">
        <v>10</v>
      </c>
      <c r="AF45" s="59">
        <f>SUM((AI43+AI44+AI45+AI46)/4)</f>
        <v>0</v>
      </c>
      <c r="AG45" s="74" t="s">
        <v>280</v>
      </c>
      <c r="AH45" s="54"/>
      <c r="AI45" s="5"/>
      <c r="AQ45" s="89"/>
      <c r="AR45" s="359"/>
      <c r="AS45" s="355" t="s">
        <v>463</v>
      </c>
      <c r="AT45" s="157" t="s">
        <v>139</v>
      </c>
      <c r="AU45" s="6">
        <v>1</v>
      </c>
    </row>
    <row r="46" spans="1:47" ht="15.75" thickBot="1" x14ac:dyDescent="0.3">
      <c r="G46" s="364" t="s">
        <v>51</v>
      </c>
      <c r="H46" s="365"/>
      <c r="I46" s="68" t="s">
        <v>114</v>
      </c>
      <c r="J46" s="50"/>
      <c r="M46" s="87"/>
      <c r="N46" s="88" t="s">
        <v>53</v>
      </c>
      <c r="O46" s="67" t="s">
        <v>167</v>
      </c>
      <c r="S46" s="125"/>
      <c r="T46" s="126"/>
      <c r="U46" s="97" t="s">
        <v>218</v>
      </c>
      <c r="V46" s="115" t="s">
        <v>56</v>
      </c>
      <c r="W46" s="33">
        <v>2</v>
      </c>
      <c r="AE46" s="16" t="s">
        <v>11</v>
      </c>
      <c r="AF46" s="139">
        <f>SUM((AI45+AI46++AI43+AI44)/4)</f>
        <v>0</v>
      </c>
      <c r="AG46" s="58" t="s">
        <v>278</v>
      </c>
      <c r="AH46" s="105"/>
      <c r="AI46" s="6"/>
      <c r="AQ46" s="49" t="s">
        <v>318</v>
      </c>
      <c r="AS46" s="106" t="s">
        <v>60</v>
      </c>
    </row>
    <row r="47" spans="1:47" ht="15.75" thickBot="1" x14ac:dyDescent="0.3">
      <c r="G47" s="87"/>
      <c r="H47" s="88" t="s">
        <v>53</v>
      </c>
      <c r="I47" s="167" t="s">
        <v>352</v>
      </c>
      <c r="M47" s="26" t="s">
        <v>8</v>
      </c>
      <c r="N47" s="120">
        <f>SUM((N5+N17+N21+N26)/4)</f>
        <v>2.25</v>
      </c>
      <c r="S47" s="377" t="s">
        <v>219</v>
      </c>
      <c r="T47" s="379"/>
      <c r="U47" s="78" t="s">
        <v>221</v>
      </c>
      <c r="V47" s="111" t="s">
        <v>16</v>
      </c>
      <c r="W47" s="92">
        <v>2</v>
      </c>
      <c r="AE47" s="49" t="s">
        <v>315</v>
      </c>
      <c r="AG47" s="106" t="s">
        <v>60</v>
      </c>
      <c r="AQ47" s="364" t="s">
        <v>51</v>
      </c>
      <c r="AR47" s="365"/>
      <c r="AS47" s="68" t="s">
        <v>464</v>
      </c>
      <c r="AT47" s="112"/>
    </row>
    <row r="48" spans="1:47" x14ac:dyDescent="0.25">
      <c r="G48" s="26" t="s">
        <v>8</v>
      </c>
      <c r="H48" s="26">
        <f>SUM((H41+H28+H21+H5)/4)</f>
        <v>1.375</v>
      </c>
      <c r="M48" s="28" t="s">
        <v>9</v>
      </c>
      <c r="N48" s="73">
        <f>SUM((N6+N18+N22+N27+N37+N41)/6)</f>
        <v>1.0138888888888888</v>
      </c>
      <c r="S48" s="26" t="s">
        <v>8</v>
      </c>
      <c r="T48" s="27">
        <f>SUM((W47+W48+W49+W50+W51+W58)/6)</f>
        <v>2</v>
      </c>
      <c r="U48" s="76" t="s">
        <v>222</v>
      </c>
      <c r="V48" s="119" t="s">
        <v>46</v>
      </c>
      <c r="W48" s="83">
        <v>2</v>
      </c>
      <c r="AE48" s="364" t="s">
        <v>51</v>
      </c>
      <c r="AF48" s="365"/>
      <c r="AG48" s="68" t="s">
        <v>417</v>
      </c>
      <c r="AH48" s="335"/>
      <c r="AQ48" s="87"/>
      <c r="AR48" s="88" t="s">
        <v>52</v>
      </c>
      <c r="AS48" s="67"/>
    </row>
    <row r="49" spans="7:44" x14ac:dyDescent="0.25">
      <c r="G49" s="28" t="s">
        <v>9</v>
      </c>
      <c r="H49" s="73">
        <f>SUM((H42+H29+H22+H11+H6)/5)</f>
        <v>1.1599999999999999</v>
      </c>
      <c r="M49" s="21" t="s">
        <v>10</v>
      </c>
      <c r="N49" s="43">
        <f>SUM((N7+N19+N23+N28+N38+N42)/6)</f>
        <v>0.9507575757575758</v>
      </c>
      <c r="S49" s="28" t="s">
        <v>9</v>
      </c>
      <c r="T49" s="113">
        <f>SUM((W47+W48+W49+W50+W51+W58)/6)</f>
        <v>2</v>
      </c>
      <c r="U49" s="76" t="s">
        <v>223</v>
      </c>
      <c r="V49" s="119" t="s">
        <v>47</v>
      </c>
      <c r="W49" s="83">
        <v>2</v>
      </c>
      <c r="AE49" s="87"/>
      <c r="AF49" s="88" t="s">
        <v>53</v>
      </c>
      <c r="AG49" s="67" t="s">
        <v>414</v>
      </c>
      <c r="AH49" s="334"/>
      <c r="AQ49" s="26" t="s">
        <v>8</v>
      </c>
      <c r="AR49" s="128">
        <f>SUM((AR5+AR11+AR16+AR33)/4)</f>
        <v>2</v>
      </c>
    </row>
    <row r="50" spans="7:44" ht="15.75" thickBot="1" x14ac:dyDescent="0.3">
      <c r="G50" s="21" t="s">
        <v>10</v>
      </c>
      <c r="H50" s="43">
        <f>SUM((H43+H30+H23+H12+H7)/5)</f>
        <v>1.0123809523809524</v>
      </c>
      <c r="M50" s="16" t="s">
        <v>11</v>
      </c>
      <c r="N50" s="44">
        <f>SUM((N8+N24+N29+N39+N43)/5)</f>
        <v>0.99090909090909096</v>
      </c>
      <c r="S50" s="21" t="s">
        <v>10</v>
      </c>
      <c r="T50" s="34">
        <f>SUM((W47+W48+W49+W50+W51+W52+W53+W54+W55+W57+W58+W56)/12)</f>
        <v>1.9166666666666667</v>
      </c>
      <c r="U50" s="76" t="s">
        <v>224</v>
      </c>
      <c r="V50" s="119" t="s">
        <v>48</v>
      </c>
      <c r="W50" s="83">
        <v>2</v>
      </c>
      <c r="AE50" s="26" t="s">
        <v>8</v>
      </c>
      <c r="AF50" s="128">
        <f>SUM((AF5+AF22+AF29+AF34+AF39)/5)</f>
        <v>2</v>
      </c>
      <c r="AQ50" s="28" t="s">
        <v>9</v>
      </c>
      <c r="AR50" s="73">
        <f t="shared" ref="AR50:AR52" si="0">SUM((AR6+AR12+AR17+AR34)/4)</f>
        <v>1.9625000000000001</v>
      </c>
    </row>
    <row r="51" spans="7:44" ht="15.75" thickBot="1" x14ac:dyDescent="0.3">
      <c r="G51" s="16" t="s">
        <v>11</v>
      </c>
      <c r="H51" s="44">
        <f>SUM((H44+H31+H24+H13+H8)/5)</f>
        <v>1.0012987012987014</v>
      </c>
      <c r="S51" s="31" t="s">
        <v>11</v>
      </c>
      <c r="T51" s="36">
        <f>SUM((W48+W49+W50+W51+W52+W53+W54+W55+W57+W58+W47+W56)/12)</f>
        <v>1.9166666666666667</v>
      </c>
      <c r="U51" s="76" t="s">
        <v>225</v>
      </c>
      <c r="V51" s="119" t="s">
        <v>48</v>
      </c>
      <c r="W51" s="83">
        <v>2</v>
      </c>
      <c r="AE51" s="28" t="s">
        <v>9</v>
      </c>
      <c r="AF51" s="73">
        <f>SUM((AF6+AF23+AF30+AF35+AF40+AF44)/6)</f>
        <v>1.5999999999999999</v>
      </c>
      <c r="AQ51" s="21" t="s">
        <v>10</v>
      </c>
      <c r="AR51" s="43">
        <f t="shared" si="0"/>
        <v>1.8848739495798319</v>
      </c>
    </row>
    <row r="52" spans="7:44" ht="15.75" thickBot="1" x14ac:dyDescent="0.3">
      <c r="S52" s="79"/>
      <c r="T52" s="5"/>
      <c r="U52" s="76" t="s">
        <v>226</v>
      </c>
      <c r="V52" s="119" t="s">
        <v>56</v>
      </c>
      <c r="W52" s="83">
        <v>2</v>
      </c>
      <c r="AB52" s="112"/>
      <c r="AE52" s="21" t="s">
        <v>10</v>
      </c>
      <c r="AF52" s="43">
        <f>SUM((AF7+AF24+AF31+AF36+AF41+AF45)/6)</f>
        <v>1.6176470588235297</v>
      </c>
      <c r="AQ52" s="16" t="s">
        <v>11</v>
      </c>
      <c r="AR52" s="44">
        <f t="shared" si="0"/>
        <v>1.8848739495798319</v>
      </c>
    </row>
    <row r="53" spans="7:44" ht="15.75" thickBot="1" x14ac:dyDescent="0.3">
      <c r="S53" s="12"/>
      <c r="T53" s="42"/>
      <c r="U53" s="77" t="s">
        <v>227</v>
      </c>
      <c r="V53" s="54" t="s">
        <v>56</v>
      </c>
      <c r="W53" s="5">
        <v>2</v>
      </c>
      <c r="AE53" s="16" t="s">
        <v>11</v>
      </c>
      <c r="AF53" s="44">
        <f>SUM((AF8+AF25+AF32+AF37+AF42+AF46)/6)</f>
        <v>1.6176470588235297</v>
      </c>
    </row>
    <row r="54" spans="7:44" x14ac:dyDescent="0.25">
      <c r="S54" s="12"/>
      <c r="T54" s="42"/>
      <c r="U54" s="77" t="s">
        <v>228</v>
      </c>
      <c r="V54" s="54" t="s">
        <v>56</v>
      </c>
      <c r="W54" s="5">
        <v>2</v>
      </c>
    </row>
    <row r="55" spans="7:44" x14ac:dyDescent="0.25">
      <c r="S55" s="12"/>
      <c r="T55" s="42"/>
      <c r="U55" s="77" t="s">
        <v>229</v>
      </c>
      <c r="V55" s="119" t="s">
        <v>56</v>
      </c>
      <c r="W55" s="5">
        <v>2</v>
      </c>
    </row>
    <row r="56" spans="7:44" x14ac:dyDescent="0.25">
      <c r="S56" s="12"/>
      <c r="T56" s="42"/>
      <c r="U56" s="77" t="s">
        <v>230</v>
      </c>
      <c r="V56" s="119" t="s">
        <v>56</v>
      </c>
      <c r="W56" s="5">
        <v>2</v>
      </c>
    </row>
    <row r="57" spans="7:44" x14ac:dyDescent="0.25">
      <c r="S57" s="12"/>
      <c r="T57" s="42"/>
      <c r="U57" s="77" t="s">
        <v>231</v>
      </c>
      <c r="V57" s="119" t="s">
        <v>56</v>
      </c>
      <c r="W57" s="5">
        <v>1</v>
      </c>
    </row>
    <row r="58" spans="7:44" ht="15.75" thickBot="1" x14ac:dyDescent="0.3">
      <c r="S58" s="17"/>
      <c r="T58" s="23"/>
      <c r="U58" s="127" t="s">
        <v>232</v>
      </c>
      <c r="V58" s="105" t="s">
        <v>220</v>
      </c>
      <c r="W58" s="6">
        <v>2</v>
      </c>
    </row>
    <row r="59" spans="7:44" x14ac:dyDescent="0.25">
      <c r="S59" s="385" t="s">
        <v>233</v>
      </c>
      <c r="T59" s="386"/>
      <c r="U59" s="56" t="s">
        <v>234</v>
      </c>
      <c r="V59" s="111"/>
      <c r="W59" s="92">
        <v>2</v>
      </c>
    </row>
    <row r="60" spans="7:44" x14ac:dyDescent="0.25">
      <c r="S60" s="26"/>
      <c r="T60" s="37"/>
      <c r="U60" s="57" t="s">
        <v>235</v>
      </c>
      <c r="V60" s="54"/>
      <c r="W60" s="5">
        <v>0</v>
      </c>
    </row>
    <row r="61" spans="7:44" x14ac:dyDescent="0.25">
      <c r="S61" s="28" t="s">
        <v>9</v>
      </c>
      <c r="T61" s="69">
        <f>SUM((W59+W60+W61+W62+W63+W70+W64)/7)</f>
        <v>1.1428571428571428</v>
      </c>
      <c r="U61" s="57" t="s">
        <v>236</v>
      </c>
      <c r="V61" s="54"/>
      <c r="W61" s="5">
        <v>1</v>
      </c>
    </row>
    <row r="62" spans="7:44" x14ac:dyDescent="0.25">
      <c r="S62" s="21" t="s">
        <v>10</v>
      </c>
      <c r="T62" s="59">
        <f>SUM((W59+W60+W61+W62+W63+W64+W65+W6)/7)</f>
        <v>1.4285714285714286</v>
      </c>
      <c r="U62" s="57" t="s">
        <v>237</v>
      </c>
      <c r="V62" s="54"/>
      <c r="W62" s="5">
        <v>2</v>
      </c>
    </row>
    <row r="63" spans="7:44" x14ac:dyDescent="0.25">
      <c r="S63" s="31" t="s">
        <v>11</v>
      </c>
      <c r="T63" s="60">
        <f>SUM((W60+W61+W62+W63+W64+W65+W6+W59)/7)</f>
        <v>1.4285714285714286</v>
      </c>
      <c r="U63" s="57" t="s">
        <v>238</v>
      </c>
      <c r="V63" s="54"/>
      <c r="W63" s="5">
        <v>2</v>
      </c>
    </row>
    <row r="64" spans="7:44" ht="15.75" thickBot="1" x14ac:dyDescent="0.3">
      <c r="S64" s="21"/>
      <c r="T64" s="39"/>
      <c r="U64" s="57" t="s">
        <v>239</v>
      </c>
      <c r="V64" s="54"/>
      <c r="W64" s="5">
        <v>1</v>
      </c>
    </row>
    <row r="65" spans="1:45" ht="15.75" thickBot="1" x14ac:dyDescent="0.3">
      <c r="S65" s="16"/>
      <c r="T65" s="51"/>
      <c r="U65" s="58" t="s">
        <v>170</v>
      </c>
      <c r="V65" s="105"/>
      <c r="W65" s="6">
        <v>0</v>
      </c>
      <c r="AQ65" s="131" t="s">
        <v>318</v>
      </c>
      <c r="AR65" s="132"/>
      <c r="AS65" s="133" t="s">
        <v>60</v>
      </c>
    </row>
    <row r="66" spans="1:45" ht="15.75" thickBot="1" x14ac:dyDescent="0.3">
      <c r="A66" s="131" t="s">
        <v>54</v>
      </c>
      <c r="B66" s="132"/>
      <c r="C66" s="133" t="s">
        <v>60</v>
      </c>
      <c r="G66" s="131" t="s">
        <v>169</v>
      </c>
      <c r="H66" s="132"/>
      <c r="I66" s="133" t="s">
        <v>60</v>
      </c>
      <c r="M66" s="131" t="s">
        <v>316</v>
      </c>
      <c r="N66" s="132"/>
      <c r="O66" s="133" t="s">
        <v>60</v>
      </c>
      <c r="S66" s="49" t="s">
        <v>170</v>
      </c>
      <c r="U66" s="106" t="s">
        <v>60</v>
      </c>
      <c r="Y66" s="131" t="s">
        <v>243</v>
      </c>
      <c r="Z66" s="132"/>
      <c r="AA66" s="133" t="s">
        <v>60</v>
      </c>
      <c r="AE66" s="131" t="s">
        <v>315</v>
      </c>
      <c r="AF66" s="132"/>
      <c r="AG66" s="336" t="s">
        <v>60</v>
      </c>
      <c r="AH66" s="345"/>
      <c r="AK66" s="131" t="s">
        <v>314</v>
      </c>
      <c r="AL66" s="132"/>
      <c r="AM66" s="133" t="s">
        <v>60</v>
      </c>
      <c r="AQ66" s="364" t="s">
        <v>51</v>
      </c>
      <c r="AR66" s="365"/>
      <c r="AS66" s="134" t="str">
        <f>AS47</f>
        <v>stolování</v>
      </c>
    </row>
    <row r="67" spans="1:45" x14ac:dyDescent="0.25">
      <c r="A67" s="364" t="s">
        <v>51</v>
      </c>
      <c r="B67" s="365"/>
      <c r="C67" s="134" t="str">
        <f t="shared" ref="C67:C68" si="1">C39</f>
        <v>pohyby očí po řádku</v>
      </c>
      <c r="G67" s="364" t="s">
        <v>51</v>
      </c>
      <c r="H67" s="365"/>
      <c r="I67" s="134" t="str">
        <f t="shared" ref="I67:I68" si="2">I46</f>
        <v>sluchová analýza, syntéza</v>
      </c>
      <c r="M67" s="364" t="s">
        <v>51</v>
      </c>
      <c r="N67" s="365"/>
      <c r="O67" s="134" t="str">
        <f t="shared" ref="O67:O68" si="3">O45</f>
        <v>Návyky při kreslení - úchop</v>
      </c>
      <c r="S67" s="364" t="s">
        <v>51</v>
      </c>
      <c r="T67" s="365"/>
      <c r="U67" s="68" t="s">
        <v>208</v>
      </c>
      <c r="V67" s="112"/>
      <c r="Y67" s="364" t="s">
        <v>51</v>
      </c>
      <c r="Z67" s="365"/>
      <c r="AA67" s="134" t="str">
        <f t="shared" ref="AA67:AA68" si="4">AA30</f>
        <v>pojmy - předposlední</v>
      </c>
      <c r="AE67" s="364" t="s">
        <v>51</v>
      </c>
      <c r="AF67" s="365"/>
      <c r="AG67" s="337" t="str">
        <f>AG48</f>
        <v>počet, číslice; orientace v čís.řadě</v>
      </c>
      <c r="AH67" s="341"/>
      <c r="AK67" s="364" t="s">
        <v>51</v>
      </c>
      <c r="AL67" s="365"/>
      <c r="AM67" s="134" t="str">
        <f>AM36</f>
        <v>pracovní návyky - samostatnost</v>
      </c>
      <c r="AQ67" s="87"/>
      <c r="AR67" s="88" t="str">
        <f>AR48</f>
        <v>ANO</v>
      </c>
      <c r="AS67" s="135"/>
    </row>
    <row r="68" spans="1:45" x14ac:dyDescent="0.25">
      <c r="A68" s="145"/>
      <c r="B68" s="88" t="str">
        <f>B40</f>
        <v>ANO</v>
      </c>
      <c r="C68" s="135" t="str">
        <f t="shared" si="1"/>
        <v xml:space="preserve">zraková paměť </v>
      </c>
      <c r="G68" s="87"/>
      <c r="H68" s="88" t="str">
        <f t="shared" ref="H68" si="5">H47</f>
        <v>NE</v>
      </c>
      <c r="I68" s="135" t="str">
        <f t="shared" si="2"/>
        <v>počet slabik, první a poslední hláska</v>
      </c>
      <c r="M68" s="87"/>
      <c r="N68" s="88" t="str">
        <f t="shared" ref="N68" si="6">N46</f>
        <v>NE</v>
      </c>
      <c r="O68" s="135" t="str">
        <f t="shared" si="3"/>
        <v>Grafomotorické prvky - vlnovka, smyčky</v>
      </c>
      <c r="S68" s="87"/>
      <c r="T68" s="88" t="s">
        <v>53</v>
      </c>
      <c r="U68" s="67" t="s">
        <v>240</v>
      </c>
      <c r="Y68" s="87"/>
      <c r="Z68" s="88" t="str">
        <f>Z31</f>
        <v>NE</v>
      </c>
      <c r="AA68" s="135" t="str">
        <f t="shared" si="4"/>
        <v>dějová posloupnost, dny v týdnu</v>
      </c>
      <c r="AE68" s="87"/>
      <c r="AF68" s="88" t="str">
        <f>AF49</f>
        <v>NE</v>
      </c>
      <c r="AG68" s="338" t="str">
        <f>AG49</f>
        <v>porovnávání - o jeden více/méně</v>
      </c>
      <c r="AH68" s="342"/>
      <c r="AK68" s="87"/>
      <c r="AL68" s="88" t="str">
        <f>AL37</f>
        <v>ANO</v>
      </c>
      <c r="AM68" s="135"/>
      <c r="AQ68" s="26" t="s">
        <v>8</v>
      </c>
      <c r="AR68" s="128">
        <f>AR49</f>
        <v>2</v>
      </c>
      <c r="AS68" s="136"/>
    </row>
    <row r="69" spans="1:45" x14ac:dyDescent="0.25">
      <c r="A69" s="26" t="s">
        <v>8</v>
      </c>
      <c r="B69" s="26">
        <f>B41</f>
        <v>2</v>
      </c>
      <c r="C69" s="136"/>
      <c r="G69" s="26" t="s">
        <v>8</v>
      </c>
      <c r="H69" s="128">
        <f>H48</f>
        <v>1.375</v>
      </c>
      <c r="I69" s="136"/>
      <c r="M69" s="26" t="s">
        <v>8</v>
      </c>
      <c r="N69" s="128">
        <f>N47</f>
        <v>2.25</v>
      </c>
      <c r="O69" s="136"/>
      <c r="S69" s="26" t="s">
        <v>8</v>
      </c>
      <c r="T69" s="128">
        <f>SUM(T5+T38+T48)/3</f>
        <v>2.3333333333333335</v>
      </c>
      <c r="U69" s="1"/>
      <c r="V69" s="9"/>
      <c r="W69" s="8"/>
      <c r="Y69" s="26" t="s">
        <v>8</v>
      </c>
      <c r="Z69" s="128">
        <f>Z32</f>
        <v>2</v>
      </c>
      <c r="AA69" s="136"/>
      <c r="AE69" s="26" t="s">
        <v>8</v>
      </c>
      <c r="AF69" s="128">
        <f>AF50</f>
        <v>2</v>
      </c>
      <c r="AG69" s="339"/>
      <c r="AH69" s="343"/>
      <c r="AK69" s="26" t="s">
        <v>8</v>
      </c>
      <c r="AL69" s="128">
        <f>AL38</f>
        <v>2</v>
      </c>
      <c r="AM69" s="136"/>
      <c r="AQ69" s="28" t="s">
        <v>9</v>
      </c>
      <c r="AR69" s="73">
        <f t="shared" ref="AR69:AR71" si="7">AR50</f>
        <v>1.9625000000000001</v>
      </c>
      <c r="AS69" s="136"/>
    </row>
    <row r="70" spans="1:45" x14ac:dyDescent="0.25">
      <c r="A70" s="28" t="s">
        <v>9</v>
      </c>
      <c r="B70" s="73">
        <f t="shared" ref="B70:B72" si="8">B42</f>
        <v>1.8666666666666667</v>
      </c>
      <c r="C70" s="136"/>
      <c r="G70" s="28" t="s">
        <v>9</v>
      </c>
      <c r="H70" s="73">
        <f t="shared" ref="H70:H72" si="9">H49</f>
        <v>1.1599999999999999</v>
      </c>
      <c r="I70" s="136"/>
      <c r="M70" s="28" t="s">
        <v>9</v>
      </c>
      <c r="N70" s="73">
        <f t="shared" ref="N70:N72" si="10">N48</f>
        <v>1.0138888888888888</v>
      </c>
      <c r="O70" s="136"/>
      <c r="S70" s="28" t="s">
        <v>9</v>
      </c>
      <c r="T70" s="73">
        <f>SUM((T61+T49+T39+T6)/4)</f>
        <v>1.7440476190476188</v>
      </c>
      <c r="Y70" s="28" t="s">
        <v>9</v>
      </c>
      <c r="Z70" s="73">
        <f t="shared" ref="Z70:Z72" si="11">Z33</f>
        <v>1.7215909090909092</v>
      </c>
      <c r="AA70" s="136"/>
      <c r="AE70" s="28" t="s">
        <v>9</v>
      </c>
      <c r="AF70" s="73">
        <f t="shared" ref="AF70:AF72" si="12">AF51</f>
        <v>1.5999999999999999</v>
      </c>
      <c r="AG70" s="339"/>
      <c r="AH70" s="343"/>
      <c r="AK70" s="28" t="s">
        <v>9</v>
      </c>
      <c r="AL70" s="73">
        <f>AL39</f>
        <v>1.9545454545454546</v>
      </c>
      <c r="AM70" s="136"/>
      <c r="AQ70" s="21" t="s">
        <v>10</v>
      </c>
      <c r="AR70" s="43">
        <f t="shared" si="7"/>
        <v>1.8848739495798319</v>
      </c>
      <c r="AS70" s="136"/>
    </row>
    <row r="71" spans="1:45" ht="15.75" thickBot="1" x14ac:dyDescent="0.3">
      <c r="A71" s="21" t="s">
        <v>10</v>
      </c>
      <c r="B71" s="43">
        <f t="shared" si="8"/>
        <v>1.4962962962962962</v>
      </c>
      <c r="C71" s="136"/>
      <c r="G71" s="21" t="s">
        <v>10</v>
      </c>
      <c r="H71" s="43">
        <f t="shared" si="9"/>
        <v>1.0123809523809524</v>
      </c>
      <c r="I71" s="136"/>
      <c r="M71" s="21" t="s">
        <v>10</v>
      </c>
      <c r="N71" s="43">
        <f t="shared" si="10"/>
        <v>0.9507575757575758</v>
      </c>
      <c r="O71" s="136"/>
      <c r="S71" s="21" t="s">
        <v>10</v>
      </c>
      <c r="T71" s="43">
        <f>SUM(T7+T40+T50+T62)/4</f>
        <v>1.7378246753246753</v>
      </c>
      <c r="Y71" s="21" t="s">
        <v>10</v>
      </c>
      <c r="Z71" s="43">
        <f t="shared" si="11"/>
        <v>1.5664335664335662</v>
      </c>
      <c r="AA71" s="136"/>
      <c r="AE71" s="21" t="s">
        <v>10</v>
      </c>
      <c r="AF71" s="43">
        <f t="shared" si="12"/>
        <v>1.6176470588235297</v>
      </c>
      <c r="AG71" s="339"/>
      <c r="AH71" s="343"/>
      <c r="AK71" s="21" t="s">
        <v>10</v>
      </c>
      <c r="AL71" s="43">
        <f>AL40</f>
        <v>1.5233333333333334</v>
      </c>
      <c r="AM71" s="136"/>
      <c r="AQ71" s="16" t="s">
        <v>11</v>
      </c>
      <c r="AR71" s="44">
        <f t="shared" si="7"/>
        <v>1.8848739495798319</v>
      </c>
      <c r="AS71" s="137"/>
    </row>
    <row r="72" spans="1:45" ht="15.75" thickBot="1" x14ac:dyDescent="0.3">
      <c r="A72" s="16" t="s">
        <v>11</v>
      </c>
      <c r="B72" s="44">
        <f t="shared" si="8"/>
        <v>1.4962962962962962</v>
      </c>
      <c r="C72" s="137"/>
      <c r="G72" s="16" t="s">
        <v>11</v>
      </c>
      <c r="H72" s="44">
        <f t="shared" si="9"/>
        <v>1.0012987012987014</v>
      </c>
      <c r="I72" s="137"/>
      <c r="M72" s="16" t="s">
        <v>11</v>
      </c>
      <c r="N72" s="44">
        <f t="shared" si="10"/>
        <v>0.99090909090909096</v>
      </c>
      <c r="O72" s="137"/>
      <c r="S72" s="16" t="s">
        <v>11</v>
      </c>
      <c r="T72" s="44">
        <f>SUM(T8+T41+T51+T63)/4</f>
        <v>1.7226731601731602</v>
      </c>
      <c r="Y72" s="16" t="s">
        <v>11</v>
      </c>
      <c r="Z72" s="44">
        <f t="shared" si="11"/>
        <v>1.5096153846153846</v>
      </c>
      <c r="AA72" s="137"/>
      <c r="AE72" s="16" t="s">
        <v>11</v>
      </c>
      <c r="AF72" s="44">
        <f t="shared" si="12"/>
        <v>1.6176470588235297</v>
      </c>
      <c r="AG72" s="340"/>
      <c r="AH72" s="344"/>
      <c r="AK72" s="16" t="s">
        <v>11</v>
      </c>
      <c r="AL72" s="44">
        <f>AL41</f>
        <v>1.44</v>
      </c>
      <c r="AM72" s="137"/>
    </row>
  </sheetData>
  <mergeCells count="59">
    <mergeCell ref="AE2:AI2"/>
    <mergeCell ref="AE4:AF4"/>
    <mergeCell ref="AE21:AF21"/>
    <mergeCell ref="AE28:AF28"/>
    <mergeCell ref="AE33:AF33"/>
    <mergeCell ref="S47:T47"/>
    <mergeCell ref="S59:T59"/>
    <mergeCell ref="AE38:AF38"/>
    <mergeCell ref="AE43:AF43"/>
    <mergeCell ref="AE48:AF48"/>
    <mergeCell ref="Y2:AC2"/>
    <mergeCell ref="Y4:Z4"/>
    <mergeCell ref="Y17:Z17"/>
    <mergeCell ref="Y30:Z30"/>
    <mergeCell ref="S37:T37"/>
    <mergeCell ref="A4:B4"/>
    <mergeCell ref="A2:E2"/>
    <mergeCell ref="G2:K2"/>
    <mergeCell ref="G4:H4"/>
    <mergeCell ref="S2:W2"/>
    <mergeCell ref="S4:T4"/>
    <mergeCell ref="A9:B9"/>
    <mergeCell ref="A15:B15"/>
    <mergeCell ref="A24:B24"/>
    <mergeCell ref="A39:B39"/>
    <mergeCell ref="A30:B30"/>
    <mergeCell ref="A35:B35"/>
    <mergeCell ref="G9:H9"/>
    <mergeCell ref="G20:H20"/>
    <mergeCell ref="G27:H27"/>
    <mergeCell ref="G40:H40"/>
    <mergeCell ref="G46:H46"/>
    <mergeCell ref="M40:N40"/>
    <mergeCell ref="M45:N45"/>
    <mergeCell ref="M2:Q2"/>
    <mergeCell ref="M4:N4"/>
    <mergeCell ref="M16:N16"/>
    <mergeCell ref="M20:N20"/>
    <mergeCell ref="M25:N25"/>
    <mergeCell ref="M36:N36"/>
    <mergeCell ref="AE67:AF67"/>
    <mergeCell ref="M67:N67"/>
    <mergeCell ref="G67:H67"/>
    <mergeCell ref="A67:B67"/>
    <mergeCell ref="Y67:Z67"/>
    <mergeCell ref="S67:T67"/>
    <mergeCell ref="AQ15:AR15"/>
    <mergeCell ref="AK34:AL34"/>
    <mergeCell ref="AK36:AL36"/>
    <mergeCell ref="AK67:AL67"/>
    <mergeCell ref="AQ2:AU2"/>
    <mergeCell ref="AQ4:AR4"/>
    <mergeCell ref="AQ32:AR32"/>
    <mergeCell ref="AQ47:AR47"/>
    <mergeCell ref="AQ66:AR66"/>
    <mergeCell ref="AK2:AO2"/>
    <mergeCell ref="AK4:AL4"/>
    <mergeCell ref="AK29:AL29"/>
    <mergeCell ref="AQ10:AR10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8"/>
  <sheetViews>
    <sheetView workbookViewId="0">
      <selection activeCell="AC3" sqref="AC3:AF3"/>
    </sheetView>
  </sheetViews>
  <sheetFormatPr defaultRowHeight="15" x14ac:dyDescent="0.25"/>
  <cols>
    <col min="2" max="37" width="3.7109375" style="168" customWidth="1"/>
  </cols>
  <sheetData>
    <row r="1" spans="1:72" ht="15" customHeight="1" thickBot="1" x14ac:dyDescent="0.3">
      <c r="A1" s="387" t="s">
        <v>242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  <c r="S1" s="388"/>
      <c r="T1" s="388"/>
      <c r="U1" s="388"/>
      <c r="V1" s="388"/>
      <c r="W1" s="388"/>
      <c r="X1" s="388"/>
      <c r="Y1" s="388"/>
      <c r="Z1" s="388"/>
      <c r="AA1" s="388"/>
      <c r="AB1" s="388"/>
      <c r="AC1" s="389"/>
      <c r="AD1" s="389"/>
      <c r="AE1" s="389"/>
      <c r="AF1" s="389"/>
      <c r="AG1" s="388"/>
      <c r="AH1" s="388"/>
      <c r="AI1" s="388"/>
      <c r="AJ1" s="388"/>
      <c r="AK1" s="390"/>
    </row>
    <row r="2" spans="1:72" ht="21.6" customHeight="1" thickBot="1" x14ac:dyDescent="0.3">
      <c r="A2" s="295" t="s">
        <v>355</v>
      </c>
      <c r="B2" s="396" t="s">
        <v>245</v>
      </c>
      <c r="C2" s="397"/>
      <c r="D2" s="397"/>
      <c r="E2" s="397"/>
      <c r="F2" s="397"/>
      <c r="G2" s="398"/>
      <c r="H2" s="399" t="s">
        <v>246</v>
      </c>
      <c r="I2" s="400"/>
      <c r="J2" s="400"/>
      <c r="K2" s="400"/>
      <c r="L2" s="400"/>
      <c r="M2" s="400"/>
      <c r="N2" s="401"/>
      <c r="O2" s="402" t="s">
        <v>247</v>
      </c>
      <c r="P2" s="403"/>
      <c r="Q2" s="403"/>
      <c r="R2" s="403"/>
      <c r="S2" s="404"/>
      <c r="T2" s="402" t="s">
        <v>248</v>
      </c>
      <c r="U2" s="403"/>
      <c r="V2" s="403"/>
      <c r="W2" s="403"/>
      <c r="X2" s="404"/>
      <c r="Y2" s="391" t="s">
        <v>249</v>
      </c>
      <c r="Z2" s="392"/>
      <c r="AA2" s="392"/>
      <c r="AB2" s="392"/>
      <c r="AC2" s="393" t="s">
        <v>250</v>
      </c>
      <c r="AD2" s="394"/>
      <c r="AE2" s="394"/>
      <c r="AF2" s="395"/>
      <c r="AG2" s="296"/>
      <c r="AH2" s="297"/>
      <c r="AI2" s="297"/>
      <c r="AJ2" s="297"/>
      <c r="AK2" s="297"/>
    </row>
    <row r="3" spans="1:72" ht="181.9" customHeight="1" thickBot="1" x14ac:dyDescent="0.3">
      <c r="A3" s="223" t="s">
        <v>357</v>
      </c>
      <c r="B3" s="266" t="s">
        <v>262</v>
      </c>
      <c r="C3" s="267" t="s">
        <v>266</v>
      </c>
      <c r="D3" s="267" t="s">
        <v>267</v>
      </c>
      <c r="E3" s="267" t="s">
        <v>268</v>
      </c>
      <c r="F3" s="267" t="s">
        <v>269</v>
      </c>
      <c r="G3" s="269" t="s">
        <v>270</v>
      </c>
      <c r="H3" s="266" t="s">
        <v>271</v>
      </c>
      <c r="I3" s="267" t="s">
        <v>272</v>
      </c>
      <c r="J3" s="267" t="s">
        <v>273</v>
      </c>
      <c r="K3" s="267" t="s">
        <v>274</v>
      </c>
      <c r="L3" s="267" t="s">
        <v>275</v>
      </c>
      <c r="M3" s="267" t="s">
        <v>276</v>
      </c>
      <c r="N3" s="269" t="s">
        <v>277</v>
      </c>
      <c r="O3" s="266" t="s">
        <v>282</v>
      </c>
      <c r="P3" s="267" t="s">
        <v>283</v>
      </c>
      <c r="Q3" s="267" t="s">
        <v>284</v>
      </c>
      <c r="R3" s="267" t="s">
        <v>285</v>
      </c>
      <c r="S3" s="269" t="s">
        <v>286</v>
      </c>
      <c r="T3" s="252" t="s">
        <v>389</v>
      </c>
      <c r="U3" s="253" t="s">
        <v>390</v>
      </c>
      <c r="V3" s="253" t="s">
        <v>391</v>
      </c>
      <c r="W3" s="253" t="s">
        <v>392</v>
      </c>
      <c r="X3" s="274" t="s">
        <v>393</v>
      </c>
      <c r="Y3" s="298" t="s">
        <v>394</v>
      </c>
      <c r="Z3" s="299" t="s">
        <v>251</v>
      </c>
      <c r="AA3" s="299" t="s">
        <v>252</v>
      </c>
      <c r="AB3" s="304" t="s">
        <v>253</v>
      </c>
      <c r="AC3" s="298" t="s">
        <v>281</v>
      </c>
      <c r="AD3" s="299" t="s">
        <v>279</v>
      </c>
      <c r="AE3" s="299" t="s">
        <v>280</v>
      </c>
      <c r="AF3" s="300" t="s">
        <v>395</v>
      </c>
      <c r="AG3" s="305"/>
      <c r="AH3" s="250"/>
      <c r="AI3" s="250"/>
      <c r="AJ3" s="250"/>
      <c r="AK3" s="250"/>
    </row>
    <row r="4" spans="1:72" ht="26.45" customHeight="1" thickBot="1" x14ac:dyDescent="0.3">
      <c r="A4" s="288" t="s">
        <v>385</v>
      </c>
      <c r="B4" s="289" t="s">
        <v>47</v>
      </c>
      <c r="C4" s="290" t="s">
        <v>48</v>
      </c>
      <c r="D4" s="290" t="s">
        <v>48</v>
      </c>
      <c r="E4" s="290" t="s">
        <v>77</v>
      </c>
      <c r="F4" s="290" t="s">
        <v>56</v>
      </c>
      <c r="G4" s="291" t="s">
        <v>56</v>
      </c>
      <c r="H4" s="289" t="s">
        <v>46</v>
      </c>
      <c r="I4" s="290" t="s">
        <v>180</v>
      </c>
      <c r="J4" s="290" t="s">
        <v>180</v>
      </c>
      <c r="K4" s="290" t="s">
        <v>49</v>
      </c>
      <c r="L4" s="290" t="s">
        <v>77</v>
      </c>
      <c r="M4" s="290" t="s">
        <v>78</v>
      </c>
      <c r="N4" s="291" t="s">
        <v>139</v>
      </c>
      <c r="O4" s="285" t="s">
        <v>48</v>
      </c>
      <c r="P4" s="286" t="s">
        <v>37</v>
      </c>
      <c r="Q4" s="286" t="s">
        <v>38</v>
      </c>
      <c r="R4" s="286" t="s">
        <v>49</v>
      </c>
      <c r="S4" s="287" t="s">
        <v>49</v>
      </c>
      <c r="T4" s="285" t="s">
        <v>16</v>
      </c>
      <c r="U4" s="302" t="s">
        <v>180</v>
      </c>
      <c r="V4" s="302" t="s">
        <v>148</v>
      </c>
      <c r="W4" s="302" t="s">
        <v>49</v>
      </c>
      <c r="X4" s="303" t="s">
        <v>56</v>
      </c>
      <c r="Y4" s="301" t="s">
        <v>16</v>
      </c>
      <c r="Z4" s="301" t="s">
        <v>180</v>
      </c>
      <c r="AA4" s="294" t="s">
        <v>49</v>
      </c>
      <c r="AB4" s="306" t="s">
        <v>50</v>
      </c>
      <c r="AC4" s="311"/>
      <c r="AD4" s="310"/>
      <c r="AE4" s="310"/>
      <c r="AF4" s="312"/>
      <c r="AG4" s="307"/>
      <c r="AH4" s="292"/>
      <c r="AI4" s="292"/>
      <c r="AJ4" s="292"/>
      <c r="AK4" s="293"/>
    </row>
    <row r="5" spans="1:72" ht="13.9" customHeight="1" x14ac:dyDescent="0.25">
      <c r="A5" s="224" t="s">
        <v>358</v>
      </c>
      <c r="B5" s="183"/>
      <c r="C5" s="181"/>
      <c r="D5" s="181"/>
      <c r="E5" s="181"/>
      <c r="F5" s="181"/>
      <c r="G5" s="182"/>
      <c r="H5" s="183"/>
      <c r="I5" s="181"/>
      <c r="J5" s="181"/>
      <c r="K5" s="181"/>
      <c r="L5" s="181"/>
      <c r="M5" s="181"/>
      <c r="N5" s="182"/>
      <c r="O5" s="183"/>
      <c r="P5" s="181"/>
      <c r="Q5" s="181"/>
      <c r="R5" s="181"/>
      <c r="S5" s="182"/>
      <c r="T5" s="183"/>
      <c r="U5" s="181"/>
      <c r="V5" s="181"/>
      <c r="W5" s="181"/>
      <c r="X5" s="182"/>
      <c r="Y5" s="183"/>
      <c r="Z5" s="181"/>
      <c r="AA5" s="181"/>
      <c r="AB5" s="184"/>
      <c r="AC5" s="183"/>
      <c r="AD5" s="181"/>
      <c r="AE5" s="181"/>
      <c r="AF5" s="182"/>
      <c r="AG5" s="180"/>
      <c r="AH5" s="181"/>
      <c r="AI5" s="181"/>
      <c r="AJ5" s="181"/>
      <c r="AK5" s="182"/>
    </row>
    <row r="6" spans="1:72" ht="13.9" customHeight="1" x14ac:dyDescent="0.25">
      <c r="A6" s="225" t="s">
        <v>359</v>
      </c>
      <c r="B6" s="188"/>
      <c r="C6" s="186"/>
      <c r="D6" s="186"/>
      <c r="E6" s="186"/>
      <c r="F6" s="186"/>
      <c r="G6" s="187"/>
      <c r="H6" s="188"/>
      <c r="I6" s="186"/>
      <c r="J6" s="186"/>
      <c r="K6" s="186"/>
      <c r="L6" s="186"/>
      <c r="M6" s="186"/>
      <c r="N6" s="187"/>
      <c r="O6" s="188"/>
      <c r="P6" s="186"/>
      <c r="Q6" s="186"/>
      <c r="R6" s="186"/>
      <c r="S6" s="187"/>
      <c r="T6" s="188"/>
      <c r="U6" s="186"/>
      <c r="V6" s="186"/>
      <c r="W6" s="186"/>
      <c r="X6" s="187"/>
      <c r="Y6" s="188"/>
      <c r="Z6" s="186"/>
      <c r="AA6" s="186"/>
      <c r="AB6" s="189"/>
      <c r="AC6" s="188"/>
      <c r="AD6" s="186"/>
      <c r="AE6" s="186"/>
      <c r="AF6" s="187"/>
      <c r="AG6" s="185"/>
      <c r="AH6" s="186"/>
      <c r="AI6" s="186"/>
      <c r="AJ6" s="186"/>
      <c r="AK6" s="187"/>
    </row>
    <row r="7" spans="1:72" ht="13.9" customHeight="1" x14ac:dyDescent="0.25">
      <c r="A7" s="225" t="s">
        <v>360</v>
      </c>
      <c r="B7" s="188"/>
      <c r="C7" s="186"/>
      <c r="D7" s="186"/>
      <c r="E7" s="186"/>
      <c r="F7" s="186"/>
      <c r="G7" s="187"/>
      <c r="H7" s="188"/>
      <c r="I7" s="186"/>
      <c r="J7" s="186"/>
      <c r="K7" s="186"/>
      <c r="L7" s="186"/>
      <c r="M7" s="186"/>
      <c r="N7" s="187"/>
      <c r="O7" s="188"/>
      <c r="P7" s="186"/>
      <c r="Q7" s="186"/>
      <c r="R7" s="186"/>
      <c r="S7" s="187"/>
      <c r="T7" s="188"/>
      <c r="U7" s="186"/>
      <c r="V7" s="186"/>
      <c r="W7" s="186"/>
      <c r="X7" s="187"/>
      <c r="Y7" s="188"/>
      <c r="Z7" s="186"/>
      <c r="AA7" s="186"/>
      <c r="AB7" s="189"/>
      <c r="AC7" s="188"/>
      <c r="AD7" s="186"/>
      <c r="AE7" s="186"/>
      <c r="AF7" s="187"/>
      <c r="AG7" s="185"/>
      <c r="AH7" s="186"/>
      <c r="AI7" s="186"/>
      <c r="AJ7" s="186"/>
      <c r="AK7" s="187"/>
    </row>
    <row r="8" spans="1:72" ht="13.9" customHeight="1" x14ac:dyDescent="0.25">
      <c r="A8" s="225" t="s">
        <v>361</v>
      </c>
      <c r="B8" s="188"/>
      <c r="C8" s="186"/>
      <c r="D8" s="186"/>
      <c r="E8" s="186"/>
      <c r="F8" s="186"/>
      <c r="G8" s="187"/>
      <c r="H8" s="188"/>
      <c r="I8" s="186"/>
      <c r="J8" s="186"/>
      <c r="K8" s="186"/>
      <c r="L8" s="186"/>
      <c r="M8" s="186"/>
      <c r="N8" s="187"/>
      <c r="O8" s="188"/>
      <c r="P8" s="186"/>
      <c r="Q8" s="186"/>
      <c r="R8" s="186"/>
      <c r="S8" s="187"/>
      <c r="T8" s="188"/>
      <c r="U8" s="186"/>
      <c r="V8" s="186"/>
      <c r="W8" s="186"/>
      <c r="X8" s="187"/>
      <c r="Y8" s="188"/>
      <c r="Z8" s="186"/>
      <c r="AA8" s="186"/>
      <c r="AB8" s="189"/>
      <c r="AC8" s="188"/>
      <c r="AD8" s="186"/>
      <c r="AE8" s="186"/>
      <c r="AF8" s="187"/>
      <c r="AG8" s="185"/>
      <c r="AH8" s="186"/>
      <c r="AI8" s="186"/>
      <c r="AJ8" s="186"/>
      <c r="AK8" s="187"/>
    </row>
    <row r="9" spans="1:72" ht="13.9" customHeight="1" x14ac:dyDescent="0.25">
      <c r="A9" s="225" t="s">
        <v>362</v>
      </c>
      <c r="B9" s="188"/>
      <c r="C9" s="186"/>
      <c r="D9" s="186"/>
      <c r="E9" s="186"/>
      <c r="F9" s="186"/>
      <c r="G9" s="187"/>
      <c r="H9" s="188"/>
      <c r="I9" s="186"/>
      <c r="J9" s="186"/>
      <c r="K9" s="186"/>
      <c r="L9" s="186"/>
      <c r="M9" s="186"/>
      <c r="N9" s="187"/>
      <c r="O9" s="188"/>
      <c r="P9" s="186"/>
      <c r="Q9" s="186"/>
      <c r="R9" s="186"/>
      <c r="S9" s="187"/>
      <c r="T9" s="188"/>
      <c r="U9" s="186"/>
      <c r="V9" s="186"/>
      <c r="W9" s="186"/>
      <c r="X9" s="187"/>
      <c r="Y9" s="188"/>
      <c r="Z9" s="186"/>
      <c r="AA9" s="186"/>
      <c r="AB9" s="189"/>
      <c r="AC9" s="188"/>
      <c r="AD9" s="186"/>
      <c r="AE9" s="186"/>
      <c r="AF9" s="187"/>
      <c r="AG9" s="185"/>
      <c r="AH9" s="186"/>
      <c r="AI9" s="186"/>
      <c r="AJ9" s="186"/>
      <c r="AK9" s="187"/>
    </row>
    <row r="10" spans="1:72" ht="13.9" customHeight="1" x14ac:dyDescent="0.25">
      <c r="A10" s="225" t="s">
        <v>363</v>
      </c>
      <c r="B10" s="188"/>
      <c r="C10" s="186"/>
      <c r="D10" s="186"/>
      <c r="E10" s="186"/>
      <c r="F10" s="186"/>
      <c r="G10" s="187"/>
      <c r="H10" s="188"/>
      <c r="I10" s="186"/>
      <c r="J10" s="186"/>
      <c r="K10" s="186"/>
      <c r="L10" s="186"/>
      <c r="M10" s="186"/>
      <c r="N10" s="187"/>
      <c r="O10" s="188"/>
      <c r="P10" s="186"/>
      <c r="Q10" s="186"/>
      <c r="R10" s="186"/>
      <c r="S10" s="187"/>
      <c r="T10" s="188"/>
      <c r="U10" s="186"/>
      <c r="V10" s="186"/>
      <c r="W10" s="186"/>
      <c r="X10" s="187"/>
      <c r="Y10" s="188"/>
      <c r="Z10" s="186"/>
      <c r="AA10" s="186"/>
      <c r="AB10" s="189"/>
      <c r="AC10" s="188"/>
      <c r="AD10" s="186"/>
      <c r="AE10" s="186"/>
      <c r="AF10" s="187"/>
      <c r="AG10" s="185"/>
      <c r="AH10" s="186"/>
      <c r="AI10" s="186"/>
      <c r="AJ10" s="186"/>
      <c r="AK10" s="187"/>
    </row>
    <row r="11" spans="1:72" ht="13.9" customHeight="1" thickBot="1" x14ac:dyDescent="0.3">
      <c r="A11" s="226" t="s">
        <v>364</v>
      </c>
      <c r="B11" s="193"/>
      <c r="C11" s="191"/>
      <c r="D11" s="191"/>
      <c r="E11" s="191"/>
      <c r="F11" s="191"/>
      <c r="G11" s="192"/>
      <c r="H11" s="193"/>
      <c r="I11" s="191"/>
      <c r="J11" s="191"/>
      <c r="K11" s="191"/>
      <c r="L11" s="191"/>
      <c r="M11" s="191"/>
      <c r="N11" s="192"/>
      <c r="O11" s="193"/>
      <c r="P11" s="191"/>
      <c r="Q11" s="191"/>
      <c r="R11" s="191"/>
      <c r="S11" s="192"/>
      <c r="T11" s="193"/>
      <c r="U11" s="191"/>
      <c r="V11" s="191"/>
      <c r="W11" s="191"/>
      <c r="X11" s="192"/>
      <c r="Y11" s="193"/>
      <c r="Z11" s="191"/>
      <c r="AA11" s="191"/>
      <c r="AB11" s="194"/>
      <c r="AC11" s="193"/>
      <c r="AD11" s="191"/>
      <c r="AE11" s="191"/>
      <c r="AF11" s="192"/>
      <c r="AG11" s="190"/>
      <c r="AH11" s="191"/>
      <c r="AI11" s="191"/>
      <c r="AJ11" s="191"/>
      <c r="AK11" s="192"/>
    </row>
    <row r="12" spans="1:72" ht="13.9" customHeight="1" x14ac:dyDescent="0.25">
      <c r="A12" s="227" t="s">
        <v>365</v>
      </c>
      <c r="B12" s="183"/>
      <c r="C12" s="181"/>
      <c r="D12" s="181"/>
      <c r="E12" s="181"/>
      <c r="F12" s="181"/>
      <c r="G12" s="182"/>
      <c r="H12" s="183"/>
      <c r="I12" s="181"/>
      <c r="J12" s="181"/>
      <c r="K12" s="181"/>
      <c r="L12" s="181"/>
      <c r="M12" s="181"/>
      <c r="N12" s="182"/>
      <c r="O12" s="183"/>
      <c r="P12" s="181"/>
      <c r="Q12" s="181"/>
      <c r="R12" s="181"/>
      <c r="S12" s="182"/>
      <c r="T12" s="183"/>
      <c r="U12" s="181"/>
      <c r="V12" s="181"/>
      <c r="W12" s="181"/>
      <c r="X12" s="182"/>
      <c r="Y12" s="183"/>
      <c r="Z12" s="181"/>
      <c r="AA12" s="181"/>
      <c r="AB12" s="184"/>
      <c r="AC12" s="198"/>
      <c r="AD12" s="196"/>
      <c r="AE12" s="196"/>
      <c r="AF12" s="197"/>
      <c r="AG12" s="180"/>
      <c r="AH12" s="181"/>
      <c r="AI12" s="181"/>
      <c r="AJ12" s="181"/>
      <c r="AK12" s="182"/>
      <c r="AM12" s="178"/>
      <c r="AN12" s="178"/>
      <c r="AO12" s="178"/>
      <c r="AP12" s="178"/>
      <c r="AQ12" s="178"/>
      <c r="AR12" s="178"/>
      <c r="AS12" s="178"/>
      <c r="AT12" s="178"/>
      <c r="AU12" s="178"/>
      <c r="AV12" s="178"/>
      <c r="AW12" s="178"/>
      <c r="AX12" s="178"/>
      <c r="AY12" s="178"/>
      <c r="AZ12" s="178"/>
      <c r="BA12" s="178"/>
      <c r="BB12" s="178"/>
      <c r="BC12" s="178"/>
      <c r="BD12" s="178"/>
      <c r="BE12" s="178"/>
      <c r="BF12" s="178"/>
      <c r="BG12" s="178"/>
      <c r="BH12" s="178"/>
      <c r="BI12" s="178"/>
      <c r="BJ12" s="178"/>
      <c r="BK12" s="178"/>
      <c r="BL12" s="178"/>
      <c r="BM12" s="178"/>
      <c r="BN12" s="178"/>
      <c r="BO12" s="178"/>
      <c r="BP12" s="178"/>
      <c r="BQ12" s="178"/>
      <c r="BR12" s="178"/>
      <c r="BS12" s="178"/>
      <c r="BT12" s="179"/>
    </row>
    <row r="13" spans="1:72" ht="13.9" customHeight="1" x14ac:dyDescent="0.25">
      <c r="A13" s="228" t="s">
        <v>366</v>
      </c>
      <c r="B13" s="188"/>
      <c r="C13" s="186"/>
      <c r="D13" s="186"/>
      <c r="E13" s="186"/>
      <c r="F13" s="186"/>
      <c r="G13" s="187"/>
      <c r="H13" s="188"/>
      <c r="I13" s="186"/>
      <c r="J13" s="186"/>
      <c r="K13" s="186"/>
      <c r="L13" s="186"/>
      <c r="M13" s="186"/>
      <c r="N13" s="187"/>
      <c r="O13" s="188"/>
      <c r="P13" s="186"/>
      <c r="Q13" s="186"/>
      <c r="R13" s="186"/>
      <c r="S13" s="187"/>
      <c r="T13" s="188"/>
      <c r="U13" s="186"/>
      <c r="V13" s="186"/>
      <c r="W13" s="186"/>
      <c r="X13" s="187"/>
      <c r="Y13" s="188"/>
      <c r="Z13" s="186"/>
      <c r="AA13" s="186"/>
      <c r="AB13" s="189"/>
      <c r="AC13" s="188"/>
      <c r="AD13" s="186"/>
      <c r="AE13" s="186"/>
      <c r="AF13" s="187"/>
      <c r="AG13" s="185"/>
      <c r="AH13" s="186"/>
      <c r="AI13" s="186"/>
      <c r="AJ13" s="186"/>
      <c r="AK13" s="187"/>
    </row>
    <row r="14" spans="1:72" ht="13.9" customHeight="1" x14ac:dyDescent="0.25">
      <c r="A14" s="228" t="s">
        <v>367</v>
      </c>
      <c r="B14" s="188"/>
      <c r="C14" s="186"/>
      <c r="D14" s="186"/>
      <c r="E14" s="186"/>
      <c r="F14" s="186"/>
      <c r="G14" s="187"/>
      <c r="H14" s="188"/>
      <c r="I14" s="186"/>
      <c r="J14" s="186"/>
      <c r="K14" s="186"/>
      <c r="L14" s="186"/>
      <c r="M14" s="186"/>
      <c r="N14" s="187"/>
      <c r="O14" s="188"/>
      <c r="P14" s="186"/>
      <c r="Q14" s="186"/>
      <c r="R14" s="186"/>
      <c r="S14" s="187"/>
      <c r="T14" s="188"/>
      <c r="U14" s="186"/>
      <c r="V14" s="186"/>
      <c r="W14" s="186"/>
      <c r="X14" s="187"/>
      <c r="Y14" s="188"/>
      <c r="Z14" s="186"/>
      <c r="AA14" s="186"/>
      <c r="AB14" s="189"/>
      <c r="AC14" s="188"/>
      <c r="AD14" s="186"/>
      <c r="AE14" s="186"/>
      <c r="AF14" s="187"/>
      <c r="AG14" s="185"/>
      <c r="AH14" s="186"/>
      <c r="AI14" s="186"/>
      <c r="AJ14" s="186"/>
      <c r="AK14" s="187"/>
    </row>
    <row r="15" spans="1:72" ht="13.9" customHeight="1" x14ac:dyDescent="0.25">
      <c r="A15" s="228" t="s">
        <v>368</v>
      </c>
      <c r="B15" s="188"/>
      <c r="C15" s="186"/>
      <c r="D15" s="186"/>
      <c r="E15" s="186"/>
      <c r="F15" s="186"/>
      <c r="G15" s="187"/>
      <c r="H15" s="188"/>
      <c r="I15" s="186"/>
      <c r="J15" s="186"/>
      <c r="K15" s="186"/>
      <c r="L15" s="186"/>
      <c r="M15" s="186"/>
      <c r="N15" s="187"/>
      <c r="O15" s="188"/>
      <c r="P15" s="186"/>
      <c r="Q15" s="186"/>
      <c r="R15" s="186"/>
      <c r="S15" s="187"/>
      <c r="T15" s="188"/>
      <c r="U15" s="186"/>
      <c r="V15" s="186"/>
      <c r="W15" s="186"/>
      <c r="X15" s="187"/>
      <c r="Y15" s="188"/>
      <c r="Z15" s="186"/>
      <c r="AA15" s="186"/>
      <c r="AB15" s="189"/>
      <c r="AC15" s="188"/>
      <c r="AD15" s="186"/>
      <c r="AE15" s="186"/>
      <c r="AF15" s="187"/>
      <c r="AG15" s="185"/>
      <c r="AH15" s="186"/>
      <c r="AI15" s="186"/>
      <c r="AJ15" s="186"/>
      <c r="AK15" s="187"/>
    </row>
    <row r="16" spans="1:72" ht="13.9" customHeight="1" x14ac:dyDescent="0.25">
      <c r="A16" s="228" t="s">
        <v>369</v>
      </c>
      <c r="B16" s="188"/>
      <c r="C16" s="186"/>
      <c r="D16" s="186"/>
      <c r="E16" s="186"/>
      <c r="F16" s="186"/>
      <c r="G16" s="187"/>
      <c r="H16" s="188"/>
      <c r="I16" s="186"/>
      <c r="J16" s="186"/>
      <c r="K16" s="186"/>
      <c r="L16" s="186"/>
      <c r="M16" s="186"/>
      <c r="N16" s="187"/>
      <c r="O16" s="188"/>
      <c r="P16" s="186"/>
      <c r="Q16" s="186"/>
      <c r="R16" s="186"/>
      <c r="S16" s="187"/>
      <c r="T16" s="188"/>
      <c r="U16" s="186"/>
      <c r="V16" s="186"/>
      <c r="W16" s="186"/>
      <c r="X16" s="187"/>
      <c r="Y16" s="188"/>
      <c r="Z16" s="186"/>
      <c r="AA16" s="186"/>
      <c r="AB16" s="189"/>
      <c r="AC16" s="188"/>
      <c r="AD16" s="186"/>
      <c r="AE16" s="186"/>
      <c r="AF16" s="187"/>
      <c r="AG16" s="185"/>
      <c r="AH16" s="186"/>
      <c r="AI16" s="186"/>
      <c r="AJ16" s="186"/>
      <c r="AK16" s="187"/>
    </row>
    <row r="17" spans="1:37" ht="13.9" customHeight="1" x14ac:dyDescent="0.25">
      <c r="A17" s="228" t="s">
        <v>370</v>
      </c>
      <c r="B17" s="188"/>
      <c r="C17" s="186"/>
      <c r="D17" s="186"/>
      <c r="E17" s="186"/>
      <c r="F17" s="186"/>
      <c r="G17" s="187"/>
      <c r="H17" s="188"/>
      <c r="I17" s="186"/>
      <c r="J17" s="186"/>
      <c r="K17" s="186"/>
      <c r="L17" s="186"/>
      <c r="M17" s="186"/>
      <c r="N17" s="187"/>
      <c r="O17" s="188"/>
      <c r="P17" s="186"/>
      <c r="Q17" s="186"/>
      <c r="R17" s="186"/>
      <c r="S17" s="187"/>
      <c r="T17" s="188"/>
      <c r="U17" s="186"/>
      <c r="V17" s="186"/>
      <c r="W17" s="186"/>
      <c r="X17" s="187"/>
      <c r="Y17" s="188"/>
      <c r="Z17" s="186"/>
      <c r="AA17" s="186"/>
      <c r="AB17" s="189"/>
      <c r="AC17" s="188"/>
      <c r="AD17" s="186"/>
      <c r="AE17" s="186"/>
      <c r="AF17" s="187"/>
      <c r="AG17" s="185"/>
      <c r="AH17" s="186"/>
      <c r="AI17" s="186"/>
      <c r="AJ17" s="186"/>
      <c r="AK17" s="187"/>
    </row>
    <row r="18" spans="1:37" ht="13.9" customHeight="1" x14ac:dyDescent="0.25">
      <c r="A18" s="228" t="s">
        <v>371</v>
      </c>
      <c r="B18" s="188"/>
      <c r="C18" s="186"/>
      <c r="D18" s="186"/>
      <c r="E18" s="186"/>
      <c r="F18" s="186"/>
      <c r="G18" s="187"/>
      <c r="H18" s="188"/>
      <c r="I18" s="186"/>
      <c r="J18" s="186"/>
      <c r="K18" s="186"/>
      <c r="L18" s="186"/>
      <c r="M18" s="186"/>
      <c r="N18" s="187"/>
      <c r="O18" s="188"/>
      <c r="P18" s="186"/>
      <c r="Q18" s="186"/>
      <c r="R18" s="186"/>
      <c r="S18" s="187"/>
      <c r="T18" s="188"/>
      <c r="U18" s="186"/>
      <c r="V18" s="186"/>
      <c r="W18" s="186"/>
      <c r="X18" s="187"/>
      <c r="Y18" s="188"/>
      <c r="Z18" s="186"/>
      <c r="AA18" s="186"/>
      <c r="AB18" s="189"/>
      <c r="AC18" s="188"/>
      <c r="AD18" s="186"/>
      <c r="AE18" s="186"/>
      <c r="AF18" s="187"/>
      <c r="AG18" s="185"/>
      <c r="AH18" s="186"/>
      <c r="AI18" s="186"/>
      <c r="AJ18" s="186"/>
      <c r="AK18" s="187"/>
    </row>
    <row r="19" spans="1:37" ht="13.9" customHeight="1" thickBot="1" x14ac:dyDescent="0.3">
      <c r="A19" s="229" t="s">
        <v>372</v>
      </c>
      <c r="B19" s="193"/>
      <c r="C19" s="191"/>
      <c r="D19" s="191"/>
      <c r="E19" s="191"/>
      <c r="F19" s="191"/>
      <c r="G19" s="192"/>
      <c r="H19" s="193"/>
      <c r="I19" s="191"/>
      <c r="J19" s="191"/>
      <c r="K19" s="191"/>
      <c r="L19" s="191"/>
      <c r="M19" s="191"/>
      <c r="N19" s="192"/>
      <c r="O19" s="193"/>
      <c r="P19" s="191"/>
      <c r="Q19" s="191"/>
      <c r="R19" s="191"/>
      <c r="S19" s="192"/>
      <c r="T19" s="193"/>
      <c r="U19" s="191"/>
      <c r="V19" s="191"/>
      <c r="W19" s="191"/>
      <c r="X19" s="192"/>
      <c r="Y19" s="193"/>
      <c r="Z19" s="191"/>
      <c r="AA19" s="191"/>
      <c r="AB19" s="194"/>
      <c r="AC19" s="263"/>
      <c r="AD19" s="264"/>
      <c r="AE19" s="264"/>
      <c r="AF19" s="265"/>
      <c r="AG19" s="190"/>
      <c r="AH19" s="191"/>
      <c r="AI19" s="191"/>
      <c r="AJ19" s="191"/>
      <c r="AK19" s="192"/>
    </row>
    <row r="20" spans="1:37" ht="12" customHeight="1" x14ac:dyDescent="0.25">
      <c r="A20" s="230" t="s">
        <v>373</v>
      </c>
      <c r="B20" s="183"/>
      <c r="C20" s="181"/>
      <c r="D20" s="181"/>
      <c r="E20" s="181"/>
      <c r="F20" s="181"/>
      <c r="G20" s="182"/>
      <c r="H20" s="183"/>
      <c r="I20" s="181"/>
      <c r="J20" s="181"/>
      <c r="K20" s="181"/>
      <c r="L20" s="181"/>
      <c r="M20" s="181"/>
      <c r="N20" s="182"/>
      <c r="O20" s="183"/>
      <c r="P20" s="181"/>
      <c r="Q20" s="181"/>
      <c r="R20" s="181"/>
      <c r="S20" s="182"/>
      <c r="T20" s="183"/>
      <c r="U20" s="181"/>
      <c r="V20" s="181"/>
      <c r="W20" s="181"/>
      <c r="X20" s="182"/>
      <c r="Y20" s="183"/>
      <c r="Z20" s="181"/>
      <c r="AA20" s="181"/>
      <c r="AB20" s="184"/>
      <c r="AC20" s="183"/>
      <c r="AD20" s="181"/>
      <c r="AE20" s="181"/>
      <c r="AF20" s="182"/>
      <c r="AG20" s="180"/>
      <c r="AH20" s="181"/>
      <c r="AI20" s="181"/>
      <c r="AJ20" s="181"/>
      <c r="AK20" s="182"/>
    </row>
    <row r="21" spans="1:37" ht="12" customHeight="1" x14ac:dyDescent="0.25">
      <c r="A21" s="231" t="s">
        <v>374</v>
      </c>
      <c r="B21" s="188"/>
      <c r="C21" s="186"/>
      <c r="D21" s="186"/>
      <c r="E21" s="186"/>
      <c r="F21" s="186"/>
      <c r="G21" s="187"/>
      <c r="H21" s="188"/>
      <c r="I21" s="186"/>
      <c r="J21" s="186"/>
      <c r="K21" s="186"/>
      <c r="L21" s="186"/>
      <c r="M21" s="186"/>
      <c r="N21" s="187"/>
      <c r="O21" s="188"/>
      <c r="P21" s="186"/>
      <c r="Q21" s="186"/>
      <c r="R21" s="186"/>
      <c r="S21" s="187"/>
      <c r="T21" s="188"/>
      <c r="U21" s="186"/>
      <c r="V21" s="186"/>
      <c r="W21" s="186"/>
      <c r="X21" s="187"/>
      <c r="Y21" s="188"/>
      <c r="Z21" s="186"/>
      <c r="AA21" s="186"/>
      <c r="AB21" s="189"/>
      <c r="AC21" s="188"/>
      <c r="AD21" s="186"/>
      <c r="AE21" s="186"/>
      <c r="AF21" s="187"/>
      <c r="AG21" s="185"/>
      <c r="AH21" s="186"/>
      <c r="AI21" s="186"/>
      <c r="AJ21" s="186"/>
      <c r="AK21" s="187"/>
    </row>
    <row r="22" spans="1:37" ht="12" customHeight="1" x14ac:dyDescent="0.25">
      <c r="A22" s="231" t="s">
        <v>375</v>
      </c>
      <c r="B22" s="188"/>
      <c r="C22" s="186"/>
      <c r="D22" s="186"/>
      <c r="E22" s="186"/>
      <c r="F22" s="186"/>
      <c r="G22" s="187"/>
      <c r="H22" s="188"/>
      <c r="I22" s="186"/>
      <c r="J22" s="186"/>
      <c r="K22" s="186"/>
      <c r="L22" s="186"/>
      <c r="M22" s="186"/>
      <c r="N22" s="187"/>
      <c r="O22" s="188"/>
      <c r="P22" s="186"/>
      <c r="Q22" s="186"/>
      <c r="R22" s="186"/>
      <c r="S22" s="187"/>
      <c r="T22" s="188"/>
      <c r="U22" s="186"/>
      <c r="V22" s="186"/>
      <c r="W22" s="186"/>
      <c r="X22" s="187"/>
      <c r="Y22" s="188"/>
      <c r="Z22" s="186"/>
      <c r="AA22" s="186"/>
      <c r="AB22" s="189"/>
      <c r="AC22" s="188"/>
      <c r="AD22" s="186"/>
      <c r="AE22" s="186"/>
      <c r="AF22" s="187"/>
      <c r="AG22" s="185"/>
      <c r="AH22" s="186"/>
      <c r="AI22" s="186"/>
      <c r="AJ22" s="186"/>
      <c r="AK22" s="187"/>
    </row>
    <row r="23" spans="1:37" ht="12" customHeight="1" x14ac:dyDescent="0.25">
      <c r="A23" s="231" t="s">
        <v>376</v>
      </c>
      <c r="B23" s="188"/>
      <c r="C23" s="186"/>
      <c r="D23" s="186"/>
      <c r="E23" s="186"/>
      <c r="F23" s="186"/>
      <c r="G23" s="187"/>
      <c r="H23" s="188"/>
      <c r="I23" s="186"/>
      <c r="J23" s="186"/>
      <c r="K23" s="186"/>
      <c r="L23" s="186"/>
      <c r="M23" s="186"/>
      <c r="N23" s="187"/>
      <c r="O23" s="188"/>
      <c r="P23" s="186"/>
      <c r="Q23" s="186"/>
      <c r="R23" s="186"/>
      <c r="S23" s="187"/>
      <c r="T23" s="188"/>
      <c r="U23" s="186"/>
      <c r="V23" s="186"/>
      <c r="W23" s="186"/>
      <c r="X23" s="187"/>
      <c r="Y23" s="188"/>
      <c r="Z23" s="186"/>
      <c r="AA23" s="186"/>
      <c r="AB23" s="189"/>
      <c r="AC23" s="188"/>
      <c r="AD23" s="186"/>
      <c r="AE23" s="186"/>
      <c r="AF23" s="187"/>
      <c r="AG23" s="185"/>
      <c r="AH23" s="186"/>
      <c r="AI23" s="186"/>
      <c r="AJ23" s="186"/>
      <c r="AK23" s="187"/>
    </row>
    <row r="24" spans="1:37" ht="12" customHeight="1" thickBot="1" x14ac:dyDescent="0.3">
      <c r="A24" s="232" t="s">
        <v>377</v>
      </c>
      <c r="B24" s="193"/>
      <c r="C24" s="191"/>
      <c r="D24" s="191"/>
      <c r="E24" s="191"/>
      <c r="F24" s="191"/>
      <c r="G24" s="192"/>
      <c r="H24" s="193"/>
      <c r="I24" s="191"/>
      <c r="J24" s="191"/>
      <c r="K24" s="191"/>
      <c r="L24" s="191"/>
      <c r="M24" s="191"/>
      <c r="N24" s="192"/>
      <c r="O24" s="193"/>
      <c r="P24" s="191"/>
      <c r="Q24" s="191"/>
      <c r="R24" s="191"/>
      <c r="S24" s="192"/>
      <c r="T24" s="193"/>
      <c r="U24" s="191"/>
      <c r="V24" s="191"/>
      <c r="W24" s="191"/>
      <c r="X24" s="192"/>
      <c r="Y24" s="193"/>
      <c r="Z24" s="191"/>
      <c r="AA24" s="191"/>
      <c r="AB24" s="194"/>
      <c r="AC24" s="193"/>
      <c r="AD24" s="191"/>
      <c r="AE24" s="191"/>
      <c r="AF24" s="192"/>
      <c r="AG24" s="190"/>
      <c r="AH24" s="191"/>
      <c r="AI24" s="191"/>
      <c r="AJ24" s="191"/>
      <c r="AK24" s="192"/>
    </row>
    <row r="25" spans="1:37" ht="12" customHeight="1" x14ac:dyDescent="0.25">
      <c r="A25" s="170" t="s">
        <v>378</v>
      </c>
      <c r="B25" s="183"/>
      <c r="C25" s="181"/>
      <c r="D25" s="181"/>
      <c r="E25" s="181"/>
      <c r="F25" s="181"/>
      <c r="G25" s="182"/>
      <c r="H25" s="183"/>
      <c r="I25" s="181"/>
      <c r="J25" s="181"/>
      <c r="K25" s="181"/>
      <c r="L25" s="181"/>
      <c r="M25" s="181"/>
      <c r="N25" s="182"/>
      <c r="O25" s="183"/>
      <c r="P25" s="181"/>
      <c r="Q25" s="181"/>
      <c r="R25" s="181"/>
      <c r="S25" s="182"/>
      <c r="T25" s="183"/>
      <c r="U25" s="181"/>
      <c r="V25" s="181"/>
      <c r="W25" s="181"/>
      <c r="X25" s="182"/>
      <c r="Y25" s="183"/>
      <c r="Z25" s="181"/>
      <c r="AA25" s="181"/>
      <c r="AB25" s="184"/>
      <c r="AC25" s="198"/>
      <c r="AD25" s="196"/>
      <c r="AE25" s="196"/>
      <c r="AF25" s="197"/>
      <c r="AG25" s="180"/>
      <c r="AH25" s="181"/>
      <c r="AI25" s="181"/>
      <c r="AJ25" s="181"/>
      <c r="AK25" s="182"/>
    </row>
    <row r="26" spans="1:37" ht="12" customHeight="1" x14ac:dyDescent="0.25">
      <c r="A26" s="171" t="s">
        <v>379</v>
      </c>
      <c r="B26" s="188"/>
      <c r="C26" s="186"/>
      <c r="D26" s="186"/>
      <c r="E26" s="186"/>
      <c r="F26" s="186"/>
      <c r="G26" s="187"/>
      <c r="H26" s="188"/>
      <c r="I26" s="186"/>
      <c r="J26" s="186"/>
      <c r="K26" s="186"/>
      <c r="L26" s="186"/>
      <c r="M26" s="186"/>
      <c r="N26" s="187"/>
      <c r="O26" s="188"/>
      <c r="P26" s="186"/>
      <c r="Q26" s="186"/>
      <c r="R26" s="186"/>
      <c r="S26" s="187"/>
      <c r="T26" s="188"/>
      <c r="U26" s="186"/>
      <c r="V26" s="186"/>
      <c r="W26" s="186"/>
      <c r="X26" s="187"/>
      <c r="Y26" s="188"/>
      <c r="Z26" s="186"/>
      <c r="AA26" s="186"/>
      <c r="AB26" s="189"/>
      <c r="AC26" s="188"/>
      <c r="AD26" s="186"/>
      <c r="AE26" s="186"/>
      <c r="AF26" s="187"/>
      <c r="AG26" s="185"/>
      <c r="AH26" s="186"/>
      <c r="AI26" s="186"/>
      <c r="AJ26" s="186"/>
      <c r="AK26" s="187"/>
    </row>
    <row r="27" spans="1:37" ht="12" customHeight="1" x14ac:dyDescent="0.25">
      <c r="A27" s="171" t="s">
        <v>380</v>
      </c>
      <c r="B27" s="188"/>
      <c r="C27" s="186"/>
      <c r="D27" s="186"/>
      <c r="E27" s="186"/>
      <c r="F27" s="186"/>
      <c r="G27" s="187"/>
      <c r="H27" s="188"/>
      <c r="I27" s="186"/>
      <c r="J27" s="186"/>
      <c r="K27" s="186"/>
      <c r="L27" s="186"/>
      <c r="M27" s="186"/>
      <c r="N27" s="187"/>
      <c r="O27" s="188"/>
      <c r="P27" s="186"/>
      <c r="Q27" s="186"/>
      <c r="R27" s="186"/>
      <c r="S27" s="187"/>
      <c r="T27" s="188"/>
      <c r="U27" s="186"/>
      <c r="V27" s="186"/>
      <c r="W27" s="186"/>
      <c r="X27" s="187"/>
      <c r="Y27" s="188"/>
      <c r="Z27" s="186"/>
      <c r="AA27" s="186"/>
      <c r="AB27" s="189"/>
      <c r="AC27" s="188"/>
      <c r="AD27" s="186"/>
      <c r="AE27" s="186"/>
      <c r="AF27" s="187"/>
      <c r="AG27" s="185"/>
      <c r="AH27" s="186"/>
      <c r="AI27" s="186"/>
      <c r="AJ27" s="186"/>
      <c r="AK27" s="187"/>
    </row>
    <row r="28" spans="1:37" ht="12" customHeight="1" thickBot="1" x14ac:dyDescent="0.3">
      <c r="A28" s="172" t="s">
        <v>381</v>
      </c>
      <c r="B28" s="193"/>
      <c r="C28" s="191"/>
      <c r="D28" s="191"/>
      <c r="E28" s="191"/>
      <c r="F28" s="191"/>
      <c r="G28" s="192"/>
      <c r="H28" s="193"/>
      <c r="I28" s="191"/>
      <c r="J28" s="191"/>
      <c r="K28" s="191"/>
      <c r="L28" s="191"/>
      <c r="M28" s="191"/>
      <c r="N28" s="192"/>
      <c r="O28" s="193"/>
      <c r="P28" s="191"/>
      <c r="Q28" s="191"/>
      <c r="R28" s="191"/>
      <c r="S28" s="192"/>
      <c r="T28" s="193"/>
      <c r="U28" s="191"/>
      <c r="V28" s="191"/>
      <c r="W28" s="191"/>
      <c r="X28" s="192"/>
      <c r="Y28" s="193"/>
      <c r="Z28" s="191"/>
      <c r="AA28" s="191"/>
      <c r="AB28" s="194"/>
      <c r="AC28" s="193"/>
      <c r="AD28" s="191"/>
      <c r="AE28" s="191"/>
      <c r="AF28" s="192"/>
      <c r="AG28" s="190"/>
      <c r="AH28" s="191"/>
      <c r="AI28" s="191"/>
      <c r="AJ28" s="191"/>
      <c r="AK28" s="192"/>
    </row>
  </sheetData>
  <mergeCells count="7">
    <mergeCell ref="A1:AK1"/>
    <mergeCell ref="Y2:AB2"/>
    <mergeCell ref="AC2:AF2"/>
    <mergeCell ref="B2:G2"/>
    <mergeCell ref="H2:N2"/>
    <mergeCell ref="O2:S2"/>
    <mergeCell ref="T2:X2"/>
  </mergeCells>
  <pageMargins left="0.11811023622047245" right="0.11811023622047245" top="0.19685039370078741" bottom="0.19685039370078741" header="0" footer="0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8"/>
  <sheetViews>
    <sheetView zoomScale="96" zoomScaleNormal="96" workbookViewId="0">
      <selection activeCell="AB24" sqref="AB24"/>
    </sheetView>
  </sheetViews>
  <sheetFormatPr defaultRowHeight="15" x14ac:dyDescent="0.25"/>
  <cols>
    <col min="2" max="37" width="3.7109375" style="168" customWidth="1"/>
  </cols>
  <sheetData>
    <row r="1" spans="1:72" ht="15" customHeight="1" thickBot="1" x14ac:dyDescent="0.3">
      <c r="A1" s="387" t="s">
        <v>120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8"/>
      <c r="O1" s="388"/>
      <c r="P1" s="388"/>
      <c r="Q1" s="388"/>
      <c r="R1" s="388"/>
      <c r="S1" s="388"/>
      <c r="T1" s="388"/>
      <c r="U1" s="388"/>
      <c r="V1" s="388"/>
      <c r="W1" s="388"/>
      <c r="X1" s="388"/>
      <c r="Y1" s="388"/>
      <c r="Z1" s="388"/>
      <c r="AA1" s="388"/>
      <c r="AB1" s="388"/>
      <c r="AC1" s="388"/>
      <c r="AD1" s="388"/>
      <c r="AE1" s="388"/>
      <c r="AF1" s="388"/>
      <c r="AG1" s="388"/>
      <c r="AH1" s="388"/>
      <c r="AI1" s="388"/>
      <c r="AJ1" s="388"/>
      <c r="AK1" s="390"/>
    </row>
    <row r="2" spans="1:72" ht="21.6" customHeight="1" thickBot="1" x14ac:dyDescent="0.3">
      <c r="A2" s="245" t="s">
        <v>355</v>
      </c>
      <c r="B2" s="408" t="s">
        <v>121</v>
      </c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10"/>
      <c r="N2" s="411" t="s">
        <v>122</v>
      </c>
      <c r="O2" s="412"/>
      <c r="P2" s="412"/>
      <c r="Q2" s="413"/>
      <c r="R2" s="405" t="s">
        <v>123</v>
      </c>
      <c r="S2" s="406"/>
      <c r="T2" s="406"/>
      <c r="U2" s="407"/>
      <c r="V2" s="405" t="s">
        <v>124</v>
      </c>
      <c r="W2" s="406"/>
      <c r="X2" s="406"/>
      <c r="Y2" s="406"/>
      <c r="Z2" s="406"/>
      <c r="AA2" s="406"/>
      <c r="AB2" s="406"/>
      <c r="AC2" s="406"/>
      <c r="AD2" s="406"/>
      <c r="AE2" s="406"/>
      <c r="AF2" s="407"/>
      <c r="AG2" s="275"/>
      <c r="AH2" s="405" t="s">
        <v>126</v>
      </c>
      <c r="AI2" s="406"/>
      <c r="AJ2" s="406"/>
      <c r="AK2" s="407"/>
    </row>
    <row r="3" spans="1:72" ht="181.9" customHeight="1" thickBot="1" x14ac:dyDescent="0.3">
      <c r="A3" s="223" t="s">
        <v>357</v>
      </c>
      <c r="B3" s="266" t="s">
        <v>127</v>
      </c>
      <c r="C3" s="267" t="s">
        <v>128</v>
      </c>
      <c r="D3" s="267" t="s">
        <v>131</v>
      </c>
      <c r="E3" s="267" t="s">
        <v>129</v>
      </c>
      <c r="F3" s="267" t="s">
        <v>130</v>
      </c>
      <c r="G3" s="267" t="s">
        <v>132</v>
      </c>
      <c r="H3" s="267" t="s">
        <v>133</v>
      </c>
      <c r="I3" s="267" t="s">
        <v>134</v>
      </c>
      <c r="J3" s="267" t="s">
        <v>135</v>
      </c>
      <c r="K3" s="267" t="s">
        <v>136</v>
      </c>
      <c r="L3" s="267" t="s">
        <v>137</v>
      </c>
      <c r="M3" s="269" t="s">
        <v>138</v>
      </c>
      <c r="N3" s="252" t="s">
        <v>140</v>
      </c>
      <c r="O3" s="253" t="s">
        <v>141</v>
      </c>
      <c r="P3" s="253" t="s">
        <v>142</v>
      </c>
      <c r="Q3" s="254" t="s">
        <v>143</v>
      </c>
      <c r="R3" s="242" t="s">
        <v>144</v>
      </c>
      <c r="S3" s="243" t="s">
        <v>145</v>
      </c>
      <c r="T3" s="243" t="s">
        <v>146</v>
      </c>
      <c r="U3" s="249" t="s">
        <v>147</v>
      </c>
      <c r="V3" s="252" t="s">
        <v>149</v>
      </c>
      <c r="W3" s="253" t="s">
        <v>150</v>
      </c>
      <c r="X3" s="253" t="s">
        <v>151</v>
      </c>
      <c r="Y3" s="253" t="s">
        <v>152</v>
      </c>
      <c r="Z3" s="253" t="s">
        <v>153</v>
      </c>
      <c r="AA3" s="253" t="s">
        <v>154</v>
      </c>
      <c r="AB3" s="253" t="s">
        <v>155</v>
      </c>
      <c r="AC3" s="253" t="s">
        <v>156</v>
      </c>
      <c r="AD3" s="253" t="s">
        <v>157</v>
      </c>
      <c r="AE3" s="253" t="s">
        <v>158</v>
      </c>
      <c r="AF3" s="274" t="s">
        <v>159</v>
      </c>
      <c r="AG3" s="276" t="s">
        <v>160</v>
      </c>
      <c r="AH3" s="252" t="s">
        <v>164</v>
      </c>
      <c r="AI3" s="253" t="s">
        <v>165</v>
      </c>
      <c r="AJ3" s="253" t="s">
        <v>166</v>
      </c>
      <c r="AK3" s="254"/>
    </row>
    <row r="4" spans="1:72" ht="26.45" customHeight="1" thickBot="1" x14ac:dyDescent="0.3">
      <c r="A4" s="169" t="s">
        <v>385</v>
      </c>
      <c r="B4" s="246">
        <v>3</v>
      </c>
      <c r="C4" s="262">
        <v>3</v>
      </c>
      <c r="D4" s="262">
        <v>3</v>
      </c>
      <c r="E4" s="262">
        <v>3.5</v>
      </c>
      <c r="F4" s="262" t="s">
        <v>47</v>
      </c>
      <c r="G4" s="262">
        <v>4</v>
      </c>
      <c r="H4" s="262" t="s">
        <v>26</v>
      </c>
      <c r="I4" s="262" t="s">
        <v>26</v>
      </c>
      <c r="J4" s="262" t="s">
        <v>26</v>
      </c>
      <c r="K4" s="262" t="s">
        <v>26</v>
      </c>
      <c r="L4" s="262" t="s">
        <v>49</v>
      </c>
      <c r="M4" s="268" t="s">
        <v>139</v>
      </c>
      <c r="N4" s="270" t="s">
        <v>74</v>
      </c>
      <c r="O4" s="271" t="s">
        <v>48</v>
      </c>
      <c r="P4" s="271" t="s">
        <v>48</v>
      </c>
      <c r="Q4" s="272" t="s">
        <v>49</v>
      </c>
      <c r="R4" s="246">
        <v>4</v>
      </c>
      <c r="S4" s="262" t="s">
        <v>26</v>
      </c>
      <c r="T4" s="262" t="s">
        <v>49</v>
      </c>
      <c r="U4" s="268" t="s">
        <v>56</v>
      </c>
      <c r="V4" s="246" t="s">
        <v>16</v>
      </c>
      <c r="W4" s="240" t="s">
        <v>16</v>
      </c>
      <c r="X4" s="240" t="s">
        <v>46</v>
      </c>
      <c r="Y4" s="240" t="s">
        <v>148</v>
      </c>
      <c r="Z4" s="240" t="s">
        <v>26</v>
      </c>
      <c r="AA4" s="240" t="s">
        <v>26</v>
      </c>
      <c r="AB4" s="240" t="s">
        <v>78</v>
      </c>
      <c r="AC4" s="240" t="s">
        <v>78</v>
      </c>
      <c r="AD4" s="240" t="s">
        <v>50</v>
      </c>
      <c r="AE4" s="240" t="s">
        <v>139</v>
      </c>
      <c r="AF4" s="273" t="s">
        <v>139</v>
      </c>
      <c r="AG4" s="277"/>
      <c r="AH4" s="282" t="s">
        <v>48</v>
      </c>
      <c r="AI4" s="283" t="s">
        <v>38</v>
      </c>
      <c r="AJ4" s="283" t="s">
        <v>139</v>
      </c>
      <c r="AK4" s="284"/>
    </row>
    <row r="5" spans="1:72" ht="13.9" customHeight="1" x14ac:dyDescent="0.25">
      <c r="A5" s="224" t="s">
        <v>358</v>
      </c>
      <c r="B5" s="198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9"/>
      <c r="N5" s="198"/>
      <c r="O5" s="196"/>
      <c r="P5" s="196"/>
      <c r="Q5" s="197"/>
      <c r="R5" s="198"/>
      <c r="S5" s="196"/>
      <c r="T5" s="196"/>
      <c r="U5" s="199"/>
      <c r="V5" s="183"/>
      <c r="W5" s="181"/>
      <c r="X5" s="181"/>
      <c r="Y5" s="181"/>
      <c r="Z5" s="181"/>
      <c r="AA5" s="181"/>
      <c r="AB5" s="181"/>
      <c r="AC5" s="181"/>
      <c r="AD5" s="181"/>
      <c r="AE5" s="181"/>
      <c r="AF5" s="182"/>
      <c r="AG5" s="278"/>
      <c r="AH5" s="198"/>
      <c r="AI5" s="196"/>
      <c r="AJ5" s="196"/>
      <c r="AK5" s="197"/>
    </row>
    <row r="6" spans="1:72" ht="13.9" customHeight="1" x14ac:dyDescent="0.25">
      <c r="A6" s="225" t="s">
        <v>359</v>
      </c>
      <c r="B6" s="188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9"/>
      <c r="N6" s="188"/>
      <c r="O6" s="186"/>
      <c r="P6" s="186"/>
      <c r="Q6" s="187"/>
      <c r="R6" s="188"/>
      <c r="S6" s="186"/>
      <c r="T6" s="186"/>
      <c r="U6" s="189"/>
      <c r="V6" s="188"/>
      <c r="W6" s="186"/>
      <c r="X6" s="186"/>
      <c r="Y6" s="186"/>
      <c r="Z6" s="186"/>
      <c r="AA6" s="186"/>
      <c r="AB6" s="186"/>
      <c r="AC6" s="186"/>
      <c r="AD6" s="186"/>
      <c r="AE6" s="186"/>
      <c r="AF6" s="187"/>
      <c r="AG6" s="279"/>
      <c r="AH6" s="188"/>
      <c r="AI6" s="186"/>
      <c r="AJ6" s="186"/>
      <c r="AK6" s="187"/>
    </row>
    <row r="7" spans="1:72" ht="13.9" customHeight="1" x14ac:dyDescent="0.25">
      <c r="A7" s="225" t="s">
        <v>360</v>
      </c>
      <c r="B7" s="188"/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9"/>
      <c r="N7" s="188"/>
      <c r="O7" s="186"/>
      <c r="P7" s="186"/>
      <c r="Q7" s="187"/>
      <c r="R7" s="188"/>
      <c r="S7" s="186"/>
      <c r="T7" s="186"/>
      <c r="U7" s="189"/>
      <c r="V7" s="188"/>
      <c r="W7" s="186"/>
      <c r="X7" s="186"/>
      <c r="Y7" s="186"/>
      <c r="Z7" s="186"/>
      <c r="AA7" s="186"/>
      <c r="AB7" s="186"/>
      <c r="AC7" s="186"/>
      <c r="AD7" s="186"/>
      <c r="AE7" s="186"/>
      <c r="AF7" s="187"/>
      <c r="AG7" s="279"/>
      <c r="AH7" s="188"/>
      <c r="AI7" s="186"/>
      <c r="AJ7" s="186"/>
      <c r="AK7" s="187"/>
    </row>
    <row r="8" spans="1:72" ht="13.9" customHeight="1" x14ac:dyDescent="0.25">
      <c r="A8" s="225" t="s">
        <v>361</v>
      </c>
      <c r="B8" s="188"/>
      <c r="C8" s="186"/>
      <c r="D8" s="186"/>
      <c r="E8" s="186"/>
      <c r="F8" s="186"/>
      <c r="G8" s="186"/>
      <c r="H8" s="186"/>
      <c r="I8" s="186"/>
      <c r="J8" s="186"/>
      <c r="K8" s="186"/>
      <c r="L8" s="186"/>
      <c r="M8" s="189"/>
      <c r="N8" s="188"/>
      <c r="O8" s="186"/>
      <c r="P8" s="186"/>
      <c r="Q8" s="187"/>
      <c r="R8" s="188"/>
      <c r="S8" s="186"/>
      <c r="T8" s="186"/>
      <c r="U8" s="189"/>
      <c r="V8" s="188"/>
      <c r="W8" s="186"/>
      <c r="X8" s="186"/>
      <c r="Y8" s="186"/>
      <c r="Z8" s="186"/>
      <c r="AA8" s="186"/>
      <c r="AB8" s="186"/>
      <c r="AC8" s="186"/>
      <c r="AD8" s="186"/>
      <c r="AE8" s="186"/>
      <c r="AF8" s="187"/>
      <c r="AG8" s="279"/>
      <c r="AH8" s="188"/>
      <c r="AI8" s="186"/>
      <c r="AJ8" s="186"/>
      <c r="AK8" s="187"/>
    </row>
    <row r="9" spans="1:72" ht="13.9" customHeight="1" x14ac:dyDescent="0.25">
      <c r="A9" s="225" t="s">
        <v>362</v>
      </c>
      <c r="B9" s="188"/>
      <c r="C9" s="186"/>
      <c r="D9" s="186"/>
      <c r="E9" s="186"/>
      <c r="F9" s="186"/>
      <c r="G9" s="186"/>
      <c r="H9" s="186"/>
      <c r="I9" s="186"/>
      <c r="J9" s="186"/>
      <c r="K9" s="186"/>
      <c r="L9" s="186"/>
      <c r="M9" s="189"/>
      <c r="N9" s="188"/>
      <c r="O9" s="186"/>
      <c r="P9" s="186"/>
      <c r="Q9" s="187"/>
      <c r="R9" s="188"/>
      <c r="S9" s="186"/>
      <c r="T9" s="186"/>
      <c r="U9" s="189"/>
      <c r="V9" s="188"/>
      <c r="W9" s="186"/>
      <c r="X9" s="186"/>
      <c r="Y9" s="186"/>
      <c r="Z9" s="186"/>
      <c r="AA9" s="186"/>
      <c r="AB9" s="186"/>
      <c r="AC9" s="186"/>
      <c r="AD9" s="186"/>
      <c r="AE9" s="186"/>
      <c r="AF9" s="187"/>
      <c r="AG9" s="279"/>
      <c r="AH9" s="188"/>
      <c r="AI9" s="186"/>
      <c r="AJ9" s="186"/>
      <c r="AK9" s="187"/>
    </row>
    <row r="10" spans="1:72" ht="13.9" customHeight="1" x14ac:dyDescent="0.25">
      <c r="A10" s="225" t="s">
        <v>363</v>
      </c>
      <c r="B10" s="188"/>
      <c r="C10" s="186"/>
      <c r="D10" s="186"/>
      <c r="E10" s="186"/>
      <c r="F10" s="186"/>
      <c r="G10" s="186"/>
      <c r="H10" s="186"/>
      <c r="I10" s="186"/>
      <c r="J10" s="186"/>
      <c r="K10" s="186"/>
      <c r="L10" s="186"/>
      <c r="M10" s="189"/>
      <c r="N10" s="188"/>
      <c r="O10" s="186"/>
      <c r="P10" s="186"/>
      <c r="Q10" s="187"/>
      <c r="R10" s="188"/>
      <c r="S10" s="186"/>
      <c r="T10" s="186"/>
      <c r="U10" s="189"/>
      <c r="V10" s="188"/>
      <c r="W10" s="186"/>
      <c r="X10" s="186"/>
      <c r="Y10" s="186"/>
      <c r="Z10" s="186"/>
      <c r="AA10" s="186"/>
      <c r="AB10" s="186"/>
      <c r="AC10" s="186"/>
      <c r="AD10" s="186"/>
      <c r="AE10" s="186"/>
      <c r="AF10" s="187"/>
      <c r="AG10" s="279"/>
      <c r="AH10" s="188"/>
      <c r="AI10" s="186"/>
      <c r="AJ10" s="186"/>
      <c r="AK10" s="187"/>
    </row>
    <row r="11" spans="1:72" ht="13.9" customHeight="1" thickBot="1" x14ac:dyDescent="0.3">
      <c r="A11" s="226" t="s">
        <v>364</v>
      </c>
      <c r="B11" s="193"/>
      <c r="C11" s="191"/>
      <c r="D11" s="191"/>
      <c r="E11" s="191"/>
      <c r="F11" s="191"/>
      <c r="G11" s="191"/>
      <c r="H11" s="191"/>
      <c r="I11" s="191"/>
      <c r="J11" s="191"/>
      <c r="K11" s="191"/>
      <c r="L11" s="191"/>
      <c r="M11" s="194"/>
      <c r="N11" s="263"/>
      <c r="O11" s="264"/>
      <c r="P11" s="264"/>
      <c r="Q11" s="265"/>
      <c r="R11" s="193"/>
      <c r="S11" s="191"/>
      <c r="T11" s="191"/>
      <c r="U11" s="194"/>
      <c r="V11" s="193"/>
      <c r="W11" s="191"/>
      <c r="X11" s="191"/>
      <c r="Y11" s="191"/>
      <c r="Z11" s="191"/>
      <c r="AA11" s="191"/>
      <c r="AB11" s="191"/>
      <c r="AC11" s="191"/>
      <c r="AD11" s="191"/>
      <c r="AE11" s="191"/>
      <c r="AF11" s="192"/>
      <c r="AG11" s="280"/>
      <c r="AH11" s="193"/>
      <c r="AI11" s="191"/>
      <c r="AJ11" s="191"/>
      <c r="AK11" s="192"/>
    </row>
    <row r="12" spans="1:72" ht="13.9" customHeight="1" x14ac:dyDescent="0.25">
      <c r="A12" s="227" t="s">
        <v>365</v>
      </c>
      <c r="B12" s="183"/>
      <c r="C12" s="181"/>
      <c r="D12" s="181"/>
      <c r="E12" s="181"/>
      <c r="F12" s="181"/>
      <c r="G12" s="181"/>
      <c r="H12" s="181"/>
      <c r="I12" s="181"/>
      <c r="J12" s="181"/>
      <c r="K12" s="181"/>
      <c r="L12" s="181"/>
      <c r="M12" s="184"/>
      <c r="N12" s="183"/>
      <c r="O12" s="181"/>
      <c r="P12" s="181"/>
      <c r="Q12" s="182"/>
      <c r="R12" s="183"/>
      <c r="S12" s="181"/>
      <c r="T12" s="181"/>
      <c r="U12" s="184"/>
      <c r="V12" s="183"/>
      <c r="W12" s="181"/>
      <c r="X12" s="181"/>
      <c r="Y12" s="181"/>
      <c r="Z12" s="181"/>
      <c r="AA12" s="181"/>
      <c r="AB12" s="181"/>
      <c r="AC12" s="181"/>
      <c r="AD12" s="181"/>
      <c r="AE12" s="181"/>
      <c r="AF12" s="182"/>
      <c r="AG12" s="281"/>
      <c r="AH12" s="183"/>
      <c r="AI12" s="181"/>
      <c r="AJ12" s="181"/>
      <c r="AK12" s="182"/>
      <c r="AM12" s="178"/>
      <c r="AN12" s="178"/>
      <c r="AO12" s="178"/>
      <c r="AP12" s="178"/>
      <c r="AQ12" s="178"/>
      <c r="AR12" s="178"/>
      <c r="AS12" s="178"/>
      <c r="AT12" s="178"/>
      <c r="AU12" s="178"/>
      <c r="AV12" s="178"/>
      <c r="AW12" s="178"/>
      <c r="AX12" s="178"/>
      <c r="AY12" s="178"/>
      <c r="AZ12" s="178"/>
      <c r="BA12" s="178"/>
      <c r="BB12" s="178"/>
      <c r="BC12" s="178"/>
      <c r="BD12" s="178"/>
      <c r="BE12" s="178"/>
      <c r="BF12" s="178"/>
      <c r="BG12" s="178"/>
      <c r="BH12" s="178"/>
      <c r="BI12" s="178"/>
      <c r="BJ12" s="178"/>
      <c r="BK12" s="178"/>
      <c r="BL12" s="178"/>
      <c r="BM12" s="178"/>
      <c r="BN12" s="178"/>
      <c r="BO12" s="178"/>
      <c r="BP12" s="178"/>
      <c r="BQ12" s="178"/>
      <c r="BR12" s="178"/>
      <c r="BS12" s="178"/>
      <c r="BT12" s="179"/>
    </row>
    <row r="13" spans="1:72" ht="13.9" customHeight="1" x14ac:dyDescent="0.25">
      <c r="A13" s="228" t="s">
        <v>366</v>
      </c>
      <c r="B13" s="188"/>
      <c r="C13" s="186"/>
      <c r="D13" s="186"/>
      <c r="E13" s="186"/>
      <c r="F13" s="186"/>
      <c r="G13" s="186"/>
      <c r="H13" s="186"/>
      <c r="I13" s="186"/>
      <c r="J13" s="186"/>
      <c r="K13" s="186"/>
      <c r="L13" s="186"/>
      <c r="M13" s="189"/>
      <c r="N13" s="188"/>
      <c r="O13" s="186"/>
      <c r="P13" s="186"/>
      <c r="Q13" s="187"/>
      <c r="R13" s="188"/>
      <c r="S13" s="186"/>
      <c r="T13" s="186"/>
      <c r="U13" s="189"/>
      <c r="V13" s="188"/>
      <c r="W13" s="186"/>
      <c r="X13" s="186"/>
      <c r="Y13" s="186"/>
      <c r="Z13" s="186"/>
      <c r="AA13" s="186"/>
      <c r="AB13" s="186"/>
      <c r="AC13" s="186"/>
      <c r="AD13" s="186"/>
      <c r="AE13" s="186"/>
      <c r="AF13" s="187"/>
      <c r="AG13" s="279"/>
      <c r="AH13" s="188"/>
      <c r="AI13" s="186"/>
      <c r="AJ13" s="186"/>
      <c r="AK13" s="187"/>
    </row>
    <row r="14" spans="1:72" ht="13.9" customHeight="1" x14ac:dyDescent="0.25">
      <c r="A14" s="228" t="s">
        <v>367</v>
      </c>
      <c r="B14" s="188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9"/>
      <c r="N14" s="188"/>
      <c r="O14" s="186"/>
      <c r="P14" s="186"/>
      <c r="Q14" s="187"/>
      <c r="R14" s="188"/>
      <c r="S14" s="186"/>
      <c r="T14" s="186"/>
      <c r="U14" s="189"/>
      <c r="V14" s="188"/>
      <c r="W14" s="186"/>
      <c r="X14" s="186"/>
      <c r="Y14" s="186"/>
      <c r="Z14" s="186"/>
      <c r="AA14" s="186"/>
      <c r="AB14" s="186"/>
      <c r="AC14" s="186"/>
      <c r="AD14" s="186"/>
      <c r="AE14" s="186"/>
      <c r="AF14" s="187"/>
      <c r="AG14" s="279"/>
      <c r="AH14" s="188"/>
      <c r="AI14" s="186"/>
      <c r="AJ14" s="186"/>
      <c r="AK14" s="187"/>
    </row>
    <row r="15" spans="1:72" ht="13.9" customHeight="1" x14ac:dyDescent="0.25">
      <c r="A15" s="228" t="s">
        <v>368</v>
      </c>
      <c r="B15" s="188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9"/>
      <c r="N15" s="188"/>
      <c r="O15" s="186"/>
      <c r="P15" s="186"/>
      <c r="Q15" s="187"/>
      <c r="R15" s="188"/>
      <c r="S15" s="186"/>
      <c r="T15" s="186"/>
      <c r="U15" s="189"/>
      <c r="V15" s="188"/>
      <c r="W15" s="186"/>
      <c r="X15" s="186"/>
      <c r="Y15" s="186"/>
      <c r="Z15" s="186"/>
      <c r="AA15" s="186"/>
      <c r="AB15" s="186"/>
      <c r="AC15" s="186"/>
      <c r="AD15" s="186"/>
      <c r="AE15" s="186"/>
      <c r="AF15" s="187"/>
      <c r="AG15" s="279"/>
      <c r="AH15" s="188"/>
      <c r="AI15" s="186"/>
      <c r="AJ15" s="186"/>
      <c r="AK15" s="187"/>
    </row>
    <row r="16" spans="1:72" ht="13.9" customHeight="1" x14ac:dyDescent="0.25">
      <c r="A16" s="228" t="s">
        <v>369</v>
      </c>
      <c r="B16" s="188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9"/>
      <c r="N16" s="188"/>
      <c r="O16" s="186"/>
      <c r="P16" s="186"/>
      <c r="Q16" s="187"/>
      <c r="R16" s="188"/>
      <c r="S16" s="186"/>
      <c r="T16" s="186"/>
      <c r="U16" s="189"/>
      <c r="V16" s="188"/>
      <c r="W16" s="186"/>
      <c r="X16" s="186"/>
      <c r="Y16" s="186"/>
      <c r="Z16" s="186"/>
      <c r="AA16" s="186"/>
      <c r="AB16" s="186"/>
      <c r="AC16" s="186"/>
      <c r="AD16" s="186"/>
      <c r="AE16" s="186"/>
      <c r="AF16" s="187"/>
      <c r="AG16" s="279"/>
      <c r="AH16" s="188"/>
      <c r="AI16" s="186"/>
      <c r="AJ16" s="186"/>
      <c r="AK16" s="187"/>
    </row>
    <row r="17" spans="1:37" ht="13.9" customHeight="1" x14ac:dyDescent="0.25">
      <c r="A17" s="228" t="s">
        <v>370</v>
      </c>
      <c r="B17" s="188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9"/>
      <c r="N17" s="188"/>
      <c r="O17" s="186"/>
      <c r="P17" s="186"/>
      <c r="Q17" s="187"/>
      <c r="R17" s="188"/>
      <c r="S17" s="186"/>
      <c r="T17" s="186"/>
      <c r="U17" s="189"/>
      <c r="V17" s="188"/>
      <c r="W17" s="186"/>
      <c r="X17" s="186"/>
      <c r="Y17" s="186"/>
      <c r="Z17" s="186"/>
      <c r="AA17" s="186"/>
      <c r="AB17" s="186"/>
      <c r="AC17" s="186"/>
      <c r="AD17" s="186"/>
      <c r="AE17" s="186"/>
      <c r="AF17" s="187"/>
      <c r="AG17" s="279"/>
      <c r="AH17" s="188"/>
      <c r="AI17" s="186"/>
      <c r="AJ17" s="186"/>
      <c r="AK17" s="187"/>
    </row>
    <row r="18" spans="1:37" ht="13.9" customHeight="1" x14ac:dyDescent="0.25">
      <c r="A18" s="228" t="s">
        <v>371</v>
      </c>
      <c r="B18" s="188"/>
      <c r="C18" s="186"/>
      <c r="D18" s="186"/>
      <c r="E18" s="186"/>
      <c r="F18" s="186"/>
      <c r="G18" s="186"/>
      <c r="H18" s="186"/>
      <c r="I18" s="186"/>
      <c r="J18" s="186"/>
      <c r="K18" s="186"/>
      <c r="L18" s="186"/>
      <c r="M18" s="189"/>
      <c r="N18" s="188"/>
      <c r="O18" s="186"/>
      <c r="P18" s="186"/>
      <c r="Q18" s="187"/>
      <c r="R18" s="188"/>
      <c r="S18" s="186"/>
      <c r="T18" s="186"/>
      <c r="U18" s="189"/>
      <c r="V18" s="188"/>
      <c r="W18" s="186"/>
      <c r="X18" s="186"/>
      <c r="Y18" s="186"/>
      <c r="Z18" s="186"/>
      <c r="AA18" s="186"/>
      <c r="AB18" s="186"/>
      <c r="AC18" s="186"/>
      <c r="AD18" s="186"/>
      <c r="AE18" s="186"/>
      <c r="AF18" s="187"/>
      <c r="AG18" s="279"/>
      <c r="AH18" s="188"/>
      <c r="AI18" s="186"/>
      <c r="AJ18" s="186"/>
      <c r="AK18" s="187"/>
    </row>
    <row r="19" spans="1:37" ht="13.9" customHeight="1" thickBot="1" x14ac:dyDescent="0.3">
      <c r="A19" s="229" t="s">
        <v>372</v>
      </c>
      <c r="B19" s="193"/>
      <c r="C19" s="191"/>
      <c r="D19" s="191"/>
      <c r="E19" s="191"/>
      <c r="F19" s="191"/>
      <c r="G19" s="191"/>
      <c r="H19" s="191"/>
      <c r="I19" s="191"/>
      <c r="J19" s="191"/>
      <c r="K19" s="191"/>
      <c r="L19" s="191"/>
      <c r="M19" s="194"/>
      <c r="N19" s="193"/>
      <c r="O19" s="191"/>
      <c r="P19" s="191"/>
      <c r="Q19" s="192"/>
      <c r="R19" s="193"/>
      <c r="S19" s="191"/>
      <c r="T19" s="191"/>
      <c r="U19" s="194"/>
      <c r="V19" s="193"/>
      <c r="W19" s="191"/>
      <c r="X19" s="191"/>
      <c r="Y19" s="191"/>
      <c r="Z19" s="191"/>
      <c r="AA19" s="191"/>
      <c r="AB19" s="191"/>
      <c r="AC19" s="191"/>
      <c r="AD19" s="191"/>
      <c r="AE19" s="191"/>
      <c r="AF19" s="192"/>
      <c r="AG19" s="280"/>
      <c r="AH19" s="193"/>
      <c r="AI19" s="191"/>
      <c r="AJ19" s="191"/>
      <c r="AK19" s="192"/>
    </row>
    <row r="20" spans="1:37" ht="12" customHeight="1" x14ac:dyDescent="0.25">
      <c r="A20" s="230" t="s">
        <v>373</v>
      </c>
      <c r="B20" s="183"/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4"/>
      <c r="N20" s="198"/>
      <c r="O20" s="196"/>
      <c r="P20" s="196"/>
      <c r="Q20" s="197"/>
      <c r="R20" s="183"/>
      <c r="S20" s="181"/>
      <c r="T20" s="181"/>
      <c r="U20" s="184"/>
      <c r="V20" s="183"/>
      <c r="W20" s="181"/>
      <c r="X20" s="181"/>
      <c r="Y20" s="181"/>
      <c r="Z20" s="181"/>
      <c r="AA20" s="181"/>
      <c r="AB20" s="181"/>
      <c r="AC20" s="181"/>
      <c r="AD20" s="181"/>
      <c r="AE20" s="181"/>
      <c r="AF20" s="182"/>
      <c r="AG20" s="281"/>
      <c r="AH20" s="183"/>
      <c r="AI20" s="181"/>
      <c r="AJ20" s="181"/>
      <c r="AK20" s="182"/>
    </row>
    <row r="21" spans="1:37" ht="12" customHeight="1" x14ac:dyDescent="0.25">
      <c r="A21" s="231" t="s">
        <v>374</v>
      </c>
      <c r="B21" s="188"/>
      <c r="C21" s="186"/>
      <c r="D21" s="186"/>
      <c r="E21" s="186"/>
      <c r="F21" s="186"/>
      <c r="G21" s="186"/>
      <c r="H21" s="186"/>
      <c r="I21" s="186"/>
      <c r="J21" s="186"/>
      <c r="K21" s="186"/>
      <c r="L21" s="186"/>
      <c r="M21" s="189"/>
      <c r="N21" s="188"/>
      <c r="O21" s="186"/>
      <c r="P21" s="186"/>
      <c r="Q21" s="187"/>
      <c r="R21" s="188"/>
      <c r="S21" s="186"/>
      <c r="T21" s="186"/>
      <c r="U21" s="189"/>
      <c r="V21" s="188"/>
      <c r="W21" s="186"/>
      <c r="X21" s="186"/>
      <c r="Y21" s="186"/>
      <c r="Z21" s="186"/>
      <c r="AA21" s="186"/>
      <c r="AB21" s="186"/>
      <c r="AC21" s="186"/>
      <c r="AD21" s="186"/>
      <c r="AE21" s="186"/>
      <c r="AF21" s="187"/>
      <c r="AG21" s="279"/>
      <c r="AH21" s="188"/>
      <c r="AI21" s="186"/>
      <c r="AJ21" s="186"/>
      <c r="AK21" s="187"/>
    </row>
    <row r="22" spans="1:37" ht="12" customHeight="1" x14ac:dyDescent="0.25">
      <c r="A22" s="231" t="s">
        <v>375</v>
      </c>
      <c r="B22" s="188"/>
      <c r="C22" s="186"/>
      <c r="D22" s="186"/>
      <c r="E22" s="186"/>
      <c r="F22" s="186"/>
      <c r="G22" s="186"/>
      <c r="H22" s="186"/>
      <c r="I22" s="186"/>
      <c r="J22" s="186"/>
      <c r="K22" s="186"/>
      <c r="L22" s="186"/>
      <c r="M22" s="189"/>
      <c r="N22" s="188"/>
      <c r="O22" s="186"/>
      <c r="P22" s="186"/>
      <c r="Q22" s="187"/>
      <c r="R22" s="188"/>
      <c r="S22" s="186"/>
      <c r="T22" s="186"/>
      <c r="U22" s="189"/>
      <c r="V22" s="188"/>
      <c r="W22" s="186"/>
      <c r="X22" s="186"/>
      <c r="Y22" s="186"/>
      <c r="Z22" s="186"/>
      <c r="AA22" s="186"/>
      <c r="AB22" s="186"/>
      <c r="AC22" s="186"/>
      <c r="AD22" s="186"/>
      <c r="AE22" s="186"/>
      <c r="AF22" s="187"/>
      <c r="AG22" s="279"/>
      <c r="AH22" s="188"/>
      <c r="AI22" s="186"/>
      <c r="AJ22" s="186"/>
      <c r="AK22" s="187"/>
    </row>
    <row r="23" spans="1:37" ht="12" customHeight="1" x14ac:dyDescent="0.25">
      <c r="A23" s="231" t="s">
        <v>376</v>
      </c>
      <c r="B23" s="188"/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M23" s="189"/>
      <c r="N23" s="188"/>
      <c r="O23" s="186"/>
      <c r="P23" s="186"/>
      <c r="Q23" s="187"/>
      <c r="R23" s="188"/>
      <c r="S23" s="186"/>
      <c r="T23" s="186"/>
      <c r="U23" s="189"/>
      <c r="V23" s="188"/>
      <c r="W23" s="186"/>
      <c r="X23" s="186"/>
      <c r="Y23" s="186"/>
      <c r="Z23" s="186"/>
      <c r="AA23" s="186"/>
      <c r="AB23" s="186"/>
      <c r="AC23" s="186"/>
      <c r="AD23" s="186"/>
      <c r="AE23" s="186"/>
      <c r="AF23" s="187"/>
      <c r="AG23" s="279"/>
      <c r="AH23" s="188"/>
      <c r="AI23" s="186"/>
      <c r="AJ23" s="186"/>
      <c r="AK23" s="187"/>
    </row>
    <row r="24" spans="1:37" ht="12" customHeight="1" thickBot="1" x14ac:dyDescent="0.3">
      <c r="A24" s="232" t="s">
        <v>377</v>
      </c>
      <c r="B24" s="193"/>
      <c r="C24" s="191"/>
      <c r="D24" s="191"/>
      <c r="E24" s="191"/>
      <c r="F24" s="191"/>
      <c r="G24" s="191"/>
      <c r="H24" s="191"/>
      <c r="I24" s="191"/>
      <c r="J24" s="191"/>
      <c r="K24" s="191"/>
      <c r="L24" s="191"/>
      <c r="M24" s="194"/>
      <c r="N24" s="263"/>
      <c r="O24" s="264"/>
      <c r="P24" s="264"/>
      <c r="Q24" s="265"/>
      <c r="R24" s="193"/>
      <c r="S24" s="191"/>
      <c r="T24" s="191"/>
      <c r="U24" s="194"/>
      <c r="V24" s="193"/>
      <c r="W24" s="191"/>
      <c r="X24" s="191"/>
      <c r="Y24" s="191"/>
      <c r="Z24" s="191"/>
      <c r="AA24" s="191"/>
      <c r="AB24" s="191"/>
      <c r="AC24" s="191"/>
      <c r="AD24" s="191"/>
      <c r="AE24" s="191"/>
      <c r="AF24" s="192"/>
      <c r="AG24" s="280"/>
      <c r="AH24" s="193"/>
      <c r="AI24" s="191"/>
      <c r="AJ24" s="191"/>
      <c r="AK24" s="192"/>
    </row>
    <row r="25" spans="1:37" ht="12" customHeight="1" x14ac:dyDescent="0.25">
      <c r="A25" s="170" t="s">
        <v>378</v>
      </c>
      <c r="B25" s="198"/>
      <c r="C25" s="196"/>
      <c r="D25" s="196"/>
      <c r="E25" s="196"/>
      <c r="F25" s="196"/>
      <c r="G25" s="196"/>
      <c r="H25" s="196"/>
      <c r="I25" s="196"/>
      <c r="J25" s="196"/>
      <c r="K25" s="196"/>
      <c r="L25" s="196"/>
      <c r="M25" s="199"/>
      <c r="N25" s="183"/>
      <c r="O25" s="181"/>
      <c r="P25" s="181"/>
      <c r="Q25" s="182"/>
      <c r="R25" s="183"/>
      <c r="S25" s="181"/>
      <c r="T25" s="181"/>
      <c r="U25" s="184"/>
      <c r="V25" s="183"/>
      <c r="W25" s="181"/>
      <c r="X25" s="181"/>
      <c r="Y25" s="181"/>
      <c r="Z25" s="181"/>
      <c r="AA25" s="181"/>
      <c r="AB25" s="181"/>
      <c r="AC25" s="181"/>
      <c r="AD25" s="181"/>
      <c r="AE25" s="181"/>
      <c r="AF25" s="182"/>
      <c r="AG25" s="281"/>
      <c r="AH25" s="183"/>
      <c r="AI25" s="181"/>
      <c r="AJ25" s="181"/>
      <c r="AK25" s="182"/>
    </row>
    <row r="26" spans="1:37" ht="12" customHeight="1" x14ac:dyDescent="0.25">
      <c r="A26" s="171" t="s">
        <v>379</v>
      </c>
      <c r="B26" s="188"/>
      <c r="C26" s="186"/>
      <c r="D26" s="186"/>
      <c r="E26" s="186"/>
      <c r="F26" s="186"/>
      <c r="G26" s="186"/>
      <c r="H26" s="186"/>
      <c r="I26" s="186"/>
      <c r="J26" s="186"/>
      <c r="K26" s="186"/>
      <c r="L26" s="186"/>
      <c r="M26" s="189"/>
      <c r="N26" s="188"/>
      <c r="O26" s="186"/>
      <c r="P26" s="186"/>
      <c r="Q26" s="187"/>
      <c r="R26" s="188"/>
      <c r="S26" s="186"/>
      <c r="T26" s="186"/>
      <c r="U26" s="189"/>
      <c r="V26" s="188"/>
      <c r="W26" s="186"/>
      <c r="X26" s="186"/>
      <c r="Y26" s="186"/>
      <c r="Z26" s="186"/>
      <c r="AA26" s="186"/>
      <c r="AB26" s="186"/>
      <c r="AC26" s="186"/>
      <c r="AD26" s="186"/>
      <c r="AE26" s="186"/>
      <c r="AF26" s="187"/>
      <c r="AG26" s="279"/>
      <c r="AH26" s="188"/>
      <c r="AI26" s="186"/>
      <c r="AJ26" s="186"/>
      <c r="AK26" s="187"/>
    </row>
    <row r="27" spans="1:37" ht="12" customHeight="1" x14ac:dyDescent="0.25">
      <c r="A27" s="171" t="s">
        <v>380</v>
      </c>
      <c r="B27" s="188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9"/>
      <c r="N27" s="188"/>
      <c r="O27" s="186"/>
      <c r="P27" s="186"/>
      <c r="Q27" s="187"/>
      <c r="R27" s="188"/>
      <c r="S27" s="186"/>
      <c r="T27" s="186"/>
      <c r="U27" s="189"/>
      <c r="V27" s="188"/>
      <c r="W27" s="186"/>
      <c r="X27" s="186"/>
      <c r="Y27" s="186"/>
      <c r="Z27" s="186"/>
      <c r="AA27" s="186"/>
      <c r="AB27" s="186"/>
      <c r="AC27" s="186"/>
      <c r="AD27" s="186"/>
      <c r="AE27" s="186"/>
      <c r="AF27" s="187"/>
      <c r="AG27" s="279"/>
      <c r="AH27" s="188"/>
      <c r="AI27" s="186"/>
      <c r="AJ27" s="186"/>
      <c r="AK27" s="187"/>
    </row>
    <row r="28" spans="1:37" ht="12" customHeight="1" thickBot="1" x14ac:dyDescent="0.3">
      <c r="A28" s="172" t="s">
        <v>381</v>
      </c>
      <c r="B28" s="193"/>
      <c r="C28" s="191"/>
      <c r="D28" s="191"/>
      <c r="E28" s="191"/>
      <c r="F28" s="191"/>
      <c r="G28" s="191"/>
      <c r="H28" s="191"/>
      <c r="I28" s="191"/>
      <c r="J28" s="191"/>
      <c r="K28" s="191"/>
      <c r="L28" s="191"/>
      <c r="M28" s="194"/>
      <c r="N28" s="193"/>
      <c r="O28" s="191"/>
      <c r="P28" s="191"/>
      <c r="Q28" s="192"/>
      <c r="R28" s="193"/>
      <c r="S28" s="191"/>
      <c r="T28" s="191"/>
      <c r="U28" s="194"/>
      <c r="V28" s="193"/>
      <c r="W28" s="191"/>
      <c r="X28" s="191"/>
      <c r="Y28" s="191"/>
      <c r="Z28" s="191"/>
      <c r="AA28" s="191"/>
      <c r="AB28" s="191"/>
      <c r="AC28" s="191"/>
      <c r="AD28" s="191"/>
      <c r="AE28" s="191"/>
      <c r="AF28" s="192"/>
      <c r="AG28" s="280"/>
      <c r="AH28" s="193"/>
      <c r="AI28" s="191"/>
      <c r="AJ28" s="191"/>
      <c r="AK28" s="192"/>
    </row>
  </sheetData>
  <mergeCells count="6">
    <mergeCell ref="R2:U2"/>
    <mergeCell ref="V2:AF2"/>
    <mergeCell ref="A1:AK1"/>
    <mergeCell ref="B2:M2"/>
    <mergeCell ref="N2:Q2"/>
    <mergeCell ref="AH2:AK2"/>
  </mergeCells>
  <pageMargins left="0.19685039370078741" right="0.19685039370078741" top="0.19685039370078741" bottom="0.15748031496062992" header="0.70866141732283472" footer="0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8"/>
  <sheetViews>
    <sheetView workbookViewId="0">
      <selection activeCell="O8" sqref="O8"/>
    </sheetView>
  </sheetViews>
  <sheetFormatPr defaultRowHeight="15" x14ac:dyDescent="0.25"/>
  <cols>
    <col min="1" max="1" width="8.85546875" customWidth="1"/>
    <col min="2" max="34" width="3.7109375" style="168" customWidth="1"/>
  </cols>
  <sheetData>
    <row r="1" spans="1:69" ht="15" customHeight="1" thickBot="1" x14ac:dyDescent="0.3">
      <c r="A1" s="417" t="s">
        <v>354</v>
      </c>
      <c r="B1" s="418"/>
      <c r="C1" s="418"/>
      <c r="D1" s="418"/>
      <c r="E1" s="418"/>
      <c r="F1" s="418"/>
      <c r="G1" s="418"/>
      <c r="H1" s="418"/>
      <c r="I1" s="418"/>
      <c r="J1" s="418"/>
      <c r="K1" s="418"/>
      <c r="L1" s="418"/>
      <c r="M1" s="418"/>
      <c r="N1" s="418"/>
      <c r="O1" s="418"/>
      <c r="P1" s="418"/>
      <c r="Q1" s="418"/>
      <c r="R1" s="418"/>
      <c r="S1" s="418"/>
      <c r="T1" s="418"/>
      <c r="U1" s="418"/>
      <c r="V1" s="418"/>
      <c r="W1" s="418"/>
      <c r="X1" s="418"/>
      <c r="Y1" s="418"/>
      <c r="Z1" s="418"/>
      <c r="AA1" s="418"/>
      <c r="AB1" s="418"/>
      <c r="AC1" s="418"/>
      <c r="AD1" s="418"/>
      <c r="AE1" s="418"/>
      <c r="AF1" s="418"/>
      <c r="AG1" s="418"/>
      <c r="AH1" s="419"/>
    </row>
    <row r="2" spans="1:69" ht="21.6" customHeight="1" thickBot="1" x14ac:dyDescent="0.3">
      <c r="A2" s="244" t="s">
        <v>355</v>
      </c>
      <c r="B2" s="420" t="s">
        <v>1</v>
      </c>
      <c r="C2" s="420"/>
      <c r="D2" s="420"/>
      <c r="E2" s="420"/>
      <c r="F2" s="421"/>
      <c r="G2" s="422" t="s">
        <v>18</v>
      </c>
      <c r="H2" s="420"/>
      <c r="I2" s="420"/>
      <c r="J2" s="420"/>
      <c r="K2" s="420"/>
      <c r="L2" s="421"/>
      <c r="M2" s="420" t="s">
        <v>27</v>
      </c>
      <c r="N2" s="420"/>
      <c r="O2" s="420"/>
      <c r="P2" s="420"/>
      <c r="Q2" s="420"/>
      <c r="R2" s="420"/>
      <c r="S2" s="420"/>
      <c r="T2" s="420"/>
      <c r="U2" s="420"/>
      <c r="V2" s="414" t="s">
        <v>39</v>
      </c>
      <c r="W2" s="415"/>
      <c r="X2" s="415"/>
      <c r="Y2" s="415"/>
      <c r="Z2" s="415"/>
      <c r="AA2" s="416"/>
      <c r="AB2" s="415" t="s">
        <v>59</v>
      </c>
      <c r="AC2" s="415"/>
      <c r="AD2" s="415"/>
      <c r="AE2" s="415"/>
      <c r="AF2" s="416"/>
      <c r="AG2" s="414" t="s">
        <v>356</v>
      </c>
      <c r="AH2" s="416"/>
    </row>
    <row r="3" spans="1:69" ht="171.6" customHeight="1" thickBot="1" x14ac:dyDescent="0.3">
      <c r="A3" s="174" t="s">
        <v>357</v>
      </c>
      <c r="B3" s="209" t="s">
        <v>2</v>
      </c>
      <c r="C3" s="209" t="s">
        <v>4</v>
      </c>
      <c r="D3" s="209" t="s">
        <v>5</v>
      </c>
      <c r="E3" s="209" t="s">
        <v>6</v>
      </c>
      <c r="F3" s="210" t="s">
        <v>7</v>
      </c>
      <c r="G3" s="211" t="s">
        <v>21</v>
      </c>
      <c r="H3" s="209" t="s">
        <v>22</v>
      </c>
      <c r="I3" s="209" t="s">
        <v>23</v>
      </c>
      <c r="J3" s="209" t="s">
        <v>24</v>
      </c>
      <c r="K3" s="209" t="s">
        <v>25</v>
      </c>
      <c r="L3" s="210" t="s">
        <v>20</v>
      </c>
      <c r="M3" s="210" t="s">
        <v>28</v>
      </c>
      <c r="N3" s="212" t="s">
        <v>29</v>
      </c>
      <c r="O3" s="212" t="s">
        <v>19</v>
      </c>
      <c r="P3" s="212" t="s">
        <v>30</v>
      </c>
      <c r="Q3" s="212" t="s">
        <v>31</v>
      </c>
      <c r="R3" s="212" t="s">
        <v>32</v>
      </c>
      <c r="S3" s="212" t="s">
        <v>33</v>
      </c>
      <c r="T3" s="212" t="s">
        <v>34</v>
      </c>
      <c r="U3" s="213" t="s">
        <v>35</v>
      </c>
      <c r="V3" s="214" t="s">
        <v>40</v>
      </c>
      <c r="W3" s="214" t="s">
        <v>41</v>
      </c>
      <c r="X3" s="214" t="s">
        <v>42</v>
      </c>
      <c r="Y3" s="214" t="s">
        <v>43</v>
      </c>
      <c r="Z3" s="214" t="s">
        <v>44</v>
      </c>
      <c r="AA3" s="214" t="s">
        <v>45</v>
      </c>
      <c r="AB3" s="215" t="s">
        <v>55</v>
      </c>
      <c r="AC3" s="214" t="s">
        <v>57</v>
      </c>
      <c r="AD3" s="214" t="s">
        <v>58</v>
      </c>
      <c r="AE3" s="214" t="s">
        <v>62</v>
      </c>
      <c r="AF3" s="214" t="s">
        <v>63</v>
      </c>
      <c r="AG3" s="214" t="s">
        <v>65</v>
      </c>
      <c r="AH3" s="214" t="s">
        <v>66</v>
      </c>
    </row>
    <row r="4" spans="1:69" ht="28.9" customHeight="1" thickBot="1" x14ac:dyDescent="0.3">
      <c r="A4" s="173" t="s">
        <v>385</v>
      </c>
      <c r="B4" s="216">
        <v>3</v>
      </c>
      <c r="C4" s="217">
        <v>3.5</v>
      </c>
      <c r="D4" s="217">
        <v>4</v>
      </c>
      <c r="E4" s="217">
        <v>5</v>
      </c>
      <c r="F4" s="218">
        <v>6</v>
      </c>
      <c r="G4" s="219">
        <v>3</v>
      </c>
      <c r="H4" s="217">
        <v>3.5</v>
      </c>
      <c r="I4" s="220" t="s">
        <v>26</v>
      </c>
      <c r="J4" s="220" t="s">
        <v>26</v>
      </c>
      <c r="K4" s="217">
        <v>5.5</v>
      </c>
      <c r="L4" s="218">
        <v>6</v>
      </c>
      <c r="M4" s="216">
        <v>3.5</v>
      </c>
      <c r="N4" s="217">
        <v>3.5</v>
      </c>
      <c r="O4" s="220" t="s">
        <v>37</v>
      </c>
      <c r="P4" s="220" t="s">
        <v>38</v>
      </c>
      <c r="Q4" s="217">
        <v>5</v>
      </c>
      <c r="R4" s="217">
        <v>5</v>
      </c>
      <c r="S4" s="217" t="s">
        <v>36</v>
      </c>
      <c r="T4" s="217" t="s">
        <v>36</v>
      </c>
      <c r="U4" s="221" t="s">
        <v>36</v>
      </c>
      <c r="V4" s="219" t="s">
        <v>46</v>
      </c>
      <c r="W4" s="217" t="s">
        <v>47</v>
      </c>
      <c r="X4" s="220" t="s">
        <v>48</v>
      </c>
      <c r="Y4" s="220" t="s">
        <v>49</v>
      </c>
      <c r="Z4" s="217">
        <v>5.5</v>
      </c>
      <c r="AA4" s="218" t="s">
        <v>50</v>
      </c>
      <c r="AB4" s="216">
        <v>4</v>
      </c>
      <c r="AC4" s="217">
        <v>4.5</v>
      </c>
      <c r="AD4" s="217">
        <v>5</v>
      </c>
      <c r="AE4" s="220" t="s">
        <v>56</v>
      </c>
      <c r="AF4" s="217">
        <v>6</v>
      </c>
      <c r="AG4" s="217">
        <v>5</v>
      </c>
      <c r="AH4" s="222" t="s">
        <v>50</v>
      </c>
    </row>
    <row r="5" spans="1:69" ht="13.9" customHeight="1" x14ac:dyDescent="0.25">
      <c r="A5" s="200" t="s">
        <v>358</v>
      </c>
      <c r="B5" s="180"/>
      <c r="C5" s="181"/>
      <c r="D5" s="181"/>
      <c r="E5" s="181"/>
      <c r="F5" s="182"/>
      <c r="G5" s="183"/>
      <c r="H5" s="181"/>
      <c r="I5" s="181"/>
      <c r="J5" s="181"/>
      <c r="K5" s="181"/>
      <c r="L5" s="182"/>
      <c r="M5" s="180"/>
      <c r="N5" s="181"/>
      <c r="O5" s="181"/>
      <c r="P5" s="181"/>
      <c r="Q5" s="181"/>
      <c r="R5" s="181"/>
      <c r="S5" s="181"/>
      <c r="T5" s="181"/>
      <c r="U5" s="184"/>
      <c r="V5" s="183"/>
      <c r="W5" s="181"/>
      <c r="X5" s="181"/>
      <c r="Y5" s="181"/>
      <c r="Z5" s="181"/>
      <c r="AA5" s="182"/>
      <c r="AB5" s="180"/>
      <c r="AC5" s="181"/>
      <c r="AD5" s="181"/>
      <c r="AE5" s="181"/>
      <c r="AF5" s="181"/>
      <c r="AG5" s="181"/>
      <c r="AH5" s="182"/>
    </row>
    <row r="6" spans="1:69" ht="13.9" customHeight="1" x14ac:dyDescent="0.25">
      <c r="A6" s="201" t="s">
        <v>359</v>
      </c>
      <c r="B6" s="185"/>
      <c r="C6" s="186"/>
      <c r="D6" s="186"/>
      <c r="E6" s="186"/>
      <c r="F6" s="187"/>
      <c r="G6" s="188"/>
      <c r="H6" s="186"/>
      <c r="I6" s="186"/>
      <c r="J6" s="186"/>
      <c r="K6" s="186"/>
      <c r="L6" s="187"/>
      <c r="M6" s="185"/>
      <c r="N6" s="186"/>
      <c r="O6" s="186"/>
      <c r="P6" s="186"/>
      <c r="Q6" s="186"/>
      <c r="R6" s="186"/>
      <c r="S6" s="186"/>
      <c r="T6" s="186"/>
      <c r="U6" s="189"/>
      <c r="V6" s="188"/>
      <c r="W6" s="186"/>
      <c r="X6" s="186"/>
      <c r="Y6" s="186"/>
      <c r="Z6" s="186"/>
      <c r="AA6" s="187"/>
      <c r="AB6" s="185"/>
      <c r="AC6" s="186"/>
      <c r="AD6" s="186"/>
      <c r="AE6" s="186"/>
      <c r="AF6" s="186"/>
      <c r="AG6" s="186"/>
      <c r="AH6" s="187"/>
    </row>
    <row r="7" spans="1:69" ht="13.9" customHeight="1" x14ac:dyDescent="0.25">
      <c r="A7" s="201" t="s">
        <v>360</v>
      </c>
      <c r="B7" s="185"/>
      <c r="C7" s="186"/>
      <c r="D7" s="186"/>
      <c r="E7" s="186"/>
      <c r="F7" s="187"/>
      <c r="G7" s="188"/>
      <c r="H7" s="186"/>
      <c r="I7" s="186"/>
      <c r="J7" s="186"/>
      <c r="K7" s="186"/>
      <c r="L7" s="187"/>
      <c r="M7" s="185"/>
      <c r="N7" s="186"/>
      <c r="O7" s="186"/>
      <c r="P7" s="186"/>
      <c r="Q7" s="186"/>
      <c r="R7" s="186"/>
      <c r="S7" s="186"/>
      <c r="T7" s="186"/>
      <c r="U7" s="189"/>
      <c r="V7" s="188"/>
      <c r="W7" s="186"/>
      <c r="X7" s="186"/>
      <c r="Y7" s="186"/>
      <c r="Z7" s="186"/>
      <c r="AA7" s="187"/>
      <c r="AB7" s="185"/>
      <c r="AC7" s="186"/>
      <c r="AD7" s="186"/>
      <c r="AE7" s="186"/>
      <c r="AF7" s="186"/>
      <c r="AG7" s="186"/>
      <c r="AH7" s="187"/>
    </row>
    <row r="8" spans="1:69" ht="13.9" customHeight="1" x14ac:dyDescent="0.25">
      <c r="A8" s="201" t="s">
        <v>361</v>
      </c>
      <c r="B8" s="185"/>
      <c r="C8" s="186"/>
      <c r="D8" s="186"/>
      <c r="E8" s="186"/>
      <c r="F8" s="187"/>
      <c r="G8" s="188"/>
      <c r="H8" s="186"/>
      <c r="I8" s="186"/>
      <c r="J8" s="186"/>
      <c r="K8" s="186"/>
      <c r="L8" s="187"/>
      <c r="M8" s="185"/>
      <c r="N8" s="186"/>
      <c r="O8" s="186"/>
      <c r="P8" s="186"/>
      <c r="Q8" s="186"/>
      <c r="R8" s="186"/>
      <c r="S8" s="186"/>
      <c r="T8" s="186"/>
      <c r="U8" s="189"/>
      <c r="V8" s="188"/>
      <c r="W8" s="186"/>
      <c r="X8" s="186"/>
      <c r="Y8" s="186"/>
      <c r="Z8" s="186"/>
      <c r="AA8" s="187"/>
      <c r="AB8" s="185"/>
      <c r="AC8" s="186"/>
      <c r="AD8" s="186"/>
      <c r="AE8" s="186"/>
      <c r="AF8" s="186"/>
      <c r="AG8" s="186"/>
      <c r="AH8" s="187"/>
    </row>
    <row r="9" spans="1:69" ht="13.9" customHeight="1" x14ac:dyDescent="0.25">
      <c r="A9" s="201" t="s">
        <v>362</v>
      </c>
      <c r="B9" s="185"/>
      <c r="C9" s="186"/>
      <c r="D9" s="186"/>
      <c r="E9" s="186"/>
      <c r="F9" s="187"/>
      <c r="G9" s="188"/>
      <c r="H9" s="186"/>
      <c r="I9" s="186"/>
      <c r="J9" s="186"/>
      <c r="K9" s="186"/>
      <c r="L9" s="187"/>
      <c r="M9" s="185"/>
      <c r="N9" s="186"/>
      <c r="O9" s="186"/>
      <c r="P9" s="186"/>
      <c r="Q9" s="186"/>
      <c r="R9" s="186"/>
      <c r="S9" s="186"/>
      <c r="T9" s="186"/>
      <c r="U9" s="189"/>
      <c r="V9" s="188"/>
      <c r="W9" s="186"/>
      <c r="X9" s="186"/>
      <c r="Y9" s="186"/>
      <c r="Z9" s="186"/>
      <c r="AA9" s="187"/>
      <c r="AB9" s="185"/>
      <c r="AC9" s="186"/>
      <c r="AD9" s="186"/>
      <c r="AE9" s="186"/>
      <c r="AF9" s="186"/>
      <c r="AG9" s="186"/>
      <c r="AH9" s="187"/>
    </row>
    <row r="10" spans="1:69" ht="13.9" customHeight="1" x14ac:dyDescent="0.25">
      <c r="A10" s="201" t="s">
        <v>363</v>
      </c>
      <c r="B10" s="185"/>
      <c r="C10" s="186"/>
      <c r="D10" s="186"/>
      <c r="E10" s="186"/>
      <c r="F10" s="187"/>
      <c r="G10" s="188"/>
      <c r="H10" s="186"/>
      <c r="I10" s="186"/>
      <c r="J10" s="186"/>
      <c r="K10" s="186"/>
      <c r="L10" s="187"/>
      <c r="M10" s="185"/>
      <c r="N10" s="186"/>
      <c r="O10" s="186"/>
      <c r="P10" s="186"/>
      <c r="Q10" s="186"/>
      <c r="R10" s="186"/>
      <c r="S10" s="186"/>
      <c r="T10" s="186"/>
      <c r="U10" s="189"/>
      <c r="V10" s="188"/>
      <c r="W10" s="186"/>
      <c r="X10" s="186"/>
      <c r="Y10" s="186"/>
      <c r="Z10" s="186"/>
      <c r="AA10" s="187"/>
      <c r="AB10" s="185"/>
      <c r="AC10" s="186"/>
      <c r="AD10" s="186"/>
      <c r="AE10" s="186"/>
      <c r="AF10" s="186"/>
      <c r="AG10" s="186"/>
      <c r="AH10" s="187"/>
    </row>
    <row r="11" spans="1:69" ht="13.9" customHeight="1" thickBot="1" x14ac:dyDescent="0.3">
      <c r="A11" s="202" t="s">
        <v>364</v>
      </c>
      <c r="B11" s="190" t="s">
        <v>382</v>
      </c>
      <c r="C11" s="191" t="s">
        <v>382</v>
      </c>
      <c r="D11" s="191" t="s">
        <v>382</v>
      </c>
      <c r="E11" s="191" t="s">
        <v>382</v>
      </c>
      <c r="F11" s="192" t="s">
        <v>383</v>
      </c>
      <c r="G11" s="193" t="s">
        <v>382</v>
      </c>
      <c r="H11" s="191" t="s">
        <v>382</v>
      </c>
      <c r="I11" s="191" t="s">
        <v>382</v>
      </c>
      <c r="J11" s="191" t="s">
        <v>382</v>
      </c>
      <c r="K11" s="191" t="s">
        <v>382</v>
      </c>
      <c r="L11" s="192" t="s">
        <v>382</v>
      </c>
      <c r="M11" s="190" t="s">
        <v>382</v>
      </c>
      <c r="N11" s="191" t="s">
        <v>382</v>
      </c>
      <c r="O11" s="191" t="s">
        <v>382</v>
      </c>
      <c r="P11" s="191" t="s">
        <v>382</v>
      </c>
      <c r="Q11" s="191" t="s">
        <v>382</v>
      </c>
      <c r="R11" s="191" t="s">
        <v>382</v>
      </c>
      <c r="S11" s="191" t="s">
        <v>382</v>
      </c>
      <c r="T11" s="191" t="s">
        <v>382</v>
      </c>
      <c r="U11" s="194" t="s">
        <v>384</v>
      </c>
      <c r="V11" s="193" t="s">
        <v>382</v>
      </c>
      <c r="W11" s="191" t="s">
        <v>382</v>
      </c>
      <c r="X11" s="191" t="s">
        <v>382</v>
      </c>
      <c r="Y11" s="191" t="s">
        <v>382</v>
      </c>
      <c r="Z11" s="191" t="s">
        <v>382</v>
      </c>
      <c r="AA11" s="192" t="s">
        <v>382</v>
      </c>
      <c r="AB11" s="190" t="s">
        <v>382</v>
      </c>
      <c r="AC11" s="191" t="s">
        <v>382</v>
      </c>
      <c r="AD11" s="191" t="s">
        <v>383</v>
      </c>
      <c r="AE11" s="191" t="s">
        <v>383</v>
      </c>
      <c r="AF11" s="191" t="s">
        <v>383</v>
      </c>
      <c r="AG11" s="191" t="s">
        <v>384</v>
      </c>
      <c r="AH11" s="192" t="s">
        <v>384</v>
      </c>
    </row>
    <row r="12" spans="1:69" ht="13.9" customHeight="1" x14ac:dyDescent="0.25">
      <c r="A12" s="203" t="s">
        <v>365</v>
      </c>
      <c r="B12" s="180"/>
      <c r="C12" s="181"/>
      <c r="D12" s="181"/>
      <c r="E12" s="181"/>
      <c r="F12" s="182"/>
      <c r="G12" s="183"/>
      <c r="H12" s="181"/>
      <c r="I12" s="181"/>
      <c r="J12" s="181"/>
      <c r="K12" s="181"/>
      <c r="L12" s="182"/>
      <c r="M12" s="180"/>
      <c r="N12" s="181"/>
      <c r="O12" s="181"/>
      <c r="P12" s="181"/>
      <c r="Q12" s="181"/>
      <c r="R12" s="181"/>
      <c r="S12" s="181"/>
      <c r="T12" s="181"/>
      <c r="U12" s="184"/>
      <c r="V12" s="183"/>
      <c r="W12" s="181"/>
      <c r="X12" s="181"/>
      <c r="Y12" s="181"/>
      <c r="Z12" s="181"/>
      <c r="AA12" s="182"/>
      <c r="AB12" s="180"/>
      <c r="AC12" s="181"/>
      <c r="AD12" s="181"/>
      <c r="AE12" s="181"/>
      <c r="AF12" s="181"/>
      <c r="AG12" s="181"/>
      <c r="AH12" s="182"/>
      <c r="AJ12" s="178"/>
      <c r="AK12" s="178"/>
      <c r="AL12" s="178"/>
      <c r="AM12" s="178"/>
      <c r="AN12" s="178"/>
      <c r="AO12" s="178"/>
      <c r="AP12" s="178"/>
      <c r="AQ12" s="178"/>
      <c r="AR12" s="178"/>
      <c r="AS12" s="178"/>
      <c r="AT12" s="178"/>
      <c r="AU12" s="178"/>
      <c r="AV12" s="178"/>
      <c r="AW12" s="178"/>
      <c r="AX12" s="178"/>
      <c r="AY12" s="178"/>
      <c r="AZ12" s="178"/>
      <c r="BA12" s="178"/>
      <c r="BB12" s="178"/>
      <c r="BC12" s="178"/>
      <c r="BD12" s="178"/>
      <c r="BE12" s="178"/>
      <c r="BF12" s="178"/>
      <c r="BG12" s="178"/>
      <c r="BH12" s="178"/>
      <c r="BI12" s="178"/>
      <c r="BJ12" s="178"/>
      <c r="BK12" s="178"/>
      <c r="BL12" s="178"/>
      <c r="BM12" s="178"/>
      <c r="BN12" s="178"/>
      <c r="BO12" s="178"/>
      <c r="BP12" s="178"/>
      <c r="BQ12" s="179"/>
    </row>
    <row r="13" spans="1:69" ht="13.9" customHeight="1" x14ac:dyDescent="0.25">
      <c r="A13" s="204" t="s">
        <v>366</v>
      </c>
      <c r="B13" s="185"/>
      <c r="C13" s="186"/>
      <c r="D13" s="186"/>
      <c r="E13" s="186"/>
      <c r="F13" s="187"/>
      <c r="G13" s="188"/>
      <c r="H13" s="186"/>
      <c r="I13" s="186"/>
      <c r="J13" s="186"/>
      <c r="K13" s="186"/>
      <c r="L13" s="187"/>
      <c r="M13" s="185"/>
      <c r="N13" s="186"/>
      <c r="O13" s="186"/>
      <c r="P13" s="186"/>
      <c r="Q13" s="186"/>
      <c r="R13" s="186"/>
      <c r="S13" s="186"/>
      <c r="T13" s="186"/>
      <c r="U13" s="189"/>
      <c r="V13" s="188"/>
      <c r="W13" s="186"/>
      <c r="X13" s="186"/>
      <c r="Y13" s="186"/>
      <c r="Z13" s="186"/>
      <c r="AA13" s="187"/>
      <c r="AB13" s="185"/>
      <c r="AC13" s="186"/>
      <c r="AD13" s="186"/>
      <c r="AE13" s="186"/>
      <c r="AF13" s="186"/>
      <c r="AG13" s="186"/>
      <c r="AH13" s="187"/>
    </row>
    <row r="14" spans="1:69" ht="13.9" customHeight="1" x14ac:dyDescent="0.25">
      <c r="A14" s="204" t="s">
        <v>367</v>
      </c>
      <c r="B14" s="185"/>
      <c r="C14" s="186"/>
      <c r="D14" s="186"/>
      <c r="E14" s="186"/>
      <c r="F14" s="187"/>
      <c r="G14" s="188"/>
      <c r="H14" s="186"/>
      <c r="I14" s="186"/>
      <c r="J14" s="186"/>
      <c r="K14" s="186"/>
      <c r="L14" s="187"/>
      <c r="M14" s="185"/>
      <c r="N14" s="186"/>
      <c r="O14" s="186"/>
      <c r="P14" s="186"/>
      <c r="Q14" s="186"/>
      <c r="R14" s="186"/>
      <c r="S14" s="186"/>
      <c r="T14" s="186"/>
      <c r="U14" s="189"/>
      <c r="V14" s="188"/>
      <c r="W14" s="186"/>
      <c r="X14" s="186"/>
      <c r="Y14" s="186"/>
      <c r="Z14" s="186"/>
      <c r="AA14" s="187"/>
      <c r="AB14" s="185"/>
      <c r="AC14" s="186"/>
      <c r="AD14" s="186"/>
      <c r="AE14" s="186"/>
      <c r="AF14" s="186"/>
      <c r="AG14" s="186"/>
      <c r="AH14" s="187"/>
    </row>
    <row r="15" spans="1:69" ht="13.9" customHeight="1" x14ac:dyDescent="0.25">
      <c r="A15" s="204" t="s">
        <v>368</v>
      </c>
      <c r="B15" s="185"/>
      <c r="C15" s="186"/>
      <c r="D15" s="186"/>
      <c r="E15" s="186"/>
      <c r="F15" s="187"/>
      <c r="G15" s="188"/>
      <c r="H15" s="186"/>
      <c r="I15" s="186"/>
      <c r="J15" s="186"/>
      <c r="K15" s="186"/>
      <c r="L15" s="187"/>
      <c r="M15" s="185"/>
      <c r="N15" s="186"/>
      <c r="O15" s="186"/>
      <c r="P15" s="186"/>
      <c r="Q15" s="186"/>
      <c r="R15" s="186"/>
      <c r="S15" s="186"/>
      <c r="T15" s="186"/>
      <c r="U15" s="189"/>
      <c r="V15" s="188"/>
      <c r="W15" s="186"/>
      <c r="X15" s="186"/>
      <c r="Y15" s="186"/>
      <c r="Z15" s="186"/>
      <c r="AA15" s="187"/>
      <c r="AB15" s="185"/>
      <c r="AC15" s="186"/>
      <c r="AD15" s="186"/>
      <c r="AE15" s="186"/>
      <c r="AF15" s="186"/>
      <c r="AG15" s="186"/>
      <c r="AH15" s="187"/>
    </row>
    <row r="16" spans="1:69" ht="13.9" customHeight="1" x14ac:dyDescent="0.25">
      <c r="A16" s="204" t="s">
        <v>369</v>
      </c>
      <c r="B16" s="185"/>
      <c r="C16" s="186"/>
      <c r="D16" s="186"/>
      <c r="E16" s="186"/>
      <c r="F16" s="187"/>
      <c r="G16" s="188"/>
      <c r="H16" s="186"/>
      <c r="I16" s="186"/>
      <c r="J16" s="186"/>
      <c r="K16" s="186"/>
      <c r="L16" s="187"/>
      <c r="M16" s="185"/>
      <c r="N16" s="186"/>
      <c r="O16" s="186"/>
      <c r="P16" s="186"/>
      <c r="Q16" s="186"/>
      <c r="R16" s="186"/>
      <c r="S16" s="186"/>
      <c r="T16" s="186"/>
      <c r="U16" s="189"/>
      <c r="V16" s="188"/>
      <c r="W16" s="186"/>
      <c r="X16" s="186"/>
      <c r="Y16" s="186"/>
      <c r="Z16" s="186"/>
      <c r="AA16" s="187"/>
      <c r="AB16" s="185"/>
      <c r="AC16" s="186"/>
      <c r="AD16" s="186"/>
      <c r="AE16" s="186"/>
      <c r="AF16" s="186"/>
      <c r="AG16" s="186"/>
      <c r="AH16" s="187"/>
    </row>
    <row r="17" spans="1:34" ht="13.9" customHeight="1" x14ac:dyDescent="0.25">
      <c r="A17" s="204" t="s">
        <v>370</v>
      </c>
      <c r="B17" s="185"/>
      <c r="C17" s="186"/>
      <c r="D17" s="186"/>
      <c r="E17" s="186"/>
      <c r="F17" s="187"/>
      <c r="G17" s="188"/>
      <c r="H17" s="186"/>
      <c r="I17" s="186"/>
      <c r="J17" s="186"/>
      <c r="K17" s="186"/>
      <c r="L17" s="187"/>
      <c r="M17" s="185"/>
      <c r="N17" s="186"/>
      <c r="O17" s="186"/>
      <c r="P17" s="186"/>
      <c r="Q17" s="186"/>
      <c r="R17" s="186"/>
      <c r="S17" s="186"/>
      <c r="T17" s="186"/>
      <c r="U17" s="189"/>
      <c r="V17" s="188"/>
      <c r="W17" s="186"/>
      <c r="X17" s="186"/>
      <c r="Y17" s="186"/>
      <c r="Z17" s="186"/>
      <c r="AA17" s="187"/>
      <c r="AB17" s="185"/>
      <c r="AC17" s="186"/>
      <c r="AD17" s="186"/>
      <c r="AE17" s="186"/>
      <c r="AF17" s="186"/>
      <c r="AG17" s="186"/>
      <c r="AH17" s="187"/>
    </row>
    <row r="18" spans="1:34" ht="13.9" customHeight="1" x14ac:dyDescent="0.25">
      <c r="A18" s="204" t="s">
        <v>371</v>
      </c>
      <c r="B18" s="185"/>
      <c r="C18" s="186"/>
      <c r="D18" s="186"/>
      <c r="E18" s="186"/>
      <c r="F18" s="187"/>
      <c r="G18" s="188"/>
      <c r="H18" s="186"/>
      <c r="I18" s="186"/>
      <c r="J18" s="186"/>
      <c r="K18" s="186"/>
      <c r="L18" s="187"/>
      <c r="M18" s="185"/>
      <c r="N18" s="186"/>
      <c r="O18" s="186"/>
      <c r="P18" s="186"/>
      <c r="Q18" s="186"/>
      <c r="R18" s="186"/>
      <c r="S18" s="186"/>
      <c r="T18" s="186"/>
      <c r="U18" s="189"/>
      <c r="V18" s="188"/>
      <c r="W18" s="186"/>
      <c r="X18" s="186"/>
      <c r="Y18" s="186"/>
      <c r="Z18" s="186"/>
      <c r="AA18" s="187"/>
      <c r="AB18" s="185"/>
      <c r="AC18" s="186"/>
      <c r="AD18" s="186"/>
      <c r="AE18" s="186"/>
      <c r="AF18" s="186"/>
      <c r="AG18" s="186"/>
      <c r="AH18" s="187"/>
    </row>
    <row r="19" spans="1:34" ht="13.9" customHeight="1" thickBot="1" x14ac:dyDescent="0.3">
      <c r="A19" s="205" t="s">
        <v>372</v>
      </c>
      <c r="B19" s="190"/>
      <c r="C19" s="191"/>
      <c r="D19" s="191"/>
      <c r="E19" s="191"/>
      <c r="F19" s="192"/>
      <c r="G19" s="193"/>
      <c r="H19" s="191"/>
      <c r="I19" s="191"/>
      <c r="J19" s="191"/>
      <c r="K19" s="191"/>
      <c r="L19" s="192"/>
      <c r="M19" s="190"/>
      <c r="N19" s="191"/>
      <c r="O19" s="191"/>
      <c r="P19" s="191"/>
      <c r="Q19" s="191"/>
      <c r="R19" s="191"/>
      <c r="S19" s="191"/>
      <c r="T19" s="191"/>
      <c r="U19" s="194"/>
      <c r="V19" s="193"/>
      <c r="W19" s="191"/>
      <c r="X19" s="191"/>
      <c r="Y19" s="191"/>
      <c r="Z19" s="191"/>
      <c r="AA19" s="192"/>
      <c r="AB19" s="190"/>
      <c r="AC19" s="191"/>
      <c r="AD19" s="191"/>
      <c r="AE19" s="191"/>
      <c r="AF19" s="191"/>
      <c r="AG19" s="191"/>
      <c r="AH19" s="192"/>
    </row>
    <row r="20" spans="1:34" ht="12" customHeight="1" x14ac:dyDescent="0.25">
      <c r="A20" s="206" t="s">
        <v>373</v>
      </c>
      <c r="B20" s="180"/>
      <c r="C20" s="181"/>
      <c r="D20" s="181"/>
      <c r="E20" s="181"/>
      <c r="F20" s="182"/>
      <c r="G20" s="183"/>
      <c r="H20" s="181"/>
      <c r="I20" s="181"/>
      <c r="J20" s="181"/>
      <c r="K20" s="181"/>
      <c r="L20" s="182"/>
      <c r="M20" s="180"/>
      <c r="N20" s="181"/>
      <c r="O20" s="181"/>
      <c r="P20" s="181"/>
      <c r="Q20" s="181"/>
      <c r="R20" s="181"/>
      <c r="S20" s="181"/>
      <c r="T20" s="181"/>
      <c r="U20" s="184"/>
      <c r="V20" s="183"/>
      <c r="W20" s="181"/>
      <c r="X20" s="181"/>
      <c r="Y20" s="181"/>
      <c r="Z20" s="181"/>
      <c r="AA20" s="182"/>
      <c r="AB20" s="180"/>
      <c r="AC20" s="181"/>
      <c r="AD20" s="181"/>
      <c r="AE20" s="181"/>
      <c r="AF20" s="181"/>
      <c r="AG20" s="181"/>
      <c r="AH20" s="182"/>
    </row>
    <row r="21" spans="1:34" ht="12" customHeight="1" x14ac:dyDescent="0.25">
      <c r="A21" s="207" t="s">
        <v>374</v>
      </c>
      <c r="B21" s="185"/>
      <c r="C21" s="186"/>
      <c r="D21" s="186"/>
      <c r="E21" s="186"/>
      <c r="F21" s="187"/>
      <c r="G21" s="188"/>
      <c r="H21" s="186"/>
      <c r="I21" s="186"/>
      <c r="J21" s="186"/>
      <c r="K21" s="186"/>
      <c r="L21" s="187"/>
      <c r="M21" s="185"/>
      <c r="N21" s="186"/>
      <c r="O21" s="186"/>
      <c r="P21" s="186"/>
      <c r="Q21" s="186"/>
      <c r="R21" s="186"/>
      <c r="S21" s="186"/>
      <c r="T21" s="186"/>
      <c r="U21" s="189"/>
      <c r="V21" s="188"/>
      <c r="W21" s="186"/>
      <c r="X21" s="186"/>
      <c r="Y21" s="186"/>
      <c r="Z21" s="186"/>
      <c r="AA21" s="187"/>
      <c r="AB21" s="185"/>
      <c r="AC21" s="186"/>
      <c r="AD21" s="186"/>
      <c r="AE21" s="186"/>
      <c r="AF21" s="186"/>
      <c r="AG21" s="186"/>
      <c r="AH21" s="187"/>
    </row>
    <row r="22" spans="1:34" ht="12" customHeight="1" x14ac:dyDescent="0.25">
      <c r="A22" s="207" t="s">
        <v>375</v>
      </c>
      <c r="B22" s="185"/>
      <c r="C22" s="186"/>
      <c r="D22" s="186"/>
      <c r="E22" s="186"/>
      <c r="F22" s="187"/>
      <c r="G22" s="188"/>
      <c r="H22" s="186"/>
      <c r="I22" s="186"/>
      <c r="J22" s="186"/>
      <c r="K22" s="186"/>
      <c r="L22" s="187"/>
      <c r="M22" s="185"/>
      <c r="N22" s="186"/>
      <c r="O22" s="186"/>
      <c r="P22" s="186"/>
      <c r="Q22" s="186"/>
      <c r="R22" s="186"/>
      <c r="S22" s="186"/>
      <c r="T22" s="186"/>
      <c r="U22" s="189"/>
      <c r="V22" s="188"/>
      <c r="W22" s="186"/>
      <c r="X22" s="186"/>
      <c r="Y22" s="186"/>
      <c r="Z22" s="186"/>
      <c r="AA22" s="187"/>
      <c r="AB22" s="185"/>
      <c r="AC22" s="186"/>
      <c r="AD22" s="186"/>
      <c r="AE22" s="186"/>
      <c r="AF22" s="186"/>
      <c r="AG22" s="186"/>
      <c r="AH22" s="187"/>
    </row>
    <row r="23" spans="1:34" ht="12" customHeight="1" x14ac:dyDescent="0.25">
      <c r="A23" s="207" t="s">
        <v>376</v>
      </c>
      <c r="B23" s="185"/>
      <c r="C23" s="186"/>
      <c r="D23" s="186"/>
      <c r="E23" s="186"/>
      <c r="F23" s="187"/>
      <c r="G23" s="188"/>
      <c r="H23" s="186"/>
      <c r="I23" s="186"/>
      <c r="J23" s="186"/>
      <c r="K23" s="186"/>
      <c r="L23" s="187"/>
      <c r="M23" s="185"/>
      <c r="N23" s="186"/>
      <c r="O23" s="186"/>
      <c r="P23" s="186"/>
      <c r="Q23" s="186"/>
      <c r="R23" s="186"/>
      <c r="S23" s="186"/>
      <c r="T23" s="186"/>
      <c r="U23" s="189"/>
      <c r="V23" s="188"/>
      <c r="W23" s="186"/>
      <c r="X23" s="186"/>
      <c r="Y23" s="186"/>
      <c r="Z23" s="186"/>
      <c r="AA23" s="187"/>
      <c r="AB23" s="185"/>
      <c r="AC23" s="186"/>
      <c r="AD23" s="186"/>
      <c r="AE23" s="186"/>
      <c r="AF23" s="186"/>
      <c r="AG23" s="186"/>
      <c r="AH23" s="187"/>
    </row>
    <row r="24" spans="1:34" ht="12" customHeight="1" thickBot="1" x14ac:dyDescent="0.3">
      <c r="A24" s="208" t="s">
        <v>377</v>
      </c>
      <c r="B24" s="190"/>
      <c r="C24" s="191"/>
      <c r="D24" s="191"/>
      <c r="E24" s="191"/>
      <c r="F24" s="192"/>
      <c r="G24" s="193"/>
      <c r="H24" s="191"/>
      <c r="I24" s="191"/>
      <c r="J24" s="191"/>
      <c r="K24" s="191"/>
      <c r="L24" s="192"/>
      <c r="M24" s="190"/>
      <c r="N24" s="191"/>
      <c r="O24" s="191"/>
      <c r="P24" s="191"/>
      <c r="Q24" s="191"/>
      <c r="R24" s="191"/>
      <c r="S24" s="191"/>
      <c r="T24" s="191"/>
      <c r="U24" s="194"/>
      <c r="V24" s="193"/>
      <c r="W24" s="191"/>
      <c r="X24" s="191"/>
      <c r="Y24" s="191"/>
      <c r="Z24" s="191"/>
      <c r="AA24" s="192"/>
      <c r="AB24" s="190"/>
      <c r="AC24" s="191"/>
      <c r="AD24" s="191"/>
      <c r="AE24" s="191"/>
      <c r="AF24" s="191"/>
      <c r="AG24" s="191"/>
      <c r="AH24" s="192"/>
    </row>
    <row r="25" spans="1:34" ht="12" customHeight="1" x14ac:dyDescent="0.25">
      <c r="A25" s="177" t="s">
        <v>378</v>
      </c>
      <c r="B25" s="195"/>
      <c r="C25" s="196"/>
      <c r="D25" s="196"/>
      <c r="E25" s="196"/>
      <c r="F25" s="197"/>
      <c r="G25" s="198"/>
      <c r="H25" s="196"/>
      <c r="I25" s="196"/>
      <c r="J25" s="196"/>
      <c r="K25" s="196"/>
      <c r="L25" s="197"/>
      <c r="M25" s="195"/>
      <c r="N25" s="196"/>
      <c r="O25" s="196"/>
      <c r="P25" s="196"/>
      <c r="Q25" s="196"/>
      <c r="R25" s="196"/>
      <c r="S25" s="196"/>
      <c r="T25" s="196"/>
      <c r="U25" s="199"/>
      <c r="V25" s="198"/>
      <c r="W25" s="196"/>
      <c r="X25" s="196"/>
      <c r="Y25" s="196"/>
      <c r="Z25" s="196"/>
      <c r="AA25" s="197"/>
      <c r="AB25" s="195"/>
      <c r="AC25" s="196"/>
      <c r="AD25" s="196"/>
      <c r="AE25" s="196"/>
      <c r="AF25" s="196"/>
      <c r="AG25" s="196"/>
      <c r="AH25" s="197"/>
    </row>
    <row r="26" spans="1:34" ht="12" customHeight="1" x14ac:dyDescent="0.25">
      <c r="A26" s="175" t="s">
        <v>379</v>
      </c>
      <c r="B26" s="185"/>
      <c r="C26" s="186"/>
      <c r="D26" s="186"/>
      <c r="E26" s="186"/>
      <c r="F26" s="187"/>
      <c r="G26" s="188"/>
      <c r="H26" s="186"/>
      <c r="I26" s="186"/>
      <c r="J26" s="186"/>
      <c r="K26" s="186"/>
      <c r="L26" s="187"/>
      <c r="M26" s="185"/>
      <c r="N26" s="186"/>
      <c r="O26" s="186"/>
      <c r="P26" s="186"/>
      <c r="Q26" s="186"/>
      <c r="R26" s="186"/>
      <c r="S26" s="186"/>
      <c r="T26" s="186"/>
      <c r="U26" s="189"/>
      <c r="V26" s="188"/>
      <c r="W26" s="186"/>
      <c r="X26" s="186"/>
      <c r="Y26" s="186"/>
      <c r="Z26" s="186"/>
      <c r="AA26" s="187"/>
      <c r="AB26" s="185"/>
      <c r="AC26" s="186"/>
      <c r="AD26" s="186"/>
      <c r="AE26" s="186"/>
      <c r="AF26" s="186"/>
      <c r="AG26" s="186"/>
      <c r="AH26" s="187"/>
    </row>
    <row r="27" spans="1:34" ht="12" customHeight="1" x14ac:dyDescent="0.25">
      <c r="A27" s="175" t="s">
        <v>380</v>
      </c>
      <c r="B27" s="185"/>
      <c r="C27" s="186"/>
      <c r="D27" s="186"/>
      <c r="E27" s="186"/>
      <c r="F27" s="187"/>
      <c r="G27" s="188"/>
      <c r="H27" s="186"/>
      <c r="I27" s="186"/>
      <c r="J27" s="186"/>
      <c r="K27" s="186"/>
      <c r="L27" s="187"/>
      <c r="M27" s="185"/>
      <c r="N27" s="186"/>
      <c r="O27" s="186"/>
      <c r="P27" s="186"/>
      <c r="Q27" s="186"/>
      <c r="R27" s="186"/>
      <c r="S27" s="186"/>
      <c r="T27" s="186"/>
      <c r="U27" s="189"/>
      <c r="V27" s="188"/>
      <c r="W27" s="186"/>
      <c r="X27" s="186"/>
      <c r="Y27" s="186"/>
      <c r="Z27" s="186"/>
      <c r="AA27" s="187"/>
      <c r="AB27" s="185"/>
      <c r="AC27" s="186"/>
      <c r="AD27" s="186"/>
      <c r="AE27" s="186"/>
      <c r="AF27" s="186"/>
      <c r="AG27" s="186"/>
      <c r="AH27" s="187"/>
    </row>
    <row r="28" spans="1:34" ht="12" customHeight="1" thickBot="1" x14ac:dyDescent="0.3">
      <c r="A28" s="176" t="s">
        <v>381</v>
      </c>
      <c r="B28" s="190"/>
      <c r="C28" s="191"/>
      <c r="D28" s="191"/>
      <c r="E28" s="191"/>
      <c r="F28" s="192"/>
      <c r="G28" s="193"/>
      <c r="H28" s="191"/>
      <c r="I28" s="191"/>
      <c r="J28" s="191"/>
      <c r="K28" s="191"/>
      <c r="L28" s="192"/>
      <c r="M28" s="190"/>
      <c r="N28" s="191"/>
      <c r="O28" s="191"/>
      <c r="P28" s="191"/>
      <c r="Q28" s="191"/>
      <c r="R28" s="191"/>
      <c r="S28" s="191"/>
      <c r="T28" s="191"/>
      <c r="U28" s="194"/>
      <c r="V28" s="193"/>
      <c r="W28" s="191"/>
      <c r="X28" s="191"/>
      <c r="Y28" s="191"/>
      <c r="Z28" s="191"/>
      <c r="AA28" s="192"/>
      <c r="AB28" s="190"/>
      <c r="AC28" s="191"/>
      <c r="AD28" s="191"/>
      <c r="AE28" s="191"/>
      <c r="AF28" s="191"/>
      <c r="AG28" s="191"/>
      <c r="AH28" s="192"/>
    </row>
  </sheetData>
  <mergeCells count="7">
    <mergeCell ref="V2:AA2"/>
    <mergeCell ref="AB2:AF2"/>
    <mergeCell ref="AG2:AH2"/>
    <mergeCell ref="A1:AH1"/>
    <mergeCell ref="B2:F2"/>
    <mergeCell ref="G2:L2"/>
    <mergeCell ref="M2:U2"/>
  </mergeCells>
  <pageMargins left="0.31496062992125984" right="0.31496062992125984" top="0.19685039370078741" bottom="0.19685039370078741" header="0" footer="0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8"/>
  <sheetViews>
    <sheetView workbookViewId="0">
      <selection activeCell="O20" sqref="O20"/>
    </sheetView>
  </sheetViews>
  <sheetFormatPr defaultRowHeight="15" x14ac:dyDescent="0.25"/>
  <cols>
    <col min="2" max="37" width="3.7109375" style="168" customWidth="1"/>
  </cols>
  <sheetData>
    <row r="1" spans="1:72" ht="15" customHeight="1" thickBot="1" x14ac:dyDescent="0.3">
      <c r="A1" s="417" t="s">
        <v>386</v>
      </c>
      <c r="B1" s="423"/>
      <c r="C1" s="423"/>
      <c r="D1" s="423"/>
      <c r="E1" s="423"/>
      <c r="F1" s="423"/>
      <c r="G1" s="423"/>
      <c r="H1" s="423"/>
      <c r="I1" s="423"/>
      <c r="J1" s="423"/>
      <c r="K1" s="423"/>
      <c r="L1" s="423"/>
      <c r="M1" s="423"/>
      <c r="N1" s="423"/>
      <c r="O1" s="423"/>
      <c r="P1" s="423"/>
      <c r="Q1" s="423"/>
      <c r="R1" s="423"/>
      <c r="S1" s="423"/>
      <c r="T1" s="423"/>
      <c r="U1" s="423"/>
      <c r="V1" s="423"/>
      <c r="W1" s="423"/>
      <c r="X1" s="423"/>
      <c r="Y1" s="423"/>
      <c r="Z1" s="423"/>
      <c r="AA1" s="423"/>
      <c r="AB1" s="423"/>
      <c r="AC1" s="423"/>
      <c r="AD1" s="423"/>
      <c r="AE1" s="423"/>
      <c r="AF1" s="423"/>
      <c r="AG1" s="423"/>
      <c r="AH1" s="423"/>
      <c r="AI1" s="423"/>
      <c r="AJ1" s="423"/>
      <c r="AK1" s="423"/>
    </row>
    <row r="2" spans="1:72" ht="21.6" customHeight="1" thickBot="1" x14ac:dyDescent="0.3">
      <c r="A2" s="245" t="s">
        <v>355</v>
      </c>
      <c r="B2" s="405" t="s">
        <v>69</v>
      </c>
      <c r="C2" s="406"/>
      <c r="D2" s="406"/>
      <c r="E2" s="406"/>
      <c r="F2" s="411" t="s">
        <v>388</v>
      </c>
      <c r="G2" s="412"/>
      <c r="H2" s="412"/>
      <c r="I2" s="412"/>
      <c r="J2" s="412"/>
      <c r="K2" s="412"/>
      <c r="L2" s="412"/>
      <c r="M2" s="412"/>
      <c r="N2" s="412"/>
      <c r="O2" s="412"/>
      <c r="P2" s="413"/>
      <c r="Q2" s="406" t="s">
        <v>90</v>
      </c>
      <c r="R2" s="406"/>
      <c r="S2" s="406"/>
      <c r="T2" s="406"/>
      <c r="U2" s="406"/>
      <c r="V2" s="406"/>
      <c r="W2" s="407"/>
      <c r="X2" s="405" t="s">
        <v>91</v>
      </c>
      <c r="Y2" s="406"/>
      <c r="Z2" s="406"/>
      <c r="AA2" s="406"/>
      <c r="AB2" s="406"/>
      <c r="AC2" s="406"/>
      <c r="AD2" s="406"/>
      <c r="AE2" s="406"/>
      <c r="AF2" s="407"/>
      <c r="AG2" s="411" t="s">
        <v>92</v>
      </c>
      <c r="AH2" s="412"/>
      <c r="AI2" s="412"/>
      <c r="AJ2" s="412"/>
      <c r="AK2" s="413"/>
    </row>
    <row r="3" spans="1:72" ht="181.9" customHeight="1" thickBot="1" x14ac:dyDescent="0.3">
      <c r="A3" s="223" t="s">
        <v>357</v>
      </c>
      <c r="B3" s="242" t="s">
        <v>70</v>
      </c>
      <c r="C3" s="243" t="s">
        <v>71</v>
      </c>
      <c r="D3" s="243" t="s">
        <v>72</v>
      </c>
      <c r="E3" s="249" t="s">
        <v>73</v>
      </c>
      <c r="F3" s="251" t="s">
        <v>76</v>
      </c>
      <c r="G3" s="251" t="s">
        <v>80</v>
      </c>
      <c r="H3" s="251" t="s">
        <v>81</v>
      </c>
      <c r="I3" s="251" t="s">
        <v>82</v>
      </c>
      <c r="J3" s="251" t="s">
        <v>83</v>
      </c>
      <c r="K3" s="251" t="s">
        <v>84</v>
      </c>
      <c r="L3" s="251" t="s">
        <v>85</v>
      </c>
      <c r="M3" s="251" t="s">
        <v>86</v>
      </c>
      <c r="N3" s="251" t="s">
        <v>87</v>
      </c>
      <c r="O3" s="251" t="s">
        <v>88</v>
      </c>
      <c r="P3" s="251" t="s">
        <v>89</v>
      </c>
      <c r="Q3" s="248" t="s">
        <v>95</v>
      </c>
      <c r="R3" s="233" t="s">
        <v>94</v>
      </c>
      <c r="S3" s="233" t="s">
        <v>93</v>
      </c>
      <c r="T3" s="233" t="s">
        <v>96</v>
      </c>
      <c r="U3" s="233" t="s">
        <v>97</v>
      </c>
      <c r="V3" s="233" t="s">
        <v>98</v>
      </c>
      <c r="W3" s="233" t="s">
        <v>99</v>
      </c>
      <c r="X3" s="233" t="s">
        <v>101</v>
      </c>
      <c r="Y3" s="233" t="s">
        <v>102</v>
      </c>
      <c r="Z3" s="233" t="s">
        <v>103</v>
      </c>
      <c r="AA3" s="233" t="s">
        <v>104</v>
      </c>
      <c r="AB3" s="233" t="s">
        <v>105</v>
      </c>
      <c r="AC3" s="233" t="s">
        <v>106</v>
      </c>
      <c r="AD3" s="233" t="s">
        <v>107</v>
      </c>
      <c r="AE3" s="233" t="s">
        <v>108</v>
      </c>
      <c r="AF3" s="233" t="s">
        <v>109</v>
      </c>
      <c r="AG3" s="251" t="s">
        <v>115</v>
      </c>
      <c r="AH3" s="251" t="s">
        <v>116</v>
      </c>
      <c r="AI3" s="251" t="s">
        <v>117</v>
      </c>
      <c r="AJ3" s="251" t="s">
        <v>118</v>
      </c>
      <c r="AK3" s="251" t="s">
        <v>119</v>
      </c>
    </row>
    <row r="4" spans="1:72" ht="26.45" customHeight="1" thickBot="1" x14ac:dyDescent="0.3">
      <c r="A4" s="169" t="s">
        <v>385</v>
      </c>
      <c r="B4" s="258">
        <v>3</v>
      </c>
      <c r="C4" s="259" t="s">
        <v>74</v>
      </c>
      <c r="D4" s="260">
        <v>4</v>
      </c>
      <c r="E4" s="261">
        <v>4</v>
      </c>
      <c r="F4" s="255">
        <v>4</v>
      </c>
      <c r="G4" s="255">
        <v>5</v>
      </c>
      <c r="H4" s="256" t="s">
        <v>48</v>
      </c>
      <c r="I4" s="256" t="s">
        <v>38</v>
      </c>
      <c r="J4" s="256" t="s">
        <v>38</v>
      </c>
      <c r="K4" s="255">
        <v>5</v>
      </c>
      <c r="L4" s="255">
        <v>5</v>
      </c>
      <c r="M4" s="255" t="s">
        <v>77</v>
      </c>
      <c r="N4" s="256" t="s">
        <v>78</v>
      </c>
      <c r="O4" s="256" t="s">
        <v>50</v>
      </c>
      <c r="P4" s="257" t="s">
        <v>387</v>
      </c>
      <c r="Q4" s="239">
        <v>3</v>
      </c>
      <c r="R4" s="239">
        <v>4</v>
      </c>
      <c r="S4" s="240" t="s">
        <v>48</v>
      </c>
      <c r="T4" s="240" t="s">
        <v>49</v>
      </c>
      <c r="U4" s="239">
        <v>5</v>
      </c>
      <c r="V4" s="239">
        <v>6</v>
      </c>
      <c r="W4" s="241">
        <v>6</v>
      </c>
      <c r="X4" s="238">
        <v>4</v>
      </c>
      <c r="Y4" s="239">
        <v>4</v>
      </c>
      <c r="Z4" s="246" t="s">
        <v>38</v>
      </c>
      <c r="AA4" s="246" t="s">
        <v>38</v>
      </c>
      <c r="AB4" s="238">
        <v>5</v>
      </c>
      <c r="AC4" s="238">
        <v>5</v>
      </c>
      <c r="AD4" s="239">
        <v>5</v>
      </c>
      <c r="AE4" s="238" t="s">
        <v>77</v>
      </c>
      <c r="AF4" s="247" t="s">
        <v>50</v>
      </c>
      <c r="AG4" s="234">
        <v>4</v>
      </c>
      <c r="AH4" s="235">
        <v>5</v>
      </c>
      <c r="AI4" s="236" t="s">
        <v>56</v>
      </c>
      <c r="AJ4" s="234" t="s">
        <v>50</v>
      </c>
      <c r="AK4" s="237">
        <v>6</v>
      </c>
    </row>
    <row r="5" spans="1:72" ht="13.9" customHeight="1" x14ac:dyDescent="0.25">
      <c r="A5" s="224" t="s">
        <v>358</v>
      </c>
      <c r="B5" s="183"/>
      <c r="C5" s="181"/>
      <c r="D5" s="181"/>
      <c r="E5" s="182"/>
      <c r="F5" s="183"/>
      <c r="G5" s="181"/>
      <c r="H5" s="181"/>
      <c r="I5" s="181"/>
      <c r="J5" s="181"/>
      <c r="K5" s="181"/>
      <c r="L5" s="181"/>
      <c r="M5" s="181"/>
      <c r="N5" s="181"/>
      <c r="O5" s="181"/>
      <c r="P5" s="182"/>
      <c r="Q5" s="180"/>
      <c r="R5" s="181"/>
      <c r="S5" s="181"/>
      <c r="T5" s="181"/>
      <c r="U5" s="181"/>
      <c r="V5" s="181"/>
      <c r="W5" s="182"/>
      <c r="X5" s="183"/>
      <c r="Y5" s="181"/>
      <c r="Z5" s="181"/>
      <c r="AA5" s="181"/>
      <c r="AB5" s="181"/>
      <c r="AC5" s="181"/>
      <c r="AD5" s="181"/>
      <c r="AE5" s="181"/>
      <c r="AF5" s="182"/>
      <c r="AG5" s="183"/>
      <c r="AH5" s="181"/>
      <c r="AI5" s="181"/>
      <c r="AJ5" s="181"/>
      <c r="AK5" s="182"/>
    </row>
    <row r="6" spans="1:72" ht="13.9" customHeight="1" x14ac:dyDescent="0.25">
      <c r="A6" s="225" t="s">
        <v>359</v>
      </c>
      <c r="B6" s="188"/>
      <c r="C6" s="186"/>
      <c r="D6" s="186"/>
      <c r="E6" s="187"/>
      <c r="F6" s="188"/>
      <c r="G6" s="186"/>
      <c r="H6" s="186"/>
      <c r="I6" s="186"/>
      <c r="J6" s="186"/>
      <c r="K6" s="186"/>
      <c r="L6" s="186"/>
      <c r="M6" s="186"/>
      <c r="N6" s="186"/>
      <c r="O6" s="186"/>
      <c r="P6" s="187"/>
      <c r="Q6" s="185"/>
      <c r="R6" s="186"/>
      <c r="S6" s="186"/>
      <c r="T6" s="186"/>
      <c r="U6" s="186"/>
      <c r="V6" s="186"/>
      <c r="W6" s="187"/>
      <c r="X6" s="188"/>
      <c r="Y6" s="186"/>
      <c r="Z6" s="186"/>
      <c r="AA6" s="186"/>
      <c r="AB6" s="186"/>
      <c r="AC6" s="186"/>
      <c r="AD6" s="186"/>
      <c r="AE6" s="186"/>
      <c r="AF6" s="187"/>
      <c r="AG6" s="188"/>
      <c r="AH6" s="186"/>
      <c r="AI6" s="186"/>
      <c r="AJ6" s="186"/>
      <c r="AK6" s="187"/>
    </row>
    <row r="7" spans="1:72" ht="13.9" customHeight="1" x14ac:dyDescent="0.25">
      <c r="A7" s="225" t="s">
        <v>360</v>
      </c>
      <c r="B7" s="188"/>
      <c r="C7" s="186"/>
      <c r="D7" s="186"/>
      <c r="E7" s="187"/>
      <c r="F7" s="188"/>
      <c r="G7" s="186"/>
      <c r="H7" s="186"/>
      <c r="I7" s="186"/>
      <c r="J7" s="186"/>
      <c r="K7" s="186"/>
      <c r="L7" s="186"/>
      <c r="M7" s="186"/>
      <c r="N7" s="186"/>
      <c r="O7" s="186"/>
      <c r="P7" s="187"/>
      <c r="Q7" s="185"/>
      <c r="R7" s="186"/>
      <c r="S7" s="186"/>
      <c r="T7" s="186"/>
      <c r="U7" s="186"/>
      <c r="V7" s="186"/>
      <c r="W7" s="187"/>
      <c r="X7" s="188"/>
      <c r="Y7" s="186"/>
      <c r="Z7" s="186"/>
      <c r="AA7" s="186"/>
      <c r="AB7" s="186"/>
      <c r="AC7" s="186"/>
      <c r="AD7" s="186"/>
      <c r="AE7" s="186"/>
      <c r="AF7" s="187"/>
      <c r="AG7" s="188"/>
      <c r="AH7" s="186"/>
      <c r="AI7" s="186"/>
      <c r="AJ7" s="186"/>
      <c r="AK7" s="187"/>
    </row>
    <row r="8" spans="1:72" ht="13.9" customHeight="1" x14ac:dyDescent="0.25">
      <c r="A8" s="225" t="s">
        <v>361</v>
      </c>
      <c r="B8" s="188"/>
      <c r="C8" s="186"/>
      <c r="D8" s="186"/>
      <c r="E8" s="187"/>
      <c r="F8" s="188"/>
      <c r="G8" s="186"/>
      <c r="H8" s="186"/>
      <c r="I8" s="186"/>
      <c r="J8" s="186"/>
      <c r="K8" s="186"/>
      <c r="L8" s="186"/>
      <c r="M8" s="186"/>
      <c r="N8" s="186"/>
      <c r="O8" s="186"/>
      <c r="P8" s="187"/>
      <c r="Q8" s="185"/>
      <c r="R8" s="186"/>
      <c r="S8" s="186"/>
      <c r="T8" s="186"/>
      <c r="U8" s="186"/>
      <c r="V8" s="186"/>
      <c r="W8" s="187"/>
      <c r="X8" s="188"/>
      <c r="Y8" s="186"/>
      <c r="Z8" s="186"/>
      <c r="AA8" s="186"/>
      <c r="AB8" s="186"/>
      <c r="AC8" s="186"/>
      <c r="AD8" s="186"/>
      <c r="AE8" s="186"/>
      <c r="AF8" s="187"/>
      <c r="AG8" s="188"/>
      <c r="AH8" s="186"/>
      <c r="AI8" s="186"/>
      <c r="AJ8" s="186"/>
      <c r="AK8" s="187"/>
    </row>
    <row r="9" spans="1:72" ht="13.9" customHeight="1" x14ac:dyDescent="0.25">
      <c r="A9" s="225" t="s">
        <v>362</v>
      </c>
      <c r="B9" s="188"/>
      <c r="C9" s="186"/>
      <c r="D9" s="186"/>
      <c r="E9" s="187"/>
      <c r="F9" s="188"/>
      <c r="G9" s="186"/>
      <c r="H9" s="186"/>
      <c r="I9" s="186"/>
      <c r="J9" s="186"/>
      <c r="K9" s="186"/>
      <c r="L9" s="186"/>
      <c r="M9" s="186"/>
      <c r="N9" s="186"/>
      <c r="O9" s="186"/>
      <c r="P9" s="187"/>
      <c r="Q9" s="185"/>
      <c r="R9" s="186"/>
      <c r="S9" s="186"/>
      <c r="T9" s="186"/>
      <c r="U9" s="186"/>
      <c r="V9" s="186"/>
      <c r="W9" s="187"/>
      <c r="X9" s="188"/>
      <c r="Y9" s="186"/>
      <c r="Z9" s="186"/>
      <c r="AA9" s="186"/>
      <c r="AB9" s="186"/>
      <c r="AC9" s="186"/>
      <c r="AD9" s="186"/>
      <c r="AE9" s="186"/>
      <c r="AF9" s="187"/>
      <c r="AG9" s="188"/>
      <c r="AH9" s="186"/>
      <c r="AI9" s="186"/>
      <c r="AJ9" s="186"/>
      <c r="AK9" s="187"/>
    </row>
    <row r="10" spans="1:72" ht="13.9" customHeight="1" x14ac:dyDescent="0.25">
      <c r="A10" s="225" t="s">
        <v>363</v>
      </c>
      <c r="B10" s="188"/>
      <c r="C10" s="186"/>
      <c r="D10" s="186"/>
      <c r="E10" s="187"/>
      <c r="F10" s="188"/>
      <c r="G10" s="186"/>
      <c r="H10" s="186"/>
      <c r="I10" s="186"/>
      <c r="J10" s="186"/>
      <c r="K10" s="186"/>
      <c r="L10" s="186"/>
      <c r="M10" s="186"/>
      <c r="N10" s="186"/>
      <c r="O10" s="186"/>
      <c r="P10" s="187"/>
      <c r="Q10" s="185"/>
      <c r="R10" s="186"/>
      <c r="S10" s="186"/>
      <c r="T10" s="186"/>
      <c r="U10" s="186"/>
      <c r="V10" s="186"/>
      <c r="W10" s="187"/>
      <c r="X10" s="188"/>
      <c r="Y10" s="186"/>
      <c r="Z10" s="186"/>
      <c r="AA10" s="186"/>
      <c r="AB10" s="186"/>
      <c r="AC10" s="186"/>
      <c r="AD10" s="186"/>
      <c r="AE10" s="186"/>
      <c r="AF10" s="187"/>
      <c r="AG10" s="188"/>
      <c r="AH10" s="186"/>
      <c r="AI10" s="186"/>
      <c r="AJ10" s="186"/>
      <c r="AK10" s="187"/>
    </row>
    <row r="11" spans="1:72" ht="13.9" customHeight="1" thickBot="1" x14ac:dyDescent="0.3">
      <c r="A11" s="226" t="s">
        <v>364</v>
      </c>
      <c r="B11" s="193"/>
      <c r="C11" s="191"/>
      <c r="D11" s="191"/>
      <c r="E11" s="192"/>
      <c r="F11" s="193"/>
      <c r="G11" s="191"/>
      <c r="H11" s="191"/>
      <c r="I11" s="191"/>
      <c r="J11" s="191"/>
      <c r="K11" s="191"/>
      <c r="L11" s="191"/>
      <c r="M11" s="191"/>
      <c r="N11" s="191"/>
      <c r="O11" s="191"/>
      <c r="P11" s="192"/>
      <c r="Q11" s="190"/>
      <c r="R11" s="191"/>
      <c r="S11" s="191"/>
      <c r="T11" s="191"/>
      <c r="U11" s="191"/>
      <c r="V11" s="191"/>
      <c r="W11" s="192"/>
      <c r="X11" s="193"/>
      <c r="Y11" s="191"/>
      <c r="Z11" s="191"/>
      <c r="AA11" s="191"/>
      <c r="AB11" s="191"/>
      <c r="AC11" s="191"/>
      <c r="AD11" s="191"/>
      <c r="AE11" s="191"/>
      <c r="AF11" s="192"/>
      <c r="AG11" s="193"/>
      <c r="AH11" s="191"/>
      <c r="AI11" s="191"/>
      <c r="AJ11" s="191"/>
      <c r="AK11" s="192"/>
    </row>
    <row r="12" spans="1:72" ht="13.9" customHeight="1" x14ac:dyDescent="0.25">
      <c r="A12" s="227" t="s">
        <v>365</v>
      </c>
      <c r="B12" s="183"/>
      <c r="C12" s="181"/>
      <c r="D12" s="181"/>
      <c r="E12" s="182"/>
      <c r="F12" s="183"/>
      <c r="G12" s="181"/>
      <c r="H12" s="181"/>
      <c r="I12" s="181"/>
      <c r="J12" s="181"/>
      <c r="K12" s="181"/>
      <c r="L12" s="181"/>
      <c r="M12" s="181"/>
      <c r="N12" s="181"/>
      <c r="O12" s="181"/>
      <c r="P12" s="182"/>
      <c r="Q12" s="180"/>
      <c r="R12" s="181"/>
      <c r="S12" s="181"/>
      <c r="T12" s="181"/>
      <c r="U12" s="181"/>
      <c r="V12" s="181"/>
      <c r="W12" s="182"/>
      <c r="X12" s="183"/>
      <c r="Y12" s="181"/>
      <c r="Z12" s="181"/>
      <c r="AA12" s="181"/>
      <c r="AB12" s="181"/>
      <c r="AC12" s="181"/>
      <c r="AD12" s="181"/>
      <c r="AE12" s="181"/>
      <c r="AF12" s="182"/>
      <c r="AG12" s="183"/>
      <c r="AH12" s="181"/>
      <c r="AI12" s="181"/>
      <c r="AJ12" s="181"/>
      <c r="AK12" s="182"/>
      <c r="AM12" s="178"/>
      <c r="AN12" s="178"/>
      <c r="AO12" s="178"/>
      <c r="AP12" s="178"/>
      <c r="AQ12" s="178"/>
      <c r="AR12" s="178"/>
      <c r="AS12" s="178"/>
      <c r="AT12" s="178"/>
      <c r="AU12" s="178"/>
      <c r="AV12" s="178"/>
      <c r="AW12" s="178"/>
      <c r="AX12" s="178"/>
      <c r="AY12" s="178"/>
      <c r="AZ12" s="178"/>
      <c r="BA12" s="178"/>
      <c r="BB12" s="178"/>
      <c r="BC12" s="178"/>
      <c r="BD12" s="178"/>
      <c r="BE12" s="178"/>
      <c r="BF12" s="178"/>
      <c r="BG12" s="178"/>
      <c r="BH12" s="178"/>
      <c r="BI12" s="178"/>
      <c r="BJ12" s="178"/>
      <c r="BK12" s="178"/>
      <c r="BL12" s="178"/>
      <c r="BM12" s="178"/>
      <c r="BN12" s="178"/>
      <c r="BO12" s="178"/>
      <c r="BP12" s="178"/>
      <c r="BQ12" s="178"/>
      <c r="BR12" s="178"/>
      <c r="BS12" s="178"/>
      <c r="BT12" s="179"/>
    </row>
    <row r="13" spans="1:72" ht="13.9" customHeight="1" x14ac:dyDescent="0.25">
      <c r="A13" s="228" t="s">
        <v>366</v>
      </c>
      <c r="B13" s="188"/>
      <c r="C13" s="186"/>
      <c r="D13" s="186"/>
      <c r="E13" s="187"/>
      <c r="F13" s="188"/>
      <c r="G13" s="186"/>
      <c r="H13" s="186"/>
      <c r="I13" s="186"/>
      <c r="J13" s="186"/>
      <c r="K13" s="186"/>
      <c r="L13" s="186"/>
      <c r="M13" s="186"/>
      <c r="N13" s="186"/>
      <c r="O13" s="186"/>
      <c r="P13" s="187"/>
      <c r="Q13" s="185"/>
      <c r="R13" s="186"/>
      <c r="S13" s="186"/>
      <c r="T13" s="186"/>
      <c r="U13" s="186"/>
      <c r="V13" s="186"/>
      <c r="W13" s="187"/>
      <c r="X13" s="188"/>
      <c r="Y13" s="186"/>
      <c r="Z13" s="186"/>
      <c r="AA13" s="186"/>
      <c r="AB13" s="186"/>
      <c r="AC13" s="186"/>
      <c r="AD13" s="186"/>
      <c r="AE13" s="186"/>
      <c r="AF13" s="187"/>
      <c r="AG13" s="188"/>
      <c r="AH13" s="186"/>
      <c r="AI13" s="186"/>
      <c r="AJ13" s="186"/>
      <c r="AK13" s="187"/>
    </row>
    <row r="14" spans="1:72" ht="13.9" customHeight="1" x14ac:dyDescent="0.25">
      <c r="A14" s="228" t="s">
        <v>367</v>
      </c>
      <c r="B14" s="188"/>
      <c r="C14" s="186"/>
      <c r="D14" s="186"/>
      <c r="E14" s="187"/>
      <c r="F14" s="188"/>
      <c r="G14" s="186"/>
      <c r="H14" s="186"/>
      <c r="I14" s="186"/>
      <c r="J14" s="186"/>
      <c r="K14" s="186"/>
      <c r="L14" s="186"/>
      <c r="M14" s="186"/>
      <c r="N14" s="186"/>
      <c r="O14" s="186"/>
      <c r="P14" s="187"/>
      <c r="Q14" s="185"/>
      <c r="R14" s="186"/>
      <c r="S14" s="186"/>
      <c r="T14" s="186"/>
      <c r="U14" s="186"/>
      <c r="V14" s="186"/>
      <c r="W14" s="187"/>
      <c r="X14" s="188"/>
      <c r="Y14" s="186"/>
      <c r="Z14" s="186"/>
      <c r="AA14" s="186"/>
      <c r="AB14" s="186"/>
      <c r="AC14" s="186"/>
      <c r="AD14" s="186"/>
      <c r="AE14" s="186"/>
      <c r="AF14" s="187"/>
      <c r="AG14" s="188"/>
      <c r="AH14" s="186"/>
      <c r="AI14" s="186"/>
      <c r="AJ14" s="186"/>
      <c r="AK14" s="187"/>
    </row>
    <row r="15" spans="1:72" ht="13.9" customHeight="1" x14ac:dyDescent="0.25">
      <c r="A15" s="228" t="s">
        <v>368</v>
      </c>
      <c r="B15" s="188"/>
      <c r="C15" s="186"/>
      <c r="D15" s="186"/>
      <c r="E15" s="187"/>
      <c r="F15" s="188"/>
      <c r="G15" s="186"/>
      <c r="H15" s="186"/>
      <c r="I15" s="186"/>
      <c r="J15" s="186"/>
      <c r="K15" s="186"/>
      <c r="L15" s="186"/>
      <c r="M15" s="186"/>
      <c r="N15" s="186"/>
      <c r="O15" s="186"/>
      <c r="P15" s="187"/>
      <c r="Q15" s="185"/>
      <c r="R15" s="186"/>
      <c r="S15" s="186"/>
      <c r="T15" s="186"/>
      <c r="U15" s="186"/>
      <c r="V15" s="186"/>
      <c r="W15" s="187"/>
      <c r="X15" s="188"/>
      <c r="Y15" s="186"/>
      <c r="Z15" s="186"/>
      <c r="AA15" s="186"/>
      <c r="AB15" s="186"/>
      <c r="AC15" s="186"/>
      <c r="AD15" s="186"/>
      <c r="AE15" s="186"/>
      <c r="AF15" s="187"/>
      <c r="AG15" s="188"/>
      <c r="AH15" s="186"/>
      <c r="AI15" s="186"/>
      <c r="AJ15" s="186"/>
      <c r="AK15" s="187"/>
    </row>
    <row r="16" spans="1:72" ht="13.9" customHeight="1" x14ac:dyDescent="0.25">
      <c r="A16" s="228" t="s">
        <v>369</v>
      </c>
      <c r="B16" s="188"/>
      <c r="C16" s="186"/>
      <c r="D16" s="186"/>
      <c r="E16" s="187"/>
      <c r="F16" s="188"/>
      <c r="G16" s="186"/>
      <c r="H16" s="186"/>
      <c r="I16" s="186"/>
      <c r="J16" s="186"/>
      <c r="K16" s="186"/>
      <c r="L16" s="186"/>
      <c r="M16" s="186"/>
      <c r="N16" s="186"/>
      <c r="O16" s="186"/>
      <c r="P16" s="187"/>
      <c r="Q16" s="185"/>
      <c r="R16" s="186"/>
      <c r="S16" s="186"/>
      <c r="T16" s="186"/>
      <c r="U16" s="186"/>
      <c r="V16" s="186"/>
      <c r="W16" s="187"/>
      <c r="X16" s="188"/>
      <c r="Y16" s="186"/>
      <c r="Z16" s="186"/>
      <c r="AA16" s="186"/>
      <c r="AB16" s="186"/>
      <c r="AC16" s="186"/>
      <c r="AD16" s="186"/>
      <c r="AE16" s="186"/>
      <c r="AF16" s="187"/>
      <c r="AG16" s="188"/>
      <c r="AH16" s="186"/>
      <c r="AI16" s="186"/>
      <c r="AJ16" s="186"/>
      <c r="AK16" s="187"/>
    </row>
    <row r="17" spans="1:37" ht="13.9" customHeight="1" x14ac:dyDescent="0.25">
      <c r="A17" s="228" t="s">
        <v>370</v>
      </c>
      <c r="B17" s="188"/>
      <c r="C17" s="186"/>
      <c r="D17" s="186"/>
      <c r="E17" s="187"/>
      <c r="F17" s="188"/>
      <c r="G17" s="186"/>
      <c r="H17" s="186"/>
      <c r="I17" s="186"/>
      <c r="J17" s="186"/>
      <c r="K17" s="186"/>
      <c r="L17" s="186"/>
      <c r="M17" s="186"/>
      <c r="N17" s="186"/>
      <c r="O17" s="186"/>
      <c r="P17" s="187"/>
      <c r="Q17" s="185"/>
      <c r="R17" s="186"/>
      <c r="S17" s="186"/>
      <c r="T17" s="186"/>
      <c r="U17" s="186"/>
      <c r="V17" s="186"/>
      <c r="W17" s="187"/>
      <c r="X17" s="188"/>
      <c r="Y17" s="186"/>
      <c r="Z17" s="186"/>
      <c r="AA17" s="186"/>
      <c r="AB17" s="186"/>
      <c r="AC17" s="186"/>
      <c r="AD17" s="186"/>
      <c r="AE17" s="186"/>
      <c r="AF17" s="187"/>
      <c r="AG17" s="188"/>
      <c r="AH17" s="186"/>
      <c r="AI17" s="186"/>
      <c r="AJ17" s="186"/>
      <c r="AK17" s="187"/>
    </row>
    <row r="18" spans="1:37" ht="13.9" customHeight="1" x14ac:dyDescent="0.25">
      <c r="A18" s="228" t="s">
        <v>371</v>
      </c>
      <c r="B18" s="188"/>
      <c r="C18" s="186"/>
      <c r="D18" s="186"/>
      <c r="E18" s="187"/>
      <c r="F18" s="188"/>
      <c r="G18" s="186"/>
      <c r="H18" s="186"/>
      <c r="I18" s="186"/>
      <c r="J18" s="186"/>
      <c r="K18" s="186"/>
      <c r="L18" s="186"/>
      <c r="M18" s="186"/>
      <c r="N18" s="186"/>
      <c r="O18" s="186"/>
      <c r="P18" s="187"/>
      <c r="Q18" s="185"/>
      <c r="R18" s="186"/>
      <c r="S18" s="186"/>
      <c r="T18" s="186"/>
      <c r="U18" s="186"/>
      <c r="V18" s="186"/>
      <c r="W18" s="187"/>
      <c r="X18" s="188"/>
      <c r="Y18" s="186"/>
      <c r="Z18" s="186"/>
      <c r="AA18" s="186"/>
      <c r="AB18" s="186"/>
      <c r="AC18" s="186"/>
      <c r="AD18" s="186"/>
      <c r="AE18" s="186"/>
      <c r="AF18" s="187"/>
      <c r="AG18" s="188"/>
      <c r="AH18" s="186"/>
      <c r="AI18" s="186"/>
      <c r="AJ18" s="186"/>
      <c r="AK18" s="187"/>
    </row>
    <row r="19" spans="1:37" ht="13.9" customHeight="1" thickBot="1" x14ac:dyDescent="0.3">
      <c r="A19" s="229" t="s">
        <v>372</v>
      </c>
      <c r="B19" s="193"/>
      <c r="C19" s="191"/>
      <c r="D19" s="191"/>
      <c r="E19" s="192"/>
      <c r="F19" s="193"/>
      <c r="G19" s="191"/>
      <c r="H19" s="191"/>
      <c r="I19" s="191"/>
      <c r="J19" s="191"/>
      <c r="K19" s="191"/>
      <c r="L19" s="191"/>
      <c r="M19" s="191"/>
      <c r="N19" s="191"/>
      <c r="O19" s="191"/>
      <c r="P19" s="192"/>
      <c r="Q19" s="190"/>
      <c r="R19" s="191"/>
      <c r="S19" s="191"/>
      <c r="T19" s="191"/>
      <c r="U19" s="191"/>
      <c r="V19" s="191"/>
      <c r="W19" s="192"/>
      <c r="X19" s="193"/>
      <c r="Y19" s="191"/>
      <c r="Z19" s="191"/>
      <c r="AA19" s="191"/>
      <c r="AB19" s="191"/>
      <c r="AC19" s="191"/>
      <c r="AD19" s="191"/>
      <c r="AE19" s="191"/>
      <c r="AF19" s="192"/>
      <c r="AG19" s="193"/>
      <c r="AH19" s="191"/>
      <c r="AI19" s="191"/>
      <c r="AJ19" s="191"/>
      <c r="AK19" s="192"/>
    </row>
    <row r="20" spans="1:37" ht="12" customHeight="1" x14ac:dyDescent="0.25">
      <c r="A20" s="230" t="s">
        <v>373</v>
      </c>
      <c r="B20" s="183"/>
      <c r="C20" s="181"/>
      <c r="D20" s="181"/>
      <c r="E20" s="182"/>
      <c r="F20" s="183"/>
      <c r="G20" s="181"/>
      <c r="H20" s="181"/>
      <c r="I20" s="181"/>
      <c r="J20" s="181"/>
      <c r="K20" s="181"/>
      <c r="L20" s="181"/>
      <c r="M20" s="181"/>
      <c r="N20" s="181"/>
      <c r="O20" s="181"/>
      <c r="P20" s="182"/>
      <c r="Q20" s="180"/>
      <c r="R20" s="181"/>
      <c r="S20" s="181"/>
      <c r="T20" s="181"/>
      <c r="U20" s="181"/>
      <c r="V20" s="181"/>
      <c r="W20" s="182"/>
      <c r="X20" s="183"/>
      <c r="Y20" s="181"/>
      <c r="Z20" s="181"/>
      <c r="AA20" s="181"/>
      <c r="AB20" s="181"/>
      <c r="AC20" s="181"/>
      <c r="AD20" s="181"/>
      <c r="AE20" s="181"/>
      <c r="AF20" s="182"/>
      <c r="AG20" s="183"/>
      <c r="AH20" s="181"/>
      <c r="AI20" s="181"/>
      <c r="AJ20" s="181"/>
      <c r="AK20" s="182"/>
    </row>
    <row r="21" spans="1:37" ht="12" customHeight="1" x14ac:dyDescent="0.25">
      <c r="A21" s="231" t="s">
        <v>374</v>
      </c>
      <c r="B21" s="188"/>
      <c r="C21" s="186"/>
      <c r="D21" s="186"/>
      <c r="E21" s="187"/>
      <c r="F21" s="188"/>
      <c r="G21" s="186"/>
      <c r="H21" s="186"/>
      <c r="I21" s="186"/>
      <c r="J21" s="186"/>
      <c r="K21" s="186"/>
      <c r="L21" s="186"/>
      <c r="M21" s="186"/>
      <c r="N21" s="186"/>
      <c r="O21" s="186"/>
      <c r="P21" s="187"/>
      <c r="Q21" s="185"/>
      <c r="R21" s="186"/>
      <c r="S21" s="186"/>
      <c r="T21" s="186"/>
      <c r="U21" s="186"/>
      <c r="V21" s="186"/>
      <c r="W21" s="187"/>
      <c r="X21" s="188"/>
      <c r="Y21" s="186"/>
      <c r="Z21" s="186"/>
      <c r="AA21" s="186"/>
      <c r="AB21" s="186"/>
      <c r="AC21" s="186"/>
      <c r="AD21" s="186"/>
      <c r="AE21" s="186"/>
      <c r="AF21" s="187"/>
      <c r="AG21" s="188"/>
      <c r="AH21" s="186"/>
      <c r="AI21" s="186"/>
      <c r="AJ21" s="186"/>
      <c r="AK21" s="187"/>
    </row>
    <row r="22" spans="1:37" ht="12" customHeight="1" x14ac:dyDescent="0.25">
      <c r="A22" s="231" t="s">
        <v>375</v>
      </c>
      <c r="B22" s="188"/>
      <c r="C22" s="186"/>
      <c r="D22" s="186"/>
      <c r="E22" s="187"/>
      <c r="F22" s="188"/>
      <c r="G22" s="186"/>
      <c r="H22" s="186"/>
      <c r="I22" s="186"/>
      <c r="J22" s="186"/>
      <c r="K22" s="186"/>
      <c r="L22" s="186"/>
      <c r="M22" s="186"/>
      <c r="N22" s="186"/>
      <c r="O22" s="186"/>
      <c r="P22" s="187"/>
      <c r="Q22" s="185"/>
      <c r="R22" s="186"/>
      <c r="S22" s="186"/>
      <c r="T22" s="186"/>
      <c r="U22" s="186"/>
      <c r="V22" s="186"/>
      <c r="W22" s="187"/>
      <c r="X22" s="188"/>
      <c r="Y22" s="186"/>
      <c r="Z22" s="186"/>
      <c r="AA22" s="186"/>
      <c r="AB22" s="186"/>
      <c r="AC22" s="186"/>
      <c r="AD22" s="186"/>
      <c r="AE22" s="186"/>
      <c r="AF22" s="187"/>
      <c r="AG22" s="188"/>
      <c r="AH22" s="186"/>
      <c r="AI22" s="186"/>
      <c r="AJ22" s="186"/>
      <c r="AK22" s="187"/>
    </row>
    <row r="23" spans="1:37" ht="12" customHeight="1" x14ac:dyDescent="0.25">
      <c r="A23" s="231" t="s">
        <v>376</v>
      </c>
      <c r="B23" s="188"/>
      <c r="C23" s="186"/>
      <c r="D23" s="186"/>
      <c r="E23" s="187"/>
      <c r="F23" s="188"/>
      <c r="G23" s="186"/>
      <c r="H23" s="186"/>
      <c r="I23" s="186"/>
      <c r="J23" s="186"/>
      <c r="K23" s="186"/>
      <c r="L23" s="186"/>
      <c r="M23" s="186"/>
      <c r="N23" s="186"/>
      <c r="O23" s="186"/>
      <c r="P23" s="187"/>
      <c r="Q23" s="185"/>
      <c r="R23" s="186"/>
      <c r="S23" s="186"/>
      <c r="T23" s="186"/>
      <c r="U23" s="186"/>
      <c r="V23" s="186"/>
      <c r="W23" s="187"/>
      <c r="X23" s="188"/>
      <c r="Y23" s="186"/>
      <c r="Z23" s="186"/>
      <c r="AA23" s="186"/>
      <c r="AB23" s="186"/>
      <c r="AC23" s="186"/>
      <c r="AD23" s="186"/>
      <c r="AE23" s="186"/>
      <c r="AF23" s="187"/>
      <c r="AG23" s="188"/>
      <c r="AH23" s="186"/>
      <c r="AI23" s="186"/>
      <c r="AJ23" s="186"/>
      <c r="AK23" s="187"/>
    </row>
    <row r="24" spans="1:37" ht="12" customHeight="1" thickBot="1" x14ac:dyDescent="0.3">
      <c r="A24" s="232" t="s">
        <v>377</v>
      </c>
      <c r="B24" s="193"/>
      <c r="C24" s="191"/>
      <c r="D24" s="191"/>
      <c r="E24" s="192"/>
      <c r="F24" s="193"/>
      <c r="G24" s="191"/>
      <c r="H24" s="191"/>
      <c r="I24" s="191"/>
      <c r="J24" s="191"/>
      <c r="K24" s="191"/>
      <c r="L24" s="191"/>
      <c r="M24" s="191"/>
      <c r="N24" s="191"/>
      <c r="O24" s="191"/>
      <c r="P24" s="192"/>
      <c r="Q24" s="190"/>
      <c r="R24" s="191"/>
      <c r="S24" s="191"/>
      <c r="T24" s="191"/>
      <c r="U24" s="191"/>
      <c r="V24" s="191"/>
      <c r="W24" s="192"/>
      <c r="X24" s="193"/>
      <c r="Y24" s="191"/>
      <c r="Z24" s="191"/>
      <c r="AA24" s="191"/>
      <c r="AB24" s="191"/>
      <c r="AC24" s="191"/>
      <c r="AD24" s="191"/>
      <c r="AE24" s="191"/>
      <c r="AF24" s="192"/>
      <c r="AG24" s="193"/>
      <c r="AH24" s="191"/>
      <c r="AI24" s="191"/>
      <c r="AJ24" s="191"/>
      <c r="AK24" s="192"/>
    </row>
    <row r="25" spans="1:37" ht="12" customHeight="1" x14ac:dyDescent="0.25">
      <c r="A25" s="170" t="s">
        <v>378</v>
      </c>
      <c r="B25" s="183"/>
      <c r="C25" s="181"/>
      <c r="D25" s="181"/>
      <c r="E25" s="182"/>
      <c r="F25" s="183"/>
      <c r="G25" s="181"/>
      <c r="H25" s="181"/>
      <c r="I25" s="181"/>
      <c r="J25" s="181"/>
      <c r="K25" s="181"/>
      <c r="L25" s="181"/>
      <c r="M25" s="181"/>
      <c r="N25" s="181"/>
      <c r="O25" s="181"/>
      <c r="P25" s="182"/>
      <c r="Q25" s="180"/>
      <c r="R25" s="181"/>
      <c r="S25" s="181"/>
      <c r="T25" s="181"/>
      <c r="U25" s="181"/>
      <c r="V25" s="181"/>
      <c r="W25" s="182"/>
      <c r="X25" s="183"/>
      <c r="Y25" s="181"/>
      <c r="Z25" s="181"/>
      <c r="AA25" s="181"/>
      <c r="AB25" s="181"/>
      <c r="AC25" s="181"/>
      <c r="AD25" s="181"/>
      <c r="AE25" s="181"/>
      <c r="AF25" s="182"/>
      <c r="AG25" s="183"/>
      <c r="AH25" s="181"/>
      <c r="AI25" s="181"/>
      <c r="AJ25" s="181"/>
      <c r="AK25" s="182"/>
    </row>
    <row r="26" spans="1:37" ht="12" customHeight="1" x14ac:dyDescent="0.25">
      <c r="A26" s="171" t="s">
        <v>379</v>
      </c>
      <c r="B26" s="188"/>
      <c r="C26" s="186"/>
      <c r="D26" s="186"/>
      <c r="E26" s="187"/>
      <c r="F26" s="188"/>
      <c r="G26" s="186"/>
      <c r="H26" s="186"/>
      <c r="I26" s="186"/>
      <c r="J26" s="186"/>
      <c r="K26" s="186"/>
      <c r="L26" s="186"/>
      <c r="M26" s="186"/>
      <c r="N26" s="186"/>
      <c r="O26" s="186"/>
      <c r="P26" s="187"/>
      <c r="Q26" s="185"/>
      <c r="R26" s="186"/>
      <c r="S26" s="186"/>
      <c r="T26" s="186"/>
      <c r="U26" s="186"/>
      <c r="V26" s="186"/>
      <c r="W26" s="187"/>
      <c r="X26" s="188"/>
      <c r="Y26" s="186"/>
      <c r="Z26" s="186"/>
      <c r="AA26" s="186"/>
      <c r="AB26" s="186"/>
      <c r="AC26" s="186"/>
      <c r="AD26" s="186"/>
      <c r="AE26" s="186"/>
      <c r="AF26" s="187"/>
      <c r="AG26" s="188"/>
      <c r="AH26" s="186"/>
      <c r="AI26" s="186"/>
      <c r="AJ26" s="186"/>
      <c r="AK26" s="187"/>
    </row>
    <row r="27" spans="1:37" ht="12" customHeight="1" x14ac:dyDescent="0.25">
      <c r="A27" s="171" t="s">
        <v>380</v>
      </c>
      <c r="B27" s="188"/>
      <c r="C27" s="186"/>
      <c r="D27" s="186"/>
      <c r="E27" s="187"/>
      <c r="F27" s="188"/>
      <c r="G27" s="186"/>
      <c r="H27" s="186"/>
      <c r="I27" s="186"/>
      <c r="J27" s="186"/>
      <c r="K27" s="186"/>
      <c r="L27" s="186"/>
      <c r="M27" s="186"/>
      <c r="N27" s="186"/>
      <c r="O27" s="186"/>
      <c r="P27" s="187"/>
      <c r="Q27" s="185"/>
      <c r="R27" s="186"/>
      <c r="S27" s="186"/>
      <c r="T27" s="186"/>
      <c r="U27" s="186"/>
      <c r="V27" s="186"/>
      <c r="W27" s="187"/>
      <c r="X27" s="188"/>
      <c r="Y27" s="186"/>
      <c r="Z27" s="186"/>
      <c r="AA27" s="186"/>
      <c r="AB27" s="186"/>
      <c r="AC27" s="186"/>
      <c r="AD27" s="186"/>
      <c r="AE27" s="186"/>
      <c r="AF27" s="187"/>
      <c r="AG27" s="188"/>
      <c r="AH27" s="186"/>
      <c r="AI27" s="186"/>
      <c r="AJ27" s="186"/>
      <c r="AK27" s="187"/>
    </row>
    <row r="28" spans="1:37" ht="12" customHeight="1" thickBot="1" x14ac:dyDescent="0.3">
      <c r="A28" s="172" t="s">
        <v>381</v>
      </c>
      <c r="B28" s="193"/>
      <c r="C28" s="191"/>
      <c r="D28" s="191"/>
      <c r="E28" s="192"/>
      <c r="F28" s="193"/>
      <c r="G28" s="191"/>
      <c r="H28" s="191"/>
      <c r="I28" s="191"/>
      <c r="J28" s="191"/>
      <c r="K28" s="191"/>
      <c r="L28" s="191"/>
      <c r="M28" s="191"/>
      <c r="N28" s="191"/>
      <c r="O28" s="191"/>
      <c r="P28" s="192"/>
      <c r="Q28" s="190"/>
      <c r="R28" s="191"/>
      <c r="S28" s="191"/>
      <c r="T28" s="191"/>
      <c r="U28" s="191"/>
      <c r="V28" s="191"/>
      <c r="W28" s="192"/>
      <c r="X28" s="193"/>
      <c r="Y28" s="191"/>
      <c r="Z28" s="191"/>
      <c r="AA28" s="191"/>
      <c r="AB28" s="191"/>
      <c r="AC28" s="191"/>
      <c r="AD28" s="191"/>
      <c r="AE28" s="191"/>
      <c r="AF28" s="192"/>
      <c r="AG28" s="193"/>
      <c r="AH28" s="191"/>
      <c r="AI28" s="191"/>
      <c r="AJ28" s="191"/>
      <c r="AK28" s="192"/>
    </row>
  </sheetData>
  <mergeCells count="6">
    <mergeCell ref="Q2:W2"/>
    <mergeCell ref="X2:AF2"/>
    <mergeCell ref="AG2:AK2"/>
    <mergeCell ref="F2:P2"/>
    <mergeCell ref="A1:AK1"/>
    <mergeCell ref="B2:E2"/>
  </mergeCells>
  <pageMargins left="0.31496062992125984" right="0.31496062992125984" top="0.19685039370078741" bottom="0.19685039370078741" header="0" footer="0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8"/>
  <sheetViews>
    <sheetView workbookViewId="0">
      <selection activeCell="U11" sqref="U11"/>
    </sheetView>
  </sheetViews>
  <sheetFormatPr defaultRowHeight="15" x14ac:dyDescent="0.25"/>
  <cols>
    <col min="2" max="37" width="3.7109375" style="168" customWidth="1"/>
  </cols>
  <sheetData>
    <row r="1" spans="1:72" ht="15" customHeight="1" thickBot="1" x14ac:dyDescent="0.3">
      <c r="A1" s="387" t="s">
        <v>396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  <c r="S1" s="388"/>
      <c r="T1" s="388"/>
      <c r="U1" s="388"/>
      <c r="V1" s="388"/>
      <c r="W1" s="388"/>
      <c r="X1" s="388"/>
      <c r="Y1" s="388"/>
      <c r="Z1" s="390"/>
      <c r="AA1" s="387" t="s">
        <v>407</v>
      </c>
      <c r="AB1" s="388"/>
      <c r="AC1" s="388"/>
      <c r="AD1" s="388"/>
      <c r="AE1" s="388"/>
      <c r="AF1" s="388"/>
      <c r="AG1" s="388"/>
      <c r="AH1" s="388"/>
      <c r="AI1" s="388"/>
      <c r="AJ1" s="388"/>
      <c r="AK1" s="390"/>
    </row>
    <row r="2" spans="1:72" ht="17.45" customHeight="1" thickBot="1" x14ac:dyDescent="0.3">
      <c r="A2" s="295" t="s">
        <v>355</v>
      </c>
      <c r="B2" s="411" t="s">
        <v>397</v>
      </c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3"/>
      <c r="O2" s="391" t="s">
        <v>244</v>
      </c>
      <c r="P2" s="392"/>
      <c r="Q2" s="392"/>
      <c r="R2" s="392"/>
      <c r="S2" s="392"/>
      <c r="T2" s="392"/>
      <c r="U2" s="392"/>
      <c r="V2" s="392"/>
      <c r="W2" s="392"/>
      <c r="X2" s="392"/>
      <c r="Y2" s="392"/>
      <c r="Z2" s="427"/>
      <c r="AA2" s="424"/>
      <c r="AB2" s="425"/>
      <c r="AC2" s="425"/>
      <c r="AD2" s="425"/>
      <c r="AE2" s="425"/>
      <c r="AF2" s="425"/>
      <c r="AG2" s="425"/>
      <c r="AH2" s="425"/>
      <c r="AI2" s="425"/>
      <c r="AJ2" s="425"/>
      <c r="AK2" s="426"/>
    </row>
    <row r="3" spans="1:72" ht="190.15" customHeight="1" thickBot="1" x14ac:dyDescent="0.3">
      <c r="A3" s="223" t="s">
        <v>357</v>
      </c>
      <c r="B3" s="252" t="s">
        <v>292</v>
      </c>
      <c r="C3" s="253" t="s">
        <v>293</v>
      </c>
      <c r="D3" s="253" t="s">
        <v>294</v>
      </c>
      <c r="E3" s="253" t="s">
        <v>295</v>
      </c>
      <c r="F3" s="253" t="s">
        <v>296</v>
      </c>
      <c r="G3" s="253" t="s">
        <v>299</v>
      </c>
      <c r="H3" s="253" t="s">
        <v>300</v>
      </c>
      <c r="I3" s="253" t="s">
        <v>301</v>
      </c>
      <c r="J3" s="253" t="s">
        <v>302</v>
      </c>
      <c r="K3" s="253" t="s">
        <v>304</v>
      </c>
      <c r="L3" s="253" t="s">
        <v>305</v>
      </c>
      <c r="M3" s="253" t="s">
        <v>306</v>
      </c>
      <c r="N3" s="254" t="s">
        <v>307</v>
      </c>
      <c r="O3" s="252" t="s">
        <v>308</v>
      </c>
      <c r="P3" s="253" t="s">
        <v>309</v>
      </c>
      <c r="Q3" s="253" t="s">
        <v>310</v>
      </c>
      <c r="R3" s="253" t="s">
        <v>311</v>
      </c>
      <c r="S3" s="253" t="s">
        <v>312</v>
      </c>
      <c r="T3" s="253" t="s">
        <v>399</v>
      </c>
      <c r="U3" s="253" t="s">
        <v>400</v>
      </c>
      <c r="V3" s="253" t="s">
        <v>401</v>
      </c>
      <c r="W3" s="253" t="s">
        <v>402</v>
      </c>
      <c r="X3" s="253" t="s">
        <v>403</v>
      </c>
      <c r="Y3" s="253" t="s">
        <v>404</v>
      </c>
      <c r="Z3" s="254" t="s">
        <v>405</v>
      </c>
      <c r="AA3" s="314" t="s">
        <v>332</v>
      </c>
      <c r="AB3" s="315" t="s">
        <v>333</v>
      </c>
      <c r="AC3" s="315" t="s">
        <v>334</v>
      </c>
      <c r="AD3" s="315" t="s">
        <v>335</v>
      </c>
      <c r="AE3" s="316" t="s">
        <v>336</v>
      </c>
      <c r="AF3" s="317" t="s">
        <v>345</v>
      </c>
      <c r="AG3" s="318" t="s">
        <v>346</v>
      </c>
      <c r="AH3" s="318" t="s">
        <v>347</v>
      </c>
      <c r="AI3" s="318" t="s">
        <v>348</v>
      </c>
      <c r="AJ3" s="318" t="s">
        <v>349</v>
      </c>
      <c r="AK3" s="319" t="s">
        <v>351</v>
      </c>
    </row>
    <row r="4" spans="1:72" ht="26.45" customHeight="1" thickBot="1" x14ac:dyDescent="0.3">
      <c r="A4" s="288" t="s">
        <v>385</v>
      </c>
      <c r="B4" s="285" t="s">
        <v>16</v>
      </c>
      <c r="C4" s="286" t="s">
        <v>74</v>
      </c>
      <c r="D4" s="286" t="s">
        <v>303</v>
      </c>
      <c r="E4" s="286" t="s">
        <v>48</v>
      </c>
      <c r="F4" s="286" t="s">
        <v>26</v>
      </c>
      <c r="G4" s="286" t="s">
        <v>26</v>
      </c>
      <c r="H4" s="286" t="s">
        <v>37</v>
      </c>
      <c r="I4" s="286" t="s">
        <v>49</v>
      </c>
      <c r="J4" s="286" t="s">
        <v>26</v>
      </c>
      <c r="K4" s="286" t="s">
        <v>49</v>
      </c>
      <c r="L4" s="286" t="s">
        <v>49</v>
      </c>
      <c r="M4" s="286" t="s">
        <v>77</v>
      </c>
      <c r="N4" s="287" t="s">
        <v>139</v>
      </c>
      <c r="O4" s="313" t="s">
        <v>26</v>
      </c>
      <c r="P4" s="286" t="s">
        <v>26</v>
      </c>
      <c r="Q4" s="286" t="s">
        <v>26</v>
      </c>
      <c r="R4" s="286" t="s">
        <v>38</v>
      </c>
      <c r="S4" s="286" t="s">
        <v>38</v>
      </c>
      <c r="T4" s="286" t="s">
        <v>37</v>
      </c>
      <c r="U4" s="286" t="s">
        <v>49</v>
      </c>
      <c r="V4" s="286" t="s">
        <v>49</v>
      </c>
      <c r="W4" s="286" t="s">
        <v>56</v>
      </c>
      <c r="X4" s="286" t="s">
        <v>56</v>
      </c>
      <c r="Y4" s="286" t="s">
        <v>139</v>
      </c>
      <c r="Z4" s="287" t="s">
        <v>406</v>
      </c>
      <c r="AA4" s="285" t="s">
        <v>26</v>
      </c>
      <c r="AB4" s="286" t="s">
        <v>26</v>
      </c>
      <c r="AC4" s="286" t="s">
        <v>26</v>
      </c>
      <c r="AD4" s="286" t="s">
        <v>26</v>
      </c>
      <c r="AE4" s="287" t="s">
        <v>26</v>
      </c>
      <c r="AF4" s="285" t="s">
        <v>56</v>
      </c>
      <c r="AG4" s="286" t="s">
        <v>56</v>
      </c>
      <c r="AH4" s="286" t="s">
        <v>56</v>
      </c>
      <c r="AI4" s="286" t="s">
        <v>56</v>
      </c>
      <c r="AJ4" s="286" t="s">
        <v>56</v>
      </c>
      <c r="AK4" s="287" t="s">
        <v>56</v>
      </c>
    </row>
    <row r="5" spans="1:72" ht="13.9" customHeight="1" x14ac:dyDescent="0.25">
      <c r="A5" s="224" t="s">
        <v>358</v>
      </c>
      <c r="B5" s="183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2"/>
      <c r="O5" s="183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2"/>
      <c r="AA5" s="183"/>
      <c r="AB5" s="181"/>
      <c r="AC5" s="181"/>
      <c r="AD5" s="181"/>
      <c r="AE5" s="182"/>
      <c r="AF5" s="180"/>
      <c r="AG5" s="181"/>
      <c r="AH5" s="181"/>
      <c r="AI5" s="181"/>
      <c r="AJ5" s="181"/>
      <c r="AK5" s="182"/>
    </row>
    <row r="6" spans="1:72" ht="13.9" customHeight="1" x14ac:dyDescent="0.25">
      <c r="A6" s="225" t="s">
        <v>359</v>
      </c>
      <c r="B6" s="188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7"/>
      <c r="O6" s="188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7"/>
      <c r="AA6" s="188"/>
      <c r="AB6" s="186"/>
      <c r="AC6" s="186"/>
      <c r="AD6" s="186"/>
      <c r="AE6" s="187"/>
      <c r="AF6" s="185"/>
      <c r="AG6" s="186"/>
      <c r="AH6" s="186"/>
      <c r="AI6" s="186"/>
      <c r="AJ6" s="186"/>
      <c r="AK6" s="187"/>
    </row>
    <row r="7" spans="1:72" ht="13.9" customHeight="1" x14ac:dyDescent="0.25">
      <c r="A7" s="225" t="s">
        <v>360</v>
      </c>
      <c r="B7" s="188"/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7"/>
      <c r="O7" s="188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7"/>
      <c r="AA7" s="188"/>
      <c r="AB7" s="186"/>
      <c r="AC7" s="186"/>
      <c r="AD7" s="186"/>
      <c r="AE7" s="187"/>
      <c r="AF7" s="185"/>
      <c r="AG7" s="186"/>
      <c r="AH7" s="186"/>
      <c r="AI7" s="186"/>
      <c r="AJ7" s="186"/>
      <c r="AK7" s="187"/>
    </row>
    <row r="8" spans="1:72" ht="13.9" customHeight="1" x14ac:dyDescent="0.25">
      <c r="A8" s="225" t="s">
        <v>361</v>
      </c>
      <c r="B8" s="188"/>
      <c r="C8" s="186"/>
      <c r="D8" s="186"/>
      <c r="E8" s="186"/>
      <c r="F8" s="186"/>
      <c r="G8" s="186"/>
      <c r="H8" s="186"/>
      <c r="I8" s="186"/>
      <c r="J8" s="186"/>
      <c r="K8" s="186"/>
      <c r="L8" s="186"/>
      <c r="M8" s="186"/>
      <c r="N8" s="187"/>
      <c r="O8" s="188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7"/>
      <c r="AA8" s="188"/>
      <c r="AB8" s="186"/>
      <c r="AC8" s="186"/>
      <c r="AD8" s="186"/>
      <c r="AE8" s="187"/>
      <c r="AF8" s="185"/>
      <c r="AG8" s="186"/>
      <c r="AH8" s="186"/>
      <c r="AI8" s="186"/>
      <c r="AJ8" s="186"/>
      <c r="AK8" s="187"/>
    </row>
    <row r="9" spans="1:72" ht="13.9" customHeight="1" x14ac:dyDescent="0.25">
      <c r="A9" s="225" t="s">
        <v>362</v>
      </c>
      <c r="B9" s="188"/>
      <c r="C9" s="186"/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7"/>
      <c r="O9" s="188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7"/>
      <c r="AA9" s="188"/>
      <c r="AB9" s="186"/>
      <c r="AC9" s="186"/>
      <c r="AD9" s="186"/>
      <c r="AE9" s="187"/>
      <c r="AF9" s="185"/>
      <c r="AG9" s="186"/>
      <c r="AH9" s="186"/>
      <c r="AI9" s="186"/>
      <c r="AJ9" s="186"/>
      <c r="AK9" s="187"/>
    </row>
    <row r="10" spans="1:72" ht="13.9" customHeight="1" x14ac:dyDescent="0.25">
      <c r="A10" s="225" t="s">
        <v>363</v>
      </c>
      <c r="B10" s="188"/>
      <c r="C10" s="186"/>
      <c r="D10" s="186"/>
      <c r="E10" s="186"/>
      <c r="F10" s="186"/>
      <c r="G10" s="186"/>
      <c r="H10" s="186"/>
      <c r="I10" s="186"/>
      <c r="J10" s="186"/>
      <c r="K10" s="186"/>
      <c r="L10" s="186"/>
      <c r="M10" s="186"/>
      <c r="N10" s="187"/>
      <c r="O10" s="188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7"/>
      <c r="AA10" s="188"/>
      <c r="AB10" s="186"/>
      <c r="AC10" s="186"/>
      <c r="AD10" s="186"/>
      <c r="AE10" s="187"/>
      <c r="AF10" s="185"/>
      <c r="AG10" s="186"/>
      <c r="AH10" s="186"/>
      <c r="AI10" s="186"/>
      <c r="AJ10" s="186"/>
      <c r="AK10" s="187"/>
    </row>
    <row r="11" spans="1:72" ht="13.9" customHeight="1" thickBot="1" x14ac:dyDescent="0.3">
      <c r="A11" s="226" t="s">
        <v>364</v>
      </c>
      <c r="B11" s="193"/>
      <c r="C11" s="191"/>
      <c r="D11" s="191"/>
      <c r="E11" s="191"/>
      <c r="F11" s="191"/>
      <c r="G11" s="191"/>
      <c r="H11" s="191"/>
      <c r="I11" s="191"/>
      <c r="J11" s="191"/>
      <c r="K11" s="191"/>
      <c r="L11" s="191"/>
      <c r="M11" s="191"/>
      <c r="N11" s="192"/>
      <c r="O11" s="193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2"/>
      <c r="AA11" s="193"/>
      <c r="AB11" s="191"/>
      <c r="AC11" s="191"/>
      <c r="AD11" s="191"/>
      <c r="AE11" s="192"/>
      <c r="AF11" s="190"/>
      <c r="AG11" s="191"/>
      <c r="AH11" s="191"/>
      <c r="AI11" s="191"/>
      <c r="AJ11" s="191"/>
      <c r="AK11" s="192"/>
    </row>
    <row r="12" spans="1:72" ht="13.9" customHeight="1" x14ac:dyDescent="0.25">
      <c r="A12" s="227" t="s">
        <v>365</v>
      </c>
      <c r="B12" s="183"/>
      <c r="C12" s="181"/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2"/>
      <c r="O12" s="183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2"/>
      <c r="AA12" s="183"/>
      <c r="AB12" s="181"/>
      <c r="AC12" s="181"/>
      <c r="AD12" s="181"/>
      <c r="AE12" s="182"/>
      <c r="AF12" s="180"/>
      <c r="AG12" s="181"/>
      <c r="AH12" s="181"/>
      <c r="AI12" s="181"/>
      <c r="AJ12" s="181"/>
      <c r="AK12" s="182"/>
      <c r="AM12" s="178"/>
      <c r="AN12" s="178"/>
      <c r="AO12" s="178"/>
      <c r="AP12" s="178"/>
      <c r="AQ12" s="178"/>
      <c r="AR12" s="178"/>
      <c r="AS12" s="178"/>
      <c r="AT12" s="178"/>
      <c r="AU12" s="178"/>
      <c r="AV12" s="178"/>
      <c r="AW12" s="178"/>
      <c r="AX12" s="178"/>
      <c r="AY12" s="178"/>
      <c r="AZ12" s="178"/>
      <c r="BA12" s="178"/>
      <c r="BB12" s="178"/>
      <c r="BC12" s="178"/>
      <c r="BD12" s="178"/>
      <c r="BE12" s="178"/>
      <c r="BF12" s="178"/>
      <c r="BG12" s="178"/>
      <c r="BH12" s="178"/>
      <c r="BI12" s="178"/>
      <c r="BJ12" s="178"/>
      <c r="BK12" s="178"/>
      <c r="BL12" s="178"/>
      <c r="BM12" s="178"/>
      <c r="BN12" s="178"/>
      <c r="BO12" s="178"/>
      <c r="BP12" s="178"/>
      <c r="BQ12" s="178"/>
      <c r="BR12" s="178"/>
      <c r="BS12" s="178"/>
      <c r="BT12" s="179"/>
    </row>
    <row r="13" spans="1:72" ht="13.9" customHeight="1" x14ac:dyDescent="0.25">
      <c r="A13" s="228" t="s">
        <v>366</v>
      </c>
      <c r="B13" s="188"/>
      <c r="C13" s="186"/>
      <c r="D13" s="186"/>
      <c r="E13" s="186"/>
      <c r="F13" s="186"/>
      <c r="G13" s="186"/>
      <c r="H13" s="186"/>
      <c r="I13" s="186"/>
      <c r="J13" s="186"/>
      <c r="K13" s="186"/>
      <c r="L13" s="186"/>
      <c r="M13" s="186"/>
      <c r="N13" s="187"/>
      <c r="O13" s="188"/>
      <c r="P13" s="186"/>
      <c r="Q13" s="186"/>
      <c r="R13" s="186"/>
      <c r="S13" s="186"/>
      <c r="T13" s="186"/>
      <c r="U13" s="186"/>
      <c r="V13" s="186"/>
      <c r="W13" s="186"/>
      <c r="X13" s="186"/>
      <c r="Y13" s="186"/>
      <c r="Z13" s="187"/>
      <c r="AA13" s="188"/>
      <c r="AB13" s="186"/>
      <c r="AC13" s="186"/>
      <c r="AD13" s="186"/>
      <c r="AE13" s="187"/>
      <c r="AF13" s="185"/>
      <c r="AG13" s="186"/>
      <c r="AH13" s="186"/>
      <c r="AI13" s="186"/>
      <c r="AJ13" s="186"/>
      <c r="AK13" s="187"/>
    </row>
    <row r="14" spans="1:72" ht="13.9" customHeight="1" x14ac:dyDescent="0.25">
      <c r="A14" s="228" t="s">
        <v>367</v>
      </c>
      <c r="B14" s="188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7"/>
      <c r="O14" s="188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7"/>
      <c r="AA14" s="188"/>
      <c r="AB14" s="186"/>
      <c r="AC14" s="186"/>
      <c r="AD14" s="186"/>
      <c r="AE14" s="187"/>
      <c r="AF14" s="185"/>
      <c r="AG14" s="186"/>
      <c r="AH14" s="186"/>
      <c r="AI14" s="186"/>
      <c r="AJ14" s="186"/>
      <c r="AK14" s="187"/>
    </row>
    <row r="15" spans="1:72" ht="13.9" customHeight="1" x14ac:dyDescent="0.25">
      <c r="A15" s="228" t="s">
        <v>368</v>
      </c>
      <c r="B15" s="188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7"/>
      <c r="O15" s="188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7"/>
      <c r="AA15" s="188"/>
      <c r="AB15" s="186"/>
      <c r="AC15" s="186"/>
      <c r="AD15" s="186"/>
      <c r="AE15" s="187"/>
      <c r="AF15" s="185"/>
      <c r="AG15" s="186"/>
      <c r="AH15" s="186"/>
      <c r="AI15" s="186"/>
      <c r="AJ15" s="186"/>
      <c r="AK15" s="187"/>
    </row>
    <row r="16" spans="1:72" ht="13.9" customHeight="1" x14ac:dyDescent="0.25">
      <c r="A16" s="228" t="s">
        <v>369</v>
      </c>
      <c r="B16" s="188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7"/>
      <c r="O16" s="188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7"/>
      <c r="AA16" s="188"/>
      <c r="AB16" s="186"/>
      <c r="AC16" s="186"/>
      <c r="AD16" s="186"/>
      <c r="AE16" s="187"/>
      <c r="AF16" s="185"/>
      <c r="AG16" s="186"/>
      <c r="AH16" s="186"/>
      <c r="AI16" s="186"/>
      <c r="AJ16" s="186"/>
      <c r="AK16" s="187"/>
    </row>
    <row r="17" spans="1:37" ht="13.9" customHeight="1" x14ac:dyDescent="0.25">
      <c r="A17" s="228" t="s">
        <v>370</v>
      </c>
      <c r="B17" s="188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7"/>
      <c r="O17" s="188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7"/>
      <c r="AA17" s="188"/>
      <c r="AB17" s="186"/>
      <c r="AC17" s="186"/>
      <c r="AD17" s="186"/>
      <c r="AE17" s="187"/>
      <c r="AF17" s="185"/>
      <c r="AG17" s="186"/>
      <c r="AH17" s="186"/>
      <c r="AI17" s="186"/>
      <c r="AJ17" s="186"/>
      <c r="AK17" s="187"/>
    </row>
    <row r="18" spans="1:37" ht="13.9" customHeight="1" x14ac:dyDescent="0.25">
      <c r="A18" s="228" t="s">
        <v>371</v>
      </c>
      <c r="B18" s="188"/>
      <c r="C18" s="186"/>
      <c r="D18" s="186"/>
      <c r="E18" s="186"/>
      <c r="F18" s="186"/>
      <c r="G18" s="186"/>
      <c r="H18" s="186"/>
      <c r="I18" s="186"/>
      <c r="J18" s="186"/>
      <c r="K18" s="186"/>
      <c r="L18" s="186"/>
      <c r="M18" s="186"/>
      <c r="N18" s="187"/>
      <c r="O18" s="188"/>
      <c r="P18" s="186"/>
      <c r="Q18" s="186"/>
      <c r="R18" s="186"/>
      <c r="S18" s="186"/>
      <c r="T18" s="186"/>
      <c r="U18" s="186"/>
      <c r="V18" s="186"/>
      <c r="W18" s="186"/>
      <c r="X18" s="186"/>
      <c r="Y18" s="186"/>
      <c r="Z18" s="187"/>
      <c r="AA18" s="188"/>
      <c r="AB18" s="186"/>
      <c r="AC18" s="186"/>
      <c r="AD18" s="186"/>
      <c r="AE18" s="187"/>
      <c r="AF18" s="185"/>
      <c r="AG18" s="186"/>
      <c r="AH18" s="186"/>
      <c r="AI18" s="186"/>
      <c r="AJ18" s="186"/>
      <c r="AK18" s="187"/>
    </row>
    <row r="19" spans="1:37" ht="13.9" customHeight="1" thickBot="1" x14ac:dyDescent="0.3">
      <c r="A19" s="229" t="s">
        <v>372</v>
      </c>
      <c r="B19" s="193"/>
      <c r="C19" s="191"/>
      <c r="D19" s="191"/>
      <c r="E19" s="191"/>
      <c r="F19" s="191"/>
      <c r="G19" s="191"/>
      <c r="H19" s="191"/>
      <c r="I19" s="191"/>
      <c r="J19" s="191"/>
      <c r="K19" s="191"/>
      <c r="L19" s="191"/>
      <c r="M19" s="191"/>
      <c r="N19" s="192"/>
      <c r="O19" s="193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2"/>
      <c r="AA19" s="193"/>
      <c r="AB19" s="191"/>
      <c r="AC19" s="191"/>
      <c r="AD19" s="191"/>
      <c r="AE19" s="192"/>
      <c r="AF19" s="190"/>
      <c r="AG19" s="191"/>
      <c r="AH19" s="191"/>
      <c r="AI19" s="191"/>
      <c r="AJ19" s="191"/>
      <c r="AK19" s="192"/>
    </row>
    <row r="20" spans="1:37" ht="12" customHeight="1" x14ac:dyDescent="0.25">
      <c r="A20" s="230" t="s">
        <v>373</v>
      </c>
      <c r="B20" s="198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7"/>
      <c r="O20" s="198"/>
      <c r="P20" s="196"/>
      <c r="Q20" s="196"/>
      <c r="R20" s="196"/>
      <c r="S20" s="196"/>
      <c r="T20" s="196"/>
      <c r="U20" s="196"/>
      <c r="V20" s="196"/>
      <c r="W20" s="196"/>
      <c r="X20" s="196"/>
      <c r="Y20" s="196"/>
      <c r="Z20" s="197"/>
      <c r="AA20" s="183"/>
      <c r="AB20" s="181"/>
      <c r="AC20" s="181"/>
      <c r="AD20" s="181"/>
      <c r="AE20" s="182"/>
      <c r="AF20" s="180"/>
      <c r="AG20" s="181"/>
      <c r="AH20" s="181"/>
      <c r="AI20" s="181"/>
      <c r="AJ20" s="181"/>
      <c r="AK20" s="182"/>
    </row>
    <row r="21" spans="1:37" ht="12" customHeight="1" x14ac:dyDescent="0.25">
      <c r="A21" s="231" t="s">
        <v>374</v>
      </c>
      <c r="B21" s="188"/>
      <c r="C21" s="186"/>
      <c r="D21" s="186"/>
      <c r="E21" s="186"/>
      <c r="F21" s="186"/>
      <c r="G21" s="186"/>
      <c r="H21" s="186"/>
      <c r="I21" s="186"/>
      <c r="J21" s="186"/>
      <c r="K21" s="186"/>
      <c r="L21" s="186"/>
      <c r="M21" s="186"/>
      <c r="N21" s="187"/>
      <c r="O21" s="188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7"/>
      <c r="AA21" s="188"/>
      <c r="AB21" s="186"/>
      <c r="AC21" s="186"/>
      <c r="AD21" s="186"/>
      <c r="AE21" s="187"/>
      <c r="AF21" s="185"/>
      <c r="AG21" s="186"/>
      <c r="AH21" s="186"/>
      <c r="AI21" s="186"/>
      <c r="AJ21" s="186"/>
      <c r="AK21" s="187"/>
    </row>
    <row r="22" spans="1:37" ht="12" customHeight="1" x14ac:dyDescent="0.25">
      <c r="A22" s="231" t="s">
        <v>375</v>
      </c>
      <c r="B22" s="188"/>
      <c r="C22" s="186"/>
      <c r="D22" s="186"/>
      <c r="E22" s="186"/>
      <c r="F22" s="186"/>
      <c r="G22" s="186"/>
      <c r="H22" s="186"/>
      <c r="I22" s="186"/>
      <c r="J22" s="186"/>
      <c r="K22" s="186"/>
      <c r="L22" s="186"/>
      <c r="M22" s="186"/>
      <c r="N22" s="187"/>
      <c r="O22" s="188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7"/>
      <c r="AA22" s="188"/>
      <c r="AB22" s="186"/>
      <c r="AC22" s="186"/>
      <c r="AD22" s="186"/>
      <c r="AE22" s="187"/>
      <c r="AF22" s="185"/>
      <c r="AG22" s="186"/>
      <c r="AH22" s="186"/>
      <c r="AI22" s="186"/>
      <c r="AJ22" s="186"/>
      <c r="AK22" s="187"/>
    </row>
    <row r="23" spans="1:37" ht="12" customHeight="1" x14ac:dyDescent="0.25">
      <c r="A23" s="231" t="s">
        <v>376</v>
      </c>
      <c r="B23" s="188"/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187"/>
      <c r="O23" s="188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7"/>
      <c r="AA23" s="188"/>
      <c r="AB23" s="186"/>
      <c r="AC23" s="186"/>
      <c r="AD23" s="186"/>
      <c r="AE23" s="187"/>
      <c r="AF23" s="185"/>
      <c r="AG23" s="186"/>
      <c r="AH23" s="186"/>
      <c r="AI23" s="186"/>
      <c r="AJ23" s="186"/>
      <c r="AK23" s="187"/>
    </row>
    <row r="24" spans="1:37" ht="12" customHeight="1" thickBot="1" x14ac:dyDescent="0.3">
      <c r="A24" s="232" t="s">
        <v>377</v>
      </c>
      <c r="B24" s="188"/>
      <c r="C24" s="186"/>
      <c r="D24" s="186"/>
      <c r="E24" s="186"/>
      <c r="F24" s="186"/>
      <c r="G24" s="186"/>
      <c r="H24" s="186"/>
      <c r="I24" s="186"/>
      <c r="J24" s="186"/>
      <c r="K24" s="186"/>
      <c r="L24" s="186"/>
      <c r="M24" s="186"/>
      <c r="N24" s="187"/>
      <c r="O24" s="188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7"/>
      <c r="AA24" s="188"/>
      <c r="AB24" s="186"/>
      <c r="AC24" s="186"/>
      <c r="AD24" s="186"/>
      <c r="AE24" s="187"/>
      <c r="AF24" s="185"/>
      <c r="AG24" s="186"/>
      <c r="AH24" s="186"/>
      <c r="AI24" s="186"/>
      <c r="AJ24" s="186"/>
      <c r="AK24" s="187"/>
    </row>
    <row r="25" spans="1:37" ht="12" customHeight="1" x14ac:dyDescent="0.25">
      <c r="A25" s="170" t="s">
        <v>378</v>
      </c>
      <c r="B25" s="188"/>
      <c r="C25" s="186"/>
      <c r="D25" s="186"/>
      <c r="E25" s="186"/>
      <c r="F25" s="186"/>
      <c r="G25" s="186"/>
      <c r="H25" s="186"/>
      <c r="I25" s="186"/>
      <c r="J25" s="186"/>
      <c r="K25" s="186"/>
      <c r="L25" s="186"/>
      <c r="M25" s="186"/>
      <c r="N25" s="187"/>
      <c r="O25" s="188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7"/>
      <c r="AA25" s="188"/>
      <c r="AB25" s="186"/>
      <c r="AC25" s="186"/>
      <c r="AD25" s="186"/>
      <c r="AE25" s="187"/>
      <c r="AF25" s="185"/>
      <c r="AG25" s="186"/>
      <c r="AH25" s="186"/>
      <c r="AI25" s="186"/>
      <c r="AJ25" s="186"/>
      <c r="AK25" s="187"/>
    </row>
    <row r="26" spans="1:37" ht="12" customHeight="1" x14ac:dyDescent="0.25">
      <c r="A26" s="171" t="s">
        <v>379</v>
      </c>
      <c r="B26" s="188"/>
      <c r="C26" s="186"/>
      <c r="D26" s="186"/>
      <c r="E26" s="186"/>
      <c r="F26" s="186"/>
      <c r="G26" s="186"/>
      <c r="H26" s="186"/>
      <c r="I26" s="186"/>
      <c r="J26" s="186"/>
      <c r="K26" s="186"/>
      <c r="L26" s="186"/>
      <c r="M26" s="186"/>
      <c r="N26" s="187"/>
      <c r="O26" s="188"/>
      <c r="P26" s="186"/>
      <c r="Q26" s="186"/>
      <c r="R26" s="186"/>
      <c r="S26" s="186"/>
      <c r="T26" s="186"/>
      <c r="U26" s="186"/>
      <c r="V26" s="186"/>
      <c r="W26" s="186"/>
      <c r="X26" s="186"/>
      <c r="Y26" s="186"/>
      <c r="Z26" s="187"/>
      <c r="AA26" s="188"/>
      <c r="AB26" s="186"/>
      <c r="AC26" s="186"/>
      <c r="AD26" s="186"/>
      <c r="AE26" s="187"/>
      <c r="AF26" s="185"/>
      <c r="AG26" s="186"/>
      <c r="AH26" s="186"/>
      <c r="AI26" s="186"/>
      <c r="AJ26" s="186"/>
      <c r="AK26" s="187"/>
    </row>
    <row r="27" spans="1:37" ht="12" customHeight="1" x14ac:dyDescent="0.25">
      <c r="A27" s="171" t="s">
        <v>380</v>
      </c>
      <c r="B27" s="188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7"/>
      <c r="O27" s="188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7"/>
      <c r="AA27" s="188"/>
      <c r="AB27" s="186"/>
      <c r="AC27" s="186"/>
      <c r="AD27" s="186"/>
      <c r="AE27" s="187"/>
      <c r="AF27" s="185"/>
      <c r="AG27" s="186"/>
      <c r="AH27" s="186"/>
      <c r="AI27" s="186"/>
      <c r="AJ27" s="186"/>
      <c r="AK27" s="187"/>
    </row>
    <row r="28" spans="1:37" ht="12" customHeight="1" thickBot="1" x14ac:dyDescent="0.3">
      <c r="A28" s="172" t="s">
        <v>381</v>
      </c>
      <c r="B28" s="193"/>
      <c r="C28" s="191"/>
      <c r="D28" s="191"/>
      <c r="E28" s="191"/>
      <c r="F28" s="191"/>
      <c r="G28" s="191"/>
      <c r="H28" s="191"/>
      <c r="I28" s="191"/>
      <c r="J28" s="191"/>
      <c r="K28" s="191"/>
      <c r="L28" s="191"/>
      <c r="M28" s="191"/>
      <c r="N28" s="192"/>
      <c r="O28" s="193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2"/>
      <c r="AA28" s="193"/>
      <c r="AB28" s="191"/>
      <c r="AC28" s="191"/>
      <c r="AD28" s="191"/>
      <c r="AE28" s="192"/>
      <c r="AF28" s="190"/>
      <c r="AG28" s="191"/>
      <c r="AH28" s="191"/>
      <c r="AI28" s="191"/>
      <c r="AJ28" s="191"/>
      <c r="AK28" s="192"/>
    </row>
  </sheetData>
  <mergeCells count="5">
    <mergeCell ref="AA1:AK1"/>
    <mergeCell ref="AA2:AK2"/>
    <mergeCell ref="B2:N2"/>
    <mergeCell ref="O2:Z2"/>
    <mergeCell ref="A1:Z1"/>
  </mergeCells>
  <pageMargins left="0.19685039370078741" right="0.19685039370078741" top="0.19685039370078741" bottom="0" header="0" footer="0"/>
  <pageSetup paperSize="9"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8"/>
  <sheetViews>
    <sheetView workbookViewId="0">
      <selection sqref="A1:AH1"/>
    </sheetView>
  </sheetViews>
  <sheetFormatPr defaultRowHeight="15" x14ac:dyDescent="0.25"/>
  <cols>
    <col min="2" max="34" width="4" style="168" customWidth="1"/>
    <col min="35" max="35" width="8.28515625" style="168" customWidth="1"/>
    <col min="36" max="67" width="3.7109375" customWidth="1"/>
    <col min="68" max="68" width="17.42578125" style="179" customWidth="1"/>
  </cols>
  <sheetData>
    <row r="1" spans="1:68" ht="15" customHeight="1" thickBot="1" x14ac:dyDescent="0.3">
      <c r="A1" s="387" t="s">
        <v>172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  <c r="S1" s="388"/>
      <c r="T1" s="388"/>
      <c r="U1" s="388"/>
      <c r="V1" s="388"/>
      <c r="W1" s="388"/>
      <c r="X1" s="388"/>
      <c r="Y1" s="388"/>
      <c r="Z1" s="388"/>
      <c r="AA1" s="388"/>
      <c r="AB1" s="388"/>
      <c r="AC1" s="388"/>
      <c r="AD1" s="388"/>
      <c r="AE1" s="388"/>
      <c r="AF1" s="388"/>
      <c r="AG1" s="388"/>
      <c r="AH1" s="390"/>
      <c r="AI1" s="387" t="s">
        <v>172</v>
      </c>
      <c r="AJ1" s="388"/>
      <c r="AK1" s="388"/>
      <c r="AL1" s="388"/>
      <c r="AM1" s="388"/>
      <c r="AN1" s="388"/>
      <c r="AO1" s="388"/>
      <c r="AP1" s="388"/>
      <c r="AQ1" s="388"/>
      <c r="AR1" s="388"/>
      <c r="AS1" s="388"/>
      <c r="AT1" s="388"/>
      <c r="AU1" s="388"/>
      <c r="AV1" s="388"/>
      <c r="AW1" s="388"/>
      <c r="AX1" s="388"/>
      <c r="AY1" s="388"/>
      <c r="AZ1" s="388"/>
      <c r="BA1" s="388"/>
      <c r="BB1" s="388"/>
      <c r="BC1" s="388"/>
      <c r="BD1" s="388"/>
      <c r="BE1" s="388"/>
      <c r="BF1" s="388"/>
      <c r="BG1" s="388"/>
      <c r="BH1" s="388"/>
      <c r="BI1" s="388"/>
      <c r="BJ1" s="388"/>
      <c r="BK1" s="388"/>
      <c r="BL1" s="388"/>
      <c r="BM1" s="388"/>
      <c r="BN1" s="388"/>
      <c r="BO1" s="388"/>
      <c r="BP1" s="390"/>
    </row>
    <row r="2" spans="1:68" ht="17.45" customHeight="1" thickBot="1" x14ac:dyDescent="0.3">
      <c r="A2" s="295" t="s">
        <v>355</v>
      </c>
      <c r="B2" s="411" t="s">
        <v>171</v>
      </c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412"/>
      <c r="X2" s="412"/>
      <c r="Y2" s="412"/>
      <c r="Z2" s="412"/>
      <c r="AA2" s="412"/>
      <c r="AB2" s="412"/>
      <c r="AC2" s="412"/>
      <c r="AD2" s="412"/>
      <c r="AE2" s="412"/>
      <c r="AF2" s="412"/>
      <c r="AG2" s="412"/>
      <c r="AH2" s="413"/>
      <c r="AI2" s="295" t="s">
        <v>355</v>
      </c>
      <c r="AJ2" s="411" t="s">
        <v>173</v>
      </c>
      <c r="AK2" s="412"/>
      <c r="AL2" s="412"/>
      <c r="AM2" s="412"/>
      <c r="AN2" s="412"/>
      <c r="AO2" s="412"/>
      <c r="AP2" s="412"/>
      <c r="AQ2" s="412"/>
      <c r="AR2" s="412"/>
      <c r="AS2" s="413"/>
      <c r="AT2" s="405" t="s">
        <v>219</v>
      </c>
      <c r="AU2" s="406"/>
      <c r="AV2" s="406"/>
      <c r="AW2" s="406"/>
      <c r="AX2" s="406"/>
      <c r="AY2" s="406"/>
      <c r="AZ2" s="406"/>
      <c r="BA2" s="406"/>
      <c r="BB2" s="406"/>
      <c r="BC2" s="406"/>
      <c r="BD2" s="406"/>
      <c r="BE2" s="407"/>
      <c r="BF2" s="391" t="s">
        <v>233</v>
      </c>
      <c r="BG2" s="392"/>
      <c r="BH2" s="392"/>
      <c r="BI2" s="392"/>
      <c r="BJ2" s="392"/>
      <c r="BK2" s="392"/>
      <c r="BL2" s="392"/>
      <c r="BM2" s="392"/>
      <c r="BN2" s="392"/>
      <c r="BO2" s="392"/>
      <c r="BP2" s="427"/>
    </row>
    <row r="3" spans="1:68" ht="172.9" customHeight="1" thickBot="1" x14ac:dyDescent="0.3">
      <c r="A3" s="223" t="s">
        <v>357</v>
      </c>
      <c r="B3" s="314" t="s">
        <v>174</v>
      </c>
      <c r="C3" s="315" t="s">
        <v>175</v>
      </c>
      <c r="D3" s="315" t="s">
        <v>176</v>
      </c>
      <c r="E3" s="315" t="s">
        <v>177</v>
      </c>
      <c r="F3" s="315" t="s">
        <v>178</v>
      </c>
      <c r="G3" s="315" t="s">
        <v>179</v>
      </c>
      <c r="H3" s="315" t="s">
        <v>181</v>
      </c>
      <c r="I3" s="315" t="s">
        <v>182</v>
      </c>
      <c r="J3" s="315" t="s">
        <v>183</v>
      </c>
      <c r="K3" s="315" t="s">
        <v>184</v>
      </c>
      <c r="L3" s="315" t="s">
        <v>185</v>
      </c>
      <c r="M3" s="315" t="s">
        <v>186</v>
      </c>
      <c r="N3" s="315" t="s">
        <v>187</v>
      </c>
      <c r="O3" s="315" t="s">
        <v>188</v>
      </c>
      <c r="P3" s="315" t="s">
        <v>189</v>
      </c>
      <c r="Q3" s="315" t="s">
        <v>190</v>
      </c>
      <c r="R3" s="315" t="s">
        <v>191</v>
      </c>
      <c r="S3" s="315" t="s">
        <v>192</v>
      </c>
      <c r="T3" s="315" t="s">
        <v>193</v>
      </c>
      <c r="U3" s="315" t="s">
        <v>194</v>
      </c>
      <c r="V3" s="315" t="s">
        <v>195</v>
      </c>
      <c r="W3" s="315" t="s">
        <v>196</v>
      </c>
      <c r="X3" s="315" t="s">
        <v>197</v>
      </c>
      <c r="Y3" s="315" t="s">
        <v>198</v>
      </c>
      <c r="Z3" s="315" t="s">
        <v>199</v>
      </c>
      <c r="AA3" s="315" t="s">
        <v>200</v>
      </c>
      <c r="AB3" s="315" t="s">
        <v>201</v>
      </c>
      <c r="AC3" s="315" t="s">
        <v>202</v>
      </c>
      <c r="AD3" s="315" t="s">
        <v>203</v>
      </c>
      <c r="AE3" s="315" t="s">
        <v>204</v>
      </c>
      <c r="AF3" s="315" t="s">
        <v>205</v>
      </c>
      <c r="AG3" s="315" t="s">
        <v>206</v>
      </c>
      <c r="AH3" s="316" t="s">
        <v>207</v>
      </c>
      <c r="AI3" s="223" t="s">
        <v>357</v>
      </c>
      <c r="AJ3" s="252" t="s">
        <v>209</v>
      </c>
      <c r="AK3" s="253" t="s">
        <v>210</v>
      </c>
      <c r="AL3" s="253" t="s">
        <v>211</v>
      </c>
      <c r="AM3" s="253" t="s">
        <v>212</v>
      </c>
      <c r="AN3" s="253" t="s">
        <v>213</v>
      </c>
      <c r="AO3" s="253" t="s">
        <v>214</v>
      </c>
      <c r="AP3" s="253" t="s">
        <v>215</v>
      </c>
      <c r="AQ3" s="253" t="s">
        <v>216</v>
      </c>
      <c r="AR3" s="253" t="s">
        <v>217</v>
      </c>
      <c r="AS3" s="274" t="s">
        <v>218</v>
      </c>
      <c r="AT3" s="314" t="s">
        <v>221</v>
      </c>
      <c r="AU3" s="315" t="s">
        <v>222</v>
      </c>
      <c r="AV3" s="315" t="s">
        <v>223</v>
      </c>
      <c r="AW3" s="315" t="s">
        <v>224</v>
      </c>
      <c r="AX3" s="315" t="s">
        <v>225</v>
      </c>
      <c r="AY3" s="315" t="s">
        <v>226</v>
      </c>
      <c r="AZ3" s="315" t="s">
        <v>227</v>
      </c>
      <c r="BA3" s="315" t="s">
        <v>228</v>
      </c>
      <c r="BB3" s="315" t="s">
        <v>229</v>
      </c>
      <c r="BC3" s="315" t="s">
        <v>230</v>
      </c>
      <c r="BD3" s="315" t="s">
        <v>231</v>
      </c>
      <c r="BE3" s="321" t="s">
        <v>232</v>
      </c>
      <c r="BF3" s="252" t="s">
        <v>408</v>
      </c>
      <c r="BG3" s="253" t="s">
        <v>409</v>
      </c>
      <c r="BH3" s="428" t="s">
        <v>410</v>
      </c>
      <c r="BI3" s="429"/>
      <c r="BJ3" s="429"/>
      <c r="BK3" s="429"/>
      <c r="BL3" s="429"/>
      <c r="BM3" s="429"/>
      <c r="BN3" s="429"/>
      <c r="BO3" s="429"/>
      <c r="BP3" s="332"/>
    </row>
    <row r="4" spans="1:68" ht="26.45" customHeight="1" thickBot="1" x14ac:dyDescent="0.3">
      <c r="A4" s="288" t="s">
        <v>385</v>
      </c>
      <c r="B4" s="285" t="s">
        <v>16</v>
      </c>
      <c r="C4" s="286" t="s">
        <v>16</v>
      </c>
      <c r="D4" s="286" t="s">
        <v>16</v>
      </c>
      <c r="E4" s="286" t="s">
        <v>16</v>
      </c>
      <c r="F4" s="286" t="s">
        <v>16</v>
      </c>
      <c r="G4" s="286" t="s">
        <v>16</v>
      </c>
      <c r="H4" s="286" t="s">
        <v>16</v>
      </c>
      <c r="I4" s="286" t="s">
        <v>46</v>
      </c>
      <c r="J4" s="286" t="s">
        <v>46</v>
      </c>
      <c r="K4" s="286" t="s">
        <v>46</v>
      </c>
      <c r="L4" s="286" t="s">
        <v>46</v>
      </c>
      <c r="M4" s="286" t="s">
        <v>180</v>
      </c>
      <c r="N4" s="286" t="s">
        <v>180</v>
      </c>
      <c r="O4" s="286" t="s">
        <v>48</v>
      </c>
      <c r="P4" s="286" t="s">
        <v>48</v>
      </c>
      <c r="Q4" s="286" t="s">
        <v>48</v>
      </c>
      <c r="R4" s="286" t="s">
        <v>48</v>
      </c>
      <c r="S4" s="286" t="s">
        <v>48</v>
      </c>
      <c r="T4" s="286" t="s">
        <v>48</v>
      </c>
      <c r="U4" s="286" t="s">
        <v>49</v>
      </c>
      <c r="V4" s="286" t="s">
        <v>49</v>
      </c>
      <c r="W4" s="286" t="s">
        <v>49</v>
      </c>
      <c r="X4" s="286" t="s">
        <v>49</v>
      </c>
      <c r="Y4" s="286" t="s">
        <v>49</v>
      </c>
      <c r="Z4" s="286" t="s">
        <v>56</v>
      </c>
      <c r="AA4" s="286" t="s">
        <v>56</v>
      </c>
      <c r="AB4" s="286" t="s">
        <v>56</v>
      </c>
      <c r="AC4" s="286" t="s">
        <v>56</v>
      </c>
      <c r="AD4" s="286" t="s">
        <v>50</v>
      </c>
      <c r="AE4" s="286" t="s">
        <v>50</v>
      </c>
      <c r="AF4" s="286" t="s">
        <v>50</v>
      </c>
      <c r="AG4" s="286" t="s">
        <v>50</v>
      </c>
      <c r="AH4" s="287" t="s">
        <v>50</v>
      </c>
      <c r="AI4" s="288" t="s">
        <v>385</v>
      </c>
      <c r="AJ4" s="285" t="s">
        <v>16</v>
      </c>
      <c r="AK4" s="285" t="s">
        <v>16</v>
      </c>
      <c r="AL4" s="285" t="s">
        <v>16</v>
      </c>
      <c r="AM4" s="285" t="s">
        <v>16</v>
      </c>
      <c r="AN4" s="285" t="s">
        <v>47</v>
      </c>
      <c r="AO4" s="285" t="s">
        <v>26</v>
      </c>
      <c r="AP4" s="285" t="s">
        <v>26</v>
      </c>
      <c r="AQ4" s="285" t="s">
        <v>26</v>
      </c>
      <c r="AR4" s="285" t="s">
        <v>56</v>
      </c>
      <c r="AS4" s="320" t="s">
        <v>56</v>
      </c>
      <c r="AT4" s="285" t="s">
        <v>16</v>
      </c>
      <c r="AU4" s="286" t="s">
        <v>46</v>
      </c>
      <c r="AV4" s="286" t="s">
        <v>47</v>
      </c>
      <c r="AW4" s="286" t="s">
        <v>48</v>
      </c>
      <c r="AX4" s="286" t="s">
        <v>48</v>
      </c>
      <c r="AY4" s="286" t="s">
        <v>56</v>
      </c>
      <c r="AZ4" s="286" t="s">
        <v>56</v>
      </c>
      <c r="BA4" s="286" t="s">
        <v>56</v>
      </c>
      <c r="BB4" s="286" t="s">
        <v>56</v>
      </c>
      <c r="BC4" s="286" t="s">
        <v>56</v>
      </c>
      <c r="BD4" s="286" t="s">
        <v>56</v>
      </c>
      <c r="BE4" s="322" t="s">
        <v>220</v>
      </c>
      <c r="BF4" s="308"/>
      <c r="BG4" s="309"/>
      <c r="BH4" s="323" t="s">
        <v>234</v>
      </c>
      <c r="BI4" s="323" t="s">
        <v>412</v>
      </c>
      <c r="BJ4" s="323" t="s">
        <v>411</v>
      </c>
      <c r="BK4" s="324" t="s">
        <v>236</v>
      </c>
      <c r="BL4" s="323" t="s">
        <v>237</v>
      </c>
      <c r="BM4" s="323" t="s">
        <v>238</v>
      </c>
      <c r="BN4" s="323" t="s">
        <v>239</v>
      </c>
      <c r="BO4" s="325" t="s">
        <v>170</v>
      </c>
      <c r="BP4" s="326" t="s">
        <v>413</v>
      </c>
    </row>
    <row r="5" spans="1:68" ht="13.9" customHeight="1" x14ac:dyDescent="0.25">
      <c r="A5" s="224" t="s">
        <v>358</v>
      </c>
      <c r="B5" s="183"/>
      <c r="C5" s="181"/>
      <c r="D5" s="181"/>
      <c r="E5" s="181"/>
      <c r="F5" s="181"/>
      <c r="G5" s="181"/>
      <c r="H5" s="182"/>
      <c r="I5" s="180"/>
      <c r="J5" s="181"/>
      <c r="K5" s="181"/>
      <c r="L5" s="181"/>
      <c r="M5" s="181"/>
      <c r="N5" s="182"/>
      <c r="O5" s="183"/>
      <c r="P5" s="181"/>
      <c r="Q5" s="181"/>
      <c r="R5" s="181"/>
      <c r="S5" s="181"/>
      <c r="T5" s="182"/>
      <c r="U5" s="183"/>
      <c r="V5" s="181"/>
      <c r="W5" s="181"/>
      <c r="X5" s="181"/>
      <c r="Y5" s="182"/>
      <c r="Z5" s="180"/>
      <c r="AA5" s="181"/>
      <c r="AB5" s="181"/>
      <c r="AC5" s="181"/>
      <c r="AD5" s="181"/>
      <c r="AE5" s="181"/>
      <c r="AF5" s="181"/>
      <c r="AG5" s="181"/>
      <c r="AH5" s="182"/>
      <c r="AI5" s="224" t="s">
        <v>358</v>
      </c>
      <c r="AJ5" s="183"/>
      <c r="AK5" s="181"/>
      <c r="AL5" s="181"/>
      <c r="AM5" s="181"/>
      <c r="AN5" s="181"/>
      <c r="AO5" s="181"/>
      <c r="AP5" s="181"/>
      <c r="AQ5" s="181"/>
      <c r="AR5" s="181"/>
      <c r="AS5" s="182"/>
      <c r="AT5" s="183"/>
      <c r="AU5" s="181"/>
      <c r="AV5" s="181"/>
      <c r="AW5" s="181"/>
      <c r="AX5" s="181"/>
      <c r="AY5" s="181"/>
      <c r="AZ5" s="181"/>
      <c r="BA5" s="181"/>
      <c r="BB5" s="181"/>
      <c r="BC5" s="181"/>
      <c r="BD5" s="181"/>
      <c r="BE5" s="182"/>
      <c r="BF5" s="183"/>
      <c r="BG5" s="181"/>
      <c r="BH5" s="181"/>
      <c r="BI5" s="181"/>
      <c r="BJ5" s="181"/>
      <c r="BK5" s="181"/>
      <c r="BL5" s="181"/>
      <c r="BM5" s="181"/>
      <c r="BN5" s="181"/>
      <c r="BO5" s="184"/>
      <c r="BP5" s="328"/>
    </row>
    <row r="6" spans="1:68" ht="13.9" customHeight="1" x14ac:dyDescent="0.25">
      <c r="A6" s="225" t="s">
        <v>359</v>
      </c>
      <c r="B6" s="188"/>
      <c r="C6" s="186"/>
      <c r="D6" s="186"/>
      <c r="E6" s="186"/>
      <c r="F6" s="186"/>
      <c r="G6" s="186"/>
      <c r="H6" s="187"/>
      <c r="I6" s="185"/>
      <c r="J6" s="186"/>
      <c r="K6" s="186"/>
      <c r="L6" s="186"/>
      <c r="M6" s="186"/>
      <c r="N6" s="187"/>
      <c r="O6" s="188"/>
      <c r="P6" s="186"/>
      <c r="Q6" s="186"/>
      <c r="R6" s="186"/>
      <c r="S6" s="186"/>
      <c r="T6" s="187"/>
      <c r="U6" s="188"/>
      <c r="V6" s="186"/>
      <c r="W6" s="186"/>
      <c r="X6" s="186"/>
      <c r="Y6" s="187"/>
      <c r="Z6" s="185"/>
      <c r="AA6" s="186"/>
      <c r="AB6" s="186"/>
      <c r="AC6" s="186"/>
      <c r="AD6" s="186"/>
      <c r="AE6" s="186"/>
      <c r="AF6" s="186"/>
      <c r="AG6" s="186"/>
      <c r="AH6" s="187"/>
      <c r="AI6" s="225" t="s">
        <v>359</v>
      </c>
      <c r="AJ6" s="188"/>
      <c r="AK6" s="186"/>
      <c r="AL6" s="186"/>
      <c r="AM6" s="186"/>
      <c r="AN6" s="186"/>
      <c r="AO6" s="186"/>
      <c r="AP6" s="186"/>
      <c r="AQ6" s="186"/>
      <c r="AR6" s="186"/>
      <c r="AS6" s="187"/>
      <c r="AT6" s="188"/>
      <c r="AU6" s="186"/>
      <c r="AV6" s="186"/>
      <c r="AW6" s="186"/>
      <c r="AX6" s="186"/>
      <c r="AY6" s="186"/>
      <c r="AZ6" s="186"/>
      <c r="BA6" s="186"/>
      <c r="BB6" s="186"/>
      <c r="BC6" s="186"/>
      <c r="BD6" s="186"/>
      <c r="BE6" s="187"/>
      <c r="BF6" s="188"/>
      <c r="BG6" s="186"/>
      <c r="BH6" s="186"/>
      <c r="BI6" s="186"/>
      <c r="BJ6" s="186"/>
      <c r="BK6" s="186"/>
      <c r="BL6" s="186"/>
      <c r="BM6" s="186"/>
      <c r="BN6" s="186"/>
      <c r="BO6" s="189"/>
      <c r="BP6" s="329"/>
    </row>
    <row r="7" spans="1:68" ht="13.9" customHeight="1" x14ac:dyDescent="0.25">
      <c r="A7" s="225" t="s">
        <v>360</v>
      </c>
      <c r="B7" s="188"/>
      <c r="C7" s="186"/>
      <c r="D7" s="186"/>
      <c r="E7" s="186"/>
      <c r="F7" s="186"/>
      <c r="G7" s="186"/>
      <c r="H7" s="187"/>
      <c r="I7" s="185"/>
      <c r="J7" s="186"/>
      <c r="K7" s="186"/>
      <c r="L7" s="186"/>
      <c r="M7" s="186"/>
      <c r="N7" s="187"/>
      <c r="O7" s="188"/>
      <c r="P7" s="186"/>
      <c r="Q7" s="186"/>
      <c r="R7" s="186"/>
      <c r="S7" s="186"/>
      <c r="T7" s="187"/>
      <c r="U7" s="188"/>
      <c r="V7" s="186"/>
      <c r="W7" s="186"/>
      <c r="X7" s="186"/>
      <c r="Y7" s="187"/>
      <c r="Z7" s="185"/>
      <c r="AA7" s="186"/>
      <c r="AB7" s="186"/>
      <c r="AC7" s="186"/>
      <c r="AD7" s="186"/>
      <c r="AE7" s="186"/>
      <c r="AF7" s="186"/>
      <c r="AG7" s="186"/>
      <c r="AH7" s="187"/>
      <c r="AI7" s="225" t="s">
        <v>360</v>
      </c>
      <c r="AJ7" s="188"/>
      <c r="AK7" s="186"/>
      <c r="AL7" s="186"/>
      <c r="AM7" s="186"/>
      <c r="AN7" s="186"/>
      <c r="AO7" s="186"/>
      <c r="AP7" s="186"/>
      <c r="AQ7" s="186"/>
      <c r="AR7" s="186"/>
      <c r="AS7" s="187"/>
      <c r="AT7" s="188"/>
      <c r="AU7" s="186"/>
      <c r="AV7" s="186"/>
      <c r="AW7" s="186"/>
      <c r="AX7" s="186"/>
      <c r="AY7" s="186"/>
      <c r="AZ7" s="186"/>
      <c r="BA7" s="186"/>
      <c r="BB7" s="186"/>
      <c r="BC7" s="186"/>
      <c r="BD7" s="186"/>
      <c r="BE7" s="187"/>
      <c r="BF7" s="188"/>
      <c r="BG7" s="186"/>
      <c r="BH7" s="186"/>
      <c r="BI7" s="186"/>
      <c r="BJ7" s="186"/>
      <c r="BK7" s="186"/>
      <c r="BL7" s="186"/>
      <c r="BM7" s="186"/>
      <c r="BN7" s="186"/>
      <c r="BO7" s="189"/>
      <c r="BP7" s="329"/>
    </row>
    <row r="8" spans="1:68" ht="13.9" customHeight="1" x14ac:dyDescent="0.25">
      <c r="A8" s="225" t="s">
        <v>361</v>
      </c>
      <c r="B8" s="188"/>
      <c r="C8" s="186"/>
      <c r="D8" s="186"/>
      <c r="E8" s="186"/>
      <c r="F8" s="186"/>
      <c r="G8" s="186"/>
      <c r="H8" s="187"/>
      <c r="I8" s="185"/>
      <c r="J8" s="186"/>
      <c r="K8" s="186"/>
      <c r="L8" s="186"/>
      <c r="M8" s="186"/>
      <c r="N8" s="187"/>
      <c r="O8" s="188"/>
      <c r="P8" s="186"/>
      <c r="Q8" s="186"/>
      <c r="R8" s="186"/>
      <c r="S8" s="186"/>
      <c r="T8" s="187"/>
      <c r="U8" s="188"/>
      <c r="V8" s="186"/>
      <c r="W8" s="186"/>
      <c r="X8" s="186"/>
      <c r="Y8" s="187"/>
      <c r="Z8" s="185"/>
      <c r="AA8" s="186"/>
      <c r="AB8" s="186"/>
      <c r="AC8" s="186"/>
      <c r="AD8" s="186"/>
      <c r="AE8" s="186"/>
      <c r="AF8" s="186"/>
      <c r="AG8" s="186"/>
      <c r="AH8" s="187"/>
      <c r="AI8" s="225" t="s">
        <v>361</v>
      </c>
      <c r="AJ8" s="188"/>
      <c r="AK8" s="186"/>
      <c r="AL8" s="186"/>
      <c r="AM8" s="186"/>
      <c r="AN8" s="186"/>
      <c r="AO8" s="186"/>
      <c r="AP8" s="186"/>
      <c r="AQ8" s="186"/>
      <c r="AR8" s="186"/>
      <c r="AS8" s="187"/>
      <c r="AT8" s="188"/>
      <c r="AU8" s="186"/>
      <c r="AV8" s="186"/>
      <c r="AW8" s="186"/>
      <c r="AX8" s="186"/>
      <c r="AY8" s="186"/>
      <c r="AZ8" s="186"/>
      <c r="BA8" s="186"/>
      <c r="BB8" s="186"/>
      <c r="BC8" s="186"/>
      <c r="BD8" s="186"/>
      <c r="BE8" s="187"/>
      <c r="BF8" s="188"/>
      <c r="BG8" s="186"/>
      <c r="BH8" s="186"/>
      <c r="BI8" s="186"/>
      <c r="BJ8" s="186"/>
      <c r="BK8" s="186"/>
      <c r="BL8" s="186"/>
      <c r="BM8" s="186"/>
      <c r="BN8" s="186"/>
      <c r="BO8" s="189"/>
      <c r="BP8" s="329"/>
    </row>
    <row r="9" spans="1:68" ht="13.9" customHeight="1" x14ac:dyDescent="0.25">
      <c r="A9" s="225" t="s">
        <v>362</v>
      </c>
      <c r="B9" s="188"/>
      <c r="C9" s="186"/>
      <c r="D9" s="186"/>
      <c r="E9" s="186"/>
      <c r="F9" s="186"/>
      <c r="G9" s="186"/>
      <c r="H9" s="187"/>
      <c r="I9" s="185"/>
      <c r="J9" s="186"/>
      <c r="K9" s="186"/>
      <c r="L9" s="186"/>
      <c r="M9" s="186"/>
      <c r="N9" s="187"/>
      <c r="O9" s="188"/>
      <c r="P9" s="186"/>
      <c r="Q9" s="186"/>
      <c r="R9" s="186"/>
      <c r="S9" s="186"/>
      <c r="T9" s="187"/>
      <c r="U9" s="188"/>
      <c r="V9" s="186"/>
      <c r="W9" s="186"/>
      <c r="X9" s="186"/>
      <c r="Y9" s="187"/>
      <c r="Z9" s="185"/>
      <c r="AA9" s="186"/>
      <c r="AB9" s="186"/>
      <c r="AC9" s="186"/>
      <c r="AD9" s="186"/>
      <c r="AE9" s="186"/>
      <c r="AF9" s="186"/>
      <c r="AG9" s="186"/>
      <c r="AH9" s="187"/>
      <c r="AI9" s="225" t="s">
        <v>362</v>
      </c>
      <c r="AJ9" s="188"/>
      <c r="AK9" s="186"/>
      <c r="AL9" s="186"/>
      <c r="AM9" s="186"/>
      <c r="AN9" s="186"/>
      <c r="AO9" s="186"/>
      <c r="AP9" s="186"/>
      <c r="AQ9" s="186"/>
      <c r="AR9" s="186"/>
      <c r="AS9" s="187"/>
      <c r="AT9" s="188"/>
      <c r="AU9" s="186"/>
      <c r="AV9" s="186"/>
      <c r="AW9" s="186"/>
      <c r="AX9" s="186"/>
      <c r="AY9" s="186"/>
      <c r="AZ9" s="186"/>
      <c r="BA9" s="186"/>
      <c r="BB9" s="186"/>
      <c r="BC9" s="186"/>
      <c r="BD9" s="186"/>
      <c r="BE9" s="187"/>
      <c r="BF9" s="188"/>
      <c r="BG9" s="186"/>
      <c r="BH9" s="186"/>
      <c r="BI9" s="186"/>
      <c r="BJ9" s="186"/>
      <c r="BK9" s="186"/>
      <c r="BL9" s="186"/>
      <c r="BM9" s="186"/>
      <c r="BN9" s="186"/>
      <c r="BO9" s="189"/>
      <c r="BP9" s="329"/>
    </row>
    <row r="10" spans="1:68" ht="13.9" customHeight="1" x14ac:dyDescent="0.25">
      <c r="A10" s="225" t="s">
        <v>363</v>
      </c>
      <c r="B10" s="188"/>
      <c r="C10" s="186"/>
      <c r="D10" s="186"/>
      <c r="E10" s="186"/>
      <c r="F10" s="186"/>
      <c r="G10" s="186"/>
      <c r="H10" s="187"/>
      <c r="I10" s="185"/>
      <c r="J10" s="186"/>
      <c r="K10" s="186"/>
      <c r="L10" s="186"/>
      <c r="M10" s="186"/>
      <c r="N10" s="187"/>
      <c r="O10" s="188"/>
      <c r="P10" s="186"/>
      <c r="Q10" s="186"/>
      <c r="R10" s="186"/>
      <c r="S10" s="186"/>
      <c r="T10" s="187"/>
      <c r="U10" s="188"/>
      <c r="V10" s="186"/>
      <c r="W10" s="186"/>
      <c r="X10" s="186"/>
      <c r="Y10" s="187"/>
      <c r="Z10" s="185"/>
      <c r="AA10" s="186"/>
      <c r="AB10" s="186"/>
      <c r="AC10" s="186"/>
      <c r="AD10" s="186"/>
      <c r="AE10" s="186"/>
      <c r="AF10" s="186"/>
      <c r="AG10" s="186"/>
      <c r="AH10" s="187"/>
      <c r="AI10" s="225" t="s">
        <v>363</v>
      </c>
      <c r="AJ10" s="188"/>
      <c r="AK10" s="186"/>
      <c r="AL10" s="186"/>
      <c r="AM10" s="186"/>
      <c r="AN10" s="186"/>
      <c r="AO10" s="186"/>
      <c r="AP10" s="186"/>
      <c r="AQ10" s="186"/>
      <c r="AR10" s="186"/>
      <c r="AS10" s="187"/>
      <c r="AT10" s="188"/>
      <c r="AU10" s="186"/>
      <c r="AV10" s="186"/>
      <c r="AW10" s="186"/>
      <c r="AX10" s="186"/>
      <c r="AY10" s="186"/>
      <c r="AZ10" s="186"/>
      <c r="BA10" s="186"/>
      <c r="BB10" s="186"/>
      <c r="BC10" s="186"/>
      <c r="BD10" s="186"/>
      <c r="BE10" s="187"/>
      <c r="BF10" s="188"/>
      <c r="BG10" s="186"/>
      <c r="BH10" s="186"/>
      <c r="BI10" s="186"/>
      <c r="BJ10" s="186"/>
      <c r="BK10" s="186"/>
      <c r="BL10" s="186"/>
      <c r="BM10" s="186"/>
      <c r="BN10" s="186"/>
      <c r="BO10" s="189"/>
      <c r="BP10" s="329"/>
    </row>
    <row r="11" spans="1:68" ht="13.9" customHeight="1" thickBot="1" x14ac:dyDescent="0.3">
      <c r="A11" s="226" t="s">
        <v>364</v>
      </c>
      <c r="B11" s="193"/>
      <c r="C11" s="191"/>
      <c r="D11" s="191"/>
      <c r="E11" s="191"/>
      <c r="F11" s="191"/>
      <c r="G11" s="191"/>
      <c r="H11" s="192"/>
      <c r="I11" s="190"/>
      <c r="J11" s="191"/>
      <c r="K11" s="191"/>
      <c r="L11" s="191"/>
      <c r="M11" s="191"/>
      <c r="N11" s="192"/>
      <c r="O11" s="193"/>
      <c r="P11" s="191"/>
      <c r="Q11" s="191"/>
      <c r="R11" s="191"/>
      <c r="S11" s="191"/>
      <c r="T11" s="192"/>
      <c r="U11" s="193"/>
      <c r="V11" s="191"/>
      <c r="W11" s="191"/>
      <c r="X11" s="191"/>
      <c r="Y11" s="192"/>
      <c r="Z11" s="190"/>
      <c r="AA11" s="191"/>
      <c r="AB11" s="191"/>
      <c r="AC11" s="191"/>
      <c r="AD11" s="191"/>
      <c r="AE11" s="191"/>
      <c r="AF11" s="191"/>
      <c r="AG11" s="191"/>
      <c r="AH11" s="192"/>
      <c r="AI11" s="226" t="s">
        <v>364</v>
      </c>
      <c r="AJ11" s="193"/>
      <c r="AK11" s="191"/>
      <c r="AL11" s="191"/>
      <c r="AM11" s="191"/>
      <c r="AN11" s="191"/>
      <c r="AO11" s="191"/>
      <c r="AP11" s="191"/>
      <c r="AQ11" s="191"/>
      <c r="AR11" s="191"/>
      <c r="AS11" s="192"/>
      <c r="AT11" s="193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2"/>
      <c r="BF11" s="193"/>
      <c r="BG11" s="191"/>
      <c r="BH11" s="191"/>
      <c r="BI11" s="191"/>
      <c r="BJ11" s="191"/>
      <c r="BK11" s="191"/>
      <c r="BL11" s="191"/>
      <c r="BM11" s="191"/>
      <c r="BN11" s="191"/>
      <c r="BO11" s="194"/>
      <c r="BP11" s="330"/>
    </row>
    <row r="12" spans="1:68" ht="13.9" customHeight="1" x14ac:dyDescent="0.25">
      <c r="A12" s="227" t="s">
        <v>365</v>
      </c>
      <c r="B12" s="183"/>
      <c r="C12" s="181"/>
      <c r="D12" s="181"/>
      <c r="E12" s="181"/>
      <c r="F12" s="181"/>
      <c r="G12" s="181"/>
      <c r="H12" s="182"/>
      <c r="I12" s="180"/>
      <c r="J12" s="181"/>
      <c r="K12" s="181"/>
      <c r="L12" s="181"/>
      <c r="M12" s="181"/>
      <c r="N12" s="182"/>
      <c r="O12" s="183"/>
      <c r="P12" s="181"/>
      <c r="Q12" s="181"/>
      <c r="R12" s="181"/>
      <c r="S12" s="181"/>
      <c r="T12" s="182"/>
      <c r="U12" s="183"/>
      <c r="V12" s="181"/>
      <c r="W12" s="181"/>
      <c r="X12" s="181"/>
      <c r="Y12" s="182"/>
      <c r="Z12" s="180"/>
      <c r="AA12" s="181"/>
      <c r="AB12" s="181"/>
      <c r="AC12" s="181"/>
      <c r="AD12" s="181"/>
      <c r="AE12" s="181"/>
      <c r="AF12" s="181"/>
      <c r="AG12" s="181"/>
      <c r="AH12" s="182"/>
      <c r="AI12" s="227" t="s">
        <v>365</v>
      </c>
      <c r="AJ12" s="183"/>
      <c r="AK12" s="181"/>
      <c r="AL12" s="181"/>
      <c r="AM12" s="181"/>
      <c r="AN12" s="181"/>
      <c r="AO12" s="181"/>
      <c r="AP12" s="181"/>
      <c r="AQ12" s="181"/>
      <c r="AR12" s="181"/>
      <c r="AS12" s="182"/>
      <c r="AT12" s="183"/>
      <c r="AU12" s="181"/>
      <c r="AV12" s="181"/>
      <c r="AW12" s="181"/>
      <c r="AX12" s="181"/>
      <c r="AY12" s="181"/>
      <c r="AZ12" s="181"/>
      <c r="BA12" s="181"/>
      <c r="BB12" s="181"/>
      <c r="BC12" s="181"/>
      <c r="BD12" s="181"/>
      <c r="BE12" s="182"/>
      <c r="BF12" s="198"/>
      <c r="BG12" s="196"/>
      <c r="BH12" s="196"/>
      <c r="BI12" s="196"/>
      <c r="BJ12" s="196"/>
      <c r="BK12" s="196"/>
      <c r="BL12" s="196"/>
      <c r="BM12" s="196"/>
      <c r="BN12" s="196"/>
      <c r="BO12" s="199"/>
      <c r="BP12" s="328"/>
    </row>
    <row r="13" spans="1:68" ht="13.9" customHeight="1" x14ac:dyDescent="0.25">
      <c r="A13" s="228" t="s">
        <v>366</v>
      </c>
      <c r="B13" s="188"/>
      <c r="C13" s="186"/>
      <c r="D13" s="186"/>
      <c r="E13" s="186"/>
      <c r="F13" s="186"/>
      <c r="G13" s="186"/>
      <c r="H13" s="187"/>
      <c r="I13" s="185"/>
      <c r="J13" s="186"/>
      <c r="K13" s="186"/>
      <c r="L13" s="186"/>
      <c r="M13" s="186"/>
      <c r="N13" s="187"/>
      <c r="O13" s="188"/>
      <c r="P13" s="186"/>
      <c r="Q13" s="186"/>
      <c r="R13" s="186"/>
      <c r="S13" s="186"/>
      <c r="T13" s="187"/>
      <c r="U13" s="188"/>
      <c r="V13" s="186"/>
      <c r="W13" s="186"/>
      <c r="X13" s="186"/>
      <c r="Y13" s="187"/>
      <c r="Z13" s="185"/>
      <c r="AA13" s="186"/>
      <c r="AB13" s="186"/>
      <c r="AC13" s="186"/>
      <c r="AD13" s="186"/>
      <c r="AE13" s="186"/>
      <c r="AF13" s="186"/>
      <c r="AG13" s="186"/>
      <c r="AH13" s="187"/>
      <c r="AI13" s="228" t="s">
        <v>366</v>
      </c>
      <c r="AJ13" s="188"/>
      <c r="AK13" s="186"/>
      <c r="AL13" s="186"/>
      <c r="AM13" s="186"/>
      <c r="AN13" s="186"/>
      <c r="AO13" s="186"/>
      <c r="AP13" s="186"/>
      <c r="AQ13" s="186"/>
      <c r="AR13" s="186"/>
      <c r="AS13" s="187"/>
      <c r="AT13" s="188"/>
      <c r="AU13" s="186"/>
      <c r="AV13" s="186"/>
      <c r="AW13" s="186"/>
      <c r="AX13" s="186"/>
      <c r="AY13" s="186"/>
      <c r="AZ13" s="186"/>
      <c r="BA13" s="186"/>
      <c r="BB13" s="186"/>
      <c r="BC13" s="186"/>
      <c r="BD13" s="186"/>
      <c r="BE13" s="187"/>
      <c r="BF13" s="188"/>
      <c r="BG13" s="186"/>
      <c r="BH13" s="186"/>
      <c r="BI13" s="186"/>
      <c r="BJ13" s="186"/>
      <c r="BK13" s="186"/>
      <c r="BL13" s="186"/>
      <c r="BM13" s="186"/>
      <c r="BN13" s="186"/>
      <c r="BO13" s="189"/>
      <c r="BP13" s="329"/>
    </row>
    <row r="14" spans="1:68" ht="13.9" customHeight="1" x14ac:dyDescent="0.25">
      <c r="A14" s="228" t="s">
        <v>367</v>
      </c>
      <c r="B14" s="188"/>
      <c r="C14" s="186"/>
      <c r="D14" s="186"/>
      <c r="E14" s="186"/>
      <c r="F14" s="186"/>
      <c r="G14" s="186"/>
      <c r="H14" s="187"/>
      <c r="I14" s="185"/>
      <c r="J14" s="186"/>
      <c r="K14" s="186"/>
      <c r="L14" s="186"/>
      <c r="M14" s="186"/>
      <c r="N14" s="187"/>
      <c r="O14" s="188"/>
      <c r="P14" s="186"/>
      <c r="Q14" s="186"/>
      <c r="R14" s="186"/>
      <c r="S14" s="186"/>
      <c r="T14" s="187"/>
      <c r="U14" s="188"/>
      <c r="V14" s="186"/>
      <c r="W14" s="186"/>
      <c r="X14" s="186"/>
      <c r="Y14" s="187"/>
      <c r="Z14" s="185"/>
      <c r="AA14" s="186"/>
      <c r="AB14" s="186"/>
      <c r="AC14" s="186"/>
      <c r="AD14" s="186"/>
      <c r="AE14" s="186"/>
      <c r="AF14" s="186"/>
      <c r="AG14" s="186"/>
      <c r="AH14" s="187"/>
      <c r="AI14" s="228" t="s">
        <v>367</v>
      </c>
      <c r="AJ14" s="188"/>
      <c r="AK14" s="186"/>
      <c r="AL14" s="186"/>
      <c r="AM14" s="186"/>
      <c r="AN14" s="186"/>
      <c r="AO14" s="186"/>
      <c r="AP14" s="186"/>
      <c r="AQ14" s="186"/>
      <c r="AR14" s="186"/>
      <c r="AS14" s="187"/>
      <c r="AT14" s="188"/>
      <c r="AU14" s="186"/>
      <c r="AV14" s="186"/>
      <c r="AW14" s="186"/>
      <c r="AX14" s="186"/>
      <c r="AY14" s="186"/>
      <c r="AZ14" s="186"/>
      <c r="BA14" s="186"/>
      <c r="BB14" s="186"/>
      <c r="BC14" s="186"/>
      <c r="BD14" s="186"/>
      <c r="BE14" s="187"/>
      <c r="BF14" s="188"/>
      <c r="BG14" s="186"/>
      <c r="BH14" s="186"/>
      <c r="BI14" s="186"/>
      <c r="BJ14" s="186"/>
      <c r="BK14" s="186"/>
      <c r="BL14" s="186"/>
      <c r="BM14" s="186"/>
      <c r="BN14" s="186"/>
      <c r="BO14" s="189"/>
      <c r="BP14" s="329"/>
    </row>
    <row r="15" spans="1:68" ht="13.9" customHeight="1" x14ac:dyDescent="0.25">
      <c r="A15" s="228" t="s">
        <v>368</v>
      </c>
      <c r="B15" s="188"/>
      <c r="C15" s="186"/>
      <c r="D15" s="186"/>
      <c r="E15" s="186"/>
      <c r="F15" s="186"/>
      <c r="G15" s="186"/>
      <c r="H15" s="187"/>
      <c r="I15" s="185"/>
      <c r="J15" s="186"/>
      <c r="K15" s="186"/>
      <c r="L15" s="186"/>
      <c r="M15" s="186"/>
      <c r="N15" s="187"/>
      <c r="O15" s="188"/>
      <c r="P15" s="186"/>
      <c r="Q15" s="186"/>
      <c r="R15" s="186"/>
      <c r="S15" s="186"/>
      <c r="T15" s="187"/>
      <c r="U15" s="188"/>
      <c r="V15" s="186"/>
      <c r="W15" s="186"/>
      <c r="X15" s="186"/>
      <c r="Y15" s="187"/>
      <c r="Z15" s="185"/>
      <c r="AA15" s="186"/>
      <c r="AB15" s="186"/>
      <c r="AC15" s="186"/>
      <c r="AD15" s="186"/>
      <c r="AE15" s="186"/>
      <c r="AF15" s="186"/>
      <c r="AG15" s="186"/>
      <c r="AH15" s="187"/>
      <c r="AI15" s="228" t="s">
        <v>368</v>
      </c>
      <c r="AJ15" s="188"/>
      <c r="AK15" s="186"/>
      <c r="AL15" s="186"/>
      <c r="AM15" s="186"/>
      <c r="AN15" s="186"/>
      <c r="AO15" s="186"/>
      <c r="AP15" s="186"/>
      <c r="AQ15" s="186"/>
      <c r="AR15" s="186"/>
      <c r="AS15" s="187"/>
      <c r="AT15" s="188"/>
      <c r="AU15" s="186"/>
      <c r="AV15" s="186"/>
      <c r="AW15" s="186"/>
      <c r="AX15" s="186"/>
      <c r="AY15" s="186"/>
      <c r="AZ15" s="186"/>
      <c r="BA15" s="186"/>
      <c r="BB15" s="186"/>
      <c r="BC15" s="186"/>
      <c r="BD15" s="186"/>
      <c r="BE15" s="187"/>
      <c r="BF15" s="188"/>
      <c r="BG15" s="186"/>
      <c r="BH15" s="186"/>
      <c r="BI15" s="186"/>
      <c r="BJ15" s="186"/>
      <c r="BK15" s="186"/>
      <c r="BL15" s="186"/>
      <c r="BM15" s="186"/>
      <c r="BN15" s="186"/>
      <c r="BO15" s="189"/>
      <c r="BP15" s="329"/>
    </row>
    <row r="16" spans="1:68" ht="13.9" customHeight="1" x14ac:dyDescent="0.25">
      <c r="A16" s="228" t="s">
        <v>369</v>
      </c>
      <c r="B16" s="188"/>
      <c r="C16" s="186"/>
      <c r="D16" s="186"/>
      <c r="E16" s="186"/>
      <c r="F16" s="186"/>
      <c r="G16" s="186"/>
      <c r="H16" s="187"/>
      <c r="I16" s="185"/>
      <c r="J16" s="186"/>
      <c r="K16" s="186"/>
      <c r="L16" s="186"/>
      <c r="M16" s="186"/>
      <c r="N16" s="187"/>
      <c r="O16" s="188"/>
      <c r="P16" s="186"/>
      <c r="Q16" s="186"/>
      <c r="R16" s="186"/>
      <c r="S16" s="186"/>
      <c r="T16" s="187"/>
      <c r="U16" s="188"/>
      <c r="V16" s="186"/>
      <c r="W16" s="186"/>
      <c r="X16" s="186"/>
      <c r="Y16" s="187"/>
      <c r="Z16" s="185"/>
      <c r="AA16" s="186"/>
      <c r="AB16" s="186"/>
      <c r="AC16" s="186"/>
      <c r="AD16" s="186"/>
      <c r="AE16" s="186"/>
      <c r="AF16" s="186"/>
      <c r="AG16" s="186"/>
      <c r="AH16" s="187"/>
      <c r="AI16" s="228" t="s">
        <v>369</v>
      </c>
      <c r="AJ16" s="188"/>
      <c r="AK16" s="186"/>
      <c r="AL16" s="186"/>
      <c r="AM16" s="186"/>
      <c r="AN16" s="186"/>
      <c r="AO16" s="186"/>
      <c r="AP16" s="186"/>
      <c r="AQ16" s="186"/>
      <c r="AR16" s="186"/>
      <c r="AS16" s="187"/>
      <c r="AT16" s="188"/>
      <c r="AU16" s="186"/>
      <c r="AV16" s="186"/>
      <c r="AW16" s="186"/>
      <c r="AX16" s="186"/>
      <c r="AY16" s="186"/>
      <c r="AZ16" s="186"/>
      <c r="BA16" s="186"/>
      <c r="BB16" s="186"/>
      <c r="BC16" s="186"/>
      <c r="BD16" s="186"/>
      <c r="BE16" s="187"/>
      <c r="BF16" s="188"/>
      <c r="BG16" s="186"/>
      <c r="BH16" s="186"/>
      <c r="BI16" s="186"/>
      <c r="BJ16" s="186"/>
      <c r="BK16" s="186"/>
      <c r="BL16" s="186"/>
      <c r="BM16" s="186"/>
      <c r="BN16" s="186"/>
      <c r="BO16" s="189"/>
      <c r="BP16" s="329"/>
    </row>
    <row r="17" spans="1:68" ht="13.9" customHeight="1" x14ac:dyDescent="0.25">
      <c r="A17" s="228" t="s">
        <v>370</v>
      </c>
      <c r="B17" s="188"/>
      <c r="C17" s="186"/>
      <c r="D17" s="186"/>
      <c r="E17" s="186"/>
      <c r="F17" s="186"/>
      <c r="G17" s="186"/>
      <c r="H17" s="187"/>
      <c r="I17" s="185"/>
      <c r="J17" s="186"/>
      <c r="K17" s="186"/>
      <c r="L17" s="186"/>
      <c r="M17" s="186"/>
      <c r="N17" s="187"/>
      <c r="O17" s="188"/>
      <c r="P17" s="186"/>
      <c r="Q17" s="186"/>
      <c r="R17" s="186"/>
      <c r="S17" s="186"/>
      <c r="T17" s="187"/>
      <c r="U17" s="188"/>
      <c r="V17" s="186"/>
      <c r="W17" s="186"/>
      <c r="X17" s="186"/>
      <c r="Y17" s="187"/>
      <c r="Z17" s="185"/>
      <c r="AA17" s="186"/>
      <c r="AB17" s="186"/>
      <c r="AC17" s="186"/>
      <c r="AD17" s="186"/>
      <c r="AE17" s="186"/>
      <c r="AF17" s="186"/>
      <c r="AG17" s="186"/>
      <c r="AH17" s="187"/>
      <c r="AI17" s="228" t="s">
        <v>370</v>
      </c>
      <c r="AJ17" s="188"/>
      <c r="AK17" s="186"/>
      <c r="AL17" s="186"/>
      <c r="AM17" s="186"/>
      <c r="AN17" s="186"/>
      <c r="AO17" s="186"/>
      <c r="AP17" s="186"/>
      <c r="AQ17" s="186"/>
      <c r="AR17" s="186"/>
      <c r="AS17" s="187"/>
      <c r="AT17" s="188"/>
      <c r="AU17" s="186"/>
      <c r="AV17" s="186"/>
      <c r="AW17" s="186"/>
      <c r="AX17" s="186"/>
      <c r="AY17" s="186"/>
      <c r="AZ17" s="186"/>
      <c r="BA17" s="186"/>
      <c r="BB17" s="186"/>
      <c r="BC17" s="186"/>
      <c r="BD17" s="186"/>
      <c r="BE17" s="187"/>
      <c r="BF17" s="188"/>
      <c r="BG17" s="186"/>
      <c r="BH17" s="186"/>
      <c r="BI17" s="186"/>
      <c r="BJ17" s="186"/>
      <c r="BK17" s="186"/>
      <c r="BL17" s="186"/>
      <c r="BM17" s="186"/>
      <c r="BN17" s="186"/>
      <c r="BO17" s="189"/>
      <c r="BP17" s="329"/>
    </row>
    <row r="18" spans="1:68" ht="13.9" customHeight="1" x14ac:dyDescent="0.25">
      <c r="A18" s="228" t="s">
        <v>371</v>
      </c>
      <c r="B18" s="188"/>
      <c r="C18" s="186"/>
      <c r="D18" s="186"/>
      <c r="E18" s="186"/>
      <c r="F18" s="186"/>
      <c r="G18" s="186"/>
      <c r="H18" s="187"/>
      <c r="I18" s="185"/>
      <c r="J18" s="186"/>
      <c r="K18" s="186"/>
      <c r="L18" s="186"/>
      <c r="M18" s="186"/>
      <c r="N18" s="187"/>
      <c r="O18" s="188"/>
      <c r="P18" s="186"/>
      <c r="Q18" s="186"/>
      <c r="R18" s="186"/>
      <c r="S18" s="186"/>
      <c r="T18" s="187"/>
      <c r="U18" s="188"/>
      <c r="V18" s="186"/>
      <c r="W18" s="186"/>
      <c r="X18" s="186"/>
      <c r="Y18" s="187"/>
      <c r="Z18" s="185"/>
      <c r="AA18" s="186"/>
      <c r="AB18" s="186"/>
      <c r="AC18" s="186"/>
      <c r="AD18" s="186"/>
      <c r="AE18" s="186"/>
      <c r="AF18" s="186"/>
      <c r="AG18" s="186"/>
      <c r="AH18" s="187"/>
      <c r="AI18" s="228" t="s">
        <v>371</v>
      </c>
      <c r="AJ18" s="188"/>
      <c r="AK18" s="186"/>
      <c r="AL18" s="186"/>
      <c r="AM18" s="186"/>
      <c r="AN18" s="186"/>
      <c r="AO18" s="186"/>
      <c r="AP18" s="186"/>
      <c r="AQ18" s="186"/>
      <c r="AR18" s="186"/>
      <c r="AS18" s="187"/>
      <c r="AT18" s="188"/>
      <c r="AU18" s="186"/>
      <c r="AV18" s="186"/>
      <c r="AW18" s="186"/>
      <c r="AX18" s="186"/>
      <c r="AY18" s="186"/>
      <c r="AZ18" s="186"/>
      <c r="BA18" s="186"/>
      <c r="BB18" s="186"/>
      <c r="BC18" s="186"/>
      <c r="BD18" s="186"/>
      <c r="BE18" s="187"/>
      <c r="BF18" s="188"/>
      <c r="BG18" s="186"/>
      <c r="BH18" s="186"/>
      <c r="BI18" s="186"/>
      <c r="BJ18" s="186"/>
      <c r="BK18" s="186"/>
      <c r="BL18" s="186"/>
      <c r="BM18" s="186"/>
      <c r="BN18" s="186"/>
      <c r="BO18" s="189"/>
      <c r="BP18" s="329"/>
    </row>
    <row r="19" spans="1:68" ht="13.9" customHeight="1" thickBot="1" x14ac:dyDescent="0.3">
      <c r="A19" s="229" t="s">
        <v>372</v>
      </c>
      <c r="B19" s="193"/>
      <c r="C19" s="191"/>
      <c r="D19" s="191"/>
      <c r="E19" s="191"/>
      <c r="F19" s="191"/>
      <c r="G19" s="191"/>
      <c r="H19" s="192"/>
      <c r="I19" s="190"/>
      <c r="J19" s="191"/>
      <c r="K19" s="191"/>
      <c r="L19" s="191"/>
      <c r="M19" s="191"/>
      <c r="N19" s="192"/>
      <c r="O19" s="193"/>
      <c r="P19" s="191"/>
      <c r="Q19" s="191"/>
      <c r="R19" s="191"/>
      <c r="S19" s="191"/>
      <c r="T19" s="192"/>
      <c r="U19" s="193"/>
      <c r="V19" s="191"/>
      <c r="W19" s="191"/>
      <c r="X19" s="191"/>
      <c r="Y19" s="192"/>
      <c r="Z19" s="190"/>
      <c r="AA19" s="191"/>
      <c r="AB19" s="191"/>
      <c r="AC19" s="191"/>
      <c r="AD19" s="191"/>
      <c r="AE19" s="191"/>
      <c r="AF19" s="191"/>
      <c r="AG19" s="191"/>
      <c r="AH19" s="192"/>
      <c r="AI19" s="229" t="s">
        <v>372</v>
      </c>
      <c r="AJ19" s="193"/>
      <c r="AK19" s="191"/>
      <c r="AL19" s="191"/>
      <c r="AM19" s="191"/>
      <c r="AN19" s="191"/>
      <c r="AO19" s="191"/>
      <c r="AP19" s="191"/>
      <c r="AQ19" s="191"/>
      <c r="AR19" s="191"/>
      <c r="AS19" s="192"/>
      <c r="AT19" s="193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2"/>
      <c r="BF19" s="263"/>
      <c r="BG19" s="264"/>
      <c r="BH19" s="264"/>
      <c r="BI19" s="264"/>
      <c r="BJ19" s="264"/>
      <c r="BK19" s="264"/>
      <c r="BL19" s="264"/>
      <c r="BM19" s="264"/>
      <c r="BN19" s="264"/>
      <c r="BO19" s="327"/>
      <c r="BP19" s="330"/>
    </row>
    <row r="20" spans="1:68" ht="12" customHeight="1" x14ac:dyDescent="0.25">
      <c r="A20" s="230" t="s">
        <v>373</v>
      </c>
      <c r="B20" s="183"/>
      <c r="C20" s="181"/>
      <c r="D20" s="181"/>
      <c r="E20" s="181"/>
      <c r="F20" s="181"/>
      <c r="G20" s="181"/>
      <c r="H20" s="182"/>
      <c r="I20" s="180"/>
      <c r="J20" s="181"/>
      <c r="K20" s="181"/>
      <c r="L20" s="181"/>
      <c r="M20" s="181"/>
      <c r="N20" s="182"/>
      <c r="O20" s="183"/>
      <c r="P20" s="181"/>
      <c r="Q20" s="181"/>
      <c r="R20" s="181"/>
      <c r="S20" s="181"/>
      <c r="T20" s="182"/>
      <c r="U20" s="183"/>
      <c r="V20" s="181"/>
      <c r="W20" s="181"/>
      <c r="X20" s="181"/>
      <c r="Y20" s="182"/>
      <c r="Z20" s="180"/>
      <c r="AA20" s="181"/>
      <c r="AB20" s="181"/>
      <c r="AC20" s="181"/>
      <c r="AD20" s="181"/>
      <c r="AE20" s="181"/>
      <c r="AF20" s="181"/>
      <c r="AG20" s="181"/>
      <c r="AH20" s="182"/>
      <c r="AI20" s="230" t="s">
        <v>373</v>
      </c>
      <c r="AJ20" s="183"/>
      <c r="AK20" s="181"/>
      <c r="AL20" s="181"/>
      <c r="AM20" s="181"/>
      <c r="AN20" s="181"/>
      <c r="AO20" s="181"/>
      <c r="AP20" s="181"/>
      <c r="AQ20" s="181"/>
      <c r="AR20" s="181"/>
      <c r="AS20" s="182"/>
      <c r="AT20" s="183"/>
      <c r="AU20" s="181"/>
      <c r="AV20" s="181"/>
      <c r="AW20" s="181"/>
      <c r="AX20" s="181"/>
      <c r="AY20" s="181"/>
      <c r="AZ20" s="181"/>
      <c r="BA20" s="181"/>
      <c r="BB20" s="181"/>
      <c r="BC20" s="181"/>
      <c r="BD20" s="181"/>
      <c r="BE20" s="182"/>
      <c r="BF20" s="183"/>
      <c r="BG20" s="181"/>
      <c r="BH20" s="181"/>
      <c r="BI20" s="181"/>
      <c r="BJ20" s="181"/>
      <c r="BK20" s="181"/>
      <c r="BL20" s="181"/>
      <c r="BM20" s="181"/>
      <c r="BN20" s="181"/>
      <c r="BO20" s="184"/>
      <c r="BP20" s="328"/>
    </row>
    <row r="21" spans="1:68" ht="12" customHeight="1" x14ac:dyDescent="0.25">
      <c r="A21" s="231" t="s">
        <v>374</v>
      </c>
      <c r="B21" s="188"/>
      <c r="C21" s="186"/>
      <c r="D21" s="186"/>
      <c r="E21" s="186"/>
      <c r="F21" s="186"/>
      <c r="G21" s="186"/>
      <c r="H21" s="187"/>
      <c r="I21" s="185"/>
      <c r="J21" s="186"/>
      <c r="K21" s="186"/>
      <c r="L21" s="186"/>
      <c r="M21" s="186"/>
      <c r="N21" s="187"/>
      <c r="O21" s="188"/>
      <c r="P21" s="186"/>
      <c r="Q21" s="186"/>
      <c r="R21" s="186"/>
      <c r="S21" s="186"/>
      <c r="T21" s="187"/>
      <c r="U21" s="188"/>
      <c r="V21" s="186"/>
      <c r="W21" s="186"/>
      <c r="X21" s="186"/>
      <c r="Y21" s="187"/>
      <c r="Z21" s="185"/>
      <c r="AA21" s="186"/>
      <c r="AB21" s="186"/>
      <c r="AC21" s="186"/>
      <c r="AD21" s="186"/>
      <c r="AE21" s="186"/>
      <c r="AF21" s="186"/>
      <c r="AG21" s="186"/>
      <c r="AH21" s="187"/>
      <c r="AI21" s="231" t="s">
        <v>374</v>
      </c>
      <c r="AJ21" s="188"/>
      <c r="AK21" s="186"/>
      <c r="AL21" s="186"/>
      <c r="AM21" s="186"/>
      <c r="AN21" s="186"/>
      <c r="AO21" s="186"/>
      <c r="AP21" s="186"/>
      <c r="AQ21" s="186"/>
      <c r="AR21" s="186"/>
      <c r="AS21" s="187"/>
      <c r="AT21" s="188"/>
      <c r="AU21" s="186"/>
      <c r="AV21" s="186"/>
      <c r="AW21" s="186"/>
      <c r="AX21" s="186"/>
      <c r="AY21" s="186"/>
      <c r="AZ21" s="186"/>
      <c r="BA21" s="186"/>
      <c r="BB21" s="186"/>
      <c r="BC21" s="186"/>
      <c r="BD21" s="186"/>
      <c r="BE21" s="187"/>
      <c r="BF21" s="188"/>
      <c r="BG21" s="186"/>
      <c r="BH21" s="186"/>
      <c r="BI21" s="186"/>
      <c r="BJ21" s="186"/>
      <c r="BK21" s="186"/>
      <c r="BL21" s="186"/>
      <c r="BM21" s="186"/>
      <c r="BN21" s="186"/>
      <c r="BO21" s="189"/>
      <c r="BP21" s="329"/>
    </row>
    <row r="22" spans="1:68" ht="12" customHeight="1" x14ac:dyDescent="0.25">
      <c r="A22" s="231" t="s">
        <v>375</v>
      </c>
      <c r="B22" s="188"/>
      <c r="C22" s="186"/>
      <c r="D22" s="186"/>
      <c r="E22" s="186"/>
      <c r="F22" s="186"/>
      <c r="G22" s="186"/>
      <c r="H22" s="187"/>
      <c r="I22" s="185"/>
      <c r="J22" s="186"/>
      <c r="K22" s="186"/>
      <c r="L22" s="186"/>
      <c r="M22" s="186"/>
      <c r="N22" s="187"/>
      <c r="O22" s="188"/>
      <c r="P22" s="186"/>
      <c r="Q22" s="186"/>
      <c r="R22" s="186"/>
      <c r="S22" s="186"/>
      <c r="T22" s="187"/>
      <c r="U22" s="188"/>
      <c r="V22" s="186"/>
      <c r="W22" s="186"/>
      <c r="X22" s="186"/>
      <c r="Y22" s="187"/>
      <c r="Z22" s="185"/>
      <c r="AA22" s="186"/>
      <c r="AB22" s="186"/>
      <c r="AC22" s="186"/>
      <c r="AD22" s="186"/>
      <c r="AE22" s="186"/>
      <c r="AF22" s="186"/>
      <c r="AG22" s="186"/>
      <c r="AH22" s="187"/>
      <c r="AI22" s="231" t="s">
        <v>375</v>
      </c>
      <c r="AJ22" s="188"/>
      <c r="AK22" s="186"/>
      <c r="AL22" s="186"/>
      <c r="AM22" s="186"/>
      <c r="AN22" s="186"/>
      <c r="AO22" s="186"/>
      <c r="AP22" s="186"/>
      <c r="AQ22" s="186"/>
      <c r="AR22" s="186"/>
      <c r="AS22" s="187"/>
      <c r="AT22" s="188"/>
      <c r="AU22" s="186"/>
      <c r="AV22" s="186"/>
      <c r="AW22" s="186"/>
      <c r="AX22" s="186"/>
      <c r="AY22" s="186"/>
      <c r="AZ22" s="186"/>
      <c r="BA22" s="186"/>
      <c r="BB22" s="186"/>
      <c r="BC22" s="186"/>
      <c r="BD22" s="186"/>
      <c r="BE22" s="187"/>
      <c r="BF22" s="188"/>
      <c r="BG22" s="186"/>
      <c r="BH22" s="186"/>
      <c r="BI22" s="186"/>
      <c r="BJ22" s="186"/>
      <c r="BK22" s="186"/>
      <c r="BL22" s="186"/>
      <c r="BM22" s="186"/>
      <c r="BN22" s="186"/>
      <c r="BO22" s="189"/>
      <c r="BP22" s="329"/>
    </row>
    <row r="23" spans="1:68" ht="12" customHeight="1" x14ac:dyDescent="0.25">
      <c r="A23" s="231" t="s">
        <v>376</v>
      </c>
      <c r="B23" s="188"/>
      <c r="C23" s="186"/>
      <c r="D23" s="186"/>
      <c r="E23" s="186"/>
      <c r="F23" s="186"/>
      <c r="G23" s="186"/>
      <c r="H23" s="187"/>
      <c r="I23" s="185"/>
      <c r="J23" s="186"/>
      <c r="K23" s="186"/>
      <c r="L23" s="186"/>
      <c r="M23" s="186"/>
      <c r="N23" s="187"/>
      <c r="O23" s="188"/>
      <c r="P23" s="186"/>
      <c r="Q23" s="186"/>
      <c r="R23" s="186"/>
      <c r="S23" s="186"/>
      <c r="T23" s="187"/>
      <c r="U23" s="188"/>
      <c r="V23" s="186"/>
      <c r="W23" s="186"/>
      <c r="X23" s="186"/>
      <c r="Y23" s="187"/>
      <c r="Z23" s="185"/>
      <c r="AA23" s="186"/>
      <c r="AB23" s="186"/>
      <c r="AC23" s="186"/>
      <c r="AD23" s="186"/>
      <c r="AE23" s="186"/>
      <c r="AF23" s="186"/>
      <c r="AG23" s="186"/>
      <c r="AH23" s="187"/>
      <c r="AI23" s="231" t="s">
        <v>376</v>
      </c>
      <c r="AJ23" s="188"/>
      <c r="AK23" s="186"/>
      <c r="AL23" s="186"/>
      <c r="AM23" s="186"/>
      <c r="AN23" s="186"/>
      <c r="AO23" s="186"/>
      <c r="AP23" s="186"/>
      <c r="AQ23" s="186"/>
      <c r="AR23" s="186"/>
      <c r="AS23" s="187"/>
      <c r="AT23" s="188"/>
      <c r="AU23" s="186"/>
      <c r="AV23" s="186"/>
      <c r="AW23" s="186"/>
      <c r="AX23" s="186"/>
      <c r="AY23" s="186"/>
      <c r="AZ23" s="186"/>
      <c r="BA23" s="186"/>
      <c r="BB23" s="186"/>
      <c r="BC23" s="186"/>
      <c r="BD23" s="186"/>
      <c r="BE23" s="187"/>
      <c r="BF23" s="188"/>
      <c r="BG23" s="186"/>
      <c r="BH23" s="186"/>
      <c r="BI23" s="186"/>
      <c r="BJ23" s="186"/>
      <c r="BK23" s="186"/>
      <c r="BL23" s="186"/>
      <c r="BM23" s="186"/>
      <c r="BN23" s="186"/>
      <c r="BO23" s="189"/>
      <c r="BP23" s="329"/>
    </row>
    <row r="24" spans="1:68" ht="12" customHeight="1" thickBot="1" x14ac:dyDescent="0.3">
      <c r="A24" s="232" t="s">
        <v>377</v>
      </c>
      <c r="B24" s="193"/>
      <c r="C24" s="191"/>
      <c r="D24" s="191"/>
      <c r="E24" s="191"/>
      <c r="F24" s="191"/>
      <c r="G24" s="191"/>
      <c r="H24" s="192"/>
      <c r="I24" s="190"/>
      <c r="J24" s="191"/>
      <c r="K24" s="191"/>
      <c r="L24" s="191"/>
      <c r="M24" s="191"/>
      <c r="N24" s="192"/>
      <c r="O24" s="193"/>
      <c r="P24" s="191"/>
      <c r="Q24" s="191"/>
      <c r="R24" s="191"/>
      <c r="S24" s="191"/>
      <c r="T24" s="192"/>
      <c r="U24" s="193"/>
      <c r="V24" s="191"/>
      <c r="W24" s="191"/>
      <c r="X24" s="191"/>
      <c r="Y24" s="192"/>
      <c r="Z24" s="190"/>
      <c r="AA24" s="191"/>
      <c r="AB24" s="191"/>
      <c r="AC24" s="191"/>
      <c r="AD24" s="191"/>
      <c r="AE24" s="191"/>
      <c r="AF24" s="191"/>
      <c r="AG24" s="191"/>
      <c r="AH24" s="192"/>
      <c r="AI24" s="232" t="s">
        <v>377</v>
      </c>
      <c r="AJ24" s="193"/>
      <c r="AK24" s="191"/>
      <c r="AL24" s="191"/>
      <c r="AM24" s="191"/>
      <c r="AN24" s="191"/>
      <c r="AO24" s="191"/>
      <c r="AP24" s="191"/>
      <c r="AQ24" s="191"/>
      <c r="AR24" s="191"/>
      <c r="AS24" s="192"/>
      <c r="AT24" s="193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2"/>
      <c r="BF24" s="193"/>
      <c r="BG24" s="191"/>
      <c r="BH24" s="191"/>
      <c r="BI24" s="191"/>
      <c r="BJ24" s="191"/>
      <c r="BK24" s="191"/>
      <c r="BL24" s="191"/>
      <c r="BM24" s="191"/>
      <c r="BN24" s="191"/>
      <c r="BO24" s="194"/>
      <c r="BP24" s="330"/>
    </row>
    <row r="25" spans="1:68" ht="12" customHeight="1" x14ac:dyDescent="0.25">
      <c r="A25" s="170" t="s">
        <v>378</v>
      </c>
      <c r="B25" s="198"/>
      <c r="C25" s="196"/>
      <c r="D25" s="196"/>
      <c r="E25" s="196"/>
      <c r="F25" s="196"/>
      <c r="G25" s="196"/>
      <c r="H25" s="197"/>
      <c r="I25" s="195"/>
      <c r="J25" s="196"/>
      <c r="K25" s="196"/>
      <c r="L25" s="196"/>
      <c r="M25" s="196"/>
      <c r="N25" s="197"/>
      <c r="O25" s="198"/>
      <c r="P25" s="196"/>
      <c r="Q25" s="196"/>
      <c r="R25" s="196"/>
      <c r="S25" s="196"/>
      <c r="T25" s="197"/>
      <c r="U25" s="198"/>
      <c r="V25" s="196"/>
      <c r="W25" s="196"/>
      <c r="X25" s="196"/>
      <c r="Y25" s="197"/>
      <c r="Z25" s="183"/>
      <c r="AA25" s="181"/>
      <c r="AB25" s="181"/>
      <c r="AC25" s="181"/>
      <c r="AD25" s="181"/>
      <c r="AE25" s="181"/>
      <c r="AF25" s="181"/>
      <c r="AG25" s="181"/>
      <c r="AH25" s="182"/>
      <c r="AI25" s="170" t="s">
        <v>378</v>
      </c>
      <c r="AJ25" s="183"/>
      <c r="AK25" s="181"/>
      <c r="AL25" s="181"/>
      <c r="AM25" s="181"/>
      <c r="AN25" s="181"/>
      <c r="AO25" s="181"/>
      <c r="AP25" s="181"/>
      <c r="AQ25" s="181"/>
      <c r="AR25" s="181"/>
      <c r="AS25" s="182"/>
      <c r="AT25" s="183"/>
      <c r="AU25" s="181"/>
      <c r="AV25" s="181"/>
      <c r="AW25" s="181"/>
      <c r="AX25" s="181"/>
      <c r="AY25" s="181"/>
      <c r="AZ25" s="181"/>
      <c r="BA25" s="181"/>
      <c r="BB25" s="181"/>
      <c r="BC25" s="181"/>
      <c r="BD25" s="181"/>
      <c r="BE25" s="182"/>
      <c r="BF25" s="198"/>
      <c r="BG25" s="196"/>
      <c r="BH25" s="196"/>
      <c r="BI25" s="196"/>
      <c r="BJ25" s="196"/>
      <c r="BK25" s="196"/>
      <c r="BL25" s="196"/>
      <c r="BM25" s="196"/>
      <c r="BN25" s="196"/>
      <c r="BO25" s="199"/>
      <c r="BP25" s="331"/>
    </row>
    <row r="26" spans="1:68" ht="12" customHeight="1" x14ac:dyDescent="0.25">
      <c r="A26" s="171" t="s">
        <v>379</v>
      </c>
      <c r="B26" s="188"/>
      <c r="C26" s="186"/>
      <c r="D26" s="186"/>
      <c r="E26" s="186"/>
      <c r="F26" s="186"/>
      <c r="G26" s="186"/>
      <c r="H26" s="187"/>
      <c r="I26" s="185"/>
      <c r="J26" s="186"/>
      <c r="K26" s="186"/>
      <c r="L26" s="186"/>
      <c r="M26" s="186"/>
      <c r="N26" s="187"/>
      <c r="O26" s="188"/>
      <c r="P26" s="186"/>
      <c r="Q26" s="186"/>
      <c r="R26" s="186"/>
      <c r="S26" s="186"/>
      <c r="T26" s="187"/>
      <c r="U26" s="188"/>
      <c r="V26" s="186"/>
      <c r="W26" s="186"/>
      <c r="X26" s="186"/>
      <c r="Y26" s="187"/>
      <c r="Z26" s="188"/>
      <c r="AA26" s="186"/>
      <c r="AB26" s="186"/>
      <c r="AC26" s="186"/>
      <c r="AD26" s="186"/>
      <c r="AE26" s="186"/>
      <c r="AF26" s="186"/>
      <c r="AG26" s="186"/>
      <c r="AH26" s="187"/>
      <c r="AI26" s="171" t="s">
        <v>379</v>
      </c>
      <c r="AJ26" s="188"/>
      <c r="AK26" s="186"/>
      <c r="AL26" s="186"/>
      <c r="AM26" s="186"/>
      <c r="AN26" s="186"/>
      <c r="AO26" s="186"/>
      <c r="AP26" s="186"/>
      <c r="AQ26" s="186"/>
      <c r="AR26" s="186"/>
      <c r="AS26" s="187"/>
      <c r="AT26" s="188"/>
      <c r="AU26" s="186"/>
      <c r="AV26" s="186"/>
      <c r="AW26" s="186"/>
      <c r="AX26" s="186"/>
      <c r="AY26" s="186"/>
      <c r="AZ26" s="186"/>
      <c r="BA26" s="186"/>
      <c r="BB26" s="186"/>
      <c r="BC26" s="186"/>
      <c r="BD26" s="186"/>
      <c r="BE26" s="187"/>
      <c r="BF26" s="188"/>
      <c r="BG26" s="186"/>
      <c r="BH26" s="186"/>
      <c r="BI26" s="186"/>
      <c r="BJ26" s="186"/>
      <c r="BK26" s="186"/>
      <c r="BL26" s="186"/>
      <c r="BM26" s="186"/>
      <c r="BN26" s="186"/>
      <c r="BO26" s="189"/>
      <c r="BP26" s="329"/>
    </row>
    <row r="27" spans="1:68" ht="12" customHeight="1" x14ac:dyDescent="0.25">
      <c r="A27" s="171" t="s">
        <v>380</v>
      </c>
      <c r="B27" s="188"/>
      <c r="C27" s="186"/>
      <c r="D27" s="186"/>
      <c r="E27" s="186"/>
      <c r="F27" s="186"/>
      <c r="G27" s="186"/>
      <c r="H27" s="187"/>
      <c r="I27" s="185"/>
      <c r="J27" s="186"/>
      <c r="K27" s="186"/>
      <c r="L27" s="186"/>
      <c r="M27" s="186"/>
      <c r="N27" s="187"/>
      <c r="O27" s="188"/>
      <c r="P27" s="186"/>
      <c r="Q27" s="186"/>
      <c r="R27" s="186"/>
      <c r="S27" s="186"/>
      <c r="T27" s="187"/>
      <c r="U27" s="188"/>
      <c r="V27" s="186"/>
      <c r="W27" s="186"/>
      <c r="X27" s="186"/>
      <c r="Y27" s="187"/>
      <c r="Z27" s="188"/>
      <c r="AA27" s="186"/>
      <c r="AB27" s="186"/>
      <c r="AC27" s="186"/>
      <c r="AD27" s="186"/>
      <c r="AE27" s="186"/>
      <c r="AF27" s="186"/>
      <c r="AG27" s="186"/>
      <c r="AH27" s="187"/>
      <c r="AI27" s="171" t="s">
        <v>380</v>
      </c>
      <c r="AJ27" s="188"/>
      <c r="AK27" s="186"/>
      <c r="AL27" s="186"/>
      <c r="AM27" s="186"/>
      <c r="AN27" s="186"/>
      <c r="AO27" s="186"/>
      <c r="AP27" s="186"/>
      <c r="AQ27" s="186"/>
      <c r="AR27" s="186"/>
      <c r="AS27" s="187"/>
      <c r="AT27" s="188"/>
      <c r="AU27" s="186"/>
      <c r="AV27" s="186"/>
      <c r="AW27" s="186"/>
      <c r="AX27" s="186"/>
      <c r="AY27" s="186"/>
      <c r="AZ27" s="186"/>
      <c r="BA27" s="186"/>
      <c r="BB27" s="186"/>
      <c r="BC27" s="186"/>
      <c r="BD27" s="186"/>
      <c r="BE27" s="187"/>
      <c r="BF27" s="188"/>
      <c r="BG27" s="186"/>
      <c r="BH27" s="186"/>
      <c r="BI27" s="186"/>
      <c r="BJ27" s="186"/>
      <c r="BK27" s="186"/>
      <c r="BL27" s="186"/>
      <c r="BM27" s="186"/>
      <c r="BN27" s="186"/>
      <c r="BO27" s="189"/>
      <c r="BP27" s="329"/>
    </row>
    <row r="28" spans="1:68" ht="12" customHeight="1" thickBot="1" x14ac:dyDescent="0.3">
      <c r="A28" s="172" t="s">
        <v>381</v>
      </c>
      <c r="B28" s="193"/>
      <c r="C28" s="191"/>
      <c r="D28" s="191"/>
      <c r="E28" s="191"/>
      <c r="F28" s="191"/>
      <c r="G28" s="191"/>
      <c r="H28" s="192"/>
      <c r="I28" s="190"/>
      <c r="J28" s="191"/>
      <c r="K28" s="191"/>
      <c r="L28" s="191"/>
      <c r="M28" s="191"/>
      <c r="N28" s="192"/>
      <c r="O28" s="193"/>
      <c r="P28" s="191"/>
      <c r="Q28" s="191"/>
      <c r="R28" s="191"/>
      <c r="S28" s="191"/>
      <c r="T28" s="192"/>
      <c r="U28" s="193"/>
      <c r="V28" s="191"/>
      <c r="W28" s="191"/>
      <c r="X28" s="191"/>
      <c r="Y28" s="192"/>
      <c r="Z28" s="193"/>
      <c r="AA28" s="191"/>
      <c r="AB28" s="191"/>
      <c r="AC28" s="191"/>
      <c r="AD28" s="191"/>
      <c r="AE28" s="191"/>
      <c r="AF28" s="191"/>
      <c r="AG28" s="191"/>
      <c r="AH28" s="192"/>
      <c r="AI28" s="172" t="s">
        <v>381</v>
      </c>
      <c r="AJ28" s="193"/>
      <c r="AK28" s="191"/>
      <c r="AL28" s="191"/>
      <c r="AM28" s="191"/>
      <c r="AN28" s="191"/>
      <c r="AO28" s="191"/>
      <c r="AP28" s="191"/>
      <c r="AQ28" s="191"/>
      <c r="AR28" s="191"/>
      <c r="AS28" s="192"/>
      <c r="AT28" s="193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2"/>
      <c r="BF28" s="193"/>
      <c r="BG28" s="191"/>
      <c r="BH28" s="191"/>
      <c r="BI28" s="191"/>
      <c r="BJ28" s="191"/>
      <c r="BK28" s="191"/>
      <c r="BL28" s="191"/>
      <c r="BM28" s="191"/>
      <c r="BN28" s="191"/>
      <c r="BO28" s="194"/>
      <c r="BP28" s="330"/>
    </row>
  </sheetData>
  <mergeCells count="7">
    <mergeCell ref="BF2:BP2"/>
    <mergeCell ref="BH3:BO3"/>
    <mergeCell ref="AI1:BP1"/>
    <mergeCell ref="B2:AH2"/>
    <mergeCell ref="AJ2:AS2"/>
    <mergeCell ref="AT2:BE2"/>
    <mergeCell ref="A1:AH1"/>
  </mergeCells>
  <pageMargins left="0.23622047244094491" right="0.23622047244094491" top="0.19685039370078741" bottom="0.19685039370078741" header="0" footer="0"/>
  <pageSetup paperSize="9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Šimonek</vt:lpstr>
      <vt:lpstr>MD</vt:lpstr>
      <vt:lpstr>M,GM</vt:lpstr>
      <vt:lpstr>ZV</vt:lpstr>
      <vt:lpstr>SV</vt:lpstr>
      <vt:lpstr>PČ</vt:lpstr>
      <vt:lpstr>Ř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Uzivatel</dc:creator>
  <cp:lastModifiedBy>Dominika Pudilová</cp:lastModifiedBy>
  <cp:lastPrinted>2022-01-24T05:52:11Z</cp:lastPrinted>
  <dcterms:created xsi:type="dcterms:W3CDTF">2022-01-21T18:25:43Z</dcterms:created>
  <dcterms:modified xsi:type="dcterms:W3CDTF">2022-01-25T13:19:34Z</dcterms:modified>
</cp:coreProperties>
</file>