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45825B86-5DBB-40D4-93CC-4FBA4CF5B566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Q36" i="41"/>
  <c r="Q35" i="41"/>
  <c r="P36" i="41"/>
  <c r="P35" i="41"/>
  <c r="L36" i="41"/>
  <c r="L35" i="41"/>
  <c r="N35" i="41" s="1"/>
  <c r="N36" i="4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/>
  <c r="P32" i="41" s="1"/>
  <c r="Q32" i="41" s="1"/>
  <c r="L33" i="41"/>
  <c r="N33" i="4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<sst xmlns="http://schemas.openxmlformats.org/spreadsheetml/2006/main" count="541" uniqueCount="59">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</sst>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1.9554815893488666</c:v>
                </c:pt>
                <c:pt idx="1">
                  <c:v>13.521947160391099</c:v>
                </c:pt>
                <c:pt idx="2">
                  <c:v>0</c:v>
                </c:pt>
                <c:pt idx="3">
                  <c:v>20.282920740586647</c:v>
                </c:pt>
                <c:pt idx="4">
                  <c:v>35.760349490326611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2.3910352465958686</c:v>
                </c:pt>
                <c:pt idx="1">
                  <c:v>14.333181314743628</c:v>
                </c:pt>
                <c:pt idx="2">
                  <c:v>0</c:v>
                </c:pt>
                <c:pt idx="3">
                  <c:v>21.499771972115443</c:v>
                </c:pt>
                <c:pt idx="4">
                  <c:v>38.223988533454943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1.4418541975475001</c:v>
                </c:pt>
                <c:pt idx="1">
                  <c:v>14.149036517989487</c:v>
                </c:pt>
                <c:pt idx="2">
                  <c:v>0</c:v>
                </c:pt>
                <c:pt idx="3">
                  <c:v>21.22355477698423</c:v>
                </c:pt>
                <c:pt idx="4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35.760349490326611</c:v>
                </c:pt>
                <c:pt idx="2">
                  <c:v>38.223988533454943</c:v>
                </c:pt>
                <c:pt idx="3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0.1457230081131683</c:v>
                </c:pt>
                <c:pt idx="2">
                  <c:v>0.3908855951527786</c:v>
                </c:pt>
                <c:pt idx="3">
                  <c:v>0.27624309392265195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35.906072498439777</c:v>
                </c:pt>
                <c:pt idx="2">
                  <c:v>38.614874128607724</c:v>
                </c:pt>
                <c:pt idx="3">
                  <c:v>37.090688586443868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(Sheet1!$D$2,Sheet1!$D$3,Sheet1!$D$4)</c:f>
              <c:numCache>
                <c:formatCode>General</c:formatCode>
                <c:ptCount val="3"/>
                <c:pt idx="0">
                  <c:v>2.3253190108887897E-6</c:v>
                </c:pt>
                <c:pt idx="1">
                  <c:v>2.5007441545780575E-6</c:v>
                </c:pt>
                <c:pt idx="2">
                  <c:v>2.4020361263616759E-6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D-4395-BD7C-C1DFD461060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(Sheet1!$E$2,Sheet1!$E$3,Sheet1!$E$4)</c:f>
              <c:numCache>
                <c:formatCode>General</c:formatCode>
                <c:ptCount val="3"/>
                <c:pt idx="0">
                  <c:v>2.3043737851751994E-6</c:v>
                </c:pt>
                <c:pt idx="1">
                  <c:v>2.478218793316095E-6</c:v>
                </c:pt>
                <c:pt idx="2">
                  <c:v>2.3803998740439287E-6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D-4395-BD7C-C1DFD461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76256"/>
        <c:axId val="442472648"/>
      </c:barChart>
      <c:catAx>
        <c:axId val="4424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2648"/>
        <c:crosses val="autoZero"/>
        <c:auto val="1"/>
        <c:lblAlgn val="ctr"/>
        <c:lblOffset val="100"/>
        <c:noMultiLvlLbl val="0"/>
      </c:catAx>
      <c:valAx>
        <c:axId val="4424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Footprint(others)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kgCH4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(Sheet1!$F$2,Sheet1!$F$3,Sheet1!$F$4)</c:f>
              <c:numCache>
                <c:formatCode>General</c:formatCode>
                <c:ptCount val="3"/>
                <c:pt idx="0">
                  <c:v>7.1812202446595555E-9</c:v>
                </c:pt>
                <c:pt idx="1">
                  <c:v>7.7229810041014043E-9</c:v>
                </c:pt>
                <c:pt idx="2">
                  <c:v>7.4181436517989475E-9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B-4A8F-B07B-819271612D7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kgN2O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(Sheet1!$G$2,Sheet1!$G$3,Sheet1!$G$4)</c:f>
              <c:numCache>
                <c:formatCode>General</c:formatCode>
                <c:ptCount val="3"/>
                <c:pt idx="0">
                  <c:v>1.3764005468930812E-8</c:v>
                </c:pt>
                <c:pt idx="1">
                  <c:v>1.4802380257861024E-8</c:v>
                </c:pt>
                <c:pt idx="2">
                  <c:v>1.4218108665947982E-8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B-4A8F-B07B-81927161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81832"/>
        <c:axId val="442489048"/>
      </c:barChart>
      <c:catAx>
        <c:axId val="44248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9048"/>
        <c:crosses val="autoZero"/>
        <c:auto val="1"/>
        <c:lblAlgn val="ctr"/>
        <c:lblOffset val="100"/>
        <c:noMultiLvlLbl val="0"/>
      </c:catAx>
      <c:valAx>
        <c:axId val="4424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2</xdr:row>
      <xdr:rowOff>87630</xdr:rowOff>
    </xdr:from>
    <xdr:to>
      <xdr:col>17</xdr:col>
      <xdr:colOff>198120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6FF05-49B2-4A9C-A8E5-82DB221F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7</xdr:row>
      <xdr:rowOff>171450</xdr:rowOff>
    </xdr:from>
    <xdr:to>
      <xdr:col>8</xdr:col>
      <xdr:colOff>83820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C1A43-206A-4919-8BDC-9167405BB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Q4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8" t="s">
        <v>19</v>
      </c>
      <c r="G2" s="28" t="s">
        <v>20</v>
      </c>
      <c r="H2" s="19" t="s">
        <v>21</v>
      </c>
      <c r="I2" s="19"/>
      <c r="J2" s="19"/>
      <c r="K2" s="19"/>
      <c r="L2" s="19"/>
      <c r="M2" s="19" t="s">
        <v>6</v>
      </c>
      <c r="N2" s="19" t="s">
        <v>22</v>
      </c>
      <c r="O2" s="19" t="s">
        <v>23</v>
      </c>
      <c r="P2" s="19" t="s">
        <v>24</v>
      </c>
      <c r="Q2" s="19" t="s">
        <v>25</v>
      </c>
      <c r="R2" s="19" t="s">
        <v>26</v>
      </c>
      <c r="T2" s="28" t="s">
        <v>19</v>
      </c>
      <c r="U2" s="16" t="s">
        <v>27</v>
      </c>
      <c r="V2" s="17"/>
      <c r="W2" s="17"/>
      <c r="X2" s="17"/>
      <c r="Y2" s="18"/>
      <c r="Z2" s="19" t="s">
        <v>28</v>
      </c>
      <c r="AA2" s="19" t="s">
        <v>29</v>
      </c>
      <c r="AB2" s="19" t="s">
        <v>30</v>
      </c>
      <c r="AC2" s="19" t="s">
        <v>26</v>
      </c>
    </row>
    <row r="3" spans="6:29" ht="43.2" customHeight="1" x14ac:dyDescent="0.3">
      <c r="F3" s="28"/>
      <c r="G3" s="28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9"/>
      <c r="N3" s="19"/>
      <c r="O3" s="19"/>
      <c r="P3" s="19"/>
      <c r="Q3" s="19"/>
      <c r="R3" s="19"/>
      <c r="T3" s="28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9"/>
      <c r="AA3" s="19"/>
      <c r="AB3" s="19"/>
      <c r="AC3" s="19"/>
    </row>
    <row r="4" spans="6:29" x14ac:dyDescent="0.3">
      <c r="F4" s="34" t="s">
        <v>51</v>
      </c>
      <c r="G4" s="9">
        <v>1</v>
      </c>
      <c r="H4" s="7">
        <v>1.4910536779324055</v>
      </c>
      <c r="I4" s="7">
        <v>19.880715705765407</v>
      </c>
      <c r="J4" s="7">
        <v>0</v>
      </c>
      <c r="K4" s="7">
        <v>29.821073558648113</v>
      </c>
      <c r="L4" s="7">
        <f>SUM(H4:K4)</f>
        <v>51.192842942345926</v>
      </c>
      <c r="M4" s="7">
        <v>0.19900000000000001</v>
      </c>
      <c r="N4" s="7">
        <f>SUM(L4,M4)</f>
        <v>51.391842942345924</v>
      </c>
      <c r="O4" s="7">
        <v>1.006</v>
      </c>
      <c r="P4" s="11">
        <f>N4*O4/1000</f>
        <v>5.1700194000000005E-2</v>
      </c>
      <c r="Q4" s="11">
        <f>P4/O4*1000</f>
        <v>51.391842942345932</v>
      </c>
      <c r="R4" s="33">
        <f>SUM(P4:P9,P11:P13)/SUM(O4:O9,O11:O13)*1000</f>
        <v>35.906072498439777</v>
      </c>
      <c r="T4" s="10" t="s">
        <v>52</v>
      </c>
      <c r="U4" s="11">
        <f>SUM(H4*$O$4,H5*$O$5,H6*$O$6,H7*$O$7,H8*$O$8,H9*$O$9,H11*$O$11,H12*$O$12,H13*$O$13)/1000</f>
        <v>1.8800000000000001E-2</v>
      </c>
      <c r="V4" s="11">
        <f>SUM(I4*$O$4,I5*$O$5,I6*$O$6,I7*$O$7,I8*$O$8,I9*$O$9,I11*$O$11,I12*$O$12,I13*$O$13)/1000</f>
        <v>0.13</v>
      </c>
      <c r="W4" s="11">
        <f t="shared" ref="W4:Z4" si="0">SUM(J4*$O$4,J5*$O$5,J6*$O$6,J7*$O$7,J8*$O$8,J9*$O$9,J11*$O$11,J12*$O$12,J13*$O$13)/1000</f>
        <v>0</v>
      </c>
      <c r="X4" s="11">
        <f t="shared" si="0"/>
        <v>0.19500000000000001</v>
      </c>
      <c r="Y4" s="11">
        <f>SUM(U4:X4)</f>
        <v>0.34379999999999999</v>
      </c>
      <c r="Z4" s="11">
        <f t="shared" si="0"/>
        <v>1.4009809999999997E-3</v>
      </c>
      <c r="AA4" s="11">
        <f>SUM(O4:O9,O11:O13)</f>
        <v>9.613999999999999</v>
      </c>
      <c r="AB4" s="11">
        <f>SUM(Y4:Z4)</f>
        <v>0.34520098100000002</v>
      </c>
      <c r="AC4" s="11">
        <f>AB4/AA4*1000</f>
        <v>35.906072498439777</v>
      </c>
    </row>
    <row r="5" spans="6:29" x14ac:dyDescent="0.3">
      <c r="F5" s="34"/>
      <c r="G5" s="9">
        <v>2</v>
      </c>
      <c r="H5" s="7">
        <v>2.6548672566371687</v>
      </c>
      <c r="I5" s="7">
        <v>19.665683382497544</v>
      </c>
      <c r="J5" s="7">
        <v>0</v>
      </c>
      <c r="K5" s="7">
        <v>29.498525073746315</v>
      </c>
      <c r="L5" s="7">
        <f t="shared" ref="L5:L13" si="1">SUM(H5:K5)</f>
        <v>51.81907571288103</v>
      </c>
      <c r="M5" s="7">
        <v>0.19700000000000001</v>
      </c>
      <c r="N5" s="7">
        <f t="shared" ref="N5:N37" si="2">SUM(L5,M5)</f>
        <v>52.016075712881033</v>
      </c>
      <c r="O5" s="7">
        <v>1.0169999999999999</v>
      </c>
      <c r="P5" s="11">
        <f t="shared" ref="P5:P37" si="3">N5*O5/1000</f>
        <v>5.2900349000000006E-2</v>
      </c>
      <c r="Q5" s="11">
        <f t="shared" ref="Q5:Q37" si="4">P5/O5*1000</f>
        <v>52.016075712881033</v>
      </c>
      <c r="R5" s="33"/>
      <c r="T5" s="10" t="s">
        <v>49</v>
      </c>
      <c r="U5" s="11">
        <f>SUM(H16*$O$16,H17*$O$17,H18*$O$18,H19*$O$19,H20*$O$20,H23*$O$23,H24*$O$24,H25*$O$25)/1000</f>
        <v>3.6699999999999997E-2</v>
      </c>
      <c r="V5" s="11">
        <f t="shared" ref="V5:Z5" si="5">SUM(I16*$O$16,I17*$O$17,I18*$O$18,I19*$O$19,I20*$O$20,I23*$O$23,I24*$O$24,I25*$O$25)/1000</f>
        <v>0.22</v>
      </c>
      <c r="W5" s="11">
        <f t="shared" si="5"/>
        <v>0</v>
      </c>
      <c r="X5" s="11">
        <f t="shared" si="5"/>
        <v>0.33</v>
      </c>
      <c r="Y5" s="11">
        <f t="shared" ref="Y5:Y6" si="6">SUM(U5:X5)</f>
        <v>0.5867</v>
      </c>
      <c r="Z5" s="11">
        <f t="shared" si="5"/>
        <v>5.9997030000000003E-3</v>
      </c>
      <c r="AA5" s="11">
        <f>SUM(O16:O20,O23:O25)</f>
        <v>15.349000000000004</v>
      </c>
      <c r="AB5" s="11">
        <f t="shared" ref="AB5:AB6" si="7">SUM(Y5:Z5)</f>
        <v>0.59269970299999997</v>
      </c>
      <c r="AC5" s="11">
        <f t="shared" ref="AC5:AC6" si="8">AB5/AA5*1000</f>
        <v>38.614874128607717</v>
      </c>
    </row>
    <row r="6" spans="6:29" x14ac:dyDescent="0.3">
      <c r="F6" s="34"/>
      <c r="G6" s="9">
        <v>3</v>
      </c>
      <c r="H6" s="7">
        <v>2.0568070519098924</v>
      </c>
      <c r="I6" s="7">
        <v>19.588638589618025</v>
      </c>
      <c r="J6" s="7">
        <v>0</v>
      </c>
      <c r="K6" s="7">
        <v>29.382957884427036</v>
      </c>
      <c r="L6" s="7">
        <f t="shared" si="1"/>
        <v>51.028403525954957</v>
      </c>
      <c r="M6" s="7">
        <v>9.8000000000000004E-2</v>
      </c>
      <c r="N6" s="7">
        <f t="shared" si="2"/>
        <v>51.126403525954956</v>
      </c>
      <c r="O6" s="7">
        <v>1.0209999999999999</v>
      </c>
      <c r="P6" s="11">
        <f t="shared" si="3"/>
        <v>5.2200058000000008E-2</v>
      </c>
      <c r="Q6" s="11">
        <f t="shared" si="4"/>
        <v>51.126403525954963</v>
      </c>
      <c r="R6" s="33"/>
      <c r="T6" s="10" t="s">
        <v>53</v>
      </c>
      <c r="U6" s="11">
        <f>SUM(H28*$O$28,H29*$O$29,H30*$O$30,H31*$O$31,H32*$O$32,H33*$O$33,H34*$O$34,H35*$O$35,H36*$O$36,H37*$O$37)/1000</f>
        <v>2.1399999999999999E-2</v>
      </c>
      <c r="V6" s="11">
        <f t="shared" ref="V6:Z6" si="9">SUM(I28*$O$28,I29*$O$29,I30*$O$30,I31*$O$31,I32*$O$32,I33*$O$33,I34*$O$34,I35*$O$35,I36*$O$36,I37*$O$37)/1000</f>
        <v>0.21</v>
      </c>
      <c r="W6" s="11">
        <f t="shared" si="9"/>
        <v>0</v>
      </c>
      <c r="X6" s="11">
        <f t="shared" si="9"/>
        <v>0.315</v>
      </c>
      <c r="Y6" s="11">
        <f t="shared" si="6"/>
        <v>0.5464</v>
      </c>
      <c r="Z6" s="11">
        <f t="shared" si="9"/>
        <v>4.1000000000000003E-3</v>
      </c>
      <c r="AA6" s="11">
        <f>SUM(O28:O37)</f>
        <v>14.842000000000002</v>
      </c>
      <c r="AB6" s="11">
        <f t="shared" si="7"/>
        <v>0.55049999999999999</v>
      </c>
      <c r="AC6" s="11">
        <f t="shared" si="8"/>
        <v>37.090688586443868</v>
      </c>
    </row>
    <row r="7" spans="6:29" x14ac:dyDescent="0.3">
      <c r="F7" s="34"/>
      <c r="G7" s="9">
        <v>4</v>
      </c>
      <c r="H7" s="7">
        <v>1.8901890189018904</v>
      </c>
      <c r="I7" s="7">
        <v>9.0009000900090008</v>
      </c>
      <c r="J7" s="7">
        <v>0</v>
      </c>
      <c r="K7" s="7">
        <v>13.501350135013501</v>
      </c>
      <c r="L7" s="7">
        <f t="shared" si="1"/>
        <v>24.392439243924393</v>
      </c>
      <c r="M7" s="7">
        <v>0.09</v>
      </c>
      <c r="N7" s="7">
        <f t="shared" si="2"/>
        <v>24.482439243924393</v>
      </c>
      <c r="O7" s="7">
        <v>1.111</v>
      </c>
      <c r="P7" s="11">
        <f t="shared" si="3"/>
        <v>2.719999E-2</v>
      </c>
      <c r="Q7" s="11">
        <f t="shared" si="4"/>
        <v>24.482439243924393</v>
      </c>
      <c r="R7" s="33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4"/>
      <c r="G8" s="9">
        <v>5</v>
      </c>
      <c r="H8" s="7">
        <v>0</v>
      </c>
      <c r="I8" s="7">
        <v>9.0009000900090008</v>
      </c>
      <c r="J8" s="7">
        <v>0</v>
      </c>
      <c r="K8" s="7">
        <v>13.501350135013501</v>
      </c>
      <c r="L8" s="7">
        <f t="shared" si="1"/>
        <v>22.5022502250225</v>
      </c>
      <c r="M8" s="7">
        <v>0.09</v>
      </c>
      <c r="N8" s="7">
        <f t="shared" si="2"/>
        <v>22.5922502250225</v>
      </c>
      <c r="O8" s="7">
        <v>1.111</v>
      </c>
      <c r="P8" s="11">
        <f t="shared" si="3"/>
        <v>2.5099989999999999E-2</v>
      </c>
      <c r="Q8" s="11">
        <f t="shared" si="4"/>
        <v>22.5922502250225</v>
      </c>
      <c r="R8" s="33"/>
    </row>
    <row r="9" spans="6:29" x14ac:dyDescent="0.3">
      <c r="F9" s="34"/>
      <c r="G9" s="9">
        <v>6</v>
      </c>
      <c r="H9" s="8">
        <v>2.3402340234023402</v>
      </c>
      <c r="I9" s="8">
        <v>9.0009000900090008</v>
      </c>
      <c r="J9" s="8">
        <v>0</v>
      </c>
      <c r="K9" s="8">
        <v>13.501350135013501</v>
      </c>
      <c r="L9" s="8">
        <f t="shared" si="1"/>
        <v>24.842484248424842</v>
      </c>
      <c r="M9" s="8">
        <v>0.09</v>
      </c>
      <c r="N9" s="8">
        <f t="shared" si="2"/>
        <v>24.932484248424842</v>
      </c>
      <c r="O9" s="8">
        <v>1.111</v>
      </c>
      <c r="P9" s="12">
        <f t="shared" si="3"/>
        <v>2.7699990000000001E-2</v>
      </c>
      <c r="Q9" s="12">
        <f t="shared" si="4"/>
        <v>24.932484248424846</v>
      </c>
      <c r="R9" s="33"/>
    </row>
    <row r="10" spans="6:29" ht="14.4" customHeight="1" x14ac:dyDescent="0.3">
      <c r="F10" s="34"/>
      <c r="G10" s="9" t="s">
        <v>37</v>
      </c>
      <c r="H10" s="8">
        <v>1.4401440144014401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23.94239423942394</v>
      </c>
      <c r="M10" s="8">
        <v>0.09</v>
      </c>
      <c r="N10" s="8">
        <f t="shared" ref="N10" si="11">SUM(L10,M10)</f>
        <v>24.03239423942394</v>
      </c>
      <c r="O10" s="8">
        <v>1.111</v>
      </c>
      <c r="P10" s="12">
        <f t="shared" ref="P10" si="12">N10*O10/1000</f>
        <v>2.6699989999999996E-2</v>
      </c>
      <c r="Q10" s="12">
        <f t="shared" ref="Q10" si="13">P10/O10*1000</f>
        <v>24.03239423942394</v>
      </c>
      <c r="R10" s="33"/>
      <c r="T10" s="29"/>
      <c r="U10" s="31" t="s">
        <v>32</v>
      </c>
      <c r="V10" s="31" t="s">
        <v>33</v>
      </c>
      <c r="W10" s="31" t="s">
        <v>34</v>
      </c>
      <c r="X10" s="31" t="s">
        <v>35</v>
      </c>
      <c r="Y10" s="31" t="s">
        <v>36</v>
      </c>
      <c r="Z10" s="31" t="s">
        <v>28</v>
      </c>
      <c r="AA10" s="31" t="s">
        <v>29</v>
      </c>
      <c r="AB10" s="31" t="s">
        <v>30</v>
      </c>
      <c r="AC10" s="31" t="s">
        <v>26</v>
      </c>
    </row>
    <row r="11" spans="6:29" ht="41.4" customHeight="1" x14ac:dyDescent="0.3">
      <c r="F11" s="34"/>
      <c r="G11" s="9">
        <v>8</v>
      </c>
      <c r="H11" s="8">
        <v>2.1602160216021602</v>
      </c>
      <c r="I11" s="8">
        <v>9.0009000900090008</v>
      </c>
      <c r="J11" s="8">
        <v>0</v>
      </c>
      <c r="K11" s="8">
        <v>13.501350135013501</v>
      </c>
      <c r="L11" s="8">
        <f t="shared" si="1"/>
        <v>24.66246624662466</v>
      </c>
      <c r="M11" s="8">
        <v>0.09</v>
      </c>
      <c r="N11" s="8">
        <f t="shared" si="2"/>
        <v>24.75246624662466</v>
      </c>
      <c r="O11" s="8">
        <v>1.111</v>
      </c>
      <c r="P11" s="12">
        <f t="shared" si="3"/>
        <v>2.7499989999999998E-2</v>
      </c>
      <c r="Q11" s="12">
        <f t="shared" si="4"/>
        <v>24.752466246624664</v>
      </c>
      <c r="R11" s="33"/>
      <c r="T11" s="30"/>
      <c r="U11" s="32"/>
      <c r="V11" s="32"/>
      <c r="W11" s="32"/>
      <c r="X11" s="32"/>
      <c r="Y11" s="32"/>
      <c r="Z11" s="32"/>
      <c r="AA11" s="32"/>
      <c r="AB11" s="32"/>
      <c r="AC11" s="32"/>
    </row>
    <row r="12" spans="6:29" x14ac:dyDescent="0.3">
      <c r="F12" s="34"/>
      <c r="G12" s="9" t="s">
        <v>38</v>
      </c>
      <c r="H12" s="8">
        <v>1.1701170117011701</v>
      </c>
      <c r="I12" s="8">
        <v>9.0009000900090008</v>
      </c>
      <c r="J12" s="8">
        <v>0</v>
      </c>
      <c r="K12" s="8">
        <v>13.501350135013501</v>
      </c>
      <c r="L12" s="8">
        <f t="shared" si="1"/>
        <v>23.672367236723673</v>
      </c>
      <c r="M12" s="8">
        <v>0.18</v>
      </c>
      <c r="N12" s="8">
        <f t="shared" si="2"/>
        <v>23.852367236723673</v>
      </c>
      <c r="O12" s="8">
        <v>1.111</v>
      </c>
      <c r="P12" s="12">
        <f t="shared" si="3"/>
        <v>2.6499979999999999E-2</v>
      </c>
      <c r="Q12" s="12">
        <f t="shared" si="4"/>
        <v>23.852367236723673</v>
      </c>
      <c r="R12" s="33"/>
      <c r="T12" s="10" t="s">
        <v>52</v>
      </c>
      <c r="U12" s="11">
        <f>U4</f>
        <v>1.8800000000000001E-2</v>
      </c>
      <c r="V12" s="11">
        <f t="shared" ref="V12:AC12" si="14">V4</f>
        <v>0.13</v>
      </c>
      <c r="W12" s="11">
        <f t="shared" si="14"/>
        <v>0</v>
      </c>
      <c r="X12" s="11">
        <f t="shared" si="14"/>
        <v>0.19500000000000001</v>
      </c>
      <c r="Y12" s="11">
        <f t="shared" si="14"/>
        <v>0.34379999999999999</v>
      </c>
      <c r="Z12" s="11">
        <f t="shared" si="14"/>
        <v>1.4009809999999997E-3</v>
      </c>
      <c r="AA12" s="11">
        <f t="shared" si="14"/>
        <v>9.613999999999999</v>
      </c>
      <c r="AB12" s="11">
        <f t="shared" si="14"/>
        <v>0.34520098100000002</v>
      </c>
      <c r="AC12" s="11">
        <f t="shared" si="14"/>
        <v>35.906072498439777</v>
      </c>
    </row>
    <row r="13" spans="6:29" x14ac:dyDescent="0.3">
      <c r="F13" s="34"/>
      <c r="G13" s="9">
        <v>10</v>
      </c>
      <c r="H13" s="8">
        <v>4.0394088669950738</v>
      </c>
      <c r="I13" s="8">
        <v>19.704433497536947</v>
      </c>
      <c r="J13" s="8">
        <v>0</v>
      </c>
      <c r="K13" s="8">
        <v>29.55665024630542</v>
      </c>
      <c r="L13" s="8">
        <f t="shared" si="1"/>
        <v>53.300492610837438</v>
      </c>
      <c r="M13" s="8">
        <v>0.29599999999999999</v>
      </c>
      <c r="N13" s="8">
        <f t="shared" si="2"/>
        <v>53.596492610837437</v>
      </c>
      <c r="O13" s="8">
        <v>1.0149999999999999</v>
      </c>
      <c r="P13" s="12">
        <f t="shared" si="3"/>
        <v>5.4400439999999994E-2</v>
      </c>
      <c r="Q13" s="12">
        <f t="shared" si="4"/>
        <v>53.596492610837437</v>
      </c>
      <c r="R13" s="33"/>
      <c r="T13" s="10" t="s">
        <v>49</v>
      </c>
      <c r="U13" s="11">
        <f t="shared" ref="U13:AC13" si="15">U5</f>
        <v>3.6699999999999997E-2</v>
      </c>
      <c r="V13" s="11">
        <f t="shared" si="15"/>
        <v>0.22</v>
      </c>
      <c r="W13" s="11">
        <f t="shared" si="15"/>
        <v>0</v>
      </c>
      <c r="X13" s="11">
        <f t="shared" si="15"/>
        <v>0.33</v>
      </c>
      <c r="Y13" s="11">
        <f t="shared" si="15"/>
        <v>0.5867</v>
      </c>
      <c r="Z13" s="11">
        <f t="shared" si="15"/>
        <v>5.9997030000000003E-3</v>
      </c>
      <c r="AA13" s="11">
        <f t="shared" si="15"/>
        <v>15.349000000000004</v>
      </c>
      <c r="AB13" s="11">
        <f t="shared" si="15"/>
        <v>0.59269970299999997</v>
      </c>
      <c r="AC13" s="11">
        <f t="shared" si="15"/>
        <v>38.614874128607717</v>
      </c>
    </row>
    <row r="14" spans="6:29" x14ac:dyDescent="0.3">
      <c r="F14" s="34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T14" s="10" t="s">
        <v>53</v>
      </c>
      <c r="U14" s="11">
        <f t="shared" ref="U14:AC14" si="16">U6</f>
        <v>2.1399999999999999E-2</v>
      </c>
      <c r="V14" s="11">
        <f t="shared" si="16"/>
        <v>0.21</v>
      </c>
      <c r="W14" s="11">
        <f t="shared" si="16"/>
        <v>0</v>
      </c>
      <c r="X14" s="11">
        <f t="shared" si="16"/>
        <v>0.315</v>
      </c>
      <c r="Y14" s="11">
        <f t="shared" si="16"/>
        <v>0.5464</v>
      </c>
      <c r="Z14" s="11">
        <f t="shared" si="16"/>
        <v>4.1000000000000003E-3</v>
      </c>
      <c r="AA14" s="11">
        <f t="shared" si="16"/>
        <v>14.842000000000002</v>
      </c>
      <c r="AB14" s="11">
        <f t="shared" si="16"/>
        <v>0.55049999999999999</v>
      </c>
      <c r="AC14" s="11">
        <f t="shared" si="16"/>
        <v>37.090688586443868</v>
      </c>
    </row>
    <row r="15" spans="6:29" x14ac:dyDescent="0.3">
      <c r="F15" s="34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4" t="s">
        <v>49</v>
      </c>
      <c r="G16" s="9">
        <v>1</v>
      </c>
      <c r="H16" s="7">
        <v>1.7479300827966882</v>
      </c>
      <c r="I16" s="7">
        <v>13.799448022079117</v>
      </c>
      <c r="J16" s="7">
        <v>0</v>
      </c>
      <c r="K16" s="7">
        <v>20.699172033118675</v>
      </c>
      <c r="L16" s="7">
        <f>SUM(H16:K16)</f>
        <v>36.246550137994483</v>
      </c>
      <c r="M16" s="7">
        <v>0.184</v>
      </c>
      <c r="N16" s="7">
        <f t="shared" si="2"/>
        <v>36.43055013799448</v>
      </c>
      <c r="O16" s="7">
        <v>2.1739999999999999</v>
      </c>
      <c r="P16" s="11">
        <f t="shared" si="3"/>
        <v>7.9200015999999984E-2</v>
      </c>
      <c r="Q16" s="11">
        <f t="shared" si="4"/>
        <v>36.430550137994473</v>
      </c>
      <c r="R16" s="33">
        <f>SUM(P16:P20,P23:P25)*1000/SUM(O16:O20,O23:O25)</f>
        <v>38.614874128607717</v>
      </c>
    </row>
    <row r="17" spans="6:28" ht="14.4" customHeight="1" x14ac:dyDescent="0.3">
      <c r="F17" s="34"/>
      <c r="G17" s="9">
        <v>2</v>
      </c>
      <c r="H17" s="7">
        <v>2.1209386281588443</v>
      </c>
      <c r="I17" s="7">
        <v>13.537906137184114</v>
      </c>
      <c r="J17" s="7">
        <v>0</v>
      </c>
      <c r="K17" s="7">
        <v>20.306859205776171</v>
      </c>
      <c r="L17" s="7">
        <f t="shared" ref="L17:L22" si="17">SUM(H17:K17)</f>
        <v>35.965703971119126</v>
      </c>
      <c r="M17" s="7">
        <v>4.4999999999999998E-2</v>
      </c>
      <c r="N17" s="7">
        <f t="shared" si="2"/>
        <v>36.010703971119128</v>
      </c>
      <c r="O17" s="7">
        <v>2.2160000000000002</v>
      </c>
      <c r="P17" s="11">
        <f t="shared" si="3"/>
        <v>7.9799719999999991E-2</v>
      </c>
      <c r="Q17" s="11">
        <f t="shared" si="4"/>
        <v>36.010703971119128</v>
      </c>
      <c r="R17" s="33"/>
    </row>
    <row r="18" spans="6:28" x14ac:dyDescent="0.3">
      <c r="F18" s="34"/>
      <c r="G18" s="9">
        <v>3</v>
      </c>
      <c r="H18" s="7">
        <v>1.9545454545454548</v>
      </c>
      <c r="I18" s="7">
        <v>13.636363636363635</v>
      </c>
      <c r="J18" s="7">
        <v>0</v>
      </c>
      <c r="K18" s="7">
        <v>20.454545454545453</v>
      </c>
      <c r="L18" s="7">
        <f t="shared" si="17"/>
        <v>36.045454545454547</v>
      </c>
      <c r="M18" s="7">
        <v>0.36399999999999999</v>
      </c>
      <c r="N18" s="7">
        <f t="shared" si="2"/>
        <v>36.409454545454544</v>
      </c>
      <c r="O18" s="7">
        <v>2.2000000000000002</v>
      </c>
      <c r="P18" s="11">
        <f t="shared" si="3"/>
        <v>8.01008E-2</v>
      </c>
      <c r="Q18" s="11">
        <f t="shared" si="4"/>
        <v>36.409454545454544</v>
      </c>
      <c r="R18" s="33"/>
    </row>
    <row r="19" spans="6:28" ht="25.2" customHeight="1" x14ac:dyDescent="0.3">
      <c r="F19" s="34"/>
      <c r="G19" s="9">
        <v>4</v>
      </c>
      <c r="H19" s="7">
        <v>1.1791383219954648</v>
      </c>
      <c r="I19" s="7">
        <v>13.605442176870747</v>
      </c>
      <c r="J19" s="7">
        <v>0</v>
      </c>
      <c r="K19" s="7">
        <v>20.408163265306122</v>
      </c>
      <c r="L19" s="7">
        <f t="shared" si="17"/>
        <v>35.192743764172334</v>
      </c>
      <c r="M19" s="7">
        <v>4.4999999999999998E-2</v>
      </c>
      <c r="N19" s="7">
        <f>SUM(L19,M19)</f>
        <v>35.237743764172336</v>
      </c>
      <c r="O19" s="7">
        <v>2.2050000000000001</v>
      </c>
      <c r="P19" s="11">
        <f>N19*O19/1000</f>
        <v>7.7699224999999997E-2</v>
      </c>
      <c r="Q19" s="11">
        <f t="shared" si="4"/>
        <v>35.237743764172329</v>
      </c>
      <c r="R19" s="33"/>
      <c r="T19" s="20" t="s">
        <v>39</v>
      </c>
      <c r="U19" s="20" t="s">
        <v>40</v>
      </c>
      <c r="V19" s="20" t="s">
        <v>41</v>
      </c>
      <c r="W19" s="20" t="s">
        <v>42</v>
      </c>
      <c r="X19" s="20" t="s">
        <v>43</v>
      </c>
      <c r="Y19" s="20" t="s">
        <v>44</v>
      </c>
      <c r="Z19" s="20" t="s">
        <v>45</v>
      </c>
      <c r="AA19" s="20" t="s">
        <v>46</v>
      </c>
      <c r="AB19" s="20" t="s">
        <v>47</v>
      </c>
    </row>
    <row r="20" spans="6:28" ht="25.2" customHeight="1" x14ac:dyDescent="0.3">
      <c r="F20" s="34"/>
      <c r="G20" s="9">
        <v>5</v>
      </c>
      <c r="H20" s="7">
        <v>2.0956719817767651</v>
      </c>
      <c r="I20" s="7">
        <v>13.667425968109338</v>
      </c>
      <c r="J20" s="7">
        <v>0</v>
      </c>
      <c r="K20" s="7">
        <v>20.501138952164006</v>
      </c>
      <c r="L20" s="7">
        <f t="shared" si="17"/>
        <v>36.264236902050108</v>
      </c>
      <c r="M20">
        <v>0.45600000000000002</v>
      </c>
      <c r="N20" s="7">
        <f t="shared" si="2"/>
        <v>36.720236902050111</v>
      </c>
      <c r="O20" s="7">
        <v>2.1949999999999998</v>
      </c>
      <c r="P20" s="11">
        <f t="shared" si="3"/>
        <v>8.0600919999999993E-2</v>
      </c>
      <c r="Q20" s="11">
        <f t="shared" si="4"/>
        <v>36.720236902050111</v>
      </c>
      <c r="R20" s="33"/>
      <c r="T20" s="21"/>
      <c r="U20" s="21"/>
      <c r="V20" s="21"/>
      <c r="W20" s="21"/>
      <c r="X20" s="21"/>
      <c r="Y20" s="21"/>
      <c r="Z20" s="21"/>
      <c r="AA20" s="21"/>
      <c r="AB20" s="21"/>
    </row>
    <row r="21" spans="6:28" x14ac:dyDescent="0.3">
      <c r="F21" s="34"/>
      <c r="G21" s="9">
        <v>6</v>
      </c>
      <c r="H21" s="8">
        <v>1.9328117809479981</v>
      </c>
      <c r="I21" s="8">
        <v>13.805798435342844</v>
      </c>
      <c r="J21" s="8">
        <v>0</v>
      </c>
      <c r="K21" s="8">
        <v>20.708697653014266</v>
      </c>
      <c r="L21" s="8">
        <f t="shared" si="17"/>
        <v>36.447307869305106</v>
      </c>
      <c r="M21" s="8">
        <v>0.96599999999999997</v>
      </c>
      <c r="N21" s="8">
        <f t="shared" ref="N21:N22" si="18">SUM(L21,M21)</f>
        <v>37.413307869305108</v>
      </c>
      <c r="O21" s="8">
        <v>2.173</v>
      </c>
      <c r="P21" s="12">
        <f t="shared" ref="P21:P22" si="19">N21*O21/1000</f>
        <v>8.1299118000000004E-2</v>
      </c>
      <c r="Q21" s="12">
        <f t="shared" ref="Q21:Q22" si="20">P21/O21*1000</f>
        <v>37.413307869305108</v>
      </c>
      <c r="R21" s="33"/>
      <c r="T21" s="14" t="s">
        <v>52</v>
      </c>
      <c r="U21" s="11">
        <f>U4*1000/$AA$4</f>
        <v>1.9554815893488666</v>
      </c>
      <c r="V21" s="11">
        <f t="shared" ref="V21:Z21" si="21">V4*1000/$AA$4</f>
        <v>13.521947160391099</v>
      </c>
      <c r="W21" s="11">
        <f t="shared" si="21"/>
        <v>0</v>
      </c>
      <c r="X21" s="11">
        <f t="shared" si="21"/>
        <v>20.282920740586647</v>
      </c>
      <c r="Y21" s="11">
        <f t="shared" si="21"/>
        <v>35.760349490326611</v>
      </c>
      <c r="Z21" s="11">
        <f t="shared" si="21"/>
        <v>0.1457230081131683</v>
      </c>
      <c r="AA21" s="11">
        <f>SUM(Y21:Z21)</f>
        <v>35.906072498439777</v>
      </c>
      <c r="AB21" s="11">
        <v>1</v>
      </c>
    </row>
    <row r="22" spans="6:28" x14ac:dyDescent="0.3">
      <c r="F22" s="34"/>
      <c r="G22" s="9">
        <v>7</v>
      </c>
      <c r="H22" s="8">
        <v>2.7752502274795265</v>
      </c>
      <c r="I22" s="8">
        <v>13.648771610555048</v>
      </c>
      <c r="J22" s="8">
        <v>0</v>
      </c>
      <c r="K22" s="8">
        <v>20.473157415832571</v>
      </c>
      <c r="L22" s="8">
        <f t="shared" si="17"/>
        <v>36.897179253867151</v>
      </c>
      <c r="M22" s="8">
        <v>0.91</v>
      </c>
      <c r="N22" s="8">
        <f t="shared" si="18"/>
        <v>37.807179253867147</v>
      </c>
      <c r="O22" s="8">
        <v>2.198</v>
      </c>
      <c r="P22" s="12">
        <f t="shared" si="19"/>
        <v>8.3100179999999996E-2</v>
      </c>
      <c r="Q22" s="12">
        <f t="shared" si="20"/>
        <v>37.807179253867155</v>
      </c>
      <c r="R22" s="33"/>
      <c r="T22" s="10" t="s">
        <v>49</v>
      </c>
      <c r="U22" s="11">
        <f>U5*1000/$AA$5</f>
        <v>2.3910352465958686</v>
      </c>
      <c r="V22" s="11">
        <f t="shared" ref="V22:Z22" si="22">V5*1000/$AA$5</f>
        <v>14.333181314743628</v>
      </c>
      <c r="W22" s="11">
        <f t="shared" si="22"/>
        <v>0</v>
      </c>
      <c r="X22" s="11">
        <f t="shared" si="22"/>
        <v>21.499771972115443</v>
      </c>
      <c r="Y22" s="11">
        <f t="shared" si="22"/>
        <v>38.223988533454943</v>
      </c>
      <c r="Z22" s="11">
        <f t="shared" si="22"/>
        <v>0.3908855951527786</v>
      </c>
      <c r="AA22" s="11">
        <f t="shared" ref="AA22:AA23" si="23">SUM(Y22:Z22)</f>
        <v>38.614874128607724</v>
      </c>
      <c r="AB22" s="11">
        <v>1</v>
      </c>
    </row>
    <row r="23" spans="6:28" x14ac:dyDescent="0.3">
      <c r="F23" s="34"/>
      <c r="G23" s="9" t="s">
        <v>48</v>
      </c>
      <c r="H23" s="8">
        <v>5.2826691380908253</v>
      </c>
      <c r="I23" s="8">
        <v>18.535681186283597</v>
      </c>
      <c r="J23" s="8">
        <v>0</v>
      </c>
      <c r="K23" s="8">
        <v>27.803521779425395</v>
      </c>
      <c r="L23" s="8">
        <f t="shared" ref="L23:L25" si="24">SUM(H23:K23)</f>
        <v>51.621872103799817</v>
      </c>
      <c r="M23" s="8">
        <v>2.41</v>
      </c>
      <c r="N23" s="8">
        <f t="shared" si="2"/>
        <v>54.031872103799813</v>
      </c>
      <c r="O23" s="8">
        <v>1.079</v>
      </c>
      <c r="P23" s="12">
        <f t="shared" si="3"/>
        <v>5.8300389999999994E-2</v>
      </c>
      <c r="Q23" s="12">
        <f t="shared" si="4"/>
        <v>54.031872103799813</v>
      </c>
      <c r="R23" s="33"/>
      <c r="T23" s="10" t="s">
        <v>53</v>
      </c>
      <c r="U23" s="11">
        <f>U6*1000/$AA$6</f>
        <v>1.4418541975475001</v>
      </c>
      <c r="V23" s="11">
        <f t="shared" ref="V23:Z23" si="25">V6*1000/$AA$6</f>
        <v>14.149036517989487</v>
      </c>
      <c r="W23" s="11">
        <f t="shared" si="25"/>
        <v>0</v>
      </c>
      <c r="X23" s="11">
        <f t="shared" si="25"/>
        <v>21.22355477698423</v>
      </c>
      <c r="Y23" s="11">
        <f t="shared" si="25"/>
        <v>36.814445492521216</v>
      </c>
      <c r="Z23" s="11">
        <f t="shared" si="25"/>
        <v>0.27624309392265195</v>
      </c>
      <c r="AA23" s="11">
        <f t="shared" si="23"/>
        <v>37.090688586443868</v>
      </c>
      <c r="AB23" s="11">
        <v>1</v>
      </c>
    </row>
    <row r="24" spans="6:28" x14ac:dyDescent="0.3">
      <c r="F24" s="34"/>
      <c r="G24" s="9">
        <v>9</v>
      </c>
      <c r="H24" s="8">
        <v>3.5971223021582732</v>
      </c>
      <c r="I24" s="8">
        <v>17.985611510791365</v>
      </c>
      <c r="J24" s="8">
        <v>0</v>
      </c>
      <c r="K24" s="8">
        <v>26.978417266187048</v>
      </c>
      <c r="L24" s="8">
        <f t="shared" si="24"/>
        <v>48.561151079136685</v>
      </c>
      <c r="M24" s="8">
        <v>0.629</v>
      </c>
      <c r="N24" s="8">
        <f t="shared" si="2"/>
        <v>49.190151079136683</v>
      </c>
      <c r="O24" s="8">
        <v>1.1120000000000001</v>
      </c>
      <c r="P24" s="12">
        <f t="shared" si="3"/>
        <v>5.4699447999999998E-2</v>
      </c>
      <c r="Q24" s="12">
        <f t="shared" si="4"/>
        <v>49.190151079136683</v>
      </c>
      <c r="R24" s="33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4"/>
      <c r="G25" s="9">
        <v>10</v>
      </c>
      <c r="H25" s="8">
        <v>3.2287822878228778</v>
      </c>
      <c r="I25" s="8">
        <v>13.837638376383763</v>
      </c>
      <c r="J25" s="8">
        <v>0</v>
      </c>
      <c r="K25" s="8">
        <v>20.756457564575644</v>
      </c>
      <c r="L25" s="8">
        <f t="shared" si="24"/>
        <v>37.822878228782287</v>
      </c>
      <c r="M25" s="8">
        <v>0.13800000000000001</v>
      </c>
      <c r="N25" s="8">
        <f t="shared" si="2"/>
        <v>37.960878228782285</v>
      </c>
      <c r="O25" s="8">
        <v>2.1680000000000001</v>
      </c>
      <c r="P25" s="12">
        <f t="shared" si="3"/>
        <v>8.2299183999999997E-2</v>
      </c>
      <c r="Q25" s="12">
        <f t="shared" si="4"/>
        <v>37.960878228782285</v>
      </c>
      <c r="R25" s="33"/>
    </row>
    <row r="26" spans="6:28" x14ac:dyDescent="0.3">
      <c r="F26" s="34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</row>
    <row r="27" spans="6:28" x14ac:dyDescent="0.3">
      <c r="F27" s="34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6:28" x14ac:dyDescent="0.3">
      <c r="F28" s="34" t="s">
        <v>50</v>
      </c>
      <c r="G28" s="9">
        <v>1</v>
      </c>
      <c r="H28" s="7">
        <v>0.67480719794344457</v>
      </c>
      <c r="I28" s="7">
        <v>12.853470437017995</v>
      </c>
      <c r="J28" s="7">
        <v>0</v>
      </c>
      <c r="K28" s="7">
        <v>19.280205655526991</v>
      </c>
      <c r="L28" s="7">
        <f>SUM(H28:K28)</f>
        <v>32.808483290488432</v>
      </c>
      <c r="M28" s="7">
        <v>3.2133676092544985E-2</v>
      </c>
      <c r="N28" s="7">
        <f t="shared" si="2"/>
        <v>32.840616966580974</v>
      </c>
      <c r="O28" s="7">
        <v>3.1120000000000001</v>
      </c>
      <c r="P28" s="11">
        <f t="shared" si="3"/>
        <v>0.10219999999999999</v>
      </c>
      <c r="Q28" s="11">
        <f t="shared" si="4"/>
        <v>32.840616966580974</v>
      </c>
      <c r="R28" s="33">
        <f>SUM(P28:P37)*1000/SUM(O28:O37)</f>
        <v>37.090688586443868</v>
      </c>
    </row>
    <row r="29" spans="6:28" x14ac:dyDescent="0.3">
      <c r="F29" s="34"/>
      <c r="G29" s="9">
        <v>2</v>
      </c>
      <c r="H29" s="7">
        <v>0.97181729834791064</v>
      </c>
      <c r="I29" s="7">
        <v>19.436345966958214</v>
      </c>
      <c r="J29" s="7">
        <v>0</v>
      </c>
      <c r="K29" s="7">
        <v>29.154518950437321</v>
      </c>
      <c r="L29" s="7">
        <f>SUM(H29:K29)</f>
        <v>49.56268221574345</v>
      </c>
      <c r="M29" s="7">
        <v>9.7181729834791078E-2</v>
      </c>
      <c r="N29" s="7">
        <f t="shared" si="2"/>
        <v>49.659863945578245</v>
      </c>
      <c r="O29" s="7">
        <v>1.0289999999999999</v>
      </c>
      <c r="P29" s="11">
        <f t="shared" si="3"/>
        <v>5.1100000000000007E-2</v>
      </c>
      <c r="Q29" s="11">
        <f t="shared" si="4"/>
        <v>49.659863945578238</v>
      </c>
      <c r="R29" s="33"/>
    </row>
    <row r="30" spans="6:28" x14ac:dyDescent="0.3">
      <c r="F30" s="34"/>
      <c r="G30" s="9">
        <v>3</v>
      </c>
      <c r="H30" s="7">
        <v>2.2782355792535141</v>
      </c>
      <c r="I30" s="7">
        <v>14.541929229277752</v>
      </c>
      <c r="J30" s="7">
        <v>0</v>
      </c>
      <c r="K30" s="7">
        <v>21.81289384391663</v>
      </c>
      <c r="L30" s="7">
        <f>SUM(H30:K30)</f>
        <v>38.6330586524479</v>
      </c>
      <c r="M30" s="7">
        <v>9.6946194861851687E-2</v>
      </c>
      <c r="N30" s="7">
        <f t="shared" si="2"/>
        <v>38.73000484730975</v>
      </c>
      <c r="O30" s="7">
        <v>2.0630000000000002</v>
      </c>
      <c r="P30" s="11">
        <f t="shared" si="3"/>
        <v>7.9900000000000027E-2</v>
      </c>
      <c r="Q30" s="11">
        <f t="shared" si="4"/>
        <v>38.730004847309758</v>
      </c>
      <c r="R30" s="33"/>
    </row>
    <row r="31" spans="6:28" x14ac:dyDescent="0.3">
      <c r="F31" s="34"/>
      <c r="G31" s="9">
        <v>4</v>
      </c>
      <c r="H31" s="7">
        <v>0.96061479346781953</v>
      </c>
      <c r="I31" s="7">
        <v>19.212295869356389</v>
      </c>
      <c r="J31" s="7">
        <v>0</v>
      </c>
      <c r="K31" s="7">
        <v>28.818443804034583</v>
      </c>
      <c r="L31" s="7">
        <f>SUM(H31:K31)</f>
        <v>48.991354466858795</v>
      </c>
      <c r="M31" s="7">
        <v>0.38424591738712782</v>
      </c>
      <c r="N31" s="7">
        <f t="shared" si="2"/>
        <v>49.375600384245921</v>
      </c>
      <c r="O31" s="7">
        <v>1.0409999999999999</v>
      </c>
      <c r="P31" s="11">
        <f t="shared" si="3"/>
        <v>5.1400000000000001E-2</v>
      </c>
      <c r="Q31" s="11">
        <f t="shared" si="4"/>
        <v>49.375600384245928</v>
      </c>
      <c r="R31" s="33"/>
    </row>
    <row r="32" spans="6:28" x14ac:dyDescent="0.3">
      <c r="F32" s="34"/>
      <c r="G32" s="9">
        <v>5</v>
      </c>
      <c r="H32" s="7">
        <v>1.0648596321393999</v>
      </c>
      <c r="I32" s="7">
        <v>19.361084220716361</v>
      </c>
      <c r="J32" s="7">
        <v>0</v>
      </c>
      <c r="K32" s="7">
        <v>29.041626331074543</v>
      </c>
      <c r="L32" s="7">
        <f>SUM(H32:K32)</f>
        <v>49.467570183930306</v>
      </c>
      <c r="M32" s="7">
        <v>0.38722168441432725</v>
      </c>
      <c r="N32" s="7">
        <f t="shared" si="2"/>
        <v>49.854791868344634</v>
      </c>
      <c r="O32" s="7">
        <v>1.0329999999999999</v>
      </c>
      <c r="P32" s="11">
        <f t="shared" si="3"/>
        <v>5.1499999999999997E-2</v>
      </c>
      <c r="Q32" s="11">
        <f t="shared" si="4"/>
        <v>49.854791868344627</v>
      </c>
      <c r="R32" s="33"/>
    </row>
    <row r="33" spans="6:18" x14ac:dyDescent="0.3">
      <c r="F33" s="34"/>
      <c r="G33" s="9">
        <v>6</v>
      </c>
      <c r="H33" s="8">
        <v>5.6705670567056705</v>
      </c>
      <c r="I33" s="8">
        <v>9.0009000900090008</v>
      </c>
      <c r="J33" s="8">
        <v>0</v>
      </c>
      <c r="K33" s="8">
        <v>13.501350135013501</v>
      </c>
      <c r="L33" s="8">
        <f t="shared" ref="L33:L37" si="26">SUM(H33:K33)</f>
        <v>28.172817281728172</v>
      </c>
      <c r="M33" s="8">
        <v>0.90009000900090008</v>
      </c>
      <c r="N33" s="8">
        <f t="shared" si="2"/>
        <v>29.07290729072907</v>
      </c>
      <c r="O33" s="8">
        <v>1.111</v>
      </c>
      <c r="P33" s="12">
        <f t="shared" si="3"/>
        <v>3.2299999999999995E-2</v>
      </c>
      <c r="Q33" s="12">
        <f t="shared" si="4"/>
        <v>29.072907290729066</v>
      </c>
      <c r="R33" s="33"/>
    </row>
    <row r="34" spans="6:18" x14ac:dyDescent="0.3">
      <c r="F34" s="34"/>
      <c r="G34" s="9">
        <v>7</v>
      </c>
      <c r="H34" s="8">
        <v>0.36003600360036003</v>
      </c>
      <c r="I34" s="8">
        <v>9.0009000900090008</v>
      </c>
      <c r="J34" s="8">
        <v>0</v>
      </c>
      <c r="K34" s="8">
        <v>13.501350135013501</v>
      </c>
      <c r="L34" s="8">
        <f t="shared" si="26"/>
        <v>22.862286228622864</v>
      </c>
      <c r="M34" s="8">
        <v>0.18001800180018002</v>
      </c>
      <c r="N34" s="8">
        <f t="shared" si="2"/>
        <v>23.042304230423042</v>
      </c>
      <c r="O34" s="8">
        <v>1.111</v>
      </c>
      <c r="P34" s="12">
        <f t="shared" si="3"/>
        <v>2.5599999999999998E-2</v>
      </c>
      <c r="Q34" s="12">
        <f t="shared" si="4"/>
        <v>23.042304230423042</v>
      </c>
      <c r="R34" s="33"/>
    </row>
    <row r="35" spans="6:18" x14ac:dyDescent="0.3">
      <c r="F35" s="34"/>
      <c r="G35" s="9">
        <v>8</v>
      </c>
      <c r="H35" s="8">
        <v>2.2502250225022502</v>
      </c>
      <c r="I35" s="8">
        <v>9.0009000900090008</v>
      </c>
      <c r="J35" s="8">
        <v>0</v>
      </c>
      <c r="K35" s="8">
        <v>13.501350135013501</v>
      </c>
      <c r="L35" s="8">
        <f t="shared" si="26"/>
        <v>24.75247524752475</v>
      </c>
      <c r="M35" s="8">
        <v>1.0801080108010801</v>
      </c>
      <c r="N35" s="8">
        <f t="shared" si="2"/>
        <v>25.83258325832583</v>
      </c>
      <c r="O35" s="8">
        <v>1.111</v>
      </c>
      <c r="P35" s="12">
        <f t="shared" si="3"/>
        <v>2.8699999999999996E-2</v>
      </c>
      <c r="Q35" s="12">
        <f t="shared" si="4"/>
        <v>25.83258325832583</v>
      </c>
      <c r="R35" s="33"/>
    </row>
    <row r="36" spans="6:18" x14ac:dyDescent="0.3">
      <c r="F36" s="34"/>
      <c r="G36" s="9">
        <v>9</v>
      </c>
      <c r="H36" s="8">
        <v>0.63006300630063006</v>
      </c>
      <c r="I36" s="8">
        <v>9.0009000900090008</v>
      </c>
      <c r="J36" s="8">
        <v>0</v>
      </c>
      <c r="K36" s="8">
        <v>13.501350135013501</v>
      </c>
      <c r="L36" s="8">
        <f>SUM(H36:K36)</f>
        <v>23.132313231323131</v>
      </c>
      <c r="M36" s="8">
        <v>0.27002700270027002</v>
      </c>
      <c r="N36" s="8">
        <f>SUM(L36,M36)</f>
        <v>23.402340234023402</v>
      </c>
      <c r="O36" s="8">
        <v>1.111</v>
      </c>
      <c r="P36" s="8">
        <f>N36*O36/1000</f>
        <v>2.5999999999999999E-2</v>
      </c>
      <c r="Q36" s="8">
        <f>P36/O36*1000</f>
        <v>23.402340234023402</v>
      </c>
      <c r="R36" s="33"/>
    </row>
    <row r="37" spans="6:18" x14ac:dyDescent="0.3">
      <c r="F37" s="34"/>
      <c r="G37" s="9">
        <v>10</v>
      </c>
      <c r="H37" s="8">
        <v>0.75471698113207553</v>
      </c>
      <c r="I37" s="8">
        <v>18.867924528301884</v>
      </c>
      <c r="J37" s="8">
        <v>0</v>
      </c>
      <c r="K37" s="8">
        <v>28.30188679245283</v>
      </c>
      <c r="L37" s="8">
        <f t="shared" si="26"/>
        <v>47.924528301886795</v>
      </c>
      <c r="M37" s="8">
        <v>9.4339622641509441E-2</v>
      </c>
      <c r="N37" s="8">
        <f t="shared" si="2"/>
        <v>48.018867924528301</v>
      </c>
      <c r="O37" s="8">
        <v>2.12</v>
      </c>
      <c r="P37" s="12">
        <f t="shared" si="3"/>
        <v>0.1018</v>
      </c>
      <c r="Q37" s="12">
        <f t="shared" si="4"/>
        <v>48.018867924528301</v>
      </c>
      <c r="R37" s="33"/>
    </row>
    <row r="38" spans="6:18" x14ac:dyDescent="0.3">
      <c r="F38" s="34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</row>
    <row r="39" spans="6:18" x14ac:dyDescent="0.3">
      <c r="F39" s="34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</row>
    <row r="40" spans="6:18" x14ac:dyDescent="0.3">
      <c r="F40" s="34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33"/>
    </row>
    <row r="41" spans="6:18" x14ac:dyDescent="0.3">
      <c r="F41" s="34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33"/>
    </row>
    <row r="42" spans="6:18" x14ac:dyDescent="0.3">
      <c r="F42" s="34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33"/>
    </row>
    <row r="43" spans="6:18" x14ac:dyDescent="0.3">
      <c r="F43" s="34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33"/>
    </row>
    <row r="44" spans="6:18" x14ac:dyDescent="0.3">
      <c r="F44" s="34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33"/>
    </row>
    <row r="45" spans="6:18" x14ac:dyDescent="0.3">
      <c r="F45" s="34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33"/>
    </row>
    <row r="46" spans="6:18" x14ac:dyDescent="0.3">
      <c r="F46" s="34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33"/>
    </row>
    <row r="47" spans="6:18" x14ac:dyDescent="0.3">
      <c r="F47" s="34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33"/>
    </row>
    <row r="48" spans="6:18" x14ac:dyDescent="0.3">
      <c r="F48" s="34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33"/>
    </row>
    <row r="49" spans="6:18" x14ac:dyDescent="0.3">
      <c r="F49" s="34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33"/>
    </row>
    <row r="50" spans="6:18" x14ac:dyDescent="0.3">
      <c r="F50" s="34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4"/>
    </row>
    <row r="51" spans="6:18" x14ac:dyDescent="0.3">
      <c r="F51" s="34"/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U2:Y2"/>
    <mergeCell ref="Z2:Z3"/>
    <mergeCell ref="Z19:Z20"/>
    <mergeCell ref="G14:R15"/>
    <mergeCell ref="G26:R27"/>
    <mergeCell ref="G2:G3"/>
    <mergeCell ref="R4:R13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A603-B2CC-4CCE-99CD-9E47263E4FA8}">
  <dimension ref="A1:Q14"/>
  <sheetViews>
    <sheetView tabSelected="1" workbookViewId="0">
      <selection activeCell="B2" sqref="B2:G4"/>
    </sheetView>
  </sheetViews>
  <sheetFormatPr defaultRowHeight="14.4" x14ac:dyDescent="0.3"/>
  <cols>
    <col min="4" max="4" width="12" bestFit="1" customWidth="1"/>
  </cols>
  <sheetData>
    <row r="1" spans="1:17" s="15" customFormat="1" ht="18.600000000000001" customHeight="1" x14ac:dyDescent="0.3">
      <c r="A1" s="15" t="s">
        <v>39</v>
      </c>
      <c r="B1" s="15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7" x14ac:dyDescent="0.3">
      <c r="A2" t="s">
        <v>52</v>
      </c>
      <c r="B2">
        <v>35.906072498439777</v>
      </c>
      <c r="C2">
        <f>B2*0.000000277778</f>
        <v>9.9739170064716038E-6</v>
      </c>
      <c r="D2">
        <f>C2*0.23314</f>
        <v>2.3253190108887897E-6</v>
      </c>
      <c r="E2">
        <f>C2 * 0.23104</f>
        <v>2.3043737851751994E-6</v>
      </c>
      <c r="F2">
        <f>C2* 0.00072</f>
        <v>7.1812202446595555E-9</v>
      </c>
      <c r="G2">
        <f>C2 * 0.00138</f>
        <v>1.3764005468930812E-8</v>
      </c>
    </row>
    <row r="3" spans="1:17" x14ac:dyDescent="0.3">
      <c r="A3" t="s">
        <v>49</v>
      </c>
      <c r="B3">
        <v>38.614874128607724</v>
      </c>
      <c r="C3">
        <f t="shared" ref="C3:C4" si="0">B3*0.000000277778</f>
        <v>1.0726362505696395E-5</v>
      </c>
      <c r="D3">
        <f t="shared" ref="D3:D4" si="1">C3*0.23314</f>
        <v>2.5007441545780575E-6</v>
      </c>
      <c r="E3">
        <f t="shared" ref="E3:E4" si="2">C3 * 0.23104</f>
        <v>2.478218793316095E-6</v>
      </c>
      <c r="F3">
        <f t="shared" ref="F3:F4" si="3">C3* 0.00072</f>
        <v>7.7229810041014043E-9</v>
      </c>
      <c r="G3">
        <f t="shared" ref="G3:G4" si="4">C3 * 0.00138</f>
        <v>1.4802380257861024E-8</v>
      </c>
    </row>
    <row r="4" spans="1:17" x14ac:dyDescent="0.3">
      <c r="A4" t="s">
        <v>53</v>
      </c>
      <c r="B4">
        <v>37.090688586443868</v>
      </c>
      <c r="C4">
        <f t="shared" si="0"/>
        <v>1.0302977294165205E-5</v>
      </c>
      <c r="D4">
        <f t="shared" si="1"/>
        <v>2.4020361263616759E-6</v>
      </c>
      <c r="E4">
        <f t="shared" si="2"/>
        <v>2.3803998740439287E-6</v>
      </c>
      <c r="F4">
        <f t="shared" si="3"/>
        <v>7.4181436517989475E-9</v>
      </c>
      <c r="G4">
        <f t="shared" si="4"/>
        <v>1.4218108665947982E-8</v>
      </c>
    </row>
    <row r="14" spans="1:17" x14ac:dyDescent="0.3">
      <c r="M14" t="s">
        <v>54</v>
      </c>
      <c r="N14" t="s">
        <v>55</v>
      </c>
      <c r="O14" t="s">
        <v>56</v>
      </c>
      <c r="P14" t="s">
        <v>57</v>
      </c>
      <c r="Q14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2021-04-19T11:33:01Z</dcterms:modified>
  <cp:category/>
  <cp:contentStatus/>
</cp:coreProperties>
</file>