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085DAD3B-149D-467F-B10D-5AB2FBF1E96B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Q36" i="41"/>
  <c r="Q35" i="41"/>
  <c r="P36" i="41"/>
  <c r="P35" i="41"/>
  <c r="L36" i="41"/>
  <c r="L35" i="41"/>
  <c r="N35" i="41" s="1"/>
  <c r="N36" i="41"/>
  <c r="L28" i="41"/>
  <c r="N28" i="41" s="1"/>
  <c r="P28" i="41" s="1"/>
  <c r="L29" i="41"/>
  <c r="N29" i="41" s="1"/>
  <c r="P29" i="41" s="1"/>
  <c r="Q29" i="41" s="1"/>
  <c r="L30" i="41"/>
  <c r="N30" i="41" s="1"/>
  <c r="P30" i="41" s="1"/>
  <c r="Q30" i="41" s="1"/>
  <c r="L31" i="41"/>
  <c r="N31" i="41" s="1"/>
  <c r="P31" i="41" s="1"/>
  <c r="Q31" i="41" s="1"/>
  <c r="L32" i="41"/>
  <c r="N32" i="41"/>
  <c r="P32" i="41" s="1"/>
  <c r="Q32" i="41" s="1"/>
  <c r="L33" i="41"/>
  <c r="N33" i="4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N10" i="41" s="1"/>
  <c r="P10" i="41" s="1"/>
  <c r="Q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Q28" i="41" l="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N12" i="41" s="1"/>
  <c r="P12" i="41" s="1"/>
  <c r="Q12" i="41" s="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9" i="41" l="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<sst xmlns="http://schemas.openxmlformats.org/spreadsheetml/2006/main" count="536" uniqueCount="59">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</sst>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0.98627880259250422</c:v>
                </c:pt>
                <c:pt idx="1">
                  <c:v>11.70528688791104</c:v>
                </c:pt>
                <c:pt idx="2">
                  <c:v>0.20159105195846788</c:v>
                </c:pt>
                <c:pt idx="3">
                  <c:v>17.557930331866558</c:v>
                </c:pt>
                <c:pt idx="4">
                  <c:v>30.451087074328569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2.0030816640986133</c:v>
                </c:pt>
                <c:pt idx="1">
                  <c:v>14.501948699356477</c:v>
                </c:pt>
                <c:pt idx="2">
                  <c:v>0</c:v>
                </c:pt>
                <c:pt idx="3">
                  <c:v>21.752923049034717</c:v>
                </c:pt>
                <c:pt idx="4">
                  <c:v>38.257953412489805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1.4418541975475001</c:v>
                </c:pt>
                <c:pt idx="1">
                  <c:v>14.149036517989487</c:v>
                </c:pt>
                <c:pt idx="2">
                  <c:v>0</c:v>
                </c:pt>
                <c:pt idx="3">
                  <c:v>21.22355477698423</c:v>
                </c:pt>
                <c:pt idx="4">
                  <c:v>36.814445492521216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30.451087074328569</c:v>
                </c:pt>
                <c:pt idx="2">
                  <c:v>38.257953412489805</c:v>
                </c:pt>
                <c:pt idx="3">
                  <c:v>36.814445492521216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0.10181119805778943</c:v>
                </c:pt>
                <c:pt idx="2">
                  <c:v>0.56216885706516817</c:v>
                </c:pt>
                <c:pt idx="3">
                  <c:v>0.27624309392265195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30.552898272386358</c:v>
                </c:pt>
                <c:pt idx="2">
                  <c:v>38.820122269554972</c:v>
                </c:pt>
                <c:pt idx="3">
                  <c:v>37.090688586443868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N4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3" t="s">
        <v>19</v>
      </c>
      <c r="G2" s="23" t="s">
        <v>20</v>
      </c>
      <c r="H2" s="16" t="s">
        <v>21</v>
      </c>
      <c r="I2" s="16"/>
      <c r="J2" s="16"/>
      <c r="K2" s="16"/>
      <c r="L2" s="16"/>
      <c r="M2" s="16" t="s">
        <v>6</v>
      </c>
      <c r="N2" s="16" t="s">
        <v>22</v>
      </c>
      <c r="O2" s="16" t="s">
        <v>23</v>
      </c>
      <c r="P2" s="16" t="s">
        <v>24</v>
      </c>
      <c r="Q2" s="16" t="s">
        <v>25</v>
      </c>
      <c r="R2" s="16" t="s">
        <v>26</v>
      </c>
      <c r="T2" s="23" t="s">
        <v>19</v>
      </c>
      <c r="U2" s="31" t="s">
        <v>27</v>
      </c>
      <c r="V2" s="32"/>
      <c r="W2" s="32"/>
      <c r="X2" s="32"/>
      <c r="Y2" s="33"/>
      <c r="Z2" s="16" t="s">
        <v>28</v>
      </c>
      <c r="AA2" s="16" t="s">
        <v>29</v>
      </c>
      <c r="AB2" s="16" t="s">
        <v>30</v>
      </c>
      <c r="AC2" s="16" t="s">
        <v>26</v>
      </c>
    </row>
    <row r="3" spans="6:29" ht="43.2" customHeight="1" x14ac:dyDescent="0.3">
      <c r="F3" s="23"/>
      <c r="G3" s="23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6"/>
      <c r="N3" s="16"/>
      <c r="O3" s="16"/>
      <c r="P3" s="16"/>
      <c r="Q3" s="16"/>
      <c r="R3" s="16"/>
      <c r="T3" s="23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6"/>
      <c r="AA3" s="16"/>
      <c r="AB3" s="16"/>
      <c r="AC3" s="16"/>
    </row>
    <row r="4" spans="6:29" x14ac:dyDescent="0.3">
      <c r="F4" s="15" t="s">
        <v>51</v>
      </c>
      <c r="G4" s="9">
        <v>1</v>
      </c>
      <c r="H4" s="7">
        <v>1.2166859791425262</v>
      </c>
      <c r="I4" s="7">
        <v>11.587485515643106</v>
      </c>
      <c r="J4" s="7">
        <v>0.19312475859405176</v>
      </c>
      <c r="K4" s="7">
        <v>17.381228273464657</v>
      </c>
      <c r="L4" s="7">
        <f>SUM(H4:K4)</f>
        <v>30.378524526844341</v>
      </c>
      <c r="M4" s="7">
        <v>0.11600000000000001</v>
      </c>
      <c r="N4" s="7">
        <f>SUM(L4,M4)</f>
        <v>30.494524526844341</v>
      </c>
      <c r="O4" s="7">
        <v>5.1779999999999999</v>
      </c>
      <c r="P4" s="11">
        <f>N4*O4/1000</f>
        <v>0.15790064799999998</v>
      </c>
      <c r="Q4" s="11">
        <f>P4/O4*1000</f>
        <v>30.494524526844337</v>
      </c>
      <c r="R4" s="24">
        <f>SUM(P4:P9,P11:P13)/SUM(O4:O9,O11:O13)*1000</f>
        <v>30.552898272386354</v>
      </c>
      <c r="T4" s="10" t="s">
        <v>52</v>
      </c>
      <c r="U4" s="11">
        <f>SUM(H4*$O$4,H5*$O$5,H6*$O$6,H7*$O$7,H8*$O$8,H9*$O$9,H11*$O$11,H12*$O$12,H13*$O$13)/1000</f>
        <v>4.5499999999999999E-2</v>
      </c>
      <c r="V4" s="11">
        <f>SUM(I4*$O$4,I5*$O$5,I6*$O$6,I7*$O$7,I8*$O$8,I9*$O$9,I11*$O$11,I12*$O$12,I13*$O$13)/1000</f>
        <v>0.54</v>
      </c>
      <c r="W4" s="11">
        <f t="shared" ref="W4:Z4" si="0">SUM(J4*$O$4,J5*$O$5,J6*$O$6,J7*$O$7,J8*$O$8,J9*$O$9,J11*$O$11,J12*$O$12,J13*$O$13)/1000</f>
        <v>9.2999999999999992E-3</v>
      </c>
      <c r="X4" s="11">
        <f t="shared" si="0"/>
        <v>0.81</v>
      </c>
      <c r="Y4" s="11">
        <f>SUM(U4:X4)</f>
        <v>1.4048</v>
      </c>
      <c r="Z4" s="11">
        <f t="shared" si="0"/>
        <v>4.6968560000000001E-3</v>
      </c>
      <c r="AA4" s="11">
        <f>SUM(O4:O9,O11:O13)</f>
        <v>46.133000000000003</v>
      </c>
      <c r="AB4" s="11">
        <f>SUM(Y4:Z4)</f>
        <v>1.4094968560000001</v>
      </c>
      <c r="AC4" s="11">
        <f>AB4/AA4*1000</f>
        <v>30.552898272386361</v>
      </c>
    </row>
    <row r="5" spans="6:29" x14ac:dyDescent="0.3">
      <c r="F5" s="15"/>
      <c r="G5" s="9">
        <v>2</v>
      </c>
      <c r="H5" s="7">
        <v>0.83236546651180787</v>
      </c>
      <c r="I5" s="7">
        <v>11.614401858304296</v>
      </c>
      <c r="J5" s="7">
        <v>0.13550135501355012</v>
      </c>
      <c r="K5" s="7">
        <v>17.421602787456443</v>
      </c>
      <c r="L5" s="7">
        <f t="shared" ref="L5:L13" si="1">SUM(H5:K5)</f>
        <v>30.003871467286096</v>
      </c>
      <c r="M5" s="7">
        <v>0.13600000000000001</v>
      </c>
      <c r="N5" s="7">
        <f t="shared" ref="N5:N37" si="2">SUM(L5,M5)</f>
        <v>30.139871467286095</v>
      </c>
      <c r="O5" s="7">
        <v>5.1660000000000004</v>
      </c>
      <c r="P5" s="11">
        <f t="shared" ref="P5:P37" si="3">N5*O5/1000</f>
        <v>0.15570257599999998</v>
      </c>
      <c r="Q5" s="11">
        <f t="shared" ref="Q5:Q37" si="4">P5/O5*1000</f>
        <v>30.139871467286099</v>
      </c>
      <c r="R5" s="24"/>
      <c r="T5" s="10" t="s">
        <v>49</v>
      </c>
      <c r="U5" s="11">
        <f>SUM(H16*$O$16,H17*$O$17,H18*$O$18,H19*$O$19,H20*$O$20,H23*$O$23,H24*$O$24,H25*$O$25)/1000</f>
        <v>2.2100000000000002E-2</v>
      </c>
      <c r="V5" s="11">
        <f t="shared" ref="V5:Z5" si="5">SUM(I16*$O$16,I17*$O$17,I18*$O$18,I19*$O$19,I20*$O$20,I23*$O$23,I24*$O$24,I25*$O$25)/1000</f>
        <v>0.16</v>
      </c>
      <c r="W5" s="11">
        <f t="shared" si="5"/>
        <v>0</v>
      </c>
      <c r="X5" s="11">
        <f t="shared" si="5"/>
        <v>0.24</v>
      </c>
      <c r="Y5" s="11">
        <f t="shared" ref="Y5:Y6" si="6">SUM(U5:X5)</f>
        <v>0.42210000000000003</v>
      </c>
      <c r="Z5" s="11">
        <f t="shared" si="5"/>
        <v>6.2024089999999999E-3</v>
      </c>
      <c r="AA5" s="11">
        <f>SUM(O16:O20,O23:O25)</f>
        <v>11.032999999999999</v>
      </c>
      <c r="AB5" s="11">
        <f t="shared" ref="AB5:AB6" si="7">SUM(Y5:Z5)</f>
        <v>0.42830240900000005</v>
      </c>
      <c r="AC5" s="11">
        <f t="shared" ref="AC5:AC6" si="8">AB5/AA5*1000</f>
        <v>38.820122269554979</v>
      </c>
    </row>
    <row r="6" spans="6:29" x14ac:dyDescent="0.3">
      <c r="F6" s="15"/>
      <c r="G6" s="9">
        <v>3</v>
      </c>
      <c r="H6" s="7">
        <v>0.49397352301916619</v>
      </c>
      <c r="I6" s="7">
        <v>11.855364552459989</v>
      </c>
      <c r="J6" s="7">
        <v>0.15807152736613317</v>
      </c>
      <c r="K6" s="7">
        <v>17.783046828689983</v>
      </c>
      <c r="L6" s="7">
        <f t="shared" si="1"/>
        <v>30.290456431535269</v>
      </c>
      <c r="M6" s="7">
        <v>0</v>
      </c>
      <c r="N6" s="7">
        <f t="shared" si="2"/>
        <v>30.290456431535269</v>
      </c>
      <c r="O6" s="7">
        <v>5.0609999999999999</v>
      </c>
      <c r="P6" s="11">
        <f t="shared" si="3"/>
        <v>0.15329999999999999</v>
      </c>
      <c r="Q6" s="11">
        <f t="shared" si="4"/>
        <v>30.290456431535269</v>
      </c>
      <c r="R6" s="24"/>
      <c r="T6" s="10" t="s">
        <v>53</v>
      </c>
      <c r="U6" s="11">
        <f>SUM(H28*$O$28,H29*$O$29,H30*$O$30,H31*$O$31,H32*$O$32,H33*$O$33,H34*$O$34,H35*$O$35,H36*$O$36,H37*$O$37)/1000</f>
        <v>2.1399999999999999E-2</v>
      </c>
      <c r="V6" s="11">
        <f t="shared" ref="V6:Z6" si="9">SUM(I28*$O$28,I29*$O$29,I30*$O$30,I31*$O$31,I32*$O$32,I33*$O$33,I34*$O$34,I35*$O$35,I36*$O$36,I37*$O$37)/1000</f>
        <v>0.21</v>
      </c>
      <c r="W6" s="11">
        <f t="shared" si="9"/>
        <v>0</v>
      </c>
      <c r="X6" s="11">
        <f t="shared" si="9"/>
        <v>0.315</v>
      </c>
      <c r="Y6" s="11">
        <f t="shared" si="6"/>
        <v>0.5464</v>
      </c>
      <c r="Z6" s="11">
        <f t="shared" si="9"/>
        <v>4.1000000000000003E-3</v>
      </c>
      <c r="AA6" s="11">
        <f>SUM(O28:O37)</f>
        <v>14.842000000000002</v>
      </c>
      <c r="AB6" s="11">
        <f t="shared" si="7"/>
        <v>0.55049999999999999</v>
      </c>
      <c r="AC6" s="11">
        <f t="shared" si="8"/>
        <v>37.090688586443868</v>
      </c>
    </row>
    <row r="7" spans="6:29" x14ac:dyDescent="0.3">
      <c r="F7" s="15"/>
      <c r="G7" s="9">
        <v>4</v>
      </c>
      <c r="H7" s="7">
        <v>0.96899224806201545</v>
      </c>
      <c r="I7" s="7">
        <v>11.627906976744185</v>
      </c>
      <c r="J7" s="7">
        <v>0.15503875968992245</v>
      </c>
      <c r="K7" s="7">
        <v>17.441860465116278</v>
      </c>
      <c r="L7" s="7">
        <f t="shared" si="1"/>
        <v>30.193798449612402</v>
      </c>
      <c r="M7" s="7">
        <v>5.8000000000000003E-2</v>
      </c>
      <c r="N7" s="7">
        <f t="shared" si="2"/>
        <v>30.251798449612401</v>
      </c>
      <c r="O7" s="7">
        <v>5.16</v>
      </c>
      <c r="P7" s="11">
        <f t="shared" si="3"/>
        <v>0.15609928000000001</v>
      </c>
      <c r="Q7" s="11">
        <f t="shared" si="4"/>
        <v>30.251798449612401</v>
      </c>
      <c r="R7" s="24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15"/>
      <c r="G8" s="9">
        <v>5</v>
      </c>
      <c r="H8" s="7">
        <v>0.7970451010886469</v>
      </c>
      <c r="I8" s="7">
        <v>11.66407465007776</v>
      </c>
      <c r="J8" s="7">
        <v>0.1166407465007776</v>
      </c>
      <c r="K8" s="7">
        <v>17.496111975116641</v>
      </c>
      <c r="L8" s="7">
        <f t="shared" si="1"/>
        <v>30.073872472783826</v>
      </c>
      <c r="M8" s="7">
        <v>3.9E-2</v>
      </c>
      <c r="N8" s="7">
        <f t="shared" si="2"/>
        <v>30.112872472783828</v>
      </c>
      <c r="O8" s="7">
        <v>5.1440000000000001</v>
      </c>
      <c r="P8" s="11">
        <f t="shared" si="3"/>
        <v>0.15490061600000002</v>
      </c>
      <c r="Q8" s="11">
        <f t="shared" si="4"/>
        <v>30.112872472783828</v>
      </c>
      <c r="R8" s="24"/>
    </row>
    <row r="9" spans="6:29" x14ac:dyDescent="0.3">
      <c r="F9" s="15"/>
      <c r="G9" s="9">
        <v>6</v>
      </c>
      <c r="H9" s="8">
        <v>1.6298020954598371</v>
      </c>
      <c r="I9" s="8">
        <v>11.641443538998836</v>
      </c>
      <c r="J9" s="8">
        <v>0.27163368257663956</v>
      </c>
      <c r="K9" s="8">
        <v>17.462165308498253</v>
      </c>
      <c r="L9" s="8">
        <f t="shared" si="1"/>
        <v>31.005044625533564</v>
      </c>
      <c r="M9" s="8">
        <v>0.21299999999999999</v>
      </c>
      <c r="N9" s="8">
        <f t="shared" si="2"/>
        <v>31.218044625533565</v>
      </c>
      <c r="O9" s="8">
        <v>5.1539999999999999</v>
      </c>
      <c r="P9" s="12">
        <f t="shared" si="3"/>
        <v>0.16089780199999998</v>
      </c>
      <c r="Q9" s="12">
        <f t="shared" si="4"/>
        <v>31.218044625533562</v>
      </c>
      <c r="R9" s="24"/>
    </row>
    <row r="10" spans="6:29" ht="14.4" customHeight="1" x14ac:dyDescent="0.3">
      <c r="F10" s="15"/>
      <c r="G10" s="9" t="s">
        <v>37</v>
      </c>
      <c r="H10" s="8">
        <v>1.6332152695789062</v>
      </c>
      <c r="I10" s="8">
        <v>11.80637544273908</v>
      </c>
      <c r="J10" s="8">
        <v>0.25580480125934674</v>
      </c>
      <c r="K10" s="8">
        <v>17.709563164108619</v>
      </c>
      <c r="L10" s="8">
        <f t="shared" ref="L10" si="10">SUM(H10:K10)</f>
        <v>31.404958677685954</v>
      </c>
      <c r="M10" s="8">
        <v>0.25600000000000001</v>
      </c>
      <c r="N10" s="8">
        <f t="shared" ref="N10" si="11">SUM(L10,M10)</f>
        <v>31.660958677685954</v>
      </c>
      <c r="O10" s="8">
        <v>5.1879999999999997</v>
      </c>
      <c r="P10" s="12">
        <f t="shared" ref="P10" si="12">N10*O10/1000</f>
        <v>0.16425705361983473</v>
      </c>
      <c r="Q10" s="12">
        <f t="shared" ref="Q10" si="13">P10/O10*1000</f>
        <v>31.660958677685951</v>
      </c>
      <c r="R10" s="24"/>
      <c r="T10" s="25"/>
      <c r="U10" s="27" t="s">
        <v>32</v>
      </c>
      <c r="V10" s="27" t="s">
        <v>33</v>
      </c>
      <c r="W10" s="27" t="s">
        <v>34</v>
      </c>
      <c r="X10" s="27" t="s">
        <v>35</v>
      </c>
      <c r="Y10" s="27" t="s">
        <v>36</v>
      </c>
      <c r="Z10" s="27" t="s">
        <v>28</v>
      </c>
      <c r="AA10" s="27" t="s">
        <v>29</v>
      </c>
      <c r="AB10" s="27" t="s">
        <v>30</v>
      </c>
      <c r="AC10" s="27" t="s">
        <v>26</v>
      </c>
    </row>
    <row r="11" spans="6:29" ht="41.4" customHeight="1" x14ac:dyDescent="0.3">
      <c r="F11" s="15"/>
      <c r="G11" s="9">
        <v>8</v>
      </c>
      <c r="H11" s="8">
        <v>1.4198382961940448</v>
      </c>
      <c r="I11" s="8">
        <v>11.831985801617039</v>
      </c>
      <c r="J11" s="8">
        <v>0.45355945572865314</v>
      </c>
      <c r="K11" s="8">
        <v>17.747978702425559</v>
      </c>
      <c r="L11" s="8">
        <f t="shared" si="1"/>
        <v>31.453362255965295</v>
      </c>
      <c r="M11" s="8">
        <v>0.17699999999999999</v>
      </c>
      <c r="N11" s="8">
        <f t="shared" si="2"/>
        <v>31.630362255965295</v>
      </c>
      <c r="O11" s="8">
        <v>5.0709999999999997</v>
      </c>
      <c r="P11" s="12">
        <f t="shared" si="3"/>
        <v>0.16039756700000002</v>
      </c>
      <c r="Q11" s="12">
        <f t="shared" si="4"/>
        <v>31.630362255965299</v>
      </c>
      <c r="R11" s="24"/>
      <c r="T11" s="26"/>
      <c r="U11" s="28"/>
      <c r="V11" s="28"/>
      <c r="W11" s="28"/>
      <c r="X11" s="28"/>
      <c r="Y11" s="28"/>
      <c r="Z11" s="28"/>
      <c r="AA11" s="28"/>
      <c r="AB11" s="28"/>
      <c r="AC11" s="28"/>
    </row>
    <row r="12" spans="6:29" x14ac:dyDescent="0.3">
      <c r="F12" s="15"/>
      <c r="G12" s="9" t="s">
        <v>38</v>
      </c>
      <c r="H12" s="8">
        <v>0.77197149643705454</v>
      </c>
      <c r="I12" s="8">
        <v>11.876484560570072</v>
      </c>
      <c r="J12" s="8">
        <v>0.19794140934283452</v>
      </c>
      <c r="K12" s="8">
        <v>17.814726840855108</v>
      </c>
      <c r="L12" s="8">
        <f t="shared" si="1"/>
        <v>30.661124307205071</v>
      </c>
      <c r="M12" s="8">
        <v>7.9000000000000001E-2</v>
      </c>
      <c r="N12" s="8">
        <f t="shared" si="2"/>
        <v>30.740124307205072</v>
      </c>
      <c r="O12" s="8">
        <v>5.0519999999999996</v>
      </c>
      <c r="P12" s="12">
        <f t="shared" si="3"/>
        <v>0.15529910800000002</v>
      </c>
      <c r="Q12" s="12">
        <f t="shared" si="4"/>
        <v>30.740124307205075</v>
      </c>
      <c r="R12" s="24"/>
      <c r="T12" s="10" t="s">
        <v>52</v>
      </c>
      <c r="U12" s="11">
        <f>U4</f>
        <v>4.5499999999999999E-2</v>
      </c>
      <c r="V12" s="11">
        <f t="shared" ref="V12:AC12" si="14">V4</f>
        <v>0.54</v>
      </c>
      <c r="W12" s="11">
        <f t="shared" si="14"/>
        <v>9.2999999999999992E-3</v>
      </c>
      <c r="X12" s="11">
        <f t="shared" si="14"/>
        <v>0.81</v>
      </c>
      <c r="Y12" s="11">
        <f t="shared" si="14"/>
        <v>1.4048</v>
      </c>
      <c r="Z12" s="11">
        <f t="shared" si="14"/>
        <v>4.6968560000000001E-3</v>
      </c>
      <c r="AA12" s="11">
        <f t="shared" si="14"/>
        <v>46.133000000000003</v>
      </c>
      <c r="AB12" s="11">
        <f t="shared" si="14"/>
        <v>1.4094968560000001</v>
      </c>
      <c r="AC12" s="11">
        <f t="shared" si="14"/>
        <v>30.552898272386361</v>
      </c>
    </row>
    <row r="13" spans="6:29" x14ac:dyDescent="0.3">
      <c r="F13" s="15"/>
      <c r="G13" s="9">
        <v>10</v>
      </c>
      <c r="H13" s="8">
        <v>0.73829415193316494</v>
      </c>
      <c r="I13" s="8">
        <v>11.657276083155235</v>
      </c>
      <c r="J13" s="8">
        <v>0.13600155430347777</v>
      </c>
      <c r="K13" s="8">
        <v>17.485914124732854</v>
      </c>
      <c r="L13" s="8">
        <f t="shared" si="1"/>
        <v>30.017485914124734</v>
      </c>
      <c r="M13" s="8">
        <v>9.7000000000000003E-2</v>
      </c>
      <c r="N13" s="8">
        <f t="shared" si="2"/>
        <v>30.114485914124735</v>
      </c>
      <c r="O13" s="8">
        <v>5.1470000000000002</v>
      </c>
      <c r="P13" s="12">
        <f t="shared" si="3"/>
        <v>0.15499925900000003</v>
      </c>
      <c r="Q13" s="12">
        <f t="shared" si="4"/>
        <v>30.114485914124739</v>
      </c>
      <c r="R13" s="24"/>
      <c r="T13" s="10" t="s">
        <v>49</v>
      </c>
      <c r="U13" s="11">
        <f t="shared" ref="U13:AC13" si="15">U5</f>
        <v>2.2100000000000002E-2</v>
      </c>
      <c r="V13" s="11">
        <f t="shared" si="15"/>
        <v>0.16</v>
      </c>
      <c r="W13" s="11">
        <f t="shared" si="15"/>
        <v>0</v>
      </c>
      <c r="X13" s="11">
        <f t="shared" si="15"/>
        <v>0.24</v>
      </c>
      <c r="Y13" s="11">
        <f t="shared" si="15"/>
        <v>0.42210000000000003</v>
      </c>
      <c r="Z13" s="11">
        <f t="shared" si="15"/>
        <v>6.2024089999999999E-3</v>
      </c>
      <c r="AA13" s="11">
        <f t="shared" si="15"/>
        <v>11.032999999999999</v>
      </c>
      <c r="AB13" s="11">
        <f t="shared" si="15"/>
        <v>0.42830240900000005</v>
      </c>
      <c r="AC13" s="11">
        <f t="shared" si="15"/>
        <v>38.820122269554979</v>
      </c>
    </row>
    <row r="14" spans="6:29" x14ac:dyDescent="0.3">
      <c r="F14" s="15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T14" s="10" t="s">
        <v>53</v>
      </c>
      <c r="U14" s="11">
        <f t="shared" ref="U14:AC14" si="16">U6</f>
        <v>2.1399999999999999E-2</v>
      </c>
      <c r="V14" s="11">
        <f t="shared" si="16"/>
        <v>0.21</v>
      </c>
      <c r="W14" s="11">
        <f t="shared" si="16"/>
        <v>0</v>
      </c>
      <c r="X14" s="11">
        <f t="shared" si="16"/>
        <v>0.315</v>
      </c>
      <c r="Y14" s="11">
        <f t="shared" si="16"/>
        <v>0.5464</v>
      </c>
      <c r="Z14" s="11">
        <f t="shared" si="16"/>
        <v>4.1000000000000003E-3</v>
      </c>
      <c r="AA14" s="11">
        <f t="shared" si="16"/>
        <v>14.842000000000002</v>
      </c>
      <c r="AB14" s="11">
        <f t="shared" si="16"/>
        <v>0.55049999999999999</v>
      </c>
      <c r="AC14" s="11">
        <f t="shared" si="16"/>
        <v>37.090688586443868</v>
      </c>
    </row>
    <row r="15" spans="6:29" x14ac:dyDescent="0.3">
      <c r="F15" s="15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15" t="s">
        <v>49</v>
      </c>
      <c r="G16" s="9">
        <v>1</v>
      </c>
      <c r="H16" s="7">
        <v>6.1808118081180812</v>
      </c>
      <c r="I16" s="7">
        <v>18.450184501845015</v>
      </c>
      <c r="J16" s="7">
        <v>0</v>
      </c>
      <c r="K16" s="7">
        <v>27.675276752767527</v>
      </c>
      <c r="L16" s="7">
        <f>SUM(H16:K16)</f>
        <v>52.306273062730625</v>
      </c>
      <c r="M16" s="7">
        <v>1.292</v>
      </c>
      <c r="N16" s="7">
        <f t="shared" si="2"/>
        <v>53.598273062730627</v>
      </c>
      <c r="O16" s="7">
        <v>1.0840000000000001</v>
      </c>
      <c r="P16" s="11">
        <f t="shared" si="3"/>
        <v>5.8100528000000005E-2</v>
      </c>
      <c r="Q16" s="11">
        <f t="shared" si="4"/>
        <v>53.598273062730627</v>
      </c>
      <c r="R16" s="24">
        <f>SUM(P16:P20,P23:P25)*1000/SUM(O16:O20,O23:O25)</f>
        <v>38.820122269554972</v>
      </c>
    </row>
    <row r="17" spans="6:28" ht="14.4" customHeight="1" x14ac:dyDescent="0.3">
      <c r="F17" s="15"/>
      <c r="G17" s="9">
        <v>2</v>
      </c>
      <c r="H17" s="7">
        <v>1.0849909584086799</v>
      </c>
      <c r="I17" s="7">
        <v>18.083182640144663</v>
      </c>
      <c r="J17" s="7">
        <v>0</v>
      </c>
      <c r="K17" s="7">
        <v>27.124773960216995</v>
      </c>
      <c r="L17" s="7">
        <f t="shared" ref="L17:L22" si="17">SUM(H17:K17)</f>
        <v>46.292947558770337</v>
      </c>
      <c r="M17" s="7">
        <v>0.18099999999999999</v>
      </c>
      <c r="N17" s="7">
        <f t="shared" si="2"/>
        <v>46.473947558770334</v>
      </c>
      <c r="O17" s="7">
        <v>1.1060000000000001</v>
      </c>
      <c r="P17" s="11">
        <f t="shared" si="3"/>
        <v>5.1400185999999994E-2</v>
      </c>
      <c r="Q17" s="11">
        <f t="shared" si="4"/>
        <v>46.473947558770334</v>
      </c>
      <c r="R17" s="24"/>
    </row>
    <row r="18" spans="6:28" x14ac:dyDescent="0.3">
      <c r="F18" s="15"/>
      <c r="G18" s="9">
        <v>3</v>
      </c>
      <c r="H18" s="7">
        <v>1.4388489208633093</v>
      </c>
      <c r="I18" s="7">
        <v>17.985611510791365</v>
      </c>
      <c r="J18" s="7">
        <v>0</v>
      </c>
      <c r="K18" s="7">
        <v>26.978417266187048</v>
      </c>
      <c r="L18" s="7">
        <f t="shared" si="17"/>
        <v>46.402877697841717</v>
      </c>
      <c r="M18" s="7">
        <v>0.09</v>
      </c>
      <c r="N18" s="7">
        <f t="shared" si="2"/>
        <v>46.49287769784172</v>
      </c>
      <c r="O18" s="7">
        <v>1.1120000000000001</v>
      </c>
      <c r="P18" s="11">
        <f t="shared" si="3"/>
        <v>5.1700080000000002E-2</v>
      </c>
      <c r="Q18" s="11">
        <f t="shared" si="4"/>
        <v>46.49287769784172</v>
      </c>
      <c r="R18" s="24"/>
    </row>
    <row r="19" spans="6:28" ht="25.2" customHeight="1" x14ac:dyDescent="0.3">
      <c r="F19" s="15"/>
      <c r="G19" s="9">
        <v>4</v>
      </c>
      <c r="H19" s="7">
        <v>2.4074074074074074</v>
      </c>
      <c r="I19" s="7">
        <v>18.518518518518519</v>
      </c>
      <c r="J19" s="7">
        <v>0</v>
      </c>
      <c r="K19" s="7">
        <v>27.777777777777775</v>
      </c>
      <c r="L19" s="7">
        <f t="shared" si="17"/>
        <v>48.703703703703702</v>
      </c>
      <c r="M19" s="7">
        <v>0.92600000000000005</v>
      </c>
      <c r="N19" s="7">
        <f>SUM(L19,M19)</f>
        <v>49.629703703703704</v>
      </c>
      <c r="O19" s="7">
        <v>1.08</v>
      </c>
      <c r="P19" s="11">
        <f>N19*O19/1000</f>
        <v>5.3600080000000008E-2</v>
      </c>
      <c r="Q19" s="11">
        <f t="shared" si="4"/>
        <v>49.629703703703711</v>
      </c>
      <c r="R19" s="24"/>
      <c r="T19" s="29" t="s">
        <v>39</v>
      </c>
      <c r="U19" s="29" t="s">
        <v>40</v>
      </c>
      <c r="V19" s="29" t="s">
        <v>41</v>
      </c>
      <c r="W19" s="29" t="s">
        <v>42</v>
      </c>
      <c r="X19" s="29" t="s">
        <v>43</v>
      </c>
      <c r="Y19" s="29" t="s">
        <v>44</v>
      </c>
      <c r="Z19" s="29" t="s">
        <v>45</v>
      </c>
      <c r="AA19" s="29" t="s">
        <v>46</v>
      </c>
      <c r="AB19" s="29" t="s">
        <v>47</v>
      </c>
    </row>
    <row r="20" spans="6:28" ht="25.2" customHeight="1" x14ac:dyDescent="0.3">
      <c r="F20" s="15"/>
      <c r="G20" s="9">
        <v>5</v>
      </c>
      <c r="H20" s="7">
        <v>4.2611060743427016</v>
      </c>
      <c r="I20" s="7">
        <v>18.132366273798731</v>
      </c>
      <c r="J20" s="7">
        <v>0</v>
      </c>
      <c r="K20" s="7">
        <v>27.198549410698096</v>
      </c>
      <c r="L20" s="7">
        <f t="shared" si="17"/>
        <v>49.592021758839529</v>
      </c>
      <c r="M20">
        <v>1.7230000000000001</v>
      </c>
      <c r="N20" s="7">
        <f t="shared" si="2"/>
        <v>51.315021758839528</v>
      </c>
      <c r="O20" s="7">
        <v>1.103</v>
      </c>
      <c r="P20" s="11">
        <f t="shared" si="3"/>
        <v>5.6600468999999994E-2</v>
      </c>
      <c r="Q20" s="11">
        <f t="shared" si="4"/>
        <v>51.315021758839521</v>
      </c>
      <c r="R20" s="24"/>
      <c r="T20" s="30"/>
      <c r="U20" s="30"/>
      <c r="V20" s="30"/>
      <c r="W20" s="30"/>
      <c r="X20" s="30"/>
      <c r="Y20" s="30"/>
      <c r="Z20" s="30"/>
      <c r="AA20" s="30"/>
      <c r="AB20" s="30"/>
    </row>
    <row r="21" spans="6:28" x14ac:dyDescent="0.3">
      <c r="F21" s="15"/>
      <c r="G21" s="9">
        <v>6</v>
      </c>
      <c r="H21" s="8">
        <v>3.1731640979147779</v>
      </c>
      <c r="I21" s="8">
        <v>18.132366273798731</v>
      </c>
      <c r="J21" s="8">
        <v>0</v>
      </c>
      <c r="K21" s="8">
        <v>27.198549410698096</v>
      </c>
      <c r="L21" s="8">
        <f t="shared" si="17"/>
        <v>48.504079782411608</v>
      </c>
      <c r="M21" s="8">
        <v>1.8129999999999999</v>
      </c>
      <c r="N21" s="8">
        <f t="shared" ref="N21:N22" si="18">SUM(L21,M21)</f>
        <v>50.317079782411611</v>
      </c>
      <c r="O21" s="7">
        <v>1.103</v>
      </c>
      <c r="P21" s="12">
        <f t="shared" ref="P21:P22" si="19">N21*O21/1000</f>
        <v>5.5499739000000006E-2</v>
      </c>
      <c r="Q21" s="12">
        <f t="shared" ref="Q21:Q22" si="20">P21/O21*1000</f>
        <v>50.317079782411611</v>
      </c>
      <c r="R21" s="24"/>
      <c r="T21" s="14" t="s">
        <v>52</v>
      </c>
      <c r="U21" s="11">
        <f>U4*1000/$AA$4</f>
        <v>0.98627880259250422</v>
      </c>
      <c r="V21" s="11">
        <f t="shared" ref="V21:Z21" si="21">V4*1000/$AA$4</f>
        <v>11.70528688791104</v>
      </c>
      <c r="W21" s="11">
        <f t="shared" si="21"/>
        <v>0.20159105195846788</v>
      </c>
      <c r="X21" s="11">
        <f t="shared" si="21"/>
        <v>17.557930331866558</v>
      </c>
      <c r="Y21" s="11">
        <f t="shared" si="21"/>
        <v>30.451087074328569</v>
      </c>
      <c r="Z21" s="11">
        <f t="shared" si="21"/>
        <v>0.10181119805778943</v>
      </c>
      <c r="AA21" s="11">
        <f>SUM(Y21:Z21)</f>
        <v>30.552898272386358</v>
      </c>
      <c r="AB21" s="11">
        <v>1</v>
      </c>
    </row>
    <row r="22" spans="6:28" x14ac:dyDescent="0.3">
      <c r="F22" s="15"/>
      <c r="G22" s="9">
        <v>7</v>
      </c>
      <c r="H22" s="8">
        <v>1.3501350135013501</v>
      </c>
      <c r="I22" s="8">
        <v>9.0009000900090008</v>
      </c>
      <c r="J22" s="8">
        <v>0</v>
      </c>
      <c r="K22" s="8">
        <v>13.501350135013501</v>
      </c>
      <c r="L22" s="8">
        <f t="shared" si="17"/>
        <v>23.852385238523851</v>
      </c>
      <c r="M22" s="8">
        <v>0.81</v>
      </c>
      <c r="N22" s="8">
        <f t="shared" si="18"/>
        <v>24.66238523852385</v>
      </c>
      <c r="O22" s="8">
        <v>1.111</v>
      </c>
      <c r="P22" s="12">
        <f t="shared" si="19"/>
        <v>2.739991E-2</v>
      </c>
      <c r="Q22" s="12">
        <f t="shared" si="20"/>
        <v>24.662385238523854</v>
      </c>
      <c r="R22" s="24"/>
      <c r="T22" s="10" t="s">
        <v>49</v>
      </c>
      <c r="U22" s="11">
        <f>U5*1000/$AA$5</f>
        <v>2.0030816640986133</v>
      </c>
      <c r="V22" s="11">
        <f t="shared" ref="V22:Z22" si="22">V5*1000/$AA$5</f>
        <v>14.501948699356477</v>
      </c>
      <c r="W22" s="11">
        <f t="shared" si="22"/>
        <v>0</v>
      </c>
      <c r="X22" s="11">
        <f t="shared" si="22"/>
        <v>21.752923049034717</v>
      </c>
      <c r="Y22" s="11">
        <f t="shared" si="22"/>
        <v>38.257953412489805</v>
      </c>
      <c r="Z22" s="11">
        <f t="shared" si="22"/>
        <v>0.56216885706516817</v>
      </c>
      <c r="AA22" s="11">
        <f t="shared" ref="AA22:AA23" si="23">SUM(Y22:Z22)</f>
        <v>38.820122269554972</v>
      </c>
      <c r="AB22" s="11">
        <v>1</v>
      </c>
    </row>
    <row r="23" spans="6:28" x14ac:dyDescent="0.3">
      <c r="F23" s="15"/>
      <c r="G23" s="9" t="s">
        <v>48</v>
      </c>
      <c r="H23" s="8">
        <v>0.63006300630063006</v>
      </c>
      <c r="I23" s="8">
        <v>9.0009000900090008</v>
      </c>
      <c r="J23" s="8">
        <v>0</v>
      </c>
      <c r="K23" s="8">
        <v>13.501350135013501</v>
      </c>
      <c r="L23" s="8">
        <f t="shared" ref="L23:L25" si="24">SUM(H23:K23)</f>
        <v>23.132313231323131</v>
      </c>
      <c r="M23" s="8">
        <v>0.27</v>
      </c>
      <c r="N23" s="8">
        <f t="shared" si="2"/>
        <v>23.402313231323131</v>
      </c>
      <c r="O23" s="8">
        <v>1.111</v>
      </c>
      <c r="P23" s="12">
        <f t="shared" si="3"/>
        <v>2.5999969999999997E-2</v>
      </c>
      <c r="Q23" s="12">
        <f t="shared" si="4"/>
        <v>23.402313231323131</v>
      </c>
      <c r="R23" s="24"/>
      <c r="T23" s="10" t="s">
        <v>53</v>
      </c>
      <c r="U23" s="11">
        <f>U6*1000/$AA$6</f>
        <v>1.4418541975475001</v>
      </c>
      <c r="V23" s="11">
        <f t="shared" ref="V23:Z23" si="25">V6*1000/$AA$6</f>
        <v>14.149036517989487</v>
      </c>
      <c r="W23" s="11">
        <f t="shared" si="25"/>
        <v>0</v>
      </c>
      <c r="X23" s="11">
        <f t="shared" si="25"/>
        <v>21.22355477698423</v>
      </c>
      <c r="Y23" s="11">
        <f t="shared" si="25"/>
        <v>36.814445492521216</v>
      </c>
      <c r="Z23" s="11">
        <f t="shared" si="25"/>
        <v>0.27624309392265195</v>
      </c>
      <c r="AA23" s="11">
        <f t="shared" si="23"/>
        <v>37.090688586443868</v>
      </c>
      <c r="AB23" s="11">
        <v>1</v>
      </c>
    </row>
    <row r="24" spans="6:28" x14ac:dyDescent="0.3">
      <c r="F24" s="15"/>
      <c r="G24" s="9">
        <v>9</v>
      </c>
      <c r="H24" s="8">
        <v>0.63006300630063006</v>
      </c>
      <c r="I24" s="8">
        <v>9.0009000900090008</v>
      </c>
      <c r="J24" s="8">
        <v>0</v>
      </c>
      <c r="K24" s="8">
        <v>13.501350135013501</v>
      </c>
      <c r="L24" s="8">
        <f t="shared" si="24"/>
        <v>23.132313231323131</v>
      </c>
      <c r="M24" s="8">
        <v>0.27</v>
      </c>
      <c r="N24" s="8">
        <f t="shared" si="2"/>
        <v>23.402313231323131</v>
      </c>
      <c r="O24" s="8">
        <v>1.111</v>
      </c>
      <c r="P24" s="12">
        <f t="shared" si="3"/>
        <v>2.5999969999999997E-2</v>
      </c>
      <c r="Q24" s="12">
        <f t="shared" si="4"/>
        <v>23.402313231323131</v>
      </c>
      <c r="R24" s="24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15"/>
      <c r="G25" s="9">
        <v>10</v>
      </c>
      <c r="H25" s="8">
        <v>1.1725796752856286</v>
      </c>
      <c r="I25" s="8">
        <v>12.026458208057729</v>
      </c>
      <c r="J25" s="8">
        <v>0</v>
      </c>
      <c r="K25" s="8">
        <v>18.039687312086592</v>
      </c>
      <c r="L25" s="8">
        <f t="shared" si="24"/>
        <v>31.23872519542995</v>
      </c>
      <c r="M25" s="8">
        <v>0.30099999999999999</v>
      </c>
      <c r="N25" s="8">
        <f t="shared" si="2"/>
        <v>31.539725195429948</v>
      </c>
      <c r="O25" s="8">
        <v>3.3260000000000001</v>
      </c>
      <c r="P25" s="12">
        <f t="shared" si="3"/>
        <v>0.10490112600000001</v>
      </c>
      <c r="Q25" s="12">
        <f t="shared" si="4"/>
        <v>31.539725195429948</v>
      </c>
      <c r="R25" s="24"/>
    </row>
    <row r="26" spans="6:28" x14ac:dyDescent="0.3">
      <c r="F26" s="15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</row>
    <row r="27" spans="6:28" x14ac:dyDescent="0.3">
      <c r="F27" s="15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</row>
    <row r="28" spans="6:28" x14ac:dyDescent="0.3">
      <c r="F28" s="15" t="s">
        <v>50</v>
      </c>
      <c r="G28" s="9">
        <v>1</v>
      </c>
      <c r="H28" s="7">
        <v>0.67480719794344457</v>
      </c>
      <c r="I28" s="7">
        <v>12.853470437017995</v>
      </c>
      <c r="J28" s="7">
        <v>0</v>
      </c>
      <c r="K28" s="7">
        <v>19.280205655526991</v>
      </c>
      <c r="L28" s="7">
        <f>SUM(H28:K28)</f>
        <v>32.808483290488432</v>
      </c>
      <c r="M28" s="7">
        <v>3.2133676092544985E-2</v>
      </c>
      <c r="N28" s="7">
        <f t="shared" si="2"/>
        <v>32.840616966580974</v>
      </c>
      <c r="O28" s="7">
        <v>3.1120000000000001</v>
      </c>
      <c r="P28" s="11">
        <f t="shared" si="3"/>
        <v>0.10219999999999999</v>
      </c>
      <c r="Q28" s="11">
        <f t="shared" si="4"/>
        <v>32.840616966580974</v>
      </c>
      <c r="R28" s="24">
        <f>SUM(P28:P37)*1000/SUM(O28:O37)</f>
        <v>37.090688586443868</v>
      </c>
    </row>
    <row r="29" spans="6:28" x14ac:dyDescent="0.3">
      <c r="F29" s="15"/>
      <c r="G29" s="9">
        <v>2</v>
      </c>
      <c r="H29" s="7">
        <v>0.97181729834791064</v>
      </c>
      <c r="I29" s="7">
        <v>19.436345966958214</v>
      </c>
      <c r="J29" s="7">
        <v>0</v>
      </c>
      <c r="K29" s="7">
        <v>29.154518950437321</v>
      </c>
      <c r="L29" s="7">
        <f>SUM(H29:K29)</f>
        <v>49.56268221574345</v>
      </c>
      <c r="M29" s="7">
        <v>9.7181729834791078E-2</v>
      </c>
      <c r="N29" s="7">
        <f t="shared" si="2"/>
        <v>49.659863945578245</v>
      </c>
      <c r="O29" s="7">
        <v>1.0289999999999999</v>
      </c>
      <c r="P29" s="11">
        <f t="shared" si="3"/>
        <v>5.1100000000000007E-2</v>
      </c>
      <c r="Q29" s="11">
        <f t="shared" si="4"/>
        <v>49.659863945578238</v>
      </c>
      <c r="R29" s="24"/>
    </row>
    <row r="30" spans="6:28" x14ac:dyDescent="0.3">
      <c r="F30" s="15"/>
      <c r="G30" s="9">
        <v>3</v>
      </c>
      <c r="H30" s="7">
        <v>2.2782355792535141</v>
      </c>
      <c r="I30" s="7">
        <v>14.541929229277752</v>
      </c>
      <c r="J30" s="7">
        <v>0</v>
      </c>
      <c r="K30" s="7">
        <v>21.81289384391663</v>
      </c>
      <c r="L30" s="7">
        <f>SUM(H30:K30)</f>
        <v>38.6330586524479</v>
      </c>
      <c r="M30" s="7">
        <v>9.6946194861851687E-2</v>
      </c>
      <c r="N30" s="7">
        <f t="shared" si="2"/>
        <v>38.73000484730975</v>
      </c>
      <c r="O30" s="7">
        <v>2.0630000000000002</v>
      </c>
      <c r="P30" s="11">
        <f t="shared" si="3"/>
        <v>7.9900000000000027E-2</v>
      </c>
      <c r="Q30" s="11">
        <f t="shared" si="4"/>
        <v>38.730004847309758</v>
      </c>
      <c r="R30" s="24"/>
    </row>
    <row r="31" spans="6:28" x14ac:dyDescent="0.3">
      <c r="F31" s="15"/>
      <c r="G31" s="9">
        <v>4</v>
      </c>
      <c r="H31" s="7">
        <v>0.96061479346781953</v>
      </c>
      <c r="I31" s="7">
        <v>19.212295869356389</v>
      </c>
      <c r="J31" s="7">
        <v>0</v>
      </c>
      <c r="K31" s="7">
        <v>28.818443804034583</v>
      </c>
      <c r="L31" s="7">
        <f>SUM(H31:K31)</f>
        <v>48.991354466858795</v>
      </c>
      <c r="M31" s="7">
        <v>0.38424591738712782</v>
      </c>
      <c r="N31" s="7">
        <f t="shared" si="2"/>
        <v>49.375600384245921</v>
      </c>
      <c r="O31" s="7">
        <v>1.0409999999999999</v>
      </c>
      <c r="P31" s="11">
        <f t="shared" si="3"/>
        <v>5.1400000000000001E-2</v>
      </c>
      <c r="Q31" s="11">
        <f t="shared" si="4"/>
        <v>49.375600384245928</v>
      </c>
      <c r="R31" s="24"/>
    </row>
    <row r="32" spans="6:28" x14ac:dyDescent="0.3">
      <c r="F32" s="15"/>
      <c r="G32" s="9">
        <v>5</v>
      </c>
      <c r="H32" s="7">
        <v>1.0648596321393999</v>
      </c>
      <c r="I32" s="7">
        <v>19.361084220716361</v>
      </c>
      <c r="J32" s="7">
        <v>0</v>
      </c>
      <c r="K32" s="7">
        <v>29.041626331074543</v>
      </c>
      <c r="L32" s="7">
        <f>SUM(H32:K32)</f>
        <v>49.467570183930306</v>
      </c>
      <c r="M32" s="7">
        <v>0.38722168441432725</v>
      </c>
      <c r="N32" s="7">
        <f t="shared" si="2"/>
        <v>49.854791868344634</v>
      </c>
      <c r="O32" s="7">
        <v>1.0329999999999999</v>
      </c>
      <c r="P32" s="11">
        <f t="shared" si="3"/>
        <v>5.1499999999999997E-2</v>
      </c>
      <c r="Q32" s="11">
        <f t="shared" si="4"/>
        <v>49.854791868344627</v>
      </c>
      <c r="R32" s="24"/>
    </row>
    <row r="33" spans="6:18" x14ac:dyDescent="0.3">
      <c r="F33" s="15"/>
      <c r="G33" s="9">
        <v>6</v>
      </c>
      <c r="H33" s="8">
        <v>5.6705670567056705</v>
      </c>
      <c r="I33" s="8">
        <v>9.0009000900090008</v>
      </c>
      <c r="J33" s="8">
        <v>0</v>
      </c>
      <c r="K33" s="8">
        <v>13.501350135013501</v>
      </c>
      <c r="L33" s="8">
        <f t="shared" ref="L33:L37" si="26">SUM(H33:K33)</f>
        <v>28.172817281728172</v>
      </c>
      <c r="M33" s="8">
        <v>0.90009000900090008</v>
      </c>
      <c r="N33" s="8">
        <f t="shared" si="2"/>
        <v>29.07290729072907</v>
      </c>
      <c r="O33" s="8">
        <v>1.111</v>
      </c>
      <c r="P33" s="12">
        <f t="shared" si="3"/>
        <v>3.2299999999999995E-2</v>
      </c>
      <c r="Q33" s="12">
        <f t="shared" si="4"/>
        <v>29.072907290729066</v>
      </c>
      <c r="R33" s="24"/>
    </row>
    <row r="34" spans="6:18" x14ac:dyDescent="0.3">
      <c r="F34" s="15"/>
      <c r="G34" s="9">
        <v>7</v>
      </c>
      <c r="H34" s="8">
        <v>0.36003600360036003</v>
      </c>
      <c r="I34" s="8">
        <v>9.0009000900090008</v>
      </c>
      <c r="J34" s="8">
        <v>0</v>
      </c>
      <c r="K34" s="8">
        <v>13.501350135013501</v>
      </c>
      <c r="L34" s="8">
        <f t="shared" si="26"/>
        <v>22.862286228622864</v>
      </c>
      <c r="M34" s="8">
        <v>0.18001800180018002</v>
      </c>
      <c r="N34" s="8">
        <f t="shared" si="2"/>
        <v>23.042304230423042</v>
      </c>
      <c r="O34" s="8">
        <v>1.111</v>
      </c>
      <c r="P34" s="12">
        <f t="shared" si="3"/>
        <v>2.5599999999999998E-2</v>
      </c>
      <c r="Q34" s="12">
        <f t="shared" si="4"/>
        <v>23.042304230423042</v>
      </c>
      <c r="R34" s="24"/>
    </row>
    <row r="35" spans="6:18" x14ac:dyDescent="0.3">
      <c r="F35" s="15"/>
      <c r="G35" s="9">
        <v>8</v>
      </c>
      <c r="H35" s="8">
        <v>2.2502250225022502</v>
      </c>
      <c r="I35" s="8">
        <v>9.0009000900090008</v>
      </c>
      <c r="J35" s="8">
        <v>0</v>
      </c>
      <c r="K35" s="8">
        <v>13.501350135013501</v>
      </c>
      <c r="L35" s="8">
        <f t="shared" si="26"/>
        <v>24.75247524752475</v>
      </c>
      <c r="M35" s="8">
        <v>1.0801080108010801</v>
      </c>
      <c r="N35" s="8">
        <f t="shared" si="2"/>
        <v>25.83258325832583</v>
      </c>
      <c r="O35" s="8">
        <v>1.111</v>
      </c>
      <c r="P35" s="12">
        <f t="shared" si="3"/>
        <v>2.8699999999999996E-2</v>
      </c>
      <c r="Q35" s="12">
        <f t="shared" si="4"/>
        <v>25.83258325832583</v>
      </c>
      <c r="R35" s="24"/>
    </row>
    <row r="36" spans="6:18" x14ac:dyDescent="0.3">
      <c r="F36" s="15"/>
      <c r="G36" s="9">
        <v>9</v>
      </c>
      <c r="H36" s="8">
        <v>0.63006300630063006</v>
      </c>
      <c r="I36" s="8">
        <v>9.0009000900090008</v>
      </c>
      <c r="J36" s="8">
        <v>0</v>
      </c>
      <c r="K36" s="8">
        <v>13.501350135013501</v>
      </c>
      <c r="L36" s="8">
        <f>SUM(H36:K36)</f>
        <v>23.132313231323131</v>
      </c>
      <c r="M36" s="8">
        <v>0.27002700270027002</v>
      </c>
      <c r="N36" s="8">
        <f>SUM(L36,M36)</f>
        <v>23.402340234023402</v>
      </c>
      <c r="O36" s="8">
        <v>1.111</v>
      </c>
      <c r="P36" s="8">
        <f>N36*O36/1000</f>
        <v>2.5999999999999999E-2</v>
      </c>
      <c r="Q36" s="8">
        <f>P36/O36*1000</f>
        <v>23.402340234023402</v>
      </c>
      <c r="R36" s="24"/>
    </row>
    <row r="37" spans="6:18" x14ac:dyDescent="0.3">
      <c r="F37" s="15"/>
      <c r="G37" s="9">
        <v>10</v>
      </c>
      <c r="H37" s="8">
        <v>0.75471698113207553</v>
      </c>
      <c r="I37" s="8">
        <v>18.867924528301884</v>
      </c>
      <c r="J37" s="8">
        <v>0</v>
      </c>
      <c r="K37" s="8">
        <v>28.30188679245283</v>
      </c>
      <c r="L37" s="8">
        <f t="shared" si="26"/>
        <v>47.924528301886795</v>
      </c>
      <c r="M37" s="8">
        <v>9.4339622641509441E-2</v>
      </c>
      <c r="N37" s="8">
        <f t="shared" si="2"/>
        <v>48.018867924528301</v>
      </c>
      <c r="O37" s="8">
        <v>2.12</v>
      </c>
      <c r="P37" s="12">
        <f t="shared" si="3"/>
        <v>0.1018</v>
      </c>
      <c r="Q37" s="12">
        <f t="shared" si="4"/>
        <v>48.018867924528301</v>
      </c>
      <c r="R37" s="24"/>
    </row>
    <row r="38" spans="6:18" x14ac:dyDescent="0.3">
      <c r="F38" s="15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</row>
    <row r="39" spans="6:18" x14ac:dyDescent="0.3">
      <c r="F39" s="15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</row>
    <row r="40" spans="6:18" x14ac:dyDescent="0.3">
      <c r="F40" s="15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4"/>
    </row>
    <row r="41" spans="6:18" x14ac:dyDescent="0.3">
      <c r="F41" s="15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4"/>
    </row>
    <row r="42" spans="6:18" x14ac:dyDescent="0.3">
      <c r="F42" s="15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4"/>
    </row>
    <row r="43" spans="6:18" x14ac:dyDescent="0.3">
      <c r="F43" s="15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4"/>
    </row>
    <row r="44" spans="6:18" x14ac:dyDescent="0.3">
      <c r="F44" s="15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4"/>
    </row>
    <row r="45" spans="6:18" x14ac:dyDescent="0.3">
      <c r="F45" s="15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4"/>
    </row>
    <row r="46" spans="6:18" x14ac:dyDescent="0.3">
      <c r="F46" s="15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4"/>
    </row>
    <row r="47" spans="6:18" x14ac:dyDescent="0.3">
      <c r="F47" s="15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4"/>
    </row>
    <row r="48" spans="6:18" x14ac:dyDescent="0.3">
      <c r="F48" s="15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4"/>
    </row>
    <row r="49" spans="6:18" x14ac:dyDescent="0.3">
      <c r="F49" s="15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4"/>
    </row>
    <row r="50" spans="6:18" x14ac:dyDescent="0.3">
      <c r="F50" s="15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</row>
    <row r="51" spans="6:18" x14ac:dyDescent="0.3">
      <c r="F51" s="15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2"/>
    </row>
  </sheetData>
  <mergeCells count="46">
    <mergeCell ref="U2:Y2"/>
    <mergeCell ref="Z2:Z3"/>
    <mergeCell ref="Z19:Z20"/>
    <mergeCell ref="G14:R15"/>
    <mergeCell ref="G26:R27"/>
    <mergeCell ref="AB19:AB20"/>
    <mergeCell ref="AA19:AA20"/>
    <mergeCell ref="G38:R39"/>
    <mergeCell ref="Y19:Y20"/>
    <mergeCell ref="T19:T20"/>
    <mergeCell ref="U19:U20"/>
    <mergeCell ref="V19:V20"/>
    <mergeCell ref="W19:W20"/>
    <mergeCell ref="X19:X20"/>
    <mergeCell ref="G2:G3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R4:R13"/>
    <mergeCell ref="AA2:AA3"/>
    <mergeCell ref="AB2:AB3"/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828E-F8C7-4334-9306-590722E548D4}">
  <dimension ref="A1:G4"/>
  <sheetViews>
    <sheetView tabSelected="1" workbookViewId="0">
      <selection activeCell="G2" sqref="G2:G4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3">
      <c r="A2" t="s">
        <v>52</v>
      </c>
      <c r="B2">
        <v>30.552898272386358</v>
      </c>
      <c r="C2">
        <f>B2*0.000000277778</f>
        <v>8.486922976306938E-6</v>
      </c>
      <c r="D2">
        <f>C2*0.23314</f>
        <v>1.9786412226961995E-6</v>
      </c>
      <c r="E2">
        <f>C2 * 0.23104</f>
        <v>1.9608186844459547E-6</v>
      </c>
      <c r="F2">
        <f>C2* 0.00072</f>
        <v>6.1105845429409953E-9</v>
      </c>
      <c r="G2">
        <f>C2 * 0.00138</f>
        <v>1.1711953707303574E-8</v>
      </c>
    </row>
    <row r="3" spans="1:7" x14ac:dyDescent="0.3">
      <c r="A3" t="s">
        <v>49</v>
      </c>
      <c r="B3">
        <v>38.820122269554972</v>
      </c>
      <c r="C3">
        <f t="shared" ref="C3:C4" si="0">B3*0.000000277778</f>
        <v>1.0783375923792441E-5</v>
      </c>
      <c r="D3">
        <f t="shared" ref="D3:D4" si="1">C3*0.23314</f>
        <v>2.5140362628729695E-6</v>
      </c>
      <c r="E3">
        <f t="shared" ref="E3:E4" si="2">C3 * 0.23104</f>
        <v>2.4913911734330054E-6</v>
      </c>
      <c r="F3">
        <f t="shared" ref="F3:F4" si="3">C3* 0.00072</f>
        <v>7.7640306651305577E-9</v>
      </c>
      <c r="G3">
        <f t="shared" ref="G3:G4" si="4">C3 * 0.00138</f>
        <v>1.4881058774833567E-8</v>
      </c>
    </row>
    <row r="4" spans="1:7" x14ac:dyDescent="0.3">
      <c r="A4" t="s">
        <v>53</v>
      </c>
      <c r="B4">
        <v>37.090688586443868</v>
      </c>
      <c r="C4">
        <f t="shared" si="0"/>
        <v>1.0302977294165205E-5</v>
      </c>
      <c r="D4">
        <f t="shared" si="1"/>
        <v>2.4020361263616759E-6</v>
      </c>
      <c r="E4">
        <f t="shared" si="2"/>
        <v>2.3803998740439287E-6</v>
      </c>
      <c r="F4">
        <f t="shared" si="3"/>
        <v>7.4181436517989475E-9</v>
      </c>
      <c r="G4">
        <f t="shared" si="4"/>
        <v>1.4218108665947982E-8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2021-04-16T18:48:04Z</dcterms:modified>
  <cp:category/>
  <cp:contentStatus/>
</cp:coreProperties>
</file>