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F76D608F-6AD3-47F5-86C9-0A59F63D7622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36" i="41"/>
  <c r="N36" i="41" s="1"/>
  <c r="P36" i="41" s="1"/>
  <c r="Q36" i="41" s="1"/>
  <c r="L35" i="41"/>
  <c r="N35" i="41" s="1"/>
  <c r="P35" i="41" s="1"/>
  <c r="Q35" i="41" s="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N19" i="4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<sst xmlns="http://schemas.openxmlformats.org/spreadsheetml/2006/main" count="541" uniqueCount="59">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</sst>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1.53140952182519</c:v>
                </c:pt>
                <c:pt idx="1">
                  <c:v>14.584852588811334</c:v>
                </c:pt>
                <c:pt idx="2">
                  <c:v>0</c:v>
                </c:pt>
                <c:pt idx="3">
                  <c:v>21.877278883217002</c:v>
                </c:pt>
                <c:pt idx="4">
                  <c:v>37.993540993853529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0.83494934465151094</c:v>
                </c:pt>
                <c:pt idx="1">
                  <c:v>11.283621166292647</c:v>
                </c:pt>
                <c:pt idx="2">
                  <c:v>0</c:v>
                </c:pt>
                <c:pt idx="3">
                  <c:v>16.925431749438971</c:v>
                </c:pt>
                <c:pt idx="4">
                  <c:v>29.044002260383131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0.90176108635688534</c:v>
                </c:pt>
                <c:pt idx="1">
                  <c:v>12.730744748567794</c:v>
                </c:pt>
                <c:pt idx="2">
                  <c:v>0</c:v>
                </c:pt>
                <c:pt idx="3">
                  <c:v>19.096117122851691</c:v>
                </c:pt>
                <c:pt idx="4">
                  <c:v>32.728622957776366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37.993540993853529</c:v>
                </c:pt>
                <c:pt idx="2">
                  <c:v>29.044002260383131</c:v>
                </c:pt>
                <c:pt idx="3">
                  <c:v>32.728622957776366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0.22928591519949992</c:v>
                </c:pt>
                <c:pt idx="2">
                  <c:v>0.14664756317689534</c:v>
                </c:pt>
                <c:pt idx="3">
                  <c:v>0.29145008487163176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38.222826909053026</c:v>
                </c:pt>
                <c:pt idx="2">
                  <c:v>29.190649823560026</c:v>
                </c:pt>
                <c:pt idx="3">
                  <c:v>33.020073042648001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N18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1.6200294550810015</v>
      </c>
      <c r="I4" s="7">
        <v>14.727540500736378</v>
      </c>
      <c r="J4" s="7">
        <v>0</v>
      </c>
      <c r="K4" s="7">
        <v>22.091310751104565</v>
      </c>
      <c r="L4" s="7">
        <f>SUM(H4:K4)</f>
        <v>38.43888070692195</v>
      </c>
      <c r="M4" s="7">
        <v>0.29499999999999998</v>
      </c>
      <c r="N4" s="7">
        <f>SUM(L4,M4)</f>
        <v>38.733880706921951</v>
      </c>
      <c r="O4" s="7">
        <v>2.0369999999999999</v>
      </c>
      <c r="P4" s="11">
        <f>N4*O4/1000</f>
        <v>7.8900915000000016E-2</v>
      </c>
      <c r="Q4" s="11">
        <f>P4/O4*1000</f>
        <v>38.733880706921958</v>
      </c>
      <c r="R4" s="22">
        <f>SUM(P4:P9,P11:P13)/SUM(O4:O9,O11:O13)*1000</f>
        <v>38.222826909053026</v>
      </c>
      <c r="T4" s="10" t="s">
        <v>52</v>
      </c>
      <c r="U4" s="11">
        <f>SUM(H4*$O$4,H5*$O$5,H6*$O$6,H7*$O$7,H8*$O$8,H9*$O$9,H11*$O$11,H12*$O$12,H13*$O$13)/1000</f>
        <v>2.9399999999999999E-2</v>
      </c>
      <c r="V4" s="11">
        <f>SUM(I4*$O$4,I5*$O$5,I6*$O$6,I7*$O$7,I8*$O$8,I9*$O$9,I11*$O$11,I12*$O$12,I13*$O$13)/1000</f>
        <v>0.28000000000000003</v>
      </c>
      <c r="W4" s="11">
        <f t="shared" ref="W4:Z4" si="0">SUM(J4*$O$4,J5*$O$5,J6*$O$6,J7*$O$7,J8*$O$8,J9*$O$9,J11*$O$11,J12*$O$12,J13*$O$13)/1000</f>
        <v>0</v>
      </c>
      <c r="X4" s="11">
        <f t="shared" si="0"/>
        <v>0.42</v>
      </c>
      <c r="Y4" s="11">
        <f>SUM(U4:X4)</f>
        <v>0.72940000000000005</v>
      </c>
      <c r="Z4" s="11">
        <f t="shared" si="0"/>
        <v>4.4018309999999993E-3</v>
      </c>
      <c r="AA4" s="11">
        <f>SUM(O4:O9,O11:O13)</f>
        <v>19.198</v>
      </c>
      <c r="AB4" s="11">
        <f>SUM(Y4:Z4)</f>
        <v>0.73380183100000007</v>
      </c>
      <c r="AC4" s="11">
        <f>AB4/AA4*1000</f>
        <v>38.222826909053026</v>
      </c>
    </row>
    <row r="5" spans="6:29" x14ac:dyDescent="0.3">
      <c r="F5" s="33"/>
      <c r="G5" s="9">
        <v>2</v>
      </c>
      <c r="H5" s="7">
        <v>2.2477522477522478</v>
      </c>
      <c r="I5" s="7">
        <v>14.985014985014987</v>
      </c>
      <c r="J5" s="7">
        <v>0</v>
      </c>
      <c r="K5" s="7">
        <v>22.477522477522481</v>
      </c>
      <c r="L5" s="7">
        <f t="shared" ref="L5:L13" si="1">SUM(H5:K5)</f>
        <v>39.710289710289715</v>
      </c>
      <c r="M5" s="7">
        <v>0.6</v>
      </c>
      <c r="N5" s="7">
        <f t="shared" ref="N5:N37" si="2">SUM(L5,M5)</f>
        <v>40.310289710289716</v>
      </c>
      <c r="O5" s="7">
        <v>2.0019999999999998</v>
      </c>
      <c r="P5" s="11">
        <f t="shared" ref="P5:P37" si="3">N5*O5/1000</f>
        <v>8.0701200000000001E-2</v>
      </c>
      <c r="Q5" s="11">
        <f t="shared" ref="Q5:Q37" si="4">P5/O5*1000</f>
        <v>40.310289710289716</v>
      </c>
      <c r="R5" s="22"/>
      <c r="T5" s="10" t="s">
        <v>49</v>
      </c>
      <c r="U5" s="11">
        <f>SUM(H16*$O$16,H17*$O$17,H18*$O$18,H19*$O$19,H20*$O$20,H23*$O$23,H24*$O$24,H25*$O$25)/1000</f>
        <v>7.400990990990992E-3</v>
      </c>
      <c r="V5" s="11">
        <f t="shared" ref="V5:Z5" si="5">SUM(I16*$O$16,I17*$O$17,I18*$O$18,I19*$O$19,I20*$O$20,I23*$O$23,I24*$O$24,I25*$O$25)/1000</f>
        <v>0.10001801801801802</v>
      </c>
      <c r="W5" s="11">
        <f t="shared" si="5"/>
        <v>0</v>
      </c>
      <c r="X5" s="11">
        <f t="shared" si="5"/>
        <v>0.15002702702702703</v>
      </c>
      <c r="Y5" s="11">
        <f t="shared" ref="Y5:Y6" si="6">SUM(U5:X5)</f>
        <v>0.25744603603603605</v>
      </c>
      <c r="Z5" s="11">
        <f t="shared" si="5"/>
        <v>1.2998840000000001E-3</v>
      </c>
      <c r="AA5" s="11">
        <f>SUM(O16:O20,O23:O25)</f>
        <v>8.863999999999999</v>
      </c>
      <c r="AB5" s="11">
        <f t="shared" ref="AB5:AB6" si="7">SUM(Y5:Z5)</f>
        <v>0.25874592003603603</v>
      </c>
      <c r="AC5" s="11">
        <f t="shared" ref="AC5:AC6" si="8">AB5/AA5*1000</f>
        <v>29.190649823560026</v>
      </c>
    </row>
    <row r="6" spans="6:29" x14ac:dyDescent="0.3">
      <c r="F6" s="33"/>
      <c r="G6" s="9">
        <v>3</v>
      </c>
      <c r="H6" s="7">
        <v>1.480750246791708</v>
      </c>
      <c r="I6" s="7">
        <v>14.807502467917079</v>
      </c>
      <c r="J6" s="7">
        <v>0</v>
      </c>
      <c r="K6" s="7">
        <v>22.21125370187562</v>
      </c>
      <c r="L6" s="7">
        <f t="shared" si="1"/>
        <v>38.49950641658441</v>
      </c>
      <c r="M6" s="7">
        <v>9.9000000000000005E-2</v>
      </c>
      <c r="N6" s="7">
        <f t="shared" si="2"/>
        <v>38.598506416584407</v>
      </c>
      <c r="O6" s="7">
        <v>2.0259999999999998</v>
      </c>
      <c r="P6" s="11">
        <f t="shared" si="3"/>
        <v>7.8200574000000009E-2</v>
      </c>
      <c r="Q6" s="11">
        <f t="shared" si="4"/>
        <v>38.598506416584414</v>
      </c>
      <c r="R6" s="22"/>
      <c r="T6" s="10" t="s">
        <v>53</v>
      </c>
      <c r="U6" s="11">
        <f>SUM(H28*$O$28,H29*$O$29,H30*$O$30,H31*$O$31,H32*$O$32,H33*$O$33,H34*$O$34,H35*$O$35,H36*$O$36,H37*$O$37)/1000</f>
        <v>1.7000000000000001E-2</v>
      </c>
      <c r="V6" s="11">
        <f t="shared" ref="V6:Z6" si="9">SUM(I28*$O$28,I29*$O$29,I30*$O$30,I31*$O$31,I32*$O$32,I33*$O$33,I34*$O$34,I35*$O$35,I36*$O$36,I37*$O$37)/1000</f>
        <v>0.24</v>
      </c>
      <c r="W6" s="11">
        <f t="shared" si="9"/>
        <v>0</v>
      </c>
      <c r="X6" s="11">
        <f t="shared" si="9"/>
        <v>0.36</v>
      </c>
      <c r="Y6" s="11">
        <f t="shared" si="6"/>
        <v>0.61699999999999999</v>
      </c>
      <c r="Z6" s="11">
        <f t="shared" si="9"/>
        <v>5.4944170000000014E-3</v>
      </c>
      <c r="AA6" s="11">
        <f>SUM(O28:O37)</f>
        <v>18.851999999999997</v>
      </c>
      <c r="AB6" s="11">
        <f t="shared" si="7"/>
        <v>0.62249441699999997</v>
      </c>
      <c r="AC6" s="11">
        <f t="shared" si="8"/>
        <v>33.020073042648001</v>
      </c>
    </row>
    <row r="7" spans="6:29" x14ac:dyDescent="0.3">
      <c r="F7" s="33"/>
      <c r="G7" s="9">
        <v>4</v>
      </c>
      <c r="H7" s="7">
        <v>1.4471057884231537</v>
      </c>
      <c r="I7" s="7">
        <v>14.970059880239521</v>
      </c>
      <c r="J7" s="7">
        <v>0</v>
      </c>
      <c r="K7" s="7">
        <v>22.45508982035928</v>
      </c>
      <c r="L7" s="7">
        <f t="shared" si="1"/>
        <v>38.872255489021953</v>
      </c>
      <c r="M7" s="7">
        <v>0.2</v>
      </c>
      <c r="N7" s="7">
        <f t="shared" si="2"/>
        <v>39.072255489021956</v>
      </c>
      <c r="O7" s="7">
        <v>2.004</v>
      </c>
      <c r="P7" s="11">
        <f t="shared" si="3"/>
        <v>7.830079999999999E-2</v>
      </c>
      <c r="Q7" s="11">
        <f t="shared" si="4"/>
        <v>39.072255489021948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1.1313330054107231</v>
      </c>
      <c r="I8" s="7">
        <v>14.756517461878998</v>
      </c>
      <c r="J8" s="7">
        <v>0</v>
      </c>
      <c r="K8" s="7">
        <v>22.134776192818496</v>
      </c>
      <c r="L8" s="7">
        <f t="shared" si="1"/>
        <v>38.022626660108216</v>
      </c>
      <c r="M8" s="7">
        <v>0.246</v>
      </c>
      <c r="N8" s="7">
        <f t="shared" si="2"/>
        <v>38.268626660108218</v>
      </c>
      <c r="O8" s="7">
        <v>2.0329999999999999</v>
      </c>
      <c r="P8" s="11">
        <f t="shared" si="3"/>
        <v>7.7800118000000001E-2</v>
      </c>
      <c r="Q8" s="11">
        <f t="shared" si="4"/>
        <v>38.268626660108218</v>
      </c>
      <c r="R8" s="22"/>
    </row>
    <row r="9" spans="6:29" x14ac:dyDescent="0.3">
      <c r="F9" s="33"/>
      <c r="G9" s="9">
        <v>6</v>
      </c>
      <c r="H9" s="8">
        <v>1.9940179461615153</v>
      </c>
      <c r="I9" s="8">
        <v>14.955134596211364</v>
      </c>
      <c r="J9" s="8">
        <v>0</v>
      </c>
      <c r="K9" s="8">
        <v>22.432701894317045</v>
      </c>
      <c r="L9" s="8">
        <f t="shared" si="1"/>
        <v>39.38185443668992</v>
      </c>
      <c r="M9" s="8">
        <v>0.29899999999999999</v>
      </c>
      <c r="N9" s="8">
        <f t="shared" si="2"/>
        <v>39.68085443668992</v>
      </c>
      <c r="O9" s="8">
        <v>2.0059999999999998</v>
      </c>
      <c r="P9" s="12">
        <f t="shared" si="3"/>
        <v>7.9599793999999974E-2</v>
      </c>
      <c r="Q9" s="12">
        <f t="shared" si="4"/>
        <v>39.68085443668992</v>
      </c>
      <c r="R9" s="22"/>
    </row>
    <row r="10" spans="6:29" ht="14.4" customHeight="1" x14ac:dyDescent="0.3">
      <c r="F10" s="33"/>
      <c r="G10" s="9" t="s">
        <v>37</v>
      </c>
      <c r="H10" s="8">
        <v>1.0848126232741617</v>
      </c>
      <c r="I10" s="8">
        <v>14.792899408284024</v>
      </c>
      <c r="J10" s="8">
        <v>0</v>
      </c>
      <c r="K10" s="8">
        <v>22.189349112426036</v>
      </c>
      <c r="L10" s="8">
        <f t="shared" ref="L10" si="10">SUM(H10:K10)</f>
        <v>38.067061143984219</v>
      </c>
      <c r="M10" s="8">
        <v>0.19700000000000001</v>
      </c>
      <c r="N10" s="8">
        <f>SUM(L10,M10)</f>
        <v>38.264061143984222</v>
      </c>
      <c r="O10" s="8">
        <v>2.028</v>
      </c>
      <c r="P10" s="12">
        <f t="shared" ref="P10" si="11">N10*O10/1000</f>
        <v>7.7599516000000007E-2</v>
      </c>
      <c r="Q10" s="12">
        <f t="shared" ref="Q10" si="12">P10/O10*1000</f>
        <v>38.264061143984222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1.4792899408284026</v>
      </c>
      <c r="I11" s="8">
        <v>14.792899408284027</v>
      </c>
      <c r="J11" s="8">
        <v>0</v>
      </c>
      <c r="K11" s="8">
        <v>22.18934911242604</v>
      </c>
      <c r="L11" s="8">
        <f t="shared" si="1"/>
        <v>38.461538461538467</v>
      </c>
      <c r="M11" s="8">
        <v>0.19700000000000001</v>
      </c>
      <c r="N11" s="8">
        <f t="shared" si="2"/>
        <v>38.65853846153847</v>
      </c>
      <c r="O11" s="8">
        <v>2.028</v>
      </c>
      <c r="P11" s="12">
        <f t="shared" si="3"/>
        <v>7.8399516000000016E-2</v>
      </c>
      <c r="Q11" s="12">
        <f t="shared" si="4"/>
        <v>38.65853846153847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0.95836087243886336</v>
      </c>
      <c r="I12" s="8">
        <v>13.218770654329148</v>
      </c>
      <c r="J12" s="8">
        <v>0</v>
      </c>
      <c r="K12" s="8">
        <v>19.828155981493722</v>
      </c>
      <c r="L12" s="8">
        <f t="shared" si="1"/>
        <v>34.005287508261731</v>
      </c>
      <c r="M12" s="8">
        <v>3.3000000000000002E-2</v>
      </c>
      <c r="N12" s="8">
        <f t="shared" si="2"/>
        <v>34.038287508261732</v>
      </c>
      <c r="O12" s="8">
        <v>3.0259999999999998</v>
      </c>
      <c r="P12" s="12">
        <f t="shared" si="3"/>
        <v>0.10299985799999999</v>
      </c>
      <c r="Q12" s="12">
        <f t="shared" si="4"/>
        <v>34.038287508261732</v>
      </c>
      <c r="R12" s="22"/>
      <c r="T12" s="10" t="s">
        <v>52</v>
      </c>
      <c r="U12" s="11">
        <f>U4</f>
        <v>2.9399999999999999E-2</v>
      </c>
      <c r="V12" s="11">
        <f t="shared" ref="V12:AC12" si="13">V4</f>
        <v>0.28000000000000003</v>
      </c>
      <c r="W12" s="11">
        <f t="shared" si="13"/>
        <v>0</v>
      </c>
      <c r="X12" s="11">
        <f t="shared" si="13"/>
        <v>0.42</v>
      </c>
      <c r="Y12" s="11">
        <f t="shared" si="13"/>
        <v>0.72940000000000005</v>
      </c>
      <c r="Z12" s="11">
        <f t="shared" si="13"/>
        <v>4.4018309999999993E-3</v>
      </c>
      <c r="AA12" s="11">
        <f t="shared" si="13"/>
        <v>19.198</v>
      </c>
      <c r="AB12" s="11">
        <f t="shared" si="13"/>
        <v>0.73380183100000007</v>
      </c>
      <c r="AC12" s="11">
        <f t="shared" si="13"/>
        <v>38.222826909053026</v>
      </c>
    </row>
    <row r="13" spans="6:29" x14ac:dyDescent="0.3">
      <c r="F13" s="33"/>
      <c r="G13" s="9">
        <v>10</v>
      </c>
      <c r="H13" s="8">
        <v>1.7190569744597248</v>
      </c>
      <c r="I13" s="8">
        <v>14.734774066797643</v>
      </c>
      <c r="J13" s="8">
        <v>0</v>
      </c>
      <c r="K13" s="8">
        <v>22.102161100196465</v>
      </c>
      <c r="L13" s="8">
        <f t="shared" si="1"/>
        <v>38.555992141453828</v>
      </c>
      <c r="M13" s="8">
        <v>0.19600000000000001</v>
      </c>
      <c r="N13" s="8">
        <f t="shared" si="2"/>
        <v>38.751992141453826</v>
      </c>
      <c r="O13" s="8">
        <v>2.036</v>
      </c>
      <c r="P13" s="12">
        <f t="shared" si="3"/>
        <v>7.8899055999999981E-2</v>
      </c>
      <c r="Q13" s="12">
        <f t="shared" si="4"/>
        <v>38.751992141453819</v>
      </c>
      <c r="R13" s="22"/>
      <c r="T13" s="10" t="s">
        <v>49</v>
      </c>
      <c r="U13" s="11">
        <f t="shared" ref="U13:AC13" si="14">U5</f>
        <v>7.400990990990992E-3</v>
      </c>
      <c r="V13" s="11">
        <f t="shared" si="14"/>
        <v>0.10001801801801802</v>
      </c>
      <c r="W13" s="11">
        <f t="shared" si="14"/>
        <v>0</v>
      </c>
      <c r="X13" s="11">
        <f t="shared" si="14"/>
        <v>0.15002702702702703</v>
      </c>
      <c r="Y13" s="11">
        <f t="shared" si="14"/>
        <v>0.25744603603603605</v>
      </c>
      <c r="Z13" s="11">
        <f t="shared" si="14"/>
        <v>1.2998840000000001E-3</v>
      </c>
      <c r="AA13" s="11">
        <f t="shared" si="14"/>
        <v>8.863999999999999</v>
      </c>
      <c r="AB13" s="11">
        <f t="shared" si="14"/>
        <v>0.25874592003603603</v>
      </c>
      <c r="AC13" s="11">
        <f t="shared" si="14"/>
        <v>29.190649823560026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1.7000000000000001E-2</v>
      </c>
      <c r="V14" s="11">
        <f t="shared" si="15"/>
        <v>0.24</v>
      </c>
      <c r="W14" s="11">
        <f t="shared" si="15"/>
        <v>0</v>
      </c>
      <c r="X14" s="11">
        <f t="shared" si="15"/>
        <v>0.36</v>
      </c>
      <c r="Y14" s="11">
        <f t="shared" si="15"/>
        <v>0.61699999999999999</v>
      </c>
      <c r="Z14" s="11">
        <f t="shared" si="15"/>
        <v>5.4944170000000014E-3</v>
      </c>
      <c r="AA14" s="11">
        <f t="shared" si="15"/>
        <v>18.851999999999997</v>
      </c>
      <c r="AB14" s="11">
        <f t="shared" si="15"/>
        <v>0.62249441699999997</v>
      </c>
      <c r="AC14" s="11">
        <f t="shared" si="15"/>
        <v>33.020073042648001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0.82796688132474694</v>
      </c>
      <c r="I16" s="7">
        <v>18.399264029438822</v>
      </c>
      <c r="J16" s="7">
        <v>0</v>
      </c>
      <c r="K16" s="7">
        <v>27.598896044158234</v>
      </c>
      <c r="L16" s="7">
        <f>SUM(H16:K16)</f>
        <v>46.826126954921804</v>
      </c>
      <c r="M16" s="7">
        <v>9.1999999999999998E-2</v>
      </c>
      <c r="N16" s="7">
        <f t="shared" si="2"/>
        <v>46.918126954921803</v>
      </c>
      <c r="O16" s="7">
        <v>1.087</v>
      </c>
      <c r="P16" s="11">
        <f t="shared" si="3"/>
        <v>5.1000003999999995E-2</v>
      </c>
      <c r="Q16" s="11">
        <f t="shared" si="4"/>
        <v>46.918126954921796</v>
      </c>
      <c r="R16" s="22">
        <f>SUM(P16:P20,P23:P25)*1000/SUM(O16:O20,O23:O25)</f>
        <v>29.190649823560022</v>
      </c>
    </row>
    <row r="17" spans="6:28" ht="14.4" customHeight="1" x14ac:dyDescent="0.3">
      <c r="F17" s="33"/>
      <c r="G17" s="9">
        <v>2</v>
      </c>
      <c r="H17" s="7">
        <v>0.27002700270027002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22.772277227722775</v>
      </c>
      <c r="M17" s="7">
        <v>0.09</v>
      </c>
      <c r="N17" s="7">
        <f t="shared" si="2"/>
        <v>22.862277227722775</v>
      </c>
      <c r="O17" s="7">
        <v>1.111</v>
      </c>
      <c r="P17" s="11">
        <f t="shared" si="3"/>
        <v>2.5399990000000004E-2</v>
      </c>
      <c r="Q17" s="11">
        <f t="shared" si="4"/>
        <v>22.862277227722775</v>
      </c>
      <c r="R17" s="22"/>
    </row>
    <row r="18" spans="6:28" x14ac:dyDescent="0.3">
      <c r="F18" s="33"/>
      <c r="G18" s="9">
        <v>3</v>
      </c>
      <c r="H18" s="7">
        <v>0.81008100810081007</v>
      </c>
      <c r="I18" s="7">
        <v>9.0009000900090008</v>
      </c>
      <c r="J18" s="7">
        <v>0</v>
      </c>
      <c r="K18" s="7">
        <v>13.501350135013501</v>
      </c>
      <c r="L18" s="7">
        <f t="shared" si="16"/>
        <v>23.312331233123309</v>
      </c>
      <c r="M18" s="7">
        <v>0.18</v>
      </c>
      <c r="N18" s="7">
        <f t="shared" si="2"/>
        <v>23.492331233123309</v>
      </c>
      <c r="O18" s="7">
        <v>1.111</v>
      </c>
      <c r="P18" s="11">
        <f t="shared" si="3"/>
        <v>2.6099979999999995E-2</v>
      </c>
      <c r="Q18" s="11">
        <f t="shared" si="4"/>
        <v>23.492331233123306</v>
      </c>
      <c r="R18" s="22"/>
    </row>
    <row r="19" spans="6:28" ht="25.2" customHeight="1" x14ac:dyDescent="0.3">
      <c r="F19" s="33"/>
      <c r="G19" s="9">
        <v>4</v>
      </c>
      <c r="H19" s="7">
        <v>0.81008100810081007</v>
      </c>
      <c r="I19" s="7">
        <v>9.0009000900090008</v>
      </c>
      <c r="J19" s="7">
        <v>0</v>
      </c>
      <c r="K19" s="7">
        <v>13.501350135013501</v>
      </c>
      <c r="L19" s="7">
        <f t="shared" si="16"/>
        <v>23.312331233123309</v>
      </c>
      <c r="M19" s="7">
        <v>0.18</v>
      </c>
      <c r="N19" s="7">
        <f>SUM(L19,M19)</f>
        <v>23.492331233123309</v>
      </c>
      <c r="O19" s="7">
        <v>1.111</v>
      </c>
      <c r="P19" s="11">
        <f>N19*O19/1000</f>
        <v>2.6099979999999995E-2</v>
      </c>
      <c r="Q19" s="11">
        <f t="shared" si="4"/>
        <v>23.492331233123306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2.1602160216021602</v>
      </c>
      <c r="I20" s="7">
        <v>9.0009000900090008</v>
      </c>
      <c r="J20" s="7">
        <v>0</v>
      </c>
      <c r="K20" s="7">
        <v>13.501350135013501</v>
      </c>
      <c r="L20" s="7">
        <f t="shared" si="16"/>
        <v>24.66246624662466</v>
      </c>
      <c r="M20" s="7">
        <v>0.18</v>
      </c>
      <c r="N20" s="7">
        <f t="shared" si="2"/>
        <v>24.84246624662466</v>
      </c>
      <c r="O20" s="7">
        <v>1.111</v>
      </c>
      <c r="P20" s="11">
        <f t="shared" si="3"/>
        <v>2.759998E-2</v>
      </c>
      <c r="Q20" s="11">
        <f t="shared" si="4"/>
        <v>24.842466246624664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0.36003600360036003</v>
      </c>
      <c r="I21" s="8">
        <v>9.0009000900090008</v>
      </c>
      <c r="J21" s="8">
        <v>0</v>
      </c>
      <c r="K21" s="8">
        <v>13.501350135013501</v>
      </c>
      <c r="L21" s="8">
        <f t="shared" si="16"/>
        <v>22.862286228622864</v>
      </c>
      <c r="M21" s="7">
        <v>0.18</v>
      </c>
      <c r="N21" s="8">
        <f t="shared" ref="N21:N22" si="17">SUM(L21,M21)</f>
        <v>23.042286228622864</v>
      </c>
      <c r="O21" s="7">
        <v>1.111</v>
      </c>
      <c r="P21" s="12">
        <f t="shared" ref="P21:P22" si="18">N21*O21/1000</f>
        <v>2.5599980000000001E-2</v>
      </c>
      <c r="Q21" s="12">
        <f t="shared" ref="Q21:Q22" si="19">P21/O21*1000</f>
        <v>23.042286228622864</v>
      </c>
      <c r="R21" s="22"/>
      <c r="T21" s="14" t="s">
        <v>52</v>
      </c>
      <c r="U21" s="11">
        <f>U4*1000/$AA$4</f>
        <v>1.53140952182519</v>
      </c>
      <c r="V21" s="11">
        <f t="shared" ref="V21:Z21" si="20">V4*1000/$AA$4</f>
        <v>14.584852588811334</v>
      </c>
      <c r="W21" s="11">
        <f t="shared" si="20"/>
        <v>0</v>
      </c>
      <c r="X21" s="11">
        <f t="shared" si="20"/>
        <v>21.877278883217002</v>
      </c>
      <c r="Y21" s="11">
        <f t="shared" si="20"/>
        <v>37.993540993853529</v>
      </c>
      <c r="Z21" s="11">
        <f t="shared" si="20"/>
        <v>0.22928591519949992</v>
      </c>
      <c r="AA21" s="11">
        <f>SUM(Y21:Z21)</f>
        <v>38.222826909053026</v>
      </c>
      <c r="AB21" s="11">
        <v>1</v>
      </c>
    </row>
    <row r="22" spans="6:28" x14ac:dyDescent="0.3">
      <c r="F22" s="33"/>
      <c r="G22" s="9">
        <v>7</v>
      </c>
      <c r="H22" s="8">
        <v>0.27002700270027002</v>
      </c>
      <c r="I22" s="8">
        <v>9.0009000900090008</v>
      </c>
      <c r="J22" s="8">
        <v>0</v>
      </c>
      <c r="K22" s="8">
        <v>13.501350135013501</v>
      </c>
      <c r="L22" s="8">
        <f t="shared" si="16"/>
        <v>22.772277227722775</v>
      </c>
      <c r="M22" s="8">
        <v>0.09</v>
      </c>
      <c r="N22" s="8">
        <f t="shared" si="17"/>
        <v>22.862277227722775</v>
      </c>
      <c r="O22" s="8">
        <v>1.111</v>
      </c>
      <c r="P22" s="12">
        <f t="shared" si="18"/>
        <v>2.5399990000000004E-2</v>
      </c>
      <c r="Q22" s="12">
        <f t="shared" si="19"/>
        <v>22.862277227722775</v>
      </c>
      <c r="R22" s="22"/>
      <c r="T22" s="10" t="s">
        <v>49</v>
      </c>
      <c r="U22" s="11">
        <f>U5*1000/$AA$5</f>
        <v>0.83494934465151094</v>
      </c>
      <c r="V22" s="11">
        <f t="shared" ref="V22:Z22" si="21">V5*1000/$AA$5</f>
        <v>11.283621166292647</v>
      </c>
      <c r="W22" s="11">
        <f t="shared" si="21"/>
        <v>0</v>
      </c>
      <c r="X22" s="11">
        <f t="shared" si="21"/>
        <v>16.925431749438971</v>
      </c>
      <c r="Y22" s="11">
        <f t="shared" si="21"/>
        <v>29.044002260383131</v>
      </c>
      <c r="Z22" s="11">
        <f t="shared" si="21"/>
        <v>0.14664756317689534</v>
      </c>
      <c r="AA22" s="11">
        <f t="shared" ref="AA22:AA23" si="22">SUM(Y22:Z22)</f>
        <v>29.190649823560026</v>
      </c>
      <c r="AB22" s="11">
        <v>1</v>
      </c>
    </row>
    <row r="23" spans="6:28" x14ac:dyDescent="0.3">
      <c r="F23" s="33"/>
      <c r="G23" s="9" t="s">
        <v>48</v>
      </c>
      <c r="H23" s="8">
        <v>0.45004500450045004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22.952295229522953</v>
      </c>
      <c r="M23" s="8">
        <v>0.18</v>
      </c>
      <c r="N23" s="8">
        <f t="shared" si="2"/>
        <v>23.132295229522953</v>
      </c>
      <c r="O23" s="8">
        <v>1.111</v>
      </c>
      <c r="P23" s="12">
        <f t="shared" si="3"/>
        <v>2.5699980000000001E-2</v>
      </c>
      <c r="Q23" s="12">
        <f t="shared" si="4"/>
        <v>23.132295229522953</v>
      </c>
      <c r="R23" s="22"/>
      <c r="T23" s="10" t="s">
        <v>53</v>
      </c>
      <c r="U23" s="11">
        <f>U6*1000/$AA$6</f>
        <v>0.90176108635688534</v>
      </c>
      <c r="V23" s="11">
        <f t="shared" ref="V23:Z23" si="24">V6*1000/$AA$6</f>
        <v>12.730744748567794</v>
      </c>
      <c r="W23" s="11">
        <f t="shared" si="24"/>
        <v>0</v>
      </c>
      <c r="X23" s="11">
        <f t="shared" si="24"/>
        <v>19.096117122851691</v>
      </c>
      <c r="Y23" s="11">
        <f t="shared" si="24"/>
        <v>32.728622957776366</v>
      </c>
      <c r="Z23" s="11">
        <f t="shared" si="24"/>
        <v>0.29145008487163176</v>
      </c>
      <c r="AA23" s="11">
        <f t="shared" si="22"/>
        <v>33.020073042648001</v>
      </c>
      <c r="AB23" s="11">
        <v>1</v>
      </c>
    </row>
    <row r="24" spans="6:28" x14ac:dyDescent="0.3">
      <c r="F24" s="33"/>
      <c r="G24" s="9">
        <v>9</v>
      </c>
      <c r="H24" s="8">
        <v>0.36003600360036003</v>
      </c>
      <c r="I24" s="8">
        <v>9.0009000900090008</v>
      </c>
      <c r="J24" s="8">
        <v>0</v>
      </c>
      <c r="K24" s="8">
        <v>13.501350135013501</v>
      </c>
      <c r="L24" s="8">
        <f t="shared" si="23"/>
        <v>22.862286228622864</v>
      </c>
      <c r="M24" s="8">
        <v>0.18</v>
      </c>
      <c r="N24" s="8">
        <f t="shared" si="2"/>
        <v>23.042286228622864</v>
      </c>
      <c r="O24" s="8">
        <v>1.111</v>
      </c>
      <c r="P24" s="12">
        <f t="shared" si="3"/>
        <v>2.5599980000000001E-2</v>
      </c>
      <c r="Q24" s="12">
        <f t="shared" si="4"/>
        <v>23.042286228622864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0.99099099099099097</v>
      </c>
      <c r="I25" s="8">
        <v>18.018018018018015</v>
      </c>
      <c r="J25" s="8">
        <v>0</v>
      </c>
      <c r="K25" s="8">
        <v>27.027027027027025</v>
      </c>
      <c r="L25" s="8">
        <f t="shared" si="23"/>
        <v>46.03603603603603</v>
      </c>
      <c r="M25" s="8">
        <v>0.09</v>
      </c>
      <c r="N25" s="8">
        <f t="shared" si="2"/>
        <v>46.126036036036034</v>
      </c>
      <c r="O25" s="8">
        <v>1.111</v>
      </c>
      <c r="P25" s="12">
        <f t="shared" si="3"/>
        <v>5.1246026036036035E-2</v>
      </c>
      <c r="Q25" s="12">
        <f t="shared" si="4"/>
        <v>46.126036036036041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1.6831683168316833</v>
      </c>
      <c r="I28" s="7">
        <v>19.801980198019802</v>
      </c>
      <c r="J28" s="7">
        <v>0</v>
      </c>
      <c r="K28" s="7">
        <v>29.702970297029704</v>
      </c>
      <c r="L28" s="7">
        <f>SUM(H28:K28)</f>
        <v>51.188118811881189</v>
      </c>
      <c r="M28" s="7">
        <v>0.19800000000000001</v>
      </c>
      <c r="N28" s="7">
        <f t="shared" si="2"/>
        <v>51.38611881188119</v>
      </c>
      <c r="O28" s="7">
        <v>1.01</v>
      </c>
      <c r="P28" s="11">
        <f t="shared" si="3"/>
        <v>5.1899979999999998E-2</v>
      </c>
      <c r="Q28" s="11">
        <f t="shared" si="4"/>
        <v>51.38611881188119</v>
      </c>
      <c r="R28" s="22">
        <f>SUM(P28:P37)*1000/SUM(O28:O37)</f>
        <v>33.020073042648001</v>
      </c>
    </row>
    <row r="29" spans="6:28" x14ac:dyDescent="0.3">
      <c r="F29" s="33"/>
      <c r="G29" s="9">
        <v>2</v>
      </c>
      <c r="H29" s="7">
        <v>0.78817733990147798</v>
      </c>
      <c r="I29" s="7">
        <v>19.704433497536947</v>
      </c>
      <c r="J29" s="7">
        <v>0</v>
      </c>
      <c r="K29" s="7">
        <v>29.55665024630542</v>
      </c>
      <c r="L29" s="7">
        <f>SUM(H29:K29)</f>
        <v>50.049261083743843</v>
      </c>
      <c r="M29" s="7">
        <v>9.9000000000000005E-2</v>
      </c>
      <c r="N29" s="7">
        <f t="shared" si="2"/>
        <v>50.14826108374384</v>
      </c>
      <c r="O29" s="7">
        <v>1.0149999999999999</v>
      </c>
      <c r="P29" s="11">
        <f t="shared" si="3"/>
        <v>5.0900484999999995E-2</v>
      </c>
      <c r="Q29" s="11">
        <f t="shared" si="4"/>
        <v>50.148261083743847</v>
      </c>
      <c r="R29" s="22"/>
    </row>
    <row r="30" spans="6:28" x14ac:dyDescent="0.3">
      <c r="F30" s="33"/>
      <c r="G30" s="9">
        <v>3</v>
      </c>
      <c r="H30" s="7">
        <v>1.4401440144014401</v>
      </c>
      <c r="I30" s="7">
        <v>9.0009000900090008</v>
      </c>
      <c r="J30" s="7">
        <v>0</v>
      </c>
      <c r="K30" s="7">
        <v>13.501350135013501</v>
      </c>
      <c r="L30" s="7">
        <f>SUM(H30:K30)</f>
        <v>23.94239423942394</v>
      </c>
      <c r="M30" s="7">
        <v>0.63</v>
      </c>
      <c r="N30" s="7">
        <f t="shared" si="2"/>
        <v>24.572394239423939</v>
      </c>
      <c r="O30" s="7">
        <v>1.111</v>
      </c>
      <c r="P30" s="11">
        <f t="shared" si="3"/>
        <v>2.7299929999999997E-2</v>
      </c>
      <c r="Q30" s="11">
        <f t="shared" si="4"/>
        <v>24.572394239423939</v>
      </c>
      <c r="R30" s="22"/>
    </row>
    <row r="31" spans="6:28" x14ac:dyDescent="0.3">
      <c r="F31" s="33"/>
      <c r="G31" s="9">
        <v>4</v>
      </c>
      <c r="H31" s="7">
        <v>1.8001800180018002</v>
      </c>
      <c r="I31" s="7">
        <v>9.0009000900090008</v>
      </c>
      <c r="J31" s="7">
        <v>0</v>
      </c>
      <c r="K31" s="7">
        <v>13.501350135013501</v>
      </c>
      <c r="L31" s="7">
        <f>SUM(H31:K31)</f>
        <v>24.302430243024304</v>
      </c>
      <c r="M31" s="7">
        <v>0.36</v>
      </c>
      <c r="N31" s="7">
        <f t="shared" si="2"/>
        <v>24.662430243024303</v>
      </c>
      <c r="O31" s="7">
        <v>1.111</v>
      </c>
      <c r="P31" s="11">
        <f t="shared" si="3"/>
        <v>2.7399960000000001E-2</v>
      </c>
      <c r="Q31" s="11">
        <f t="shared" si="4"/>
        <v>24.662430243024303</v>
      </c>
      <c r="R31" s="22"/>
    </row>
    <row r="32" spans="6:28" x14ac:dyDescent="0.3">
      <c r="F32" s="33"/>
      <c r="G32" s="9">
        <v>5</v>
      </c>
      <c r="H32" s="7">
        <v>0.45004500450045004</v>
      </c>
      <c r="I32" s="7">
        <v>9.0009000900090008</v>
      </c>
      <c r="J32" s="7">
        <v>0</v>
      </c>
      <c r="K32" s="7">
        <v>13.501350135013501</v>
      </c>
      <c r="L32" s="7">
        <f>SUM(H32:K32)</f>
        <v>22.952295229522953</v>
      </c>
      <c r="M32" s="7">
        <v>0.18</v>
      </c>
      <c r="N32" s="7">
        <f t="shared" si="2"/>
        <v>23.132295229522953</v>
      </c>
      <c r="O32" s="7">
        <v>1.111</v>
      </c>
      <c r="P32" s="11">
        <f t="shared" si="3"/>
        <v>2.5699980000000001E-2</v>
      </c>
      <c r="Q32" s="11">
        <f t="shared" si="4"/>
        <v>23.132295229522953</v>
      </c>
      <c r="R32" s="22"/>
    </row>
    <row r="33" spans="6:18" x14ac:dyDescent="0.3">
      <c r="F33" s="33"/>
      <c r="G33" s="9">
        <v>6</v>
      </c>
      <c r="H33" s="8">
        <v>0.36003600360036003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22.862286228622864</v>
      </c>
      <c r="M33" s="7">
        <v>0.18</v>
      </c>
      <c r="N33" s="8">
        <f t="shared" si="2"/>
        <v>23.042286228622864</v>
      </c>
      <c r="O33" s="7">
        <v>1.111</v>
      </c>
      <c r="P33" s="12">
        <f t="shared" si="3"/>
        <v>2.5599980000000001E-2</v>
      </c>
      <c r="Q33" s="12">
        <f t="shared" si="4"/>
        <v>23.042286228622864</v>
      </c>
      <c r="R33" s="22"/>
    </row>
    <row r="34" spans="6:18" x14ac:dyDescent="0.3">
      <c r="F34" s="33"/>
      <c r="G34" s="9">
        <v>7</v>
      </c>
      <c r="H34" s="8">
        <v>0.92592592592592582</v>
      </c>
      <c r="I34" s="8">
        <v>14.619883040935672</v>
      </c>
      <c r="J34" s="8">
        <v>0</v>
      </c>
      <c r="K34" s="8">
        <v>21.929824561403507</v>
      </c>
      <c r="L34" s="8">
        <f t="shared" si="25"/>
        <v>37.475633528265107</v>
      </c>
      <c r="M34" s="8">
        <v>0.34</v>
      </c>
      <c r="N34" s="8">
        <f t="shared" si="2"/>
        <v>37.81563352826511</v>
      </c>
      <c r="O34" s="8">
        <v>2.052</v>
      </c>
      <c r="P34" s="12">
        <f t="shared" si="3"/>
        <v>7.7597680000000016E-2</v>
      </c>
      <c r="Q34" s="12">
        <f t="shared" si="4"/>
        <v>37.81563352826511</v>
      </c>
      <c r="R34" s="22"/>
    </row>
    <row r="35" spans="6:18" x14ac:dyDescent="0.3">
      <c r="F35" s="33"/>
      <c r="G35" s="9">
        <v>8</v>
      </c>
      <c r="H35" s="8">
        <v>1.225806451612903</v>
      </c>
      <c r="I35" s="8">
        <v>12.90322580645161</v>
      </c>
      <c r="J35" s="8">
        <v>0</v>
      </c>
      <c r="K35" s="8">
        <v>19.354838709677416</v>
      </c>
      <c r="L35" s="8">
        <f t="shared" si="25"/>
        <v>33.483870967741929</v>
      </c>
      <c r="M35" s="8">
        <v>0.64500000000000002</v>
      </c>
      <c r="N35" s="8">
        <f t="shared" si="2"/>
        <v>34.128870967741932</v>
      </c>
      <c r="O35" s="8">
        <v>3.1</v>
      </c>
      <c r="P35" s="12">
        <f t="shared" si="3"/>
        <v>0.10579949999999999</v>
      </c>
      <c r="Q35" s="12">
        <f t="shared" si="4"/>
        <v>34.128870967741932</v>
      </c>
      <c r="R35" s="22"/>
    </row>
    <row r="36" spans="6:18" x14ac:dyDescent="0.3">
      <c r="F36" s="33"/>
      <c r="G36" s="9">
        <v>9</v>
      </c>
      <c r="H36" s="8">
        <v>0.62832286128564518</v>
      </c>
      <c r="I36" s="8">
        <v>12.083131947800871</v>
      </c>
      <c r="J36" s="8">
        <v>0</v>
      </c>
      <c r="K36" s="8">
        <v>18.124697921701305</v>
      </c>
      <c r="L36" s="8">
        <f>SUM(H36:K36)</f>
        <v>30.83615273078782</v>
      </c>
      <c r="M36" s="8">
        <v>0.217</v>
      </c>
      <c r="N36" s="8">
        <f>SUM(L36,M36)</f>
        <v>31.053152730787819</v>
      </c>
      <c r="O36" s="8">
        <v>4.1379999999999999</v>
      </c>
      <c r="P36" s="8">
        <f>N36*O36/1000</f>
        <v>0.12849794599999997</v>
      </c>
      <c r="Q36" s="8">
        <f>P36/O36*1000</f>
        <v>31.053152730787815</v>
      </c>
      <c r="R36" s="22"/>
    </row>
    <row r="37" spans="6:18" x14ac:dyDescent="0.3">
      <c r="F37" s="33"/>
      <c r="G37" s="9">
        <v>10</v>
      </c>
      <c r="H37" s="8">
        <v>0.54962819269317809</v>
      </c>
      <c r="I37" s="8">
        <v>12.932428063368897</v>
      </c>
      <c r="J37" s="8">
        <v>0</v>
      </c>
      <c r="K37" s="8">
        <v>19.398642095053347</v>
      </c>
      <c r="L37" s="8">
        <f t="shared" si="25"/>
        <v>32.880698351115427</v>
      </c>
      <c r="M37" s="8">
        <v>3.2000000000000001E-2</v>
      </c>
      <c r="N37" s="8">
        <f t="shared" si="2"/>
        <v>32.912698351115424</v>
      </c>
      <c r="O37" s="8">
        <v>3.093</v>
      </c>
      <c r="P37" s="12">
        <f t="shared" si="3"/>
        <v>0.10179897600000001</v>
      </c>
      <c r="Q37" s="12">
        <f t="shared" si="4"/>
        <v>32.912698351115424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C279-477B-4222-9126-0D50944F19B4}">
  <dimension ref="A1:Q15"/>
  <sheetViews>
    <sheetView tabSelected="1" workbookViewId="0">
      <selection activeCell="M15" sqref="M15:Q15"/>
    </sheetView>
  </sheetViews>
  <sheetFormatPr defaultRowHeight="14.4" x14ac:dyDescent="0.3"/>
  <cols>
    <col min="7" max="7" width="11.21875" bestFit="1" customWidth="1"/>
  </cols>
  <sheetData>
    <row r="1" spans="1:17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7" ht="43.2" x14ac:dyDescent="0.3">
      <c r="A2" t="s">
        <v>52</v>
      </c>
      <c r="B2">
        <v>38.222826909053026</v>
      </c>
      <c r="C2">
        <f>B2*0.000000277778</f>
        <v>1.0617460413142931E-5</v>
      </c>
      <c r="D2">
        <f>C2*0.23314</f>
        <v>2.4753547207201429E-6</v>
      </c>
      <c r="E2">
        <f>C2 * 0.23104</f>
        <v>2.4530580538525425E-6</v>
      </c>
      <c r="F2">
        <f>C2* 0.00072</f>
        <v>7.6445714974629104E-9</v>
      </c>
      <c r="G2" s="34">
        <f>C2 * 0.00138</f>
        <v>1.4652095370137243E-8</v>
      </c>
    </row>
    <row r="3" spans="1:17" x14ac:dyDescent="0.3">
      <c r="A3" t="s">
        <v>49</v>
      </c>
      <c r="B3">
        <v>29.190649823560026</v>
      </c>
      <c r="C3">
        <f t="shared" ref="C3:C4" si="0">B3*0.000000277778</f>
        <v>8.1085203266888561E-6</v>
      </c>
      <c r="D3">
        <f t="shared" ref="D3:D4" si="1">C3*0.23314</f>
        <v>1.8904204289642398E-6</v>
      </c>
      <c r="E3">
        <f t="shared" ref="E3:E4" si="2">C3 * 0.23104</f>
        <v>1.8733925362781933E-6</v>
      </c>
      <c r="F3">
        <f t="shared" ref="F3:F4" si="3">C3* 0.00072</f>
        <v>5.8381346352159769E-9</v>
      </c>
      <c r="G3" s="34">
        <f t="shared" ref="G3:G4" si="4">C3 * 0.00138</f>
        <v>1.1189758050830621E-8</v>
      </c>
    </row>
    <row r="4" spans="1:17" x14ac:dyDescent="0.3">
      <c r="A4" t="s">
        <v>53</v>
      </c>
      <c r="B4">
        <v>33.020073042648001</v>
      </c>
      <c r="C4">
        <f t="shared" si="0"/>
        <v>9.1722498496406762E-6</v>
      </c>
      <c r="D4">
        <f t="shared" si="1"/>
        <v>2.138418329945227E-6</v>
      </c>
      <c r="E4">
        <f t="shared" si="2"/>
        <v>2.1191566052609819E-6</v>
      </c>
      <c r="F4">
        <f t="shared" si="3"/>
        <v>6.604019891741287E-9</v>
      </c>
      <c r="G4" s="34">
        <f t="shared" si="4"/>
        <v>1.2657704792504132E-8</v>
      </c>
    </row>
    <row r="15" spans="1:17" x14ac:dyDescent="0.3">
      <c r="M15" t="s">
        <v>54</v>
      </c>
      <c r="N15" t="s">
        <v>55</v>
      </c>
      <c r="O15" t="s">
        <v>56</v>
      </c>
      <c r="P15" t="s">
        <v>57</v>
      </c>
      <c r="Q1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2021-04-16T19:21:04Z</dcterms:modified>
  <cp:category/>
  <cp:contentStatus/>
</cp:coreProperties>
</file>