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C9D7BAE9-955B-4000-AF58-3BD57A36A642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10" i="41" l="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2" i="41" l="1"/>
  <c r="P12" i="41" s="1"/>
  <c r="Q12" i="41" s="1"/>
  <c r="N19" i="4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<sst xmlns="http://schemas.openxmlformats.org/spreadsheetml/2006/main" count="541" uniqueCount="59">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</sst>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1.8966709473476242</c:v>
                </c:pt>
                <c:pt idx="1">
                  <c:v>18.769139583127533</c:v>
                </c:pt>
                <c:pt idx="2">
                  <c:v>0</c:v>
                </c:pt>
                <c:pt idx="3">
                  <c:v>28.153709374691299</c:v>
                </c:pt>
                <c:pt idx="4">
                  <c:v>48.819519905166452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0.88145553169849711</c:v>
                </c:pt>
                <c:pt idx="1">
                  <c:v>10.170640750367273</c:v>
                </c:pt>
                <c:pt idx="2">
                  <c:v>0</c:v>
                </c:pt>
                <c:pt idx="3">
                  <c:v>15.255961125550909</c:v>
                </c:pt>
                <c:pt idx="4">
                  <c:v>26.30805740761668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1.9255455712451861</c:v>
                </c:pt>
                <c:pt idx="1">
                  <c:v>11.9200440124702</c:v>
                </c:pt>
                <c:pt idx="2">
                  <c:v>0</c:v>
                </c:pt>
                <c:pt idx="3">
                  <c:v>17.8800660187053</c:v>
                </c:pt>
                <c:pt idx="4">
                  <c:v>31.725655602420684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48.819519905166452</c:v>
                </c:pt>
                <c:pt idx="2">
                  <c:v>26.30805740761668</c:v>
                </c:pt>
                <c:pt idx="3">
                  <c:v>31.725655602420684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0.32581191346438804</c:v>
                </c:pt>
                <c:pt idx="2">
                  <c:v>0.20344716917165781</c:v>
                </c:pt>
                <c:pt idx="3">
                  <c:v>0.28420474967907572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49.145331818630837</c:v>
                </c:pt>
                <c:pt idx="2">
                  <c:v>26.511504576788337</c:v>
                </c:pt>
                <c:pt idx="3">
                  <c:v>32.009860352099757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M15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2.5365853658536586</v>
      </c>
      <c r="I4" s="7">
        <v>19.512195121951223</v>
      </c>
      <c r="J4" s="7">
        <v>0</v>
      </c>
      <c r="K4" s="7">
        <v>29.26829268292683</v>
      </c>
      <c r="L4" s="7">
        <f>SUM(H4:K4)</f>
        <v>51.31707317073171</v>
      </c>
      <c r="M4" s="7">
        <v>0.39</v>
      </c>
      <c r="N4" s="7">
        <f>SUM(L4,M4)</f>
        <v>51.707073170731711</v>
      </c>
      <c r="O4" s="7">
        <v>1.0249999999999999</v>
      </c>
      <c r="P4" s="11">
        <f>N4*O4/1000</f>
        <v>5.2999749999999998E-2</v>
      </c>
      <c r="Q4" s="11">
        <f>P4/O4*1000</f>
        <v>51.707073170731711</v>
      </c>
      <c r="R4" s="22">
        <f>SUM(P4:P9,P11:P13)/SUM(O4:O9,O11:O13)*1000</f>
        <v>49.145331818630851</v>
      </c>
      <c r="T4" s="10" t="s">
        <v>52</v>
      </c>
      <c r="U4" s="11">
        <f>SUM(H4*$O$4,H5*$O$5,H6*$O$6,H7*$O$7,H8*$O$8,H9*$O$9,H11*$O$11,H12*$O$12,H13*$O$13)/1000</f>
        <v>1.9199999999999998E-2</v>
      </c>
      <c r="V4" s="11">
        <f>SUM(I4*$O$4,I5*$O$5,I6*$O$6,I7*$O$7,I8*$O$8,I9*$O$9,I11*$O$11,I12*$O$12,I13*$O$13)/1000</f>
        <v>0.19</v>
      </c>
      <c r="W4" s="11">
        <f t="shared" ref="W4:Z4" si="0">SUM(J4*$O$4,J5*$O$5,J6*$O$6,J7*$O$7,J8*$O$8,J9*$O$9,J11*$O$11,J12*$O$12,J13*$O$13)/1000</f>
        <v>0</v>
      </c>
      <c r="X4" s="11">
        <f t="shared" si="0"/>
        <v>0.28499999999999998</v>
      </c>
      <c r="Y4" s="11">
        <f>SUM(U4:X4)</f>
        <v>0.49419999999999997</v>
      </c>
      <c r="Z4" s="11">
        <f t="shared" si="0"/>
        <v>3.298194E-3</v>
      </c>
      <c r="AA4" s="11">
        <f>SUM(O4:O9,O11:O13)</f>
        <v>10.122999999999999</v>
      </c>
      <c r="AB4" s="11">
        <f>SUM(Y4:Z4)</f>
        <v>0.49749819399999995</v>
      </c>
      <c r="AC4" s="11">
        <f>AB4/AA4*1000</f>
        <v>49.145331818630837</v>
      </c>
    </row>
    <row r="5" spans="6:29" x14ac:dyDescent="0.3">
      <c r="F5" s="33"/>
      <c r="G5" s="9">
        <v>2</v>
      </c>
      <c r="H5" s="7">
        <v>1.6865079365079365</v>
      </c>
      <c r="I5" s="7">
        <v>19.841269841269842</v>
      </c>
      <c r="J5" s="7">
        <v>0</v>
      </c>
      <c r="K5" s="7">
        <v>29.761904761904763</v>
      </c>
      <c r="L5" s="7">
        <f t="shared" ref="L5:L13" si="1">SUM(H5:K5)</f>
        <v>51.289682539682545</v>
      </c>
      <c r="M5" s="7">
        <v>0.19800000000000001</v>
      </c>
      <c r="N5" s="7">
        <f t="shared" ref="N5:N37" si="2">SUM(L5,M5)</f>
        <v>51.487682539682545</v>
      </c>
      <c r="O5" s="7">
        <v>1.008</v>
      </c>
      <c r="P5" s="11">
        <f t="shared" ref="P5:P37" si="3">N5*O5/1000</f>
        <v>5.1899584000000006E-2</v>
      </c>
      <c r="Q5" s="11">
        <f t="shared" ref="Q5:Q37" si="4">P5/O5*1000</f>
        <v>51.487682539682538</v>
      </c>
      <c r="R5" s="22"/>
      <c r="T5" s="10" t="s">
        <v>49</v>
      </c>
      <c r="U5" s="11">
        <f>SUM(H16*$O$16,H17*$O$17,H18*$O$18,H19*$O$19,H20*$O$20,H23*$O$23,H24*$O$24,H25*$O$25)/1000</f>
        <v>7.8000000000000005E-3</v>
      </c>
      <c r="V5" s="11">
        <f t="shared" ref="V5:Z5" si="5">SUM(I16*$O$16,I17*$O$17,I18*$O$18,I19*$O$19,I20*$O$20,I23*$O$23,I24*$O$24,I25*$O$25)/1000</f>
        <v>0.09</v>
      </c>
      <c r="W5" s="11">
        <f t="shared" si="5"/>
        <v>0</v>
      </c>
      <c r="X5" s="11">
        <f t="shared" si="5"/>
        <v>0.13500000000000001</v>
      </c>
      <c r="Y5" s="11">
        <f t="shared" ref="Y5:Y6" si="6">SUM(U5:X5)</f>
        <v>0.23280000000000001</v>
      </c>
      <c r="Z5" s="11">
        <f t="shared" si="5"/>
        <v>1.800304E-3</v>
      </c>
      <c r="AA5" s="11">
        <f>SUM(O16:O20,O23:O25)</f>
        <v>8.8490000000000002</v>
      </c>
      <c r="AB5" s="11">
        <f t="shared" ref="AB5:AB6" si="7">SUM(Y5:Z5)</f>
        <v>0.23460030400000001</v>
      </c>
      <c r="AC5" s="11">
        <f t="shared" ref="AC5:AC6" si="8">AB5/AA5*1000</f>
        <v>26.511504576788337</v>
      </c>
    </row>
    <row r="6" spans="6:29" x14ac:dyDescent="0.3">
      <c r="F6" s="33"/>
      <c r="G6" s="9">
        <v>3</v>
      </c>
      <c r="H6" s="7">
        <v>1.2807881773399017</v>
      </c>
      <c r="I6" s="7">
        <v>19.704433497536947</v>
      </c>
      <c r="J6" s="7">
        <v>0</v>
      </c>
      <c r="K6" s="7">
        <v>29.55665024630542</v>
      </c>
      <c r="L6" s="7">
        <f t="shared" si="1"/>
        <v>50.541871921182263</v>
      </c>
      <c r="M6" s="7">
        <v>0</v>
      </c>
      <c r="N6" s="7">
        <f t="shared" si="2"/>
        <v>50.541871921182263</v>
      </c>
      <c r="O6" s="7">
        <v>1.0149999999999999</v>
      </c>
      <c r="P6" s="11">
        <f t="shared" si="3"/>
        <v>5.1299999999999991E-2</v>
      </c>
      <c r="Q6" s="11">
        <f t="shared" si="4"/>
        <v>50.541871921182263</v>
      </c>
      <c r="R6" s="22"/>
      <c r="T6" s="10" t="s">
        <v>53</v>
      </c>
      <c r="U6" s="11">
        <f>SUM(H28*$O$28,H29*$O$29,H30*$O$30,H31*$O$31,H32*$O$32,H33*$O$33,H34*$O$34,H35*$O$35,H36*$O$36,H37*$O$37)/1000</f>
        <v>2.1000000000000001E-2</v>
      </c>
      <c r="V6" s="11">
        <f t="shared" ref="V6:Z6" si="9">SUM(I28*$O$28,I29*$O$29,I30*$O$30,I31*$O$31,I32*$O$32,I33*$O$33,I34*$O$34,I35*$O$35,I36*$O$36,I37*$O$37)/1000</f>
        <v>0.13</v>
      </c>
      <c r="W6" s="11">
        <f t="shared" si="9"/>
        <v>0</v>
      </c>
      <c r="X6" s="11">
        <f t="shared" si="9"/>
        <v>0.19500000000000001</v>
      </c>
      <c r="Y6" s="11">
        <f t="shared" si="6"/>
        <v>0.34599999999999997</v>
      </c>
      <c r="Z6" s="11">
        <f t="shared" si="9"/>
        <v>3.0995370000000003E-3</v>
      </c>
      <c r="AA6" s="11">
        <f>SUM(O28:O37)</f>
        <v>10.906000000000001</v>
      </c>
      <c r="AB6" s="11">
        <f t="shared" si="7"/>
        <v>0.34909953699999996</v>
      </c>
      <c r="AC6" s="11">
        <f t="shared" si="8"/>
        <v>32.00986035209975</v>
      </c>
    </row>
    <row r="7" spans="6:29" x14ac:dyDescent="0.3">
      <c r="F7" s="33"/>
      <c r="G7" s="9">
        <v>4</v>
      </c>
      <c r="H7" s="7">
        <v>1.6865079365079365</v>
      </c>
      <c r="I7" s="7">
        <v>19.841269841269842</v>
      </c>
      <c r="J7" s="7">
        <v>0</v>
      </c>
      <c r="K7" s="7">
        <v>29.761904761904763</v>
      </c>
      <c r="L7" s="7">
        <f t="shared" si="1"/>
        <v>51.289682539682545</v>
      </c>
      <c r="M7" s="7">
        <v>0.19800000000000001</v>
      </c>
      <c r="N7" s="7">
        <f t="shared" si="2"/>
        <v>51.487682539682545</v>
      </c>
      <c r="O7" s="7">
        <v>1.008</v>
      </c>
      <c r="P7" s="11">
        <f t="shared" si="3"/>
        <v>5.1899584000000006E-2</v>
      </c>
      <c r="Q7" s="11">
        <f t="shared" si="4"/>
        <v>51.487682539682538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1.8682399213372665</v>
      </c>
      <c r="I8" s="7">
        <v>19.665683382497544</v>
      </c>
      <c r="J8" s="7">
        <v>0</v>
      </c>
      <c r="K8" s="7">
        <v>29.498525073746315</v>
      </c>
      <c r="L8" s="7">
        <f t="shared" si="1"/>
        <v>51.032448377581126</v>
      </c>
      <c r="M8" s="7">
        <v>0.49199999999999999</v>
      </c>
      <c r="N8" s="7">
        <f t="shared" si="2"/>
        <v>51.524448377581123</v>
      </c>
      <c r="O8" s="7">
        <v>1.0169999999999999</v>
      </c>
      <c r="P8" s="11">
        <f t="shared" si="3"/>
        <v>5.2400363999999998E-2</v>
      </c>
      <c r="Q8" s="11">
        <f t="shared" si="4"/>
        <v>51.524448377581123</v>
      </c>
      <c r="R8" s="22"/>
    </row>
    <row r="9" spans="6:29" x14ac:dyDescent="0.3">
      <c r="F9" s="33"/>
      <c r="G9" s="9">
        <v>6</v>
      </c>
      <c r="H9" s="8">
        <v>1.6966067864271459</v>
      </c>
      <c r="I9" s="8">
        <v>19.960079840319363</v>
      </c>
      <c r="J9" s="8">
        <v>0</v>
      </c>
      <c r="K9" s="8">
        <v>29.940119760479043</v>
      </c>
      <c r="L9" s="8">
        <f t="shared" si="1"/>
        <v>51.596806387225556</v>
      </c>
      <c r="M9" s="8">
        <v>0.29899999999999999</v>
      </c>
      <c r="N9" s="8">
        <f t="shared" si="2"/>
        <v>51.895806387225555</v>
      </c>
      <c r="O9" s="8">
        <v>1.002</v>
      </c>
      <c r="P9" s="12">
        <f t="shared" si="3"/>
        <v>5.1999598000000008E-2</v>
      </c>
      <c r="Q9" s="12">
        <f t="shared" si="4"/>
        <v>51.895806387225562</v>
      </c>
      <c r="R9" s="22"/>
    </row>
    <row r="10" spans="6:29" ht="14.4" customHeight="1" x14ac:dyDescent="0.3">
      <c r="F10" s="33"/>
      <c r="G10" s="9" t="s">
        <v>37</v>
      </c>
      <c r="H10" s="8">
        <v>1.8737672583826428</v>
      </c>
      <c r="I10" s="8">
        <v>19.723865877712033</v>
      </c>
      <c r="J10" s="8">
        <v>0</v>
      </c>
      <c r="K10" s="8">
        <v>29.585798816568047</v>
      </c>
      <c r="L10" s="8">
        <f t="shared" ref="L10" si="10">SUM(H10:K10)</f>
        <v>51.183431952662723</v>
      </c>
      <c r="M10" s="8">
        <v>0.49299999999999999</v>
      </c>
      <c r="N10" s="8">
        <f>SUM(L10,M10)</f>
        <v>51.676431952662725</v>
      </c>
      <c r="O10" s="8">
        <v>1.014</v>
      </c>
      <c r="P10" s="12">
        <f t="shared" ref="P10" si="11">N10*O10/1000</f>
        <v>5.2399902000000005E-2</v>
      </c>
      <c r="Q10" s="12">
        <f t="shared" ref="Q10" si="12">P10/O10*1000</f>
        <v>51.676431952662732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2.1912350597609564</v>
      </c>
      <c r="I11" s="8">
        <v>19.920318725099602</v>
      </c>
      <c r="J11" s="8">
        <v>0</v>
      </c>
      <c r="K11" s="8">
        <v>29.880478087649401</v>
      </c>
      <c r="L11" s="8">
        <f t="shared" si="1"/>
        <v>51.992031872509955</v>
      </c>
      <c r="M11" s="8">
        <v>0.498</v>
      </c>
      <c r="N11" s="8">
        <f t="shared" si="2"/>
        <v>52.490031872509952</v>
      </c>
      <c r="O11" s="8">
        <v>1.004</v>
      </c>
      <c r="P11" s="12">
        <f t="shared" si="3"/>
        <v>5.2699991999999994E-2</v>
      </c>
      <c r="Q11" s="12">
        <f t="shared" si="4"/>
        <v>52.490031872509952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1.9665683382497543</v>
      </c>
      <c r="I12" s="8">
        <v>14.749262536873157</v>
      </c>
      <c r="J12" s="8">
        <v>0</v>
      </c>
      <c r="K12" s="8">
        <v>22.123893805309738</v>
      </c>
      <c r="L12" s="8">
        <f t="shared" si="1"/>
        <v>38.839724680432653</v>
      </c>
      <c r="M12" s="8">
        <v>0.39300000000000002</v>
      </c>
      <c r="N12" s="8">
        <f t="shared" si="2"/>
        <v>39.232724680432653</v>
      </c>
      <c r="O12" s="8">
        <v>2.0339999999999998</v>
      </c>
      <c r="P12" s="12">
        <f t="shared" si="3"/>
        <v>7.9799362000000013E-2</v>
      </c>
      <c r="Q12" s="12">
        <f t="shared" si="4"/>
        <v>39.232724680432661</v>
      </c>
      <c r="R12" s="22"/>
      <c r="T12" s="10" t="s">
        <v>52</v>
      </c>
      <c r="U12" s="11">
        <f>U4</f>
        <v>1.9199999999999998E-2</v>
      </c>
      <c r="V12" s="11">
        <f t="shared" ref="V12:AC12" si="13">V4</f>
        <v>0.19</v>
      </c>
      <c r="W12" s="11">
        <f t="shared" si="13"/>
        <v>0</v>
      </c>
      <c r="X12" s="11">
        <f t="shared" si="13"/>
        <v>0.28499999999999998</v>
      </c>
      <c r="Y12" s="11">
        <f t="shared" si="13"/>
        <v>0.49419999999999997</v>
      </c>
      <c r="Z12" s="11">
        <f t="shared" si="13"/>
        <v>3.298194E-3</v>
      </c>
      <c r="AA12" s="11">
        <f t="shared" si="13"/>
        <v>10.122999999999999</v>
      </c>
      <c r="AB12" s="11">
        <f t="shared" si="13"/>
        <v>0.49749819399999995</v>
      </c>
      <c r="AC12" s="11">
        <f t="shared" si="13"/>
        <v>49.145331818630837</v>
      </c>
    </row>
    <row r="13" spans="6:29" x14ac:dyDescent="0.3">
      <c r="F13" s="33"/>
      <c r="G13" s="9">
        <v>10</v>
      </c>
      <c r="H13" s="8">
        <v>2.0792079207920793</v>
      </c>
      <c r="I13" s="8">
        <v>19.801980198019802</v>
      </c>
      <c r="J13" s="8">
        <v>0</v>
      </c>
      <c r="K13" s="8">
        <v>29.702970297029704</v>
      </c>
      <c r="L13" s="8">
        <f t="shared" si="1"/>
        <v>51.584158415841586</v>
      </c>
      <c r="M13" s="8">
        <v>0.39600000000000002</v>
      </c>
      <c r="N13" s="8">
        <f t="shared" si="2"/>
        <v>51.980158415841586</v>
      </c>
      <c r="O13" s="8">
        <v>1.01</v>
      </c>
      <c r="P13" s="12">
        <f t="shared" si="3"/>
        <v>5.2499959999999998E-2</v>
      </c>
      <c r="Q13" s="12">
        <f t="shared" si="4"/>
        <v>51.980158415841579</v>
      </c>
      <c r="R13" s="22"/>
      <c r="T13" s="10" t="s">
        <v>49</v>
      </c>
      <c r="U13" s="11">
        <f t="shared" ref="U13:AC13" si="14">U5</f>
        <v>7.8000000000000005E-3</v>
      </c>
      <c r="V13" s="11">
        <f t="shared" si="14"/>
        <v>0.09</v>
      </c>
      <c r="W13" s="11">
        <f t="shared" si="14"/>
        <v>0</v>
      </c>
      <c r="X13" s="11">
        <f t="shared" si="14"/>
        <v>0.13500000000000001</v>
      </c>
      <c r="Y13" s="11">
        <f t="shared" si="14"/>
        <v>0.23280000000000001</v>
      </c>
      <c r="Z13" s="11">
        <f t="shared" si="14"/>
        <v>1.800304E-3</v>
      </c>
      <c r="AA13" s="11">
        <f t="shared" si="14"/>
        <v>8.8490000000000002</v>
      </c>
      <c r="AB13" s="11">
        <f t="shared" si="14"/>
        <v>0.23460030400000001</v>
      </c>
      <c r="AC13" s="11">
        <f t="shared" si="14"/>
        <v>26.511504576788337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2.1000000000000001E-2</v>
      </c>
      <c r="V14" s="11">
        <f t="shared" si="15"/>
        <v>0.13</v>
      </c>
      <c r="W14" s="11">
        <f t="shared" si="15"/>
        <v>0</v>
      </c>
      <c r="X14" s="11">
        <f t="shared" si="15"/>
        <v>0.19500000000000001</v>
      </c>
      <c r="Y14" s="11">
        <f t="shared" si="15"/>
        <v>0.34599999999999997</v>
      </c>
      <c r="Z14" s="11">
        <f t="shared" si="15"/>
        <v>3.0995370000000003E-3</v>
      </c>
      <c r="AA14" s="11">
        <f t="shared" si="15"/>
        <v>10.906000000000001</v>
      </c>
      <c r="AB14" s="11">
        <f t="shared" si="15"/>
        <v>0.34909953699999996</v>
      </c>
      <c r="AC14" s="11">
        <f t="shared" si="15"/>
        <v>32.00986035209975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0.18001800180018002</v>
      </c>
      <c r="I16" s="7">
        <v>9.0009000900090008</v>
      </c>
      <c r="J16" s="7">
        <v>0</v>
      </c>
      <c r="K16" s="7">
        <v>13.501350135013501</v>
      </c>
      <c r="L16" s="7">
        <f>SUM(H16:K16)</f>
        <v>22.682268226822682</v>
      </c>
      <c r="M16" s="7">
        <v>0.09</v>
      </c>
      <c r="N16" s="7">
        <f t="shared" si="2"/>
        <v>22.772268226822682</v>
      </c>
      <c r="O16" s="7">
        <v>1.111</v>
      </c>
      <c r="P16" s="11">
        <f t="shared" si="3"/>
        <v>2.5299990000000001E-2</v>
      </c>
      <c r="Q16" s="11">
        <f t="shared" si="4"/>
        <v>22.772268226822685</v>
      </c>
      <c r="R16" s="22">
        <f>SUM(P16:P20,P23:P25)*1000/SUM(O16:O20,O23:O25)</f>
        <v>26.511504576788337</v>
      </c>
    </row>
    <row r="17" spans="6:28" ht="14.4" customHeight="1" x14ac:dyDescent="0.3">
      <c r="F17" s="33"/>
      <c r="G17" s="9">
        <v>2</v>
      </c>
      <c r="H17" s="7">
        <v>0.27002700270027002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22.772277227722775</v>
      </c>
      <c r="M17" s="7">
        <v>0.18</v>
      </c>
      <c r="N17" s="7">
        <f t="shared" si="2"/>
        <v>22.952277227722774</v>
      </c>
      <c r="O17" s="7">
        <v>1.111</v>
      </c>
      <c r="P17" s="11">
        <f t="shared" si="3"/>
        <v>2.5499980000000002E-2</v>
      </c>
      <c r="Q17" s="11">
        <f t="shared" si="4"/>
        <v>22.952277227722774</v>
      </c>
      <c r="R17" s="22"/>
    </row>
    <row r="18" spans="6:28" x14ac:dyDescent="0.3">
      <c r="F18" s="33"/>
      <c r="G18" s="9">
        <v>3</v>
      </c>
      <c r="H18" s="7">
        <v>0.18001800180018002</v>
      </c>
      <c r="I18" s="7">
        <v>9.0009000900090008</v>
      </c>
      <c r="J18" s="7">
        <v>0</v>
      </c>
      <c r="K18" s="7">
        <v>13.501350135013501</v>
      </c>
      <c r="L18" s="7">
        <f t="shared" si="16"/>
        <v>22.682268226822682</v>
      </c>
      <c r="M18" s="7">
        <v>0.09</v>
      </c>
      <c r="N18" s="7">
        <f t="shared" si="2"/>
        <v>22.772268226822682</v>
      </c>
      <c r="O18" s="7">
        <v>1.111</v>
      </c>
      <c r="P18" s="11">
        <f t="shared" si="3"/>
        <v>2.5299990000000001E-2</v>
      </c>
      <c r="Q18" s="11">
        <f t="shared" si="4"/>
        <v>22.772268226822685</v>
      </c>
      <c r="R18" s="22"/>
    </row>
    <row r="19" spans="6:28" ht="25.2" customHeight="1" x14ac:dyDescent="0.3">
      <c r="F19" s="33"/>
      <c r="G19" s="9">
        <v>4</v>
      </c>
      <c r="H19" s="7">
        <v>0.27002700270027002</v>
      </c>
      <c r="I19" s="7">
        <v>9.0009000900090008</v>
      </c>
      <c r="J19" s="7">
        <v>0</v>
      </c>
      <c r="K19" s="7">
        <v>13.501350135013501</v>
      </c>
      <c r="L19" s="7">
        <f t="shared" si="16"/>
        <v>22.772277227722775</v>
      </c>
      <c r="M19" s="7">
        <v>0.18</v>
      </c>
      <c r="N19" s="7">
        <f>SUM(L19,M19)</f>
        <v>22.952277227722774</v>
      </c>
      <c r="O19" s="7">
        <v>1.111</v>
      </c>
      <c r="P19" s="11">
        <f>N19*O19/1000</f>
        <v>2.5499980000000002E-2</v>
      </c>
      <c r="Q19" s="11">
        <f t="shared" si="4"/>
        <v>22.952277227722774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1.9801980198019804</v>
      </c>
      <c r="I20" s="7">
        <v>9.0009000900090008</v>
      </c>
      <c r="J20" s="7">
        <v>0</v>
      </c>
      <c r="K20" s="7">
        <v>13.501350135013501</v>
      </c>
      <c r="L20" s="7">
        <f t="shared" si="16"/>
        <v>24.482448244824482</v>
      </c>
      <c r="M20" s="7">
        <v>0.72</v>
      </c>
      <c r="N20" s="7">
        <f t="shared" si="2"/>
        <v>25.202448244824481</v>
      </c>
      <c r="O20" s="7">
        <v>1.111</v>
      </c>
      <c r="P20" s="11">
        <f t="shared" si="3"/>
        <v>2.7999920000000001E-2</v>
      </c>
      <c r="Q20" s="11">
        <f t="shared" si="4"/>
        <v>25.202448244824481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0.27002700270027002</v>
      </c>
      <c r="I21" s="8">
        <v>9.0009000900090008</v>
      </c>
      <c r="J21" s="8">
        <v>0</v>
      </c>
      <c r="K21" s="8">
        <v>13.501350135013501</v>
      </c>
      <c r="L21" s="8">
        <f t="shared" si="16"/>
        <v>22.772277227722775</v>
      </c>
      <c r="M21" s="7">
        <v>0.18</v>
      </c>
      <c r="N21" s="8">
        <f t="shared" ref="N21:N22" si="17">SUM(L21,M21)</f>
        <v>22.952277227722774</v>
      </c>
      <c r="O21" s="7">
        <v>1.111</v>
      </c>
      <c r="P21" s="12">
        <f t="shared" ref="P21:P22" si="18">N21*O21/1000</f>
        <v>2.5499980000000002E-2</v>
      </c>
      <c r="Q21" s="12">
        <f t="shared" ref="Q21:Q22" si="19">P21/O21*1000</f>
        <v>22.952277227722774</v>
      </c>
      <c r="R21" s="22"/>
      <c r="T21" s="14" t="s">
        <v>52</v>
      </c>
      <c r="U21" s="11">
        <f>U4*1000/$AA$4</f>
        <v>1.8966709473476242</v>
      </c>
      <c r="V21" s="11">
        <f t="shared" ref="V21:Z21" si="20">V4*1000/$AA$4</f>
        <v>18.769139583127533</v>
      </c>
      <c r="W21" s="11">
        <f t="shared" si="20"/>
        <v>0</v>
      </c>
      <c r="X21" s="11">
        <f t="shared" si="20"/>
        <v>28.153709374691299</v>
      </c>
      <c r="Y21" s="11">
        <f t="shared" si="20"/>
        <v>48.819519905166452</v>
      </c>
      <c r="Z21" s="11">
        <f t="shared" si="20"/>
        <v>0.32581191346438804</v>
      </c>
      <c r="AA21" s="11">
        <f>SUM(Y21:Z21)</f>
        <v>49.145331818630837</v>
      </c>
      <c r="AB21" s="11">
        <v>1</v>
      </c>
    </row>
    <row r="22" spans="6:28" x14ac:dyDescent="0.3">
      <c r="F22" s="33"/>
      <c r="G22" s="9">
        <v>7</v>
      </c>
      <c r="H22" s="8">
        <v>0.27002700270027002</v>
      </c>
      <c r="I22" s="8">
        <v>9.0009000900090008</v>
      </c>
      <c r="J22" s="8">
        <v>0</v>
      </c>
      <c r="K22" s="8">
        <v>13.501350135013501</v>
      </c>
      <c r="L22" s="8">
        <f t="shared" si="16"/>
        <v>22.772277227722775</v>
      </c>
      <c r="M22" s="8">
        <v>0.09</v>
      </c>
      <c r="N22" s="8">
        <f t="shared" si="17"/>
        <v>22.862277227722775</v>
      </c>
      <c r="O22" s="7">
        <v>1.111</v>
      </c>
      <c r="P22" s="12">
        <f t="shared" si="18"/>
        <v>2.5399990000000004E-2</v>
      </c>
      <c r="Q22" s="12">
        <f t="shared" si="19"/>
        <v>22.862277227722775</v>
      </c>
      <c r="R22" s="22"/>
      <c r="T22" s="10" t="s">
        <v>49</v>
      </c>
      <c r="U22" s="11">
        <f>U5*1000/$AA$5</f>
        <v>0.88145553169849711</v>
      </c>
      <c r="V22" s="11">
        <f t="shared" ref="V22:Z22" si="21">V5*1000/$AA$5</f>
        <v>10.170640750367273</v>
      </c>
      <c r="W22" s="11">
        <f t="shared" si="21"/>
        <v>0</v>
      </c>
      <c r="X22" s="11">
        <f t="shared" si="21"/>
        <v>15.255961125550909</v>
      </c>
      <c r="Y22" s="11">
        <f t="shared" si="21"/>
        <v>26.30805740761668</v>
      </c>
      <c r="Z22" s="11">
        <f t="shared" si="21"/>
        <v>0.20344716917165781</v>
      </c>
      <c r="AA22" s="11">
        <f t="shared" ref="AA22:AA23" si="22">SUM(Y22:Z22)</f>
        <v>26.511504576788337</v>
      </c>
      <c r="AB22" s="11">
        <v>1</v>
      </c>
    </row>
    <row r="23" spans="6:28" x14ac:dyDescent="0.3">
      <c r="F23" s="33"/>
      <c r="G23" s="9" t="s">
        <v>48</v>
      </c>
      <c r="H23" s="8">
        <v>0.18001800180018002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22.682268226822682</v>
      </c>
      <c r="M23" s="8">
        <v>0.09</v>
      </c>
      <c r="N23" s="8">
        <f t="shared" si="2"/>
        <v>22.772268226822682</v>
      </c>
      <c r="O23" s="8">
        <v>1.111</v>
      </c>
      <c r="P23" s="12">
        <f t="shared" si="3"/>
        <v>2.5299990000000001E-2</v>
      </c>
      <c r="Q23" s="12">
        <f t="shared" si="4"/>
        <v>22.772268226822685</v>
      </c>
      <c r="R23" s="22"/>
      <c r="T23" s="10" t="s">
        <v>53</v>
      </c>
      <c r="U23" s="11">
        <f>U6*1000/$AA$6</f>
        <v>1.9255455712451861</v>
      </c>
      <c r="V23" s="11">
        <f t="shared" ref="V23:Z23" si="24">V6*1000/$AA$6</f>
        <v>11.9200440124702</v>
      </c>
      <c r="W23" s="11">
        <f t="shared" si="24"/>
        <v>0</v>
      </c>
      <c r="X23" s="11">
        <f t="shared" si="24"/>
        <v>17.8800660187053</v>
      </c>
      <c r="Y23" s="11">
        <f t="shared" si="24"/>
        <v>31.725655602420684</v>
      </c>
      <c r="Z23" s="11">
        <f t="shared" si="24"/>
        <v>0.28420474967907572</v>
      </c>
      <c r="AA23" s="11">
        <f t="shared" si="22"/>
        <v>32.009860352099757</v>
      </c>
      <c r="AB23" s="11">
        <v>1</v>
      </c>
    </row>
    <row r="24" spans="6:28" x14ac:dyDescent="0.3">
      <c r="F24" s="33"/>
      <c r="G24" s="9">
        <v>9</v>
      </c>
      <c r="H24" s="8">
        <v>0.90009000900090008</v>
      </c>
      <c r="I24" s="8">
        <v>9.0009000900090008</v>
      </c>
      <c r="J24" s="8">
        <v>0</v>
      </c>
      <c r="K24" s="8">
        <v>13.501350135013501</v>
      </c>
      <c r="L24" s="8">
        <f t="shared" si="23"/>
        <v>23.402340234023402</v>
      </c>
      <c r="M24" s="8">
        <v>0.09</v>
      </c>
      <c r="N24" s="8">
        <f t="shared" si="2"/>
        <v>23.492340234023402</v>
      </c>
      <c r="O24" s="8">
        <v>1.111</v>
      </c>
      <c r="P24" s="12">
        <f t="shared" si="3"/>
        <v>2.6099989999999997E-2</v>
      </c>
      <c r="Q24" s="12">
        <f t="shared" si="4"/>
        <v>23.492340234023398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3.1716417910447761</v>
      </c>
      <c r="I25" s="8">
        <v>18.656716417910445</v>
      </c>
      <c r="J25" s="8">
        <v>0</v>
      </c>
      <c r="K25" s="8">
        <v>27.985074626865671</v>
      </c>
      <c r="L25" s="8">
        <f t="shared" si="23"/>
        <v>49.81343283582089</v>
      </c>
      <c r="M25" s="8">
        <v>0.187</v>
      </c>
      <c r="N25" s="8">
        <f t="shared" si="2"/>
        <v>50.000432835820888</v>
      </c>
      <c r="O25" s="8">
        <v>1.0720000000000001</v>
      </c>
      <c r="P25" s="12">
        <f t="shared" si="3"/>
        <v>5.3600463999999994E-2</v>
      </c>
      <c r="Q25" s="12">
        <f t="shared" si="4"/>
        <v>50.000432835820888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0.72007200720072007</v>
      </c>
      <c r="I28" s="7">
        <v>9.0009000900090008</v>
      </c>
      <c r="J28" s="7">
        <v>0</v>
      </c>
      <c r="K28" s="7">
        <v>13.501350135013501</v>
      </c>
      <c r="L28" s="7">
        <f>SUM(H28:K28)</f>
        <v>23.22232223222322</v>
      </c>
      <c r="M28" s="7">
        <v>0.18</v>
      </c>
      <c r="N28" s="7">
        <f t="shared" si="2"/>
        <v>23.40232223222322</v>
      </c>
      <c r="O28" s="7">
        <v>1.111</v>
      </c>
      <c r="P28" s="11">
        <f t="shared" si="3"/>
        <v>2.5999979999999999E-2</v>
      </c>
      <c r="Q28" s="11">
        <f t="shared" si="4"/>
        <v>23.402322232223224</v>
      </c>
      <c r="R28" s="22">
        <f>SUM(P28:P37)*1000/SUM(O28:O37)</f>
        <v>29.103203465982027</v>
      </c>
    </row>
    <row r="29" spans="6:28" x14ac:dyDescent="0.3">
      <c r="F29" s="33"/>
      <c r="G29" s="9">
        <v>2</v>
      </c>
      <c r="H29" s="7">
        <v>1.1701170117011701</v>
      </c>
      <c r="I29" s="7">
        <v>9.0009000900090008</v>
      </c>
      <c r="J29" s="7">
        <v>0</v>
      </c>
      <c r="K29" s="7">
        <v>13.501350135013501</v>
      </c>
      <c r="L29" s="7">
        <f>SUM(H29:K29)</f>
        <v>23.672367236723673</v>
      </c>
      <c r="M29" s="7">
        <v>0.27</v>
      </c>
      <c r="N29" s="7">
        <f t="shared" si="2"/>
        <v>23.942367236723673</v>
      </c>
      <c r="O29" s="7">
        <v>1.111</v>
      </c>
      <c r="P29" s="11">
        <f t="shared" si="3"/>
        <v>2.6599970000000001E-2</v>
      </c>
      <c r="Q29" s="11">
        <f t="shared" si="4"/>
        <v>23.942367236723676</v>
      </c>
      <c r="R29" s="22"/>
    </row>
    <row r="30" spans="6:28" x14ac:dyDescent="0.3">
      <c r="F30" s="33"/>
      <c r="G30" s="9">
        <v>3</v>
      </c>
      <c r="H30" s="7">
        <v>0.36003600360036003</v>
      </c>
      <c r="I30" s="7">
        <v>9.0009000900090008</v>
      </c>
      <c r="J30" s="7">
        <v>0</v>
      </c>
      <c r="K30" s="7">
        <v>13.501350135013501</v>
      </c>
      <c r="L30" s="7">
        <f>SUM(H30:K30)</f>
        <v>22.862286228622864</v>
      </c>
      <c r="M30" s="7">
        <v>0.09</v>
      </c>
      <c r="N30" s="7">
        <f t="shared" si="2"/>
        <v>22.952286228622864</v>
      </c>
      <c r="O30" s="7">
        <v>1.111</v>
      </c>
      <c r="P30" s="11">
        <f t="shared" si="3"/>
        <v>2.549999E-2</v>
      </c>
      <c r="Q30" s="11">
        <f t="shared" si="4"/>
        <v>22.952286228622864</v>
      </c>
      <c r="R30" s="22"/>
    </row>
    <row r="31" spans="6:28" x14ac:dyDescent="0.3">
      <c r="F31" s="33"/>
      <c r="G31" s="9">
        <v>4</v>
      </c>
      <c r="H31" s="7">
        <v>1.7101710171017102</v>
      </c>
      <c r="I31" s="7">
        <v>9.0009000900090008</v>
      </c>
      <c r="J31" s="7">
        <v>0</v>
      </c>
      <c r="K31" s="7">
        <v>13.501350135013501</v>
      </c>
      <c r="L31" s="7">
        <f>SUM(H31:K31)</f>
        <v>24.212421242124215</v>
      </c>
      <c r="M31" s="7">
        <v>0.36</v>
      </c>
      <c r="N31" s="7">
        <f t="shared" si="2"/>
        <v>24.572421242124214</v>
      </c>
      <c r="O31" s="7">
        <v>1.111</v>
      </c>
      <c r="P31" s="11">
        <f t="shared" si="3"/>
        <v>2.7299960000000002E-2</v>
      </c>
      <c r="Q31" s="11">
        <f t="shared" si="4"/>
        <v>24.572421242124214</v>
      </c>
      <c r="R31" s="22"/>
    </row>
    <row r="32" spans="6:28" x14ac:dyDescent="0.3">
      <c r="F32" s="33"/>
      <c r="G32" s="9">
        <v>5</v>
      </c>
      <c r="H32" s="7">
        <v>1.4326647564469914</v>
      </c>
      <c r="I32" s="7">
        <v>19.102196752626554</v>
      </c>
      <c r="J32" s="7">
        <v>0</v>
      </c>
      <c r="K32" s="7">
        <v>28.653295128939831</v>
      </c>
      <c r="L32" s="7">
        <f>SUM(H32:K32)</f>
        <v>49.188156638013382</v>
      </c>
      <c r="M32" s="7">
        <v>0.28699999999999998</v>
      </c>
      <c r="N32" s="7">
        <f t="shared" si="2"/>
        <v>49.475156638013381</v>
      </c>
      <c r="O32" s="7">
        <v>1.0469999999999999</v>
      </c>
      <c r="P32" s="11">
        <f t="shared" si="3"/>
        <v>5.1800489000000005E-2</v>
      </c>
      <c r="Q32" s="11">
        <f t="shared" si="4"/>
        <v>49.475156638013381</v>
      </c>
      <c r="R32" s="22"/>
    </row>
    <row r="33" spans="6:18" x14ac:dyDescent="0.3">
      <c r="F33" s="33"/>
      <c r="G33" s="9">
        <v>6</v>
      </c>
      <c r="H33" s="8">
        <v>1.3409961685823752</v>
      </c>
      <c r="I33" s="8">
        <v>19.157088122605362</v>
      </c>
      <c r="J33" s="8">
        <v>0</v>
      </c>
      <c r="K33" s="8">
        <v>28.735632183908045</v>
      </c>
      <c r="L33" s="8">
        <f t="shared" ref="L33:L37" si="25">SUM(H33:K33)</f>
        <v>49.233716475095783</v>
      </c>
      <c r="M33" s="7">
        <v>0.28699999999999998</v>
      </c>
      <c r="N33" s="8">
        <f t="shared" si="2"/>
        <v>49.520716475095782</v>
      </c>
      <c r="O33" s="7">
        <v>1.044</v>
      </c>
      <c r="P33" s="12">
        <f t="shared" si="3"/>
        <v>5.1699627999999997E-2</v>
      </c>
      <c r="Q33" s="12">
        <f t="shared" si="4"/>
        <v>49.520716475095782</v>
      </c>
      <c r="R33" s="22"/>
    </row>
    <row r="34" spans="6:18" x14ac:dyDescent="0.3">
      <c r="F34" s="33"/>
      <c r="G34" s="9">
        <v>7</v>
      </c>
      <c r="H34" s="8">
        <v>1.1701170117011701</v>
      </c>
      <c r="I34" s="8">
        <v>9.0009000900090008</v>
      </c>
      <c r="J34" s="8">
        <v>0</v>
      </c>
      <c r="K34" s="8">
        <v>13.501350135013501</v>
      </c>
      <c r="L34" s="8">
        <f t="shared" si="25"/>
        <v>23.672367236723673</v>
      </c>
      <c r="M34" s="8">
        <v>0.45</v>
      </c>
      <c r="N34" s="8">
        <f t="shared" si="2"/>
        <v>24.122367236723672</v>
      </c>
      <c r="O34" s="8">
        <v>1.111</v>
      </c>
      <c r="P34" s="12">
        <f t="shared" si="3"/>
        <v>2.6799949999999999E-2</v>
      </c>
      <c r="Q34" s="12">
        <f t="shared" si="4"/>
        <v>24.122367236723672</v>
      </c>
      <c r="R34" s="22"/>
    </row>
    <row r="35" spans="6:18" x14ac:dyDescent="0.3">
      <c r="F35" s="33"/>
      <c r="G35" s="9">
        <v>8</v>
      </c>
      <c r="H35" s="8">
        <v>6.0306030603060305</v>
      </c>
      <c r="I35" s="8">
        <v>9.0009000900090008</v>
      </c>
      <c r="J35" s="8">
        <v>0</v>
      </c>
      <c r="K35" s="8">
        <v>13.501350135013501</v>
      </c>
      <c r="L35" s="8">
        <f t="shared" si="25"/>
        <v>28.532853285328535</v>
      </c>
      <c r="M35" s="8">
        <v>0.36</v>
      </c>
      <c r="N35" s="8">
        <v>0.36</v>
      </c>
      <c r="O35" s="8">
        <v>1.111</v>
      </c>
      <c r="P35" s="12">
        <f t="shared" si="3"/>
        <v>3.9995999999999999E-4</v>
      </c>
      <c r="Q35" s="12">
        <f t="shared" si="4"/>
        <v>0.36</v>
      </c>
      <c r="R35" s="22"/>
    </row>
    <row r="36" spans="6:18" x14ac:dyDescent="0.3">
      <c r="F36" s="33"/>
      <c r="G36" s="9">
        <v>9</v>
      </c>
      <c r="H36" s="8">
        <v>2.215799614643545</v>
      </c>
      <c r="I36" s="8">
        <v>19.267822736030826</v>
      </c>
      <c r="J36" s="8">
        <v>0</v>
      </c>
      <c r="K36" s="8">
        <v>28.901734104046241</v>
      </c>
      <c r="L36" s="8">
        <f>SUM(H36:K36)</f>
        <v>50.385356454720608</v>
      </c>
      <c r="M36" s="8">
        <v>0.38500000000000001</v>
      </c>
      <c r="N36" s="8">
        <f>SUM(L36,M36)</f>
        <v>50.770356454720606</v>
      </c>
      <c r="O36" s="8">
        <v>1.038</v>
      </c>
      <c r="P36" s="8">
        <f>N36*O36/1000</f>
        <v>5.269962999999999E-2</v>
      </c>
      <c r="Q36" s="8">
        <f>P36/O36*1000</f>
        <v>50.770356454720606</v>
      </c>
      <c r="R36" s="22"/>
    </row>
    <row r="37" spans="6:18" x14ac:dyDescent="0.3">
      <c r="F37" s="33"/>
      <c r="G37" s="9">
        <v>10</v>
      </c>
      <c r="H37" s="8">
        <v>3.0603060306030603</v>
      </c>
      <c r="I37" s="8">
        <v>9.0009000900090008</v>
      </c>
      <c r="J37" s="8">
        <v>0</v>
      </c>
      <c r="K37" s="8">
        <v>13.501350135013501</v>
      </c>
      <c r="L37" s="8">
        <f t="shared" si="25"/>
        <v>25.562556255625562</v>
      </c>
      <c r="M37" s="8">
        <v>0.18</v>
      </c>
      <c r="N37" s="8">
        <f t="shared" si="2"/>
        <v>25.742556255625562</v>
      </c>
      <c r="O37" s="8">
        <v>1.111</v>
      </c>
      <c r="P37" s="12">
        <f t="shared" si="3"/>
        <v>2.8599979999999997E-2</v>
      </c>
      <c r="Q37" s="12">
        <f t="shared" si="4"/>
        <v>25.742556255625558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B8D4-145C-49DE-BF0D-1CCCCBA7C9BD}">
  <dimension ref="A1:S16"/>
  <sheetViews>
    <sheetView tabSelected="1" workbookViewId="0">
      <selection activeCell="G2" sqref="G2:G4"/>
    </sheetView>
  </sheetViews>
  <sheetFormatPr defaultRowHeight="14.4" x14ac:dyDescent="0.3"/>
  <sheetData>
    <row r="1" spans="1:19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9" x14ac:dyDescent="0.3">
      <c r="A2" t="s">
        <v>52</v>
      </c>
      <c r="B2">
        <v>49.145331818630837</v>
      </c>
      <c r="C2">
        <f>B2*0.000000277778</f>
        <v>1.3651491981915636E-5</v>
      </c>
      <c r="D2">
        <f>C2*0.23314</f>
        <v>3.1827088406638112E-6</v>
      </c>
      <c r="E2">
        <f>C2 * 0.23104</f>
        <v>3.1540407075017884E-6</v>
      </c>
      <c r="F2">
        <f>C2* 0.00072</f>
        <v>9.8290742269792587E-9</v>
      </c>
      <c r="G2">
        <f>C2 * 0.00138</f>
        <v>1.8839058935043578E-8</v>
      </c>
    </row>
    <row r="3" spans="1:19" x14ac:dyDescent="0.3">
      <c r="A3" t="s">
        <v>49</v>
      </c>
      <c r="B3">
        <v>26.511504576788337</v>
      </c>
      <c r="C3">
        <f t="shared" ref="C3:C4" si="0">B3*0.000000277778</f>
        <v>7.36431271833111E-6</v>
      </c>
      <c r="D3">
        <f t="shared" ref="D3:D4" si="1">C3*0.23314</f>
        <v>1.7169158671517149E-6</v>
      </c>
      <c r="E3">
        <f t="shared" ref="E3:E4" si="2">C3 * 0.23104</f>
        <v>1.7014508104432195E-6</v>
      </c>
      <c r="F3">
        <f t="shared" ref="F3:F4" si="3">C3* 0.00072</f>
        <v>5.3023051571983992E-9</v>
      </c>
      <c r="G3">
        <f t="shared" ref="G3:G4" si="4">C3 * 0.00138</f>
        <v>1.0162751551296931E-8</v>
      </c>
    </row>
    <row r="4" spans="1:19" x14ac:dyDescent="0.3">
      <c r="A4" t="s">
        <v>53</v>
      </c>
      <c r="B4">
        <v>32.009860352099757</v>
      </c>
      <c r="C4">
        <f t="shared" si="0"/>
        <v>8.8916349888855662E-6</v>
      </c>
      <c r="D4">
        <f t="shared" si="1"/>
        <v>2.0729957813087809E-6</v>
      </c>
      <c r="E4">
        <f t="shared" si="2"/>
        <v>2.054323347832121E-6</v>
      </c>
      <c r="F4">
        <f t="shared" si="3"/>
        <v>6.4019771919976085E-9</v>
      </c>
      <c r="G4">
        <f t="shared" si="4"/>
        <v>1.2270456284662081E-8</v>
      </c>
    </row>
    <row r="16" spans="1:19" x14ac:dyDescent="0.3">
      <c r="O16" t="s">
        <v>54</v>
      </c>
      <c r="P16" t="s">
        <v>55</v>
      </c>
      <c r="Q16" t="s">
        <v>56</v>
      </c>
      <c r="R16" t="s">
        <v>57</v>
      </c>
      <c r="S1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2021-04-16T19:28:24Z</dcterms:modified>
  <cp:category/>
  <cp:contentStatus/>
</cp:coreProperties>
</file>