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6C1B1736-3C64-4B7F-8639-CE69F6A57C68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<sst xmlns="http://schemas.openxmlformats.org/spreadsheetml/2006/main" count="535" uniqueCount="58">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</sst>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1.1366050562991288</c:v>
                </c:pt>
                <c:pt idx="1">
                  <c:v>16.99596345867856</c:v>
                </c:pt>
                <c:pt idx="2">
                  <c:v>0</c:v>
                </c:pt>
                <c:pt idx="3">
                  <c:v>25.493945188017843</c:v>
                </c:pt>
                <c:pt idx="4">
                  <c:v>43.626513702995524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0.88097156990801218</c:v>
                </c:pt>
                <c:pt idx="1">
                  <c:v>11.39426951616041</c:v>
                </c:pt>
                <c:pt idx="2">
                  <c:v>0</c:v>
                </c:pt>
                <c:pt idx="3">
                  <c:v>17.091404274240617</c:v>
                </c:pt>
                <c:pt idx="4">
                  <c:v>29.36664536030904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1.0472219528750124</c:v>
                </c:pt>
                <c:pt idx="1">
                  <c:v>19.39299912731504</c:v>
                </c:pt>
                <c:pt idx="2">
                  <c:v>0</c:v>
                </c:pt>
                <c:pt idx="3">
                  <c:v>29.089498690972562</c:v>
                </c:pt>
                <c:pt idx="4">
                  <c:v>49.529719771162618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43.626513702995524</c:v>
                </c:pt>
                <c:pt idx="2">
                  <c:v>29.36664536030904</c:v>
                </c:pt>
                <c:pt idx="3">
                  <c:v>49.529719771162618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0.21242925430210322</c:v>
                </c:pt>
                <c:pt idx="2">
                  <c:v>0.1112640413528611</c:v>
                </c:pt>
                <c:pt idx="3">
                  <c:v>0.22321671676524776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43.838942957297625</c:v>
                </c:pt>
                <c:pt idx="2">
                  <c:v>29.477909401661901</c:v>
                </c:pt>
                <c:pt idx="3">
                  <c:v>49.752936487927869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9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1.24282982791587</v>
      </c>
      <c r="I4" s="7">
        <v>19.120458891013385</v>
      </c>
      <c r="J4" s="7">
        <v>0</v>
      </c>
      <c r="K4" s="7">
        <v>28.680688336520074</v>
      </c>
      <c r="L4" s="7">
        <f>SUM(H4:K4)</f>
        <v>49.043977055449332</v>
      </c>
      <c r="M4" s="7">
        <v>0.191</v>
      </c>
      <c r="N4" s="7">
        <f>SUM(L4,M4)</f>
        <v>49.234977055449335</v>
      </c>
      <c r="O4" s="7">
        <v>1.046</v>
      </c>
      <c r="P4" s="11">
        <f>N4*O4/1000</f>
        <v>5.1499786000000006E-2</v>
      </c>
      <c r="Q4" s="11">
        <f>P4/O4*1000</f>
        <v>49.234977055449335</v>
      </c>
      <c r="R4" s="24">
        <f>SUM(P4:P9,P11:P13)/SUM(O4:O9,O11:O13)*1000</f>
        <v>43.838942957297625</v>
      </c>
      <c r="T4" s="10" t="s">
        <v>52</v>
      </c>
      <c r="U4" s="11">
        <f>SUM(H4*$O$4,H5*$O$5,H6*$O$6,H7*$O$7,H8*$O$8,H9*$O$9,H11*$O$11,H12*$O$12,H13*$O$13)/1000</f>
        <v>1.0699999999999999E-2</v>
      </c>
      <c r="V4" s="11">
        <f>SUM(I4*$O$4,I5*$O$5,I6*$O$6,I7*$O$7,I8*$O$8,I9*$O$9,I11*$O$11,I12*$O$12,I13*$O$13)/1000</f>
        <v>0.16</v>
      </c>
      <c r="W4" s="11">
        <f t="shared" ref="W4:Z4" si="0">SUM(J4*$O$4,J5*$O$5,J6*$O$6,J7*$O$7,J8*$O$8,J9*$O$9,J11*$O$11,J12*$O$12,J13*$O$13)/1000</f>
        <v>0</v>
      </c>
      <c r="X4" s="11">
        <f t="shared" si="0"/>
        <v>0.24</v>
      </c>
      <c r="Y4" s="11">
        <f>SUM(U4:X4)</f>
        <v>0.41069999999999995</v>
      </c>
      <c r="Z4" s="11">
        <f t="shared" si="0"/>
        <v>1.999809E-3</v>
      </c>
      <c r="AA4" s="11">
        <f>SUM(O4:O9,O11:O13)</f>
        <v>9.4140000000000015</v>
      </c>
      <c r="AB4" s="11">
        <f>SUM(Y4:Z4)</f>
        <v>0.41269980899999997</v>
      </c>
      <c r="AC4" s="11">
        <f>AB4/AA4*1000</f>
        <v>43.838942957297625</v>
      </c>
    </row>
    <row r="5" spans="6:29" x14ac:dyDescent="0.3">
      <c r="F5" s="15"/>
      <c r="G5" s="9">
        <v>2</v>
      </c>
      <c r="H5" s="7">
        <v>0.86788813886210214</v>
      </c>
      <c r="I5" s="7">
        <v>19.286403085824496</v>
      </c>
      <c r="J5" s="7">
        <v>0</v>
      </c>
      <c r="K5" s="7">
        <v>28.929604628736744</v>
      </c>
      <c r="L5" s="7">
        <f t="shared" ref="L5:L13" si="1">SUM(H5:K5)</f>
        <v>49.083895853423343</v>
      </c>
      <c r="M5" s="7">
        <v>9.6000000000000002E-2</v>
      </c>
      <c r="N5" s="7">
        <f t="shared" ref="N5:N37" si="2">SUM(L5,M5)</f>
        <v>49.179895853423339</v>
      </c>
      <c r="O5" s="7">
        <v>1.0369999999999999</v>
      </c>
      <c r="P5" s="11">
        <f t="shared" ref="P5:P37" si="3">N5*O5/1000</f>
        <v>5.0999552000000004E-2</v>
      </c>
      <c r="Q5" s="11">
        <f t="shared" ref="Q5:Q37" si="4">P5/O5*1000</f>
        <v>49.179895853423346</v>
      </c>
      <c r="R5" s="24"/>
      <c r="T5" s="10" t="s">
        <v>49</v>
      </c>
      <c r="U5" s="11">
        <f>SUM(H16*$O$16,H17*$O$17,H18*$O$18,H19*$O$19,H20*$O$20,H23*$O$23,H24*$O$24,H25*$O$25)/1000</f>
        <v>3.1699999999999999E-2</v>
      </c>
      <c r="V5" s="11">
        <f t="shared" ref="V5:Z5" si="5">SUM(I16*$O$16,I17*$O$17,I18*$O$18,I19*$O$19,I20*$O$20,I23*$O$23,I24*$O$24,I25*$O$25)/1000</f>
        <v>0.41</v>
      </c>
      <c r="W5" s="11">
        <f t="shared" si="5"/>
        <v>0</v>
      </c>
      <c r="X5" s="11">
        <f t="shared" si="5"/>
        <v>0.61499999999999999</v>
      </c>
      <c r="Y5" s="11">
        <f t="shared" ref="Y5:Y6" si="6">SUM(U5:X5)</f>
        <v>1.0567</v>
      </c>
      <c r="Z5" s="11">
        <f t="shared" si="5"/>
        <v>4.0036140000000008E-3</v>
      </c>
      <c r="AA5" s="11">
        <f>SUM(O16:O20,O23:O25)</f>
        <v>35.982999999999997</v>
      </c>
      <c r="AB5" s="11">
        <f t="shared" ref="AB5:AB6" si="7">SUM(Y5:Z5)</f>
        <v>1.0607036139999999</v>
      </c>
      <c r="AC5" s="11">
        <f t="shared" ref="AC5:AC6" si="8">AB5/AA5*1000</f>
        <v>29.477909401661893</v>
      </c>
    </row>
    <row r="6" spans="6:29" x14ac:dyDescent="0.3">
      <c r="F6" s="15"/>
      <c r="G6" s="9">
        <v>3</v>
      </c>
      <c r="H6" s="7">
        <v>1.4677103718199609</v>
      </c>
      <c r="I6" s="7">
        <v>19.569471624266143</v>
      </c>
      <c r="J6" s="7">
        <v>0</v>
      </c>
      <c r="K6" s="7">
        <v>29.354207436399218</v>
      </c>
      <c r="L6" s="7">
        <f t="shared" si="1"/>
        <v>50.391389432485326</v>
      </c>
      <c r="M6" s="7">
        <v>0.29399999999999998</v>
      </c>
      <c r="N6" s="7">
        <f t="shared" si="2"/>
        <v>50.685389432485323</v>
      </c>
      <c r="O6" s="7">
        <v>1.022</v>
      </c>
      <c r="P6" s="11">
        <f t="shared" si="3"/>
        <v>5.1800468000000002E-2</v>
      </c>
      <c r="Q6" s="11">
        <f t="shared" si="4"/>
        <v>50.685389432485323</v>
      </c>
      <c r="R6" s="24"/>
      <c r="T6" s="10" t="s">
        <v>53</v>
      </c>
      <c r="U6" s="11">
        <f>SUM(H28*$O$28,H29*$O$29,H30*$O$30,H31*$O$31,H32*$O$32,H33*$O$33,H34*$O$34,H35*$O$35,H36*$O$36,H37*$O$37)/1000</f>
        <v>1.0800000000000001E-2</v>
      </c>
      <c r="V6" s="11">
        <f t="shared" ref="V6:Z6" si="9">SUM(I28*$O$28,I29*$O$29,I30*$O$30,I31*$O$31,I32*$O$32,I33*$O$33,I34*$O$34,I35*$O$35,I36*$O$36,I37*$O$37)/1000</f>
        <v>0.2</v>
      </c>
      <c r="W6" s="11">
        <f t="shared" si="9"/>
        <v>0</v>
      </c>
      <c r="X6" s="11">
        <f t="shared" si="9"/>
        <v>0.3</v>
      </c>
      <c r="Y6" s="11">
        <f t="shared" si="6"/>
        <v>0.51080000000000003</v>
      </c>
      <c r="Z6" s="11">
        <f t="shared" si="9"/>
        <v>2.3020340000000001E-3</v>
      </c>
      <c r="AA6" s="11">
        <f>SUM(O28:O37)</f>
        <v>10.312999999999999</v>
      </c>
      <c r="AB6" s="11">
        <f t="shared" si="7"/>
        <v>0.51310203399999998</v>
      </c>
      <c r="AC6" s="11">
        <f t="shared" si="8"/>
        <v>49.752936487927862</v>
      </c>
    </row>
    <row r="7" spans="6:29" x14ac:dyDescent="0.3">
      <c r="F7" s="15"/>
      <c r="G7" s="9">
        <v>4</v>
      </c>
      <c r="H7" s="7">
        <v>1.1707317073170733</v>
      </c>
      <c r="I7" s="7">
        <v>19.512195121951223</v>
      </c>
      <c r="J7" s="7">
        <v>0</v>
      </c>
      <c r="K7" s="7">
        <v>29.26829268292683</v>
      </c>
      <c r="L7" s="7">
        <f t="shared" si="1"/>
        <v>49.951219512195124</v>
      </c>
      <c r="M7" s="7">
        <v>0.29299999999999998</v>
      </c>
      <c r="N7" s="7">
        <f t="shared" si="2"/>
        <v>50.244219512195123</v>
      </c>
      <c r="O7" s="7">
        <v>1.0249999999999999</v>
      </c>
      <c r="P7" s="11">
        <f t="shared" si="3"/>
        <v>5.1500325E-2</v>
      </c>
      <c r="Q7" s="11">
        <f t="shared" si="4"/>
        <v>50.244219512195123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1.07421875</v>
      </c>
      <c r="I8" s="7">
        <v>19.53125</v>
      </c>
      <c r="J8" s="7">
        <v>0</v>
      </c>
      <c r="K8" s="7">
        <v>29.296875</v>
      </c>
      <c r="L8" s="7">
        <f t="shared" si="1"/>
        <v>49.90234375</v>
      </c>
      <c r="M8" s="7">
        <v>0.29299999999999998</v>
      </c>
      <c r="N8" s="7">
        <f t="shared" si="2"/>
        <v>50.195343749999999</v>
      </c>
      <c r="O8" s="7">
        <v>1.024</v>
      </c>
      <c r="P8" s="11">
        <f t="shared" si="3"/>
        <v>5.1400032000000005E-2</v>
      </c>
      <c r="Q8" s="11">
        <f t="shared" si="4"/>
        <v>50.195343750000006</v>
      </c>
      <c r="R8" s="24"/>
    </row>
    <row r="9" spans="6:29" x14ac:dyDescent="0.3">
      <c r="F9" s="15"/>
      <c r="G9" s="9">
        <v>6</v>
      </c>
      <c r="H9" s="8">
        <v>1.4851485148514851</v>
      </c>
      <c r="I9" s="8">
        <v>19.801980198019802</v>
      </c>
      <c r="J9" s="8">
        <v>0</v>
      </c>
      <c r="K9" s="8">
        <v>29.702970297029704</v>
      </c>
      <c r="L9" s="8">
        <f t="shared" si="1"/>
        <v>50.990099009900987</v>
      </c>
      <c r="M9" s="8">
        <v>0.39600000000000002</v>
      </c>
      <c r="N9" s="8">
        <f t="shared" si="2"/>
        <v>51.386099009900988</v>
      </c>
      <c r="O9" s="8">
        <v>1.01</v>
      </c>
      <c r="P9" s="12">
        <f t="shared" si="3"/>
        <v>5.1899960000000002E-2</v>
      </c>
      <c r="Q9" s="12">
        <f t="shared" si="4"/>
        <v>51.386099009900995</v>
      </c>
      <c r="R9" s="24"/>
    </row>
    <row r="10" spans="6:29" ht="14.4" customHeight="1" x14ac:dyDescent="0.3">
      <c r="F10" s="15"/>
      <c r="G10" s="9" t="s">
        <v>37</v>
      </c>
      <c r="H10" s="8">
        <v>1.2601260126012601</v>
      </c>
      <c r="I10" s="8">
        <v>9.0009000900090008</v>
      </c>
      <c r="J10" s="8">
        <v>0</v>
      </c>
      <c r="K10" s="8">
        <v>13.501350135013501</v>
      </c>
      <c r="L10" s="8">
        <f t="shared" ref="L10" si="10">SUM(H10:K10)</f>
        <v>23.762376237623762</v>
      </c>
      <c r="M10" s="8">
        <v>0.27</v>
      </c>
      <c r="N10" s="8">
        <f>SUM(L10,M10)</f>
        <v>24.032376237623762</v>
      </c>
      <c r="O10" s="8">
        <v>1.111</v>
      </c>
      <c r="P10" s="12">
        <f t="shared" ref="P10" si="11">N10*O10/1000</f>
        <v>2.669997E-2</v>
      </c>
      <c r="Q10" s="12">
        <f t="shared" ref="Q10" si="12">P10/O10*1000</f>
        <v>24.032376237623762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0.18001800180018002</v>
      </c>
      <c r="I11" s="8">
        <v>9.0009000900090008</v>
      </c>
      <c r="J11" s="8">
        <v>0</v>
      </c>
      <c r="K11" s="8">
        <v>13.501350135013501</v>
      </c>
      <c r="L11" s="8">
        <f t="shared" si="1"/>
        <v>22.682268226822682</v>
      </c>
      <c r="M11" s="8">
        <v>0.09</v>
      </c>
      <c r="N11" s="8">
        <f t="shared" si="2"/>
        <v>22.772268226822682</v>
      </c>
      <c r="O11" s="8">
        <v>1.111</v>
      </c>
      <c r="P11" s="12">
        <f t="shared" si="3"/>
        <v>2.5299990000000001E-2</v>
      </c>
      <c r="Q11" s="12">
        <f t="shared" si="4"/>
        <v>22.772268226822685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1.6201620162016201</v>
      </c>
      <c r="I12" s="8">
        <v>9.0009000900090008</v>
      </c>
      <c r="J12" s="8">
        <v>0</v>
      </c>
      <c r="K12" s="8">
        <v>13.501350135013501</v>
      </c>
      <c r="L12" s="8">
        <f t="shared" si="1"/>
        <v>24.122412241224122</v>
      </c>
      <c r="M12" s="8">
        <v>0.18</v>
      </c>
      <c r="N12" s="8">
        <f t="shared" si="2"/>
        <v>24.302412241224122</v>
      </c>
      <c r="O12" s="8">
        <v>1.111</v>
      </c>
      <c r="P12" s="12">
        <f t="shared" si="3"/>
        <v>2.699998E-2</v>
      </c>
      <c r="Q12" s="12">
        <f t="shared" si="4"/>
        <v>24.302412241224122</v>
      </c>
      <c r="R12" s="24"/>
      <c r="T12" s="10" t="s">
        <v>52</v>
      </c>
      <c r="U12" s="11">
        <f>U4</f>
        <v>1.0699999999999999E-2</v>
      </c>
      <c r="V12" s="11">
        <f t="shared" ref="V12:AC12" si="13">V4</f>
        <v>0.16</v>
      </c>
      <c r="W12" s="11">
        <f t="shared" si="13"/>
        <v>0</v>
      </c>
      <c r="X12" s="11">
        <f t="shared" si="13"/>
        <v>0.24</v>
      </c>
      <c r="Y12" s="11">
        <f t="shared" si="13"/>
        <v>0.41069999999999995</v>
      </c>
      <c r="Z12" s="11">
        <f t="shared" si="13"/>
        <v>1.999809E-3</v>
      </c>
      <c r="AA12" s="11">
        <f t="shared" si="13"/>
        <v>9.4140000000000015</v>
      </c>
      <c r="AB12" s="11">
        <f t="shared" si="13"/>
        <v>0.41269980899999997</v>
      </c>
      <c r="AC12" s="11">
        <f t="shared" si="13"/>
        <v>43.838942957297625</v>
      </c>
    </row>
    <row r="13" spans="6:29" x14ac:dyDescent="0.3">
      <c r="F13" s="15"/>
      <c r="G13" s="9">
        <v>10</v>
      </c>
      <c r="H13" s="8">
        <v>1.1673151750972761</v>
      </c>
      <c r="I13" s="8">
        <v>19.455252918287936</v>
      </c>
      <c r="J13" s="8">
        <v>0</v>
      </c>
      <c r="K13" s="8">
        <v>29.182879377431906</v>
      </c>
      <c r="L13" s="8">
        <f t="shared" si="1"/>
        <v>49.805447470817114</v>
      </c>
      <c r="M13" s="8">
        <v>9.7000000000000003E-2</v>
      </c>
      <c r="N13" s="8">
        <f t="shared" si="2"/>
        <v>49.902447470817116</v>
      </c>
      <c r="O13" s="8">
        <v>1.028</v>
      </c>
      <c r="P13" s="12">
        <f t="shared" si="3"/>
        <v>5.1299715999999995E-2</v>
      </c>
      <c r="Q13" s="12">
        <f t="shared" si="4"/>
        <v>49.902447470817116</v>
      </c>
      <c r="R13" s="24"/>
      <c r="T13" s="10" t="s">
        <v>49</v>
      </c>
      <c r="U13" s="11">
        <f t="shared" ref="U13:AC13" si="14">U5</f>
        <v>3.1699999999999999E-2</v>
      </c>
      <c r="V13" s="11">
        <f t="shared" si="14"/>
        <v>0.41</v>
      </c>
      <c r="W13" s="11">
        <f t="shared" si="14"/>
        <v>0</v>
      </c>
      <c r="X13" s="11">
        <f t="shared" si="14"/>
        <v>0.61499999999999999</v>
      </c>
      <c r="Y13" s="11">
        <f t="shared" si="14"/>
        <v>1.0567</v>
      </c>
      <c r="Z13" s="11">
        <f t="shared" si="14"/>
        <v>4.0036140000000008E-3</v>
      </c>
      <c r="AA13" s="11">
        <f t="shared" si="14"/>
        <v>35.982999999999997</v>
      </c>
      <c r="AB13" s="11">
        <f t="shared" si="14"/>
        <v>1.0607036139999999</v>
      </c>
      <c r="AC13" s="11">
        <f t="shared" si="14"/>
        <v>29.477909401661893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1.0800000000000001E-2</v>
      </c>
      <c r="V14" s="11">
        <f t="shared" si="15"/>
        <v>0.2</v>
      </c>
      <c r="W14" s="11">
        <f t="shared" si="15"/>
        <v>0</v>
      </c>
      <c r="X14" s="11">
        <f t="shared" si="15"/>
        <v>0.3</v>
      </c>
      <c r="Y14" s="11">
        <f t="shared" si="15"/>
        <v>0.51080000000000003</v>
      </c>
      <c r="Z14" s="11">
        <f t="shared" si="15"/>
        <v>2.3020340000000001E-3</v>
      </c>
      <c r="AA14" s="11">
        <f t="shared" si="15"/>
        <v>10.312999999999999</v>
      </c>
      <c r="AB14" s="11">
        <f t="shared" si="15"/>
        <v>0.51310203399999998</v>
      </c>
      <c r="AC14" s="11">
        <f t="shared" si="15"/>
        <v>49.752936487927862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0.6821533923303833</v>
      </c>
      <c r="I16" s="7">
        <v>11.061946902654867</v>
      </c>
      <c r="J16" s="7">
        <v>0</v>
      </c>
      <c r="K16" s="7">
        <v>16.592920353982301</v>
      </c>
      <c r="L16" s="7">
        <f>SUM(H16:K16)</f>
        <v>28.337020648967552</v>
      </c>
      <c r="M16" s="7">
        <v>0.111</v>
      </c>
      <c r="N16" s="7">
        <f t="shared" si="2"/>
        <v>28.448020648967553</v>
      </c>
      <c r="O16" s="7">
        <v>5.4240000000000004</v>
      </c>
      <c r="P16" s="11">
        <f t="shared" si="3"/>
        <v>0.15430206400000002</v>
      </c>
      <c r="Q16" s="11">
        <f t="shared" si="4"/>
        <v>28.448020648967553</v>
      </c>
      <c r="R16" s="24">
        <f>SUM(P16:P20,P23:P25)*1000/SUM(O16:O20,O23:O25)</f>
        <v>29.477909401661901</v>
      </c>
    </row>
    <row r="17" spans="6:28" ht="14.4" customHeight="1" x14ac:dyDescent="0.3">
      <c r="F17" s="15"/>
      <c r="G17" s="9">
        <v>2</v>
      </c>
      <c r="H17" s="7">
        <v>0.51750380517503802</v>
      </c>
      <c r="I17" s="7">
        <v>12.176560121765601</v>
      </c>
      <c r="J17" s="7">
        <v>0</v>
      </c>
      <c r="K17" s="7">
        <v>18.264840182648403</v>
      </c>
      <c r="L17" s="7">
        <f t="shared" ref="L17:L22" si="16">SUM(H17:K17)</f>
        <v>30.958904109589042</v>
      </c>
      <c r="M17" s="7">
        <v>9.0999999999999998E-2</v>
      </c>
      <c r="N17" s="7">
        <f t="shared" si="2"/>
        <v>31.049904109589043</v>
      </c>
      <c r="O17" s="7">
        <v>3.2850000000000001</v>
      </c>
      <c r="P17" s="11">
        <f t="shared" si="3"/>
        <v>0.10199893500000001</v>
      </c>
      <c r="Q17" s="11">
        <f t="shared" si="4"/>
        <v>31.049904109589043</v>
      </c>
      <c r="R17" s="24"/>
    </row>
    <row r="18" spans="6:28" x14ac:dyDescent="0.3">
      <c r="F18" s="15"/>
      <c r="G18" s="9">
        <v>3</v>
      </c>
      <c r="H18" s="7">
        <v>0.39950829748002459</v>
      </c>
      <c r="I18" s="7">
        <v>12.292562999385371</v>
      </c>
      <c r="J18" s="7">
        <v>0</v>
      </c>
      <c r="K18" s="7">
        <v>18.438844499078058</v>
      </c>
      <c r="L18" s="7">
        <f t="shared" si="16"/>
        <v>31.130915795943455</v>
      </c>
      <c r="M18" s="7">
        <v>9.1999999999999998E-2</v>
      </c>
      <c r="N18" s="7">
        <f t="shared" si="2"/>
        <v>31.222915795943454</v>
      </c>
      <c r="O18" s="7">
        <v>3.254</v>
      </c>
      <c r="P18" s="11">
        <f t="shared" si="3"/>
        <v>0.101599368</v>
      </c>
      <c r="Q18" s="11">
        <f t="shared" si="4"/>
        <v>31.222915795943454</v>
      </c>
      <c r="R18" s="24"/>
    </row>
    <row r="19" spans="6:28" ht="25.2" customHeight="1" x14ac:dyDescent="0.3">
      <c r="F19" s="15"/>
      <c r="G19" s="9">
        <v>4</v>
      </c>
      <c r="H19" s="7">
        <v>1.8637335777574091</v>
      </c>
      <c r="I19" s="7">
        <v>12.221203788573174</v>
      </c>
      <c r="J19" s="7">
        <v>0</v>
      </c>
      <c r="K19" s="7">
        <v>18.331805682859763</v>
      </c>
      <c r="L19" s="7">
        <f t="shared" si="16"/>
        <v>32.416743049190345</v>
      </c>
      <c r="M19" s="7">
        <v>0.153</v>
      </c>
      <c r="N19" s="7">
        <f>SUM(L19,M19)</f>
        <v>32.569743049190343</v>
      </c>
      <c r="O19" s="7">
        <v>3.2730000000000001</v>
      </c>
      <c r="P19" s="11">
        <f>N19*O19/1000</f>
        <v>0.106600769</v>
      </c>
      <c r="Q19" s="11">
        <f t="shared" si="4"/>
        <v>32.569743049190343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0.43827611395178961</v>
      </c>
      <c r="I20" s="7">
        <v>10.956902848794741</v>
      </c>
      <c r="J20" s="7">
        <v>0</v>
      </c>
      <c r="K20" s="7">
        <v>16.435354273192111</v>
      </c>
      <c r="L20" s="7">
        <f t="shared" si="16"/>
        <v>27.830533235938642</v>
      </c>
      <c r="M20" s="7">
        <v>5.5E-2</v>
      </c>
      <c r="N20" s="7">
        <f t="shared" si="2"/>
        <v>27.885533235938642</v>
      </c>
      <c r="O20" s="7">
        <v>5.476</v>
      </c>
      <c r="P20" s="11">
        <f t="shared" si="3"/>
        <v>0.15270117999999999</v>
      </c>
      <c r="Q20" s="11">
        <f t="shared" si="4"/>
        <v>27.885533235938642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1.2637867647058822</v>
      </c>
      <c r="I21" s="8">
        <v>11.488970588235293</v>
      </c>
      <c r="J21" s="8">
        <v>0</v>
      </c>
      <c r="K21" s="8">
        <v>17.233455882352938</v>
      </c>
      <c r="L21" s="8">
        <f t="shared" si="16"/>
        <v>29.986213235294116</v>
      </c>
      <c r="M21" s="7">
        <v>0.13800000000000001</v>
      </c>
      <c r="N21" s="8">
        <f t="shared" ref="N21:N22" si="17">SUM(L21,M21)</f>
        <v>30.124213235294118</v>
      </c>
      <c r="O21" s="7">
        <v>4.3520000000000003</v>
      </c>
      <c r="P21" s="12">
        <f t="shared" ref="P21:P22" si="18">N21*O21/1000</f>
        <v>0.13110057600000002</v>
      </c>
      <c r="Q21" s="12">
        <f t="shared" ref="Q21:Q22" si="19">P21/O21*1000</f>
        <v>30.124213235294121</v>
      </c>
      <c r="R21" s="24"/>
      <c r="T21" s="14" t="s">
        <v>52</v>
      </c>
      <c r="U21" s="11">
        <f>U4*1000/$AA$4</f>
        <v>1.1366050562991288</v>
      </c>
      <c r="V21" s="11">
        <f t="shared" ref="V21:Z21" si="20">V4*1000/$AA$4</f>
        <v>16.99596345867856</v>
      </c>
      <c r="W21" s="11">
        <f t="shared" si="20"/>
        <v>0</v>
      </c>
      <c r="X21" s="11">
        <f t="shared" si="20"/>
        <v>25.493945188017843</v>
      </c>
      <c r="Y21" s="11">
        <f t="shared" si="20"/>
        <v>43.626513702995524</v>
      </c>
      <c r="Z21" s="11">
        <f t="shared" si="20"/>
        <v>0.21242925430210322</v>
      </c>
      <c r="AA21" s="11">
        <f>SUM(Y21:Z21)</f>
        <v>43.838942957297625</v>
      </c>
      <c r="AB21" s="11">
        <v>1</v>
      </c>
    </row>
    <row r="22" spans="6:28" x14ac:dyDescent="0.3">
      <c r="F22" s="15"/>
      <c r="G22" s="9">
        <v>7</v>
      </c>
      <c r="H22" s="8">
        <v>1.0119595216191353</v>
      </c>
      <c r="I22" s="8">
        <v>11.499540018399264</v>
      </c>
      <c r="J22" s="8">
        <v>0</v>
      </c>
      <c r="K22" s="8">
        <v>17.249310027598895</v>
      </c>
      <c r="L22" s="8">
        <f t="shared" si="16"/>
        <v>29.760809567617294</v>
      </c>
      <c r="M22" s="8">
        <v>0.161</v>
      </c>
      <c r="N22" s="8">
        <f t="shared" si="17"/>
        <v>29.921809567617295</v>
      </c>
      <c r="O22" s="7">
        <v>4.3479999999999999</v>
      </c>
      <c r="P22" s="12">
        <f t="shared" si="18"/>
        <v>0.13010002800000001</v>
      </c>
      <c r="Q22" s="12">
        <f t="shared" si="19"/>
        <v>29.921809567617299</v>
      </c>
      <c r="R22" s="24"/>
      <c r="T22" s="10" t="s">
        <v>49</v>
      </c>
      <c r="U22" s="11">
        <f>U5*1000/$AA$5</f>
        <v>0.88097156990801218</v>
      </c>
      <c r="V22" s="11">
        <f t="shared" ref="V22:Z22" si="21">V5*1000/$AA$5</f>
        <v>11.39426951616041</v>
      </c>
      <c r="W22" s="11">
        <f t="shared" si="21"/>
        <v>0</v>
      </c>
      <c r="X22" s="11">
        <f t="shared" si="21"/>
        <v>17.091404274240617</v>
      </c>
      <c r="Y22" s="11">
        <f t="shared" si="21"/>
        <v>29.36664536030904</v>
      </c>
      <c r="Z22" s="11">
        <f t="shared" si="21"/>
        <v>0.1112640413528611</v>
      </c>
      <c r="AA22" s="11">
        <f t="shared" ref="AA22:AA23" si="22">SUM(Y22:Z22)</f>
        <v>29.477909401661901</v>
      </c>
      <c r="AB22" s="11">
        <v>1</v>
      </c>
    </row>
    <row r="23" spans="6:28" x14ac:dyDescent="0.3">
      <c r="F23" s="15"/>
      <c r="G23" s="9" t="s">
        <v>48</v>
      </c>
      <c r="H23" s="8">
        <v>0.82191780821917804</v>
      </c>
      <c r="I23" s="8">
        <v>11.415525114155251</v>
      </c>
      <c r="J23" s="8">
        <v>0</v>
      </c>
      <c r="K23" s="8">
        <v>17.123287671232877</v>
      </c>
      <c r="L23" s="8">
        <f t="shared" ref="L23:L25" si="23">SUM(H23:K23)</f>
        <v>29.360730593607308</v>
      </c>
      <c r="M23" s="8">
        <v>0.114</v>
      </c>
      <c r="N23" s="8">
        <f t="shared" si="2"/>
        <v>29.474730593607308</v>
      </c>
      <c r="O23" s="8">
        <v>4.38</v>
      </c>
      <c r="P23" s="12">
        <f t="shared" si="3"/>
        <v>0.12909932000000002</v>
      </c>
      <c r="Q23" s="12">
        <f t="shared" si="4"/>
        <v>29.474730593607312</v>
      </c>
      <c r="R23" s="24"/>
      <c r="T23" s="10" t="s">
        <v>53</v>
      </c>
      <c r="U23" s="11">
        <f>U6*1000/$AA$6</f>
        <v>1.0472219528750124</v>
      </c>
      <c r="V23" s="11">
        <f t="shared" ref="V23:Z23" si="24">V6*1000/$AA$6</f>
        <v>19.39299912731504</v>
      </c>
      <c r="W23" s="11">
        <f t="shared" si="24"/>
        <v>0</v>
      </c>
      <c r="X23" s="11">
        <f t="shared" si="24"/>
        <v>29.089498690972562</v>
      </c>
      <c r="Y23" s="11">
        <f t="shared" si="24"/>
        <v>49.529719771162618</v>
      </c>
      <c r="Z23" s="11">
        <f t="shared" si="24"/>
        <v>0.22321671676524776</v>
      </c>
      <c r="AA23" s="11">
        <f t="shared" si="22"/>
        <v>49.752936487927869</v>
      </c>
      <c r="AB23" s="11">
        <v>1</v>
      </c>
    </row>
    <row r="24" spans="6:28" x14ac:dyDescent="0.3">
      <c r="F24" s="15"/>
      <c r="G24" s="9">
        <v>9</v>
      </c>
      <c r="H24" s="8">
        <v>1.6396462785556372</v>
      </c>
      <c r="I24" s="8">
        <v>11.053795136330139</v>
      </c>
      <c r="J24" s="8">
        <v>0</v>
      </c>
      <c r="K24" s="8">
        <v>16.580692704495206</v>
      </c>
      <c r="L24" s="8">
        <f t="shared" si="23"/>
        <v>29.274134119380982</v>
      </c>
      <c r="M24" s="8">
        <v>0.16600000000000001</v>
      </c>
      <c r="N24" s="8">
        <f t="shared" si="2"/>
        <v>29.440134119380982</v>
      </c>
      <c r="O24" s="8">
        <v>5.4279999999999999</v>
      </c>
      <c r="P24" s="12">
        <f t="shared" si="3"/>
        <v>0.15980104799999997</v>
      </c>
      <c r="Q24" s="12">
        <f t="shared" si="4"/>
        <v>29.440134119380986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0.73219842577338456</v>
      </c>
      <c r="I25" s="8">
        <v>10.982976386600768</v>
      </c>
      <c r="J25" s="8">
        <v>0</v>
      </c>
      <c r="K25" s="8">
        <v>16.474464579901152</v>
      </c>
      <c r="L25" s="8">
        <f t="shared" si="23"/>
        <v>28.189639392275303</v>
      </c>
      <c r="M25" s="8">
        <v>0.11</v>
      </c>
      <c r="N25" s="8">
        <f t="shared" si="2"/>
        <v>28.299639392275303</v>
      </c>
      <c r="O25" s="8">
        <v>5.4630000000000001</v>
      </c>
      <c r="P25" s="12">
        <f t="shared" si="3"/>
        <v>0.15460092999999997</v>
      </c>
      <c r="Q25" s="12">
        <f t="shared" si="4"/>
        <v>28.299639392275299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1.1846001974333664</v>
      </c>
      <c r="I28" s="7">
        <v>19.743336623889441</v>
      </c>
      <c r="J28" s="7">
        <v>0</v>
      </c>
      <c r="K28" s="7">
        <v>29.615004935834158</v>
      </c>
      <c r="L28" s="7">
        <f>SUM(H28:K28)</f>
        <v>50.542941757156967</v>
      </c>
      <c r="M28" s="7">
        <v>9.9000000000000005E-2</v>
      </c>
      <c r="N28" s="7">
        <f t="shared" si="2"/>
        <v>50.641941757156964</v>
      </c>
      <c r="O28" s="7">
        <v>1.0129999999999999</v>
      </c>
      <c r="P28" s="11">
        <f t="shared" si="3"/>
        <v>5.1300287E-2</v>
      </c>
      <c r="Q28" s="11">
        <f t="shared" si="4"/>
        <v>50.641941757156964</v>
      </c>
      <c r="R28" s="24">
        <f>SUM(P28:P37)*1000/SUM(O28:O37)</f>
        <v>44.844105303985252</v>
      </c>
    </row>
    <row r="29" spans="6:28" x14ac:dyDescent="0.3">
      <c r="F29" s="15"/>
      <c r="G29" s="9">
        <v>2</v>
      </c>
      <c r="H29" s="7">
        <v>1.3422818791946309</v>
      </c>
      <c r="I29" s="7">
        <v>19.175455417066157</v>
      </c>
      <c r="J29" s="7">
        <v>0</v>
      </c>
      <c r="K29" s="7">
        <v>28.763183125599234</v>
      </c>
      <c r="L29" s="7">
        <f>SUM(H29:K29)</f>
        <v>49.280920421860017</v>
      </c>
      <c r="M29" s="7">
        <v>0.192</v>
      </c>
      <c r="N29" s="7">
        <f t="shared" si="2"/>
        <v>49.472920421860017</v>
      </c>
      <c r="O29" s="7">
        <v>1.0429999999999999</v>
      </c>
      <c r="P29" s="11">
        <f t="shared" si="3"/>
        <v>5.1600255999999997E-2</v>
      </c>
      <c r="Q29" s="11">
        <f t="shared" si="4"/>
        <v>49.472920421860024</v>
      </c>
      <c r="R29" s="24"/>
    </row>
    <row r="30" spans="6:28" x14ac:dyDescent="0.3">
      <c r="F30" s="15"/>
      <c r="G30" s="9">
        <v>3</v>
      </c>
      <c r="H30" s="7">
        <v>0.57859209257473498</v>
      </c>
      <c r="I30" s="7">
        <v>19.286403085824496</v>
      </c>
      <c r="J30" s="7">
        <v>0</v>
      </c>
      <c r="K30" s="7">
        <v>28.929604628736744</v>
      </c>
      <c r="L30" s="7">
        <f>SUM(H30:K30)</f>
        <v>48.794599807135974</v>
      </c>
      <c r="M30" s="7">
        <v>0.193</v>
      </c>
      <c r="N30" s="7">
        <f t="shared" si="2"/>
        <v>48.987599807135972</v>
      </c>
      <c r="O30" s="7">
        <v>1.0369999999999999</v>
      </c>
      <c r="P30" s="11">
        <f t="shared" si="3"/>
        <v>5.0800140999999993E-2</v>
      </c>
      <c r="Q30" s="11">
        <f t="shared" si="4"/>
        <v>48.987599807135972</v>
      </c>
      <c r="R30" s="24"/>
    </row>
    <row r="31" spans="6:28" x14ac:dyDescent="0.3">
      <c r="F31" s="15"/>
      <c r="G31" s="9">
        <v>4</v>
      </c>
      <c r="H31" s="7">
        <v>2.5490196078431371</v>
      </c>
      <c r="I31" s="7">
        <v>19.607843137254903</v>
      </c>
      <c r="J31" s="7">
        <v>0</v>
      </c>
      <c r="K31" s="7">
        <v>29.411764705882351</v>
      </c>
      <c r="L31" s="7">
        <f>SUM(H31:K31)</f>
        <v>51.568627450980387</v>
      </c>
      <c r="M31" s="7">
        <v>0.29399999999999998</v>
      </c>
      <c r="N31" s="7">
        <f t="shared" si="2"/>
        <v>51.862627450980384</v>
      </c>
      <c r="O31" s="7">
        <v>1.02</v>
      </c>
      <c r="P31" s="11">
        <f t="shared" si="3"/>
        <v>5.2899879999999989E-2</v>
      </c>
      <c r="Q31" s="11">
        <f t="shared" si="4"/>
        <v>51.862627450980376</v>
      </c>
      <c r="R31" s="24"/>
    </row>
    <row r="32" spans="6:28" x14ac:dyDescent="0.3">
      <c r="F32" s="15"/>
      <c r="G32" s="9">
        <v>5</v>
      </c>
      <c r="H32" s="7">
        <v>0.87293889427740057</v>
      </c>
      <c r="I32" s="7">
        <v>19.398642095053347</v>
      </c>
      <c r="J32" s="7">
        <v>0</v>
      </c>
      <c r="K32" s="7">
        <v>29.097963142580021</v>
      </c>
      <c r="L32" s="7">
        <f>SUM(H32:K32)</f>
        <v>49.369544131910772</v>
      </c>
      <c r="M32" s="7">
        <v>0.38800000000000001</v>
      </c>
      <c r="N32" s="7">
        <f t="shared" si="2"/>
        <v>49.75754413191077</v>
      </c>
      <c r="O32" s="7">
        <v>1.0309999999999999</v>
      </c>
      <c r="P32" s="11">
        <f t="shared" si="3"/>
        <v>5.1300027999999998E-2</v>
      </c>
      <c r="Q32" s="11">
        <f t="shared" si="4"/>
        <v>49.75754413191077</v>
      </c>
      <c r="R32" s="24"/>
    </row>
    <row r="33" spans="6:18" x14ac:dyDescent="0.3">
      <c r="F33" s="15"/>
      <c r="G33" s="9">
        <v>6</v>
      </c>
      <c r="H33" s="8">
        <v>0.58479532163742698</v>
      </c>
      <c r="I33" s="8">
        <v>19.49317738791423</v>
      </c>
      <c r="J33" s="8">
        <v>0</v>
      </c>
      <c r="K33" s="8">
        <v>29.239766081871345</v>
      </c>
      <c r="L33" s="8">
        <f t="shared" ref="L33:L37" si="25">SUM(H33:K33)</f>
        <v>49.317738791422997</v>
      </c>
      <c r="M33" s="7">
        <v>0.19500000000000001</v>
      </c>
      <c r="N33" s="8">
        <f t="shared" si="2"/>
        <v>49.512738791422997</v>
      </c>
      <c r="O33" s="7">
        <v>1.026</v>
      </c>
      <c r="P33" s="12">
        <f t="shared" si="3"/>
        <v>5.0800069999999996E-2</v>
      </c>
      <c r="Q33" s="12">
        <f t="shared" si="4"/>
        <v>49.512738791422997</v>
      </c>
      <c r="R33" s="24"/>
    </row>
    <row r="34" spans="6:18" x14ac:dyDescent="0.3">
      <c r="F34" s="15"/>
      <c r="G34" s="9">
        <v>7</v>
      </c>
      <c r="H34" s="8">
        <v>0.87209302325581395</v>
      </c>
      <c r="I34" s="8">
        <v>19.379844961240309</v>
      </c>
      <c r="J34" s="8">
        <v>0</v>
      </c>
      <c r="K34" s="8">
        <v>29.069767441860463</v>
      </c>
      <c r="L34" s="8">
        <f t="shared" si="25"/>
        <v>49.321705426356587</v>
      </c>
      <c r="M34" s="8">
        <v>0.29099999999999998</v>
      </c>
      <c r="N34" s="8">
        <f t="shared" si="2"/>
        <v>49.612705426356584</v>
      </c>
      <c r="O34" s="8">
        <v>1.032</v>
      </c>
      <c r="P34" s="12">
        <f t="shared" si="3"/>
        <v>5.1200311999999998E-2</v>
      </c>
      <c r="Q34" s="12">
        <f t="shared" si="4"/>
        <v>49.612705426356591</v>
      </c>
      <c r="R34" s="24"/>
    </row>
    <row r="35" spans="6:18" x14ac:dyDescent="0.3">
      <c r="F35" s="15"/>
      <c r="G35" s="9">
        <v>8</v>
      </c>
      <c r="H35" s="8">
        <v>0.76701821668264636</v>
      </c>
      <c r="I35" s="8">
        <v>19.175455417066157</v>
      </c>
      <c r="J35" s="8">
        <v>0</v>
      </c>
      <c r="K35" s="8">
        <v>28.763183125599234</v>
      </c>
      <c r="L35" s="8">
        <f t="shared" si="25"/>
        <v>48.705656759348038</v>
      </c>
      <c r="M35" s="8">
        <v>0.192</v>
      </c>
      <c r="N35" s="8">
        <v>0.36</v>
      </c>
      <c r="O35" s="8">
        <v>1.0429999999999999</v>
      </c>
      <c r="P35" s="12">
        <f t="shared" si="3"/>
        <v>3.7547999999999998E-4</v>
      </c>
      <c r="Q35" s="12">
        <f t="shared" si="4"/>
        <v>0.36000000000000004</v>
      </c>
      <c r="R35" s="24"/>
    </row>
    <row r="36" spans="6:18" x14ac:dyDescent="0.3">
      <c r="F36" s="15"/>
      <c r="G36" s="9">
        <v>9</v>
      </c>
      <c r="H36" s="8">
        <v>0.77519379844961245</v>
      </c>
      <c r="I36" s="8">
        <v>19.379844961240309</v>
      </c>
      <c r="J36" s="8">
        <v>0</v>
      </c>
      <c r="K36" s="8">
        <v>29.069767441860463</v>
      </c>
      <c r="L36" s="8">
        <f>SUM(H36:K36)</f>
        <v>49.224806201550386</v>
      </c>
      <c r="M36" s="8">
        <v>0.29099999999999998</v>
      </c>
      <c r="N36" s="8">
        <f>SUM(L36,M36)</f>
        <v>49.515806201550383</v>
      </c>
      <c r="O36" s="8">
        <v>1.032</v>
      </c>
      <c r="P36" s="8">
        <f>N36*O36/1000</f>
        <v>5.1100311999999995E-2</v>
      </c>
      <c r="Q36" s="8">
        <f>P36/O36*1000</f>
        <v>49.515806201550383</v>
      </c>
      <c r="R36" s="24"/>
    </row>
    <row r="37" spans="6:18" x14ac:dyDescent="0.3">
      <c r="F37" s="15"/>
      <c r="G37" s="9">
        <v>10</v>
      </c>
      <c r="H37" s="8">
        <v>0.96525096525096521</v>
      </c>
      <c r="I37" s="8">
        <v>19.305019305019304</v>
      </c>
      <c r="J37" s="8">
        <v>0</v>
      </c>
      <c r="K37" s="8">
        <v>28.957528957528957</v>
      </c>
      <c r="L37" s="8">
        <f t="shared" si="25"/>
        <v>49.227799227799224</v>
      </c>
      <c r="M37" s="8">
        <v>9.7000000000000003E-2</v>
      </c>
      <c r="N37" s="8">
        <f t="shared" si="2"/>
        <v>49.324799227799225</v>
      </c>
      <c r="O37" s="8">
        <v>1.036</v>
      </c>
      <c r="P37" s="12">
        <f t="shared" si="3"/>
        <v>5.1100491999999997E-2</v>
      </c>
      <c r="Q37" s="12">
        <f t="shared" si="4"/>
        <v>49.324799227799225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DB6-6876-4146-A5CA-B00083612F91}">
  <dimension ref="A1:G4"/>
  <sheetViews>
    <sheetView tabSelected="1" workbookViewId="0">
      <selection activeCell="D1" sqref="D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43.838942957297625</v>
      </c>
      <c r="C2">
        <f>B2*0.000000277778</f>
        <v>1.2177493896792219E-5</v>
      </c>
      <c r="D2">
        <f>C2*0.23314</f>
        <v>2.8390609270981375E-6</v>
      </c>
      <c r="E2">
        <f>C2 * 0.23104</f>
        <v>2.813488189914874E-6</v>
      </c>
      <c r="F2">
        <f>C2* 0.00072</f>
        <v>8.7677956056903976E-9</v>
      </c>
      <c r="G2">
        <f>C2 * 0.00138</f>
        <v>1.6804941577573259E-8</v>
      </c>
    </row>
    <row r="3" spans="1:7" x14ac:dyDescent="0.3">
      <c r="A3" t="s">
        <v>49</v>
      </c>
      <c r="B3">
        <v>29.477909401661901</v>
      </c>
      <c r="C3">
        <f t="shared" ref="C3:C4" si="0">B3*0.000000277778</f>
        <v>8.1883147177748394E-6</v>
      </c>
      <c r="D3">
        <f t="shared" ref="D3:D4" si="1">C3*0.23314</f>
        <v>1.9090236933020258E-6</v>
      </c>
      <c r="E3">
        <f t="shared" ref="E3:E4" si="2">C3 * 0.23104</f>
        <v>1.8918282323946989E-6</v>
      </c>
      <c r="F3">
        <f t="shared" ref="F3:F4" si="3">C3* 0.00072</f>
        <v>5.8955865967978846E-9</v>
      </c>
      <c r="G3">
        <f t="shared" ref="G3:G4" si="4">C3 * 0.00138</f>
        <v>1.1299874310529278E-8</v>
      </c>
    </row>
    <row r="4" spans="1:7" x14ac:dyDescent="0.3">
      <c r="A4" t="s">
        <v>53</v>
      </c>
      <c r="B4">
        <v>49.752936487927869</v>
      </c>
      <c r="C4">
        <f t="shared" si="0"/>
        <v>1.3820271191743627E-5</v>
      </c>
      <c r="D4">
        <f t="shared" si="1"/>
        <v>3.222058025643109E-6</v>
      </c>
      <c r="E4">
        <f t="shared" si="2"/>
        <v>3.1930354561404474E-6</v>
      </c>
      <c r="F4">
        <f t="shared" si="3"/>
        <v>9.9505952580554125E-9</v>
      </c>
      <c r="G4">
        <f t="shared" si="4"/>
        <v>1.9071974244606203E-8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2021-04-19T09:50:35Z</dcterms:modified>
  <cp:category/>
  <cp:contentStatus/>
</cp:coreProperties>
</file>