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5EF80A21-D3EE-41D7-9B1A-2E456C068687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<sst xmlns="http://schemas.openxmlformats.org/spreadsheetml/2006/main" count="535" uniqueCount="58">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</sst>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3.1988567659668026</c:v>
                </c:pt>
                <c:pt idx="1">
                  <c:v>19.786742882268882</c:v>
                </c:pt>
                <c:pt idx="2">
                  <c:v>0</c:v>
                </c:pt>
                <c:pt idx="3">
                  <c:v>29.68011432340332</c:v>
                </c:pt>
                <c:pt idx="4">
                  <c:v>52.665713971639008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1.0258144515838126</c:v>
                </c:pt>
                <c:pt idx="1">
                  <c:v>11.272686281140798</c:v>
                </c:pt>
                <c:pt idx="2">
                  <c:v>0</c:v>
                </c:pt>
                <c:pt idx="3">
                  <c:v>16.909029421711196</c:v>
                </c:pt>
                <c:pt idx="4">
                  <c:v>29.207530154435808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1.1202444169637011</c:v>
                </c:pt>
                <c:pt idx="1">
                  <c:v>13.821197352149563</c:v>
                </c:pt>
                <c:pt idx="2">
                  <c:v>0</c:v>
                </c:pt>
                <c:pt idx="3">
                  <c:v>20.731796028224341</c:v>
                </c:pt>
                <c:pt idx="4">
                  <c:v>35.673237797337599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52.665713971639008</c:v>
                </c:pt>
                <c:pt idx="2">
                  <c:v>29.207530154435808</c:v>
                </c:pt>
                <c:pt idx="3">
                  <c:v>35.673237797337599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0.45071529075519395</c:v>
                </c:pt>
                <c:pt idx="2">
                  <c:v>0.49597700371998665</c:v>
                </c:pt>
                <c:pt idx="3">
                  <c:v>0.32409303848112314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53.116429262394199</c:v>
                </c:pt>
                <c:pt idx="2">
                  <c:v>29.703507158155794</c:v>
                </c:pt>
                <c:pt idx="3">
                  <c:v>35.997330835818723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T19" zoomScaleNormal="100" workbookViewId="0">
      <selection activeCell="T19" sqref="T19:AB25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3.6489151873767258</v>
      </c>
      <c r="I4" s="7">
        <v>19.723865877712033</v>
      </c>
      <c r="J4" s="7">
        <v>0</v>
      </c>
      <c r="K4" s="7">
        <v>29.585798816568047</v>
      </c>
      <c r="L4" s="7">
        <f>SUM(H4:K4)</f>
        <v>52.958579881656803</v>
      </c>
      <c r="M4" s="7">
        <v>0.49299999999999999</v>
      </c>
      <c r="N4" s="7">
        <f>SUM(L4,M4)</f>
        <v>53.451579881656805</v>
      </c>
      <c r="O4" s="7">
        <v>1.014</v>
      </c>
      <c r="P4" s="11">
        <f>N4*O4/1000</f>
        <v>5.4199902000000001E-2</v>
      </c>
      <c r="Q4" s="11">
        <f>P4/O4*1000</f>
        <v>53.451579881656805</v>
      </c>
      <c r="R4" s="22">
        <f>SUM(P4:P9,P11:P13)/SUM(O4:O9,O11:O13)*1000</f>
        <v>53.116429262394213</v>
      </c>
      <c r="T4" s="10" t="s">
        <v>52</v>
      </c>
      <c r="U4" s="11">
        <f>SUM(H4*$O$4,H5*$O$5,H6*$O$6,H7*$O$7,H8*$O$8,H9*$O$9,H11*$O$11,H12*$O$12,H13*$O$13)/1000</f>
        <v>2.9100000000000001E-2</v>
      </c>
      <c r="V4" s="11">
        <f>SUM(I4*$O$4,I5*$O$5,I6*$O$6,I7*$O$7,I8*$O$8,I9*$O$9,I11*$O$11,I12*$O$12,I13*$O$13)/1000</f>
        <v>0.18</v>
      </c>
      <c r="W4" s="11">
        <f t="shared" ref="W4:Z4" si="0">SUM(J4*$O$4,J5*$O$5,J6*$O$6,J7*$O$7,J8*$O$8,J9*$O$9,J11*$O$11,J12*$O$12,J13*$O$13)/1000</f>
        <v>0</v>
      </c>
      <c r="X4" s="11">
        <f t="shared" si="0"/>
        <v>0.27</v>
      </c>
      <c r="Y4" s="11">
        <f>SUM(U4:X4)</f>
        <v>0.47910000000000003</v>
      </c>
      <c r="Z4" s="11">
        <f t="shared" si="0"/>
        <v>4.1001569999999992E-3</v>
      </c>
      <c r="AA4" s="11">
        <f>SUM(O4:O9,O11:O13)</f>
        <v>9.0969999999999995</v>
      </c>
      <c r="AB4" s="11">
        <f>SUM(Y4:Z4)</f>
        <v>0.48320015700000002</v>
      </c>
      <c r="AC4" s="11">
        <f>AB4/AA4*1000</f>
        <v>53.116429262394206</v>
      </c>
    </row>
    <row r="5" spans="6:29" x14ac:dyDescent="0.3">
      <c r="F5" s="33"/>
      <c r="G5" s="9">
        <v>2</v>
      </c>
      <c r="H5" s="7">
        <v>2.5870646766169156</v>
      </c>
      <c r="I5" s="7">
        <v>19.900497512437813</v>
      </c>
      <c r="J5" s="7">
        <v>0</v>
      </c>
      <c r="K5" s="7">
        <v>29.850746268656721</v>
      </c>
      <c r="L5" s="7">
        <f t="shared" ref="L5:L13" si="1">SUM(H5:K5)</f>
        <v>52.338308457711449</v>
      </c>
      <c r="M5" s="7">
        <v>9.9502487562189074E-2</v>
      </c>
      <c r="N5" s="7">
        <f t="shared" ref="N5:N37" si="2">SUM(L5,M5)</f>
        <v>52.43781094527364</v>
      </c>
      <c r="O5" s="7">
        <v>1.0049999999999999</v>
      </c>
      <c r="P5" s="11">
        <f t="shared" ref="P5:P37" si="3">N5*O5/1000</f>
        <v>5.2700000000000004E-2</v>
      </c>
      <c r="Q5" s="11">
        <f t="shared" ref="Q5:Q37" si="4">P5/O5*1000</f>
        <v>52.43781094527364</v>
      </c>
      <c r="R5" s="22"/>
      <c r="T5" s="10" t="s">
        <v>49</v>
      </c>
      <c r="U5" s="11">
        <f>SUM(H16*$O$16,H17*$O$17,H18*$O$18,H19*$O$19,H20*$O$20,H23*$O$23,H24*$O$24,H25*$O$25)/1000</f>
        <v>9.1000000000000004E-3</v>
      </c>
      <c r="V5" s="11">
        <f t="shared" ref="V5:Z5" si="5">SUM(I16*$O$16,I17*$O$17,I18*$O$18,I19*$O$19,I20*$O$20,I23*$O$23,I24*$O$24,I25*$O$25)/1000</f>
        <v>0.1</v>
      </c>
      <c r="W5" s="11">
        <f t="shared" si="5"/>
        <v>0</v>
      </c>
      <c r="X5" s="11">
        <f t="shared" si="5"/>
        <v>0.15</v>
      </c>
      <c r="Y5" s="11">
        <f t="shared" ref="Y5:Y6" si="6">SUM(U5:X5)</f>
        <v>0.2591</v>
      </c>
      <c r="Z5" s="11">
        <f t="shared" si="5"/>
        <v>4.3998120000000003E-3</v>
      </c>
      <c r="AA5" s="11">
        <f>SUM(O16:O20,O23:O25)</f>
        <v>8.8709999999999987</v>
      </c>
      <c r="AB5" s="11">
        <f t="shared" ref="AB5:AB6" si="7">SUM(Y5:Z5)</f>
        <v>0.263499812</v>
      </c>
      <c r="AC5" s="11">
        <f t="shared" ref="AC5:AC6" si="8">AB5/AA5*1000</f>
        <v>29.703507158155794</v>
      </c>
    </row>
    <row r="6" spans="6:29" x14ac:dyDescent="0.3">
      <c r="F6" s="33"/>
      <c r="G6" s="9">
        <v>3</v>
      </c>
      <c r="H6" s="7">
        <v>1.9801980198019802</v>
      </c>
      <c r="I6" s="7">
        <v>19.801980198019802</v>
      </c>
      <c r="J6" s="7">
        <v>0</v>
      </c>
      <c r="K6" s="7">
        <v>29.702970297029704</v>
      </c>
      <c r="L6" s="7">
        <f t="shared" si="1"/>
        <v>51.485148514851488</v>
      </c>
      <c r="M6" s="7">
        <v>0.29699999999999999</v>
      </c>
      <c r="N6" s="7">
        <f t="shared" si="2"/>
        <v>51.782148514851485</v>
      </c>
      <c r="O6" s="7">
        <v>1.01</v>
      </c>
      <c r="P6" s="11">
        <f t="shared" si="3"/>
        <v>5.2299970000000001E-2</v>
      </c>
      <c r="Q6" s="11">
        <f t="shared" si="4"/>
        <v>51.782148514851485</v>
      </c>
      <c r="R6" s="22"/>
      <c r="T6" s="10" t="s">
        <v>53</v>
      </c>
      <c r="U6" s="11">
        <f>SUM(H28*$O$28,H29*$O$29,H30*$O$30,H31*$O$31,H32*$O$32,H33*$O$33,H34*$O$34,H35*$O$35,H36*$O$36,H37*$O$37)/1000</f>
        <v>1.5399999999999999E-2</v>
      </c>
      <c r="V6" s="11">
        <f t="shared" ref="V6:Z6" si="9">SUM(I28*$O$28,I29*$O$29,I30*$O$30,I31*$O$31,I32*$O$32,I33*$O$33,I34*$O$34,I35*$O$35,I36*$O$36,I37*$O$37)/1000</f>
        <v>0.19</v>
      </c>
      <c r="W6" s="11">
        <f t="shared" si="9"/>
        <v>0</v>
      </c>
      <c r="X6" s="11">
        <f t="shared" si="9"/>
        <v>0.28499999999999998</v>
      </c>
      <c r="Y6" s="11">
        <f t="shared" si="6"/>
        <v>0.49039999999999995</v>
      </c>
      <c r="Z6" s="11">
        <f t="shared" si="9"/>
        <v>4.4553069999999995E-3</v>
      </c>
      <c r="AA6" s="11">
        <f>SUM(O28:O37)</f>
        <v>13.746999999999998</v>
      </c>
      <c r="AB6" s="11">
        <f t="shared" si="7"/>
        <v>0.49485530699999997</v>
      </c>
      <c r="AC6" s="11">
        <f t="shared" si="8"/>
        <v>35.99733083581873</v>
      </c>
    </row>
    <row r="7" spans="6:29" x14ac:dyDescent="0.3">
      <c r="F7" s="33"/>
      <c r="G7" s="9">
        <v>4</v>
      </c>
      <c r="H7" s="7">
        <v>2.7640671273445214</v>
      </c>
      <c r="I7" s="7">
        <v>19.743336623889441</v>
      </c>
      <c r="J7" s="7">
        <v>0</v>
      </c>
      <c r="K7" s="7">
        <v>29.615004935834158</v>
      </c>
      <c r="L7" s="7">
        <f t="shared" si="1"/>
        <v>52.122408687068116</v>
      </c>
      <c r="M7" s="7">
        <v>0.49399999999999999</v>
      </c>
      <c r="N7" s="7">
        <f t="shared" si="2"/>
        <v>52.616408687068116</v>
      </c>
      <c r="O7" s="7">
        <v>1.0129999999999999</v>
      </c>
      <c r="P7" s="11">
        <f t="shared" si="3"/>
        <v>5.3300422E-2</v>
      </c>
      <c r="Q7" s="11">
        <f t="shared" si="4"/>
        <v>52.616408687068123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3.5502958579881656</v>
      </c>
      <c r="I8" s="7">
        <v>19.723865877712033</v>
      </c>
      <c r="J8" s="7">
        <v>0</v>
      </c>
      <c r="K8" s="7">
        <v>29.585798816568047</v>
      </c>
      <c r="L8" s="7">
        <f t="shared" si="1"/>
        <v>52.859960552268248</v>
      </c>
      <c r="M8" s="7">
        <v>0.69</v>
      </c>
      <c r="N8" s="7">
        <f t="shared" si="2"/>
        <v>53.549960552268246</v>
      </c>
      <c r="O8" s="7">
        <v>1.014</v>
      </c>
      <c r="P8" s="11">
        <f t="shared" si="3"/>
        <v>5.429966E-2</v>
      </c>
      <c r="Q8" s="11">
        <f t="shared" si="4"/>
        <v>53.549960552268246</v>
      </c>
      <c r="R8" s="22"/>
    </row>
    <row r="9" spans="6:29" x14ac:dyDescent="0.3">
      <c r="F9" s="33"/>
      <c r="G9" s="9">
        <v>6</v>
      </c>
      <c r="H9" s="8">
        <v>3</v>
      </c>
      <c r="I9" s="8">
        <v>20</v>
      </c>
      <c r="J9" s="8">
        <v>0</v>
      </c>
      <c r="K9" s="8">
        <v>30</v>
      </c>
      <c r="L9" s="8">
        <f t="shared" si="1"/>
        <v>53</v>
      </c>
      <c r="M9" s="8">
        <v>0.7</v>
      </c>
      <c r="N9" s="8">
        <f t="shared" si="2"/>
        <v>53.7</v>
      </c>
      <c r="O9" s="8">
        <v>1</v>
      </c>
      <c r="P9" s="12">
        <f t="shared" si="3"/>
        <v>5.3700000000000005E-2</v>
      </c>
      <c r="Q9" s="12">
        <f t="shared" si="4"/>
        <v>53.7</v>
      </c>
      <c r="R9" s="22"/>
    </row>
    <row r="10" spans="6:29" ht="14.4" customHeight="1" x14ac:dyDescent="0.3">
      <c r="F10" s="33"/>
      <c r="G10" s="9" t="s">
        <v>37</v>
      </c>
      <c r="H10" s="8">
        <v>2.7833001988071571</v>
      </c>
      <c r="I10" s="8">
        <v>19.880715705765407</v>
      </c>
      <c r="J10" s="8">
        <v>0</v>
      </c>
      <c r="K10" s="8">
        <v>29.821073558648113</v>
      </c>
      <c r="L10" s="8">
        <f t="shared" ref="L10" si="10">SUM(H10:K10)</f>
        <v>52.485089463220675</v>
      </c>
      <c r="M10" s="8">
        <v>0.7</v>
      </c>
      <c r="N10" s="8">
        <f>SUM(L10,M10)</f>
        <v>53.185089463220677</v>
      </c>
      <c r="O10" s="8">
        <v>1.006</v>
      </c>
      <c r="P10" s="12">
        <f t="shared" ref="P10" si="11">N10*O10/1000</f>
        <v>5.3504200000000002E-2</v>
      </c>
      <c r="Q10" s="12">
        <f t="shared" ref="Q10" si="12">P10/O10*1000</f>
        <v>53.185089463220677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3.2416502946954813</v>
      </c>
      <c r="I11" s="8">
        <v>19.646365422396855</v>
      </c>
      <c r="J11" s="8">
        <v>0</v>
      </c>
      <c r="K11" s="8">
        <v>29.469548133595286</v>
      </c>
      <c r="L11" s="8">
        <f t="shared" si="1"/>
        <v>52.357563850687626</v>
      </c>
      <c r="M11" s="8">
        <v>0.68799999999999994</v>
      </c>
      <c r="N11" s="8">
        <f t="shared" si="2"/>
        <v>53.045563850687628</v>
      </c>
      <c r="O11" s="8">
        <v>1.018</v>
      </c>
      <c r="P11" s="12">
        <f t="shared" si="3"/>
        <v>5.4000384000000005E-2</v>
      </c>
      <c r="Q11" s="12">
        <f t="shared" si="4"/>
        <v>53.045563850687628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3.6561264822134389</v>
      </c>
      <c r="I12" s="8">
        <v>19.762845849802371</v>
      </c>
      <c r="J12" s="8">
        <v>0</v>
      </c>
      <c r="K12" s="8">
        <v>29.644268774703558</v>
      </c>
      <c r="L12" s="8">
        <f t="shared" si="1"/>
        <v>53.063241106719367</v>
      </c>
      <c r="M12" s="8">
        <v>0.29599999999999999</v>
      </c>
      <c r="N12" s="8">
        <f t="shared" si="2"/>
        <v>53.359241106719367</v>
      </c>
      <c r="O12" s="8">
        <v>1.012</v>
      </c>
      <c r="P12" s="12">
        <f t="shared" si="3"/>
        <v>5.3999551999999999E-2</v>
      </c>
      <c r="Q12" s="12">
        <f t="shared" si="4"/>
        <v>53.359241106719367</v>
      </c>
      <c r="R12" s="22"/>
      <c r="T12" s="10" t="s">
        <v>52</v>
      </c>
      <c r="U12" s="11">
        <f>U4</f>
        <v>2.9100000000000001E-2</v>
      </c>
      <c r="V12" s="11">
        <f t="shared" ref="V12:AC12" si="13">V4</f>
        <v>0.18</v>
      </c>
      <c r="W12" s="11">
        <f t="shared" si="13"/>
        <v>0</v>
      </c>
      <c r="X12" s="11">
        <f t="shared" si="13"/>
        <v>0.27</v>
      </c>
      <c r="Y12" s="11">
        <f t="shared" si="13"/>
        <v>0.47910000000000003</v>
      </c>
      <c r="Z12" s="11">
        <f t="shared" si="13"/>
        <v>4.1001569999999992E-3</v>
      </c>
      <c r="AA12" s="11">
        <f t="shared" si="13"/>
        <v>9.0969999999999995</v>
      </c>
      <c r="AB12" s="11">
        <f t="shared" si="13"/>
        <v>0.48320015700000002</v>
      </c>
      <c r="AC12" s="11">
        <f t="shared" si="13"/>
        <v>53.116429262394206</v>
      </c>
    </row>
    <row r="13" spans="6:29" x14ac:dyDescent="0.3">
      <c r="F13" s="33"/>
      <c r="G13" s="9">
        <v>10</v>
      </c>
      <c r="H13" s="8">
        <v>4.3521266073194864</v>
      </c>
      <c r="I13" s="8">
        <v>19.782393669634029</v>
      </c>
      <c r="J13" s="8">
        <v>0</v>
      </c>
      <c r="K13" s="8">
        <v>29.673590504451042</v>
      </c>
      <c r="L13" s="8">
        <f t="shared" si="1"/>
        <v>53.808110781404558</v>
      </c>
      <c r="M13" s="8">
        <v>0.29699999999999999</v>
      </c>
      <c r="N13" s="8">
        <f t="shared" si="2"/>
        <v>54.105110781404555</v>
      </c>
      <c r="O13" s="8">
        <v>1.0109999999999999</v>
      </c>
      <c r="P13" s="12">
        <f t="shared" si="3"/>
        <v>5.4700266999999997E-2</v>
      </c>
      <c r="Q13" s="12">
        <f t="shared" si="4"/>
        <v>54.105110781404548</v>
      </c>
      <c r="R13" s="22"/>
      <c r="T13" s="10" t="s">
        <v>49</v>
      </c>
      <c r="U13" s="11">
        <f t="shared" ref="U13:AC13" si="14">U5</f>
        <v>9.1000000000000004E-3</v>
      </c>
      <c r="V13" s="11">
        <f t="shared" si="14"/>
        <v>0.1</v>
      </c>
      <c r="W13" s="11">
        <f t="shared" si="14"/>
        <v>0</v>
      </c>
      <c r="X13" s="11">
        <f t="shared" si="14"/>
        <v>0.15</v>
      </c>
      <c r="Y13" s="11">
        <f t="shared" si="14"/>
        <v>0.2591</v>
      </c>
      <c r="Z13" s="11">
        <f t="shared" si="14"/>
        <v>4.3998120000000003E-3</v>
      </c>
      <c r="AA13" s="11">
        <f t="shared" si="14"/>
        <v>8.8709999999999987</v>
      </c>
      <c r="AB13" s="11">
        <f t="shared" si="14"/>
        <v>0.263499812</v>
      </c>
      <c r="AC13" s="11">
        <f t="shared" si="14"/>
        <v>29.703507158155794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1.5399999999999999E-2</v>
      </c>
      <c r="V14" s="11">
        <f t="shared" si="15"/>
        <v>0.19</v>
      </c>
      <c r="W14" s="11">
        <f t="shared" si="15"/>
        <v>0</v>
      </c>
      <c r="X14" s="11">
        <f t="shared" si="15"/>
        <v>0.28499999999999998</v>
      </c>
      <c r="Y14" s="11">
        <f t="shared" si="15"/>
        <v>0.49039999999999995</v>
      </c>
      <c r="Z14" s="11">
        <f t="shared" si="15"/>
        <v>4.4553069999999995E-3</v>
      </c>
      <c r="AA14" s="11">
        <f t="shared" si="15"/>
        <v>13.746999999999998</v>
      </c>
      <c r="AB14" s="11">
        <f t="shared" si="15"/>
        <v>0.49485530699999997</v>
      </c>
      <c r="AC14" s="11">
        <f t="shared" si="15"/>
        <v>35.99733083581873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1.4336917562724014</v>
      </c>
      <c r="I16" s="7">
        <v>17.921146953405017</v>
      </c>
      <c r="J16" s="7">
        <v>0</v>
      </c>
      <c r="K16" s="7">
        <v>26.881720430107524</v>
      </c>
      <c r="L16" s="7">
        <f>SUM(H16:K16)</f>
        <v>46.236559139784944</v>
      </c>
      <c r="M16" s="7">
        <v>0.09</v>
      </c>
      <c r="N16" s="7">
        <f t="shared" si="2"/>
        <v>46.326559139784948</v>
      </c>
      <c r="O16" s="7">
        <v>1.1160000000000001</v>
      </c>
      <c r="P16" s="11">
        <f t="shared" si="3"/>
        <v>5.1700440000000007E-2</v>
      </c>
      <c r="Q16" s="11">
        <f t="shared" si="4"/>
        <v>46.326559139784948</v>
      </c>
      <c r="R16" s="22">
        <f>SUM(P16:P20,P23:P25)*1000/SUM(O16:O20,O23:O25)</f>
        <v>29.703507158155794</v>
      </c>
    </row>
    <row r="17" spans="6:28" ht="14.4" customHeight="1" x14ac:dyDescent="0.3">
      <c r="F17" s="33"/>
      <c r="G17" s="9">
        <v>2</v>
      </c>
      <c r="H17" s="7">
        <v>1.6528925619834711</v>
      </c>
      <c r="I17" s="7">
        <v>18.365472910927458</v>
      </c>
      <c r="J17" s="7">
        <v>0</v>
      </c>
      <c r="K17" s="7">
        <v>27.548209366391184</v>
      </c>
      <c r="L17" s="7">
        <f t="shared" ref="L17:L22" si="16">SUM(H17:K17)</f>
        <v>47.566574839302113</v>
      </c>
      <c r="M17" s="7">
        <v>0.91800000000000004</v>
      </c>
      <c r="N17" s="7">
        <f t="shared" si="2"/>
        <v>48.484574839302113</v>
      </c>
      <c r="O17" s="7">
        <v>1.089</v>
      </c>
      <c r="P17" s="11">
        <f t="shared" si="3"/>
        <v>5.2799701999999997E-2</v>
      </c>
      <c r="Q17" s="11">
        <f t="shared" si="4"/>
        <v>48.484574839302113</v>
      </c>
      <c r="R17" s="22"/>
    </row>
    <row r="18" spans="6:28" x14ac:dyDescent="0.3">
      <c r="F18" s="33"/>
      <c r="G18" s="9">
        <v>3</v>
      </c>
      <c r="H18" s="7">
        <v>0.81008100810081007</v>
      </c>
      <c r="I18" s="7">
        <v>9.0009000900090008</v>
      </c>
      <c r="J18" s="7">
        <v>0</v>
      </c>
      <c r="K18" s="7">
        <v>13.501350135013501</v>
      </c>
      <c r="L18" s="7">
        <f t="shared" si="16"/>
        <v>23.312331233123309</v>
      </c>
      <c r="M18" s="7">
        <v>0.45</v>
      </c>
      <c r="N18" s="7">
        <f t="shared" si="2"/>
        <v>23.762331233123309</v>
      </c>
      <c r="O18" s="7">
        <v>1.111</v>
      </c>
      <c r="P18" s="11">
        <f t="shared" si="3"/>
        <v>2.6399949999999998E-2</v>
      </c>
      <c r="Q18" s="11">
        <f t="shared" si="4"/>
        <v>23.762331233123309</v>
      </c>
      <c r="R18" s="22"/>
    </row>
    <row r="19" spans="6:28" ht="25.2" customHeight="1" x14ac:dyDescent="0.3">
      <c r="F19" s="33"/>
      <c r="G19" s="9">
        <v>4</v>
      </c>
      <c r="H19" s="7">
        <v>0.45004500450045004</v>
      </c>
      <c r="I19" s="7">
        <v>9.0009000900090008</v>
      </c>
      <c r="J19" s="7">
        <v>0</v>
      </c>
      <c r="K19" s="7">
        <v>13.501350135013501</v>
      </c>
      <c r="L19" s="7">
        <f t="shared" si="16"/>
        <v>22.952295229522953</v>
      </c>
      <c r="M19" s="7">
        <v>0.27</v>
      </c>
      <c r="N19" s="7">
        <f>SUM(L19,M19)</f>
        <v>23.222295229522953</v>
      </c>
      <c r="O19" s="7">
        <v>1.111</v>
      </c>
      <c r="P19" s="11">
        <f>N19*O19/1000</f>
        <v>2.5799969999999998E-2</v>
      </c>
      <c r="Q19" s="11">
        <f t="shared" si="4"/>
        <v>23.222295229522949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1.2601260126012601</v>
      </c>
      <c r="I20" s="7">
        <v>9.0009000900090008</v>
      </c>
      <c r="J20" s="7">
        <v>0</v>
      </c>
      <c r="K20" s="7">
        <v>13.501350135013501</v>
      </c>
      <c r="L20" s="7">
        <f t="shared" si="16"/>
        <v>23.762376237623762</v>
      </c>
      <c r="M20" s="7">
        <v>0.72</v>
      </c>
      <c r="N20" s="7">
        <f t="shared" si="2"/>
        <v>24.482376237623761</v>
      </c>
      <c r="O20" s="7">
        <v>1.111</v>
      </c>
      <c r="P20" s="11">
        <f t="shared" si="3"/>
        <v>2.7199919999999999E-2</v>
      </c>
      <c r="Q20" s="11">
        <f t="shared" si="4"/>
        <v>24.482376237623761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0.36003600360036003</v>
      </c>
      <c r="I21" s="8">
        <v>9.0009000900090008</v>
      </c>
      <c r="J21" s="8">
        <v>0</v>
      </c>
      <c r="K21" s="8">
        <v>13.501350135013501</v>
      </c>
      <c r="L21" s="8">
        <f t="shared" si="16"/>
        <v>22.862286228622864</v>
      </c>
      <c r="M21" s="7">
        <v>0.27</v>
      </c>
      <c r="N21" s="8">
        <f t="shared" ref="N21:N22" si="17">SUM(L21,M21)</f>
        <v>23.132286228622863</v>
      </c>
      <c r="O21" s="7">
        <v>1.111</v>
      </c>
      <c r="P21" s="12">
        <f t="shared" ref="P21:P22" si="18">N21*O21/1000</f>
        <v>2.5699969999999999E-2</v>
      </c>
      <c r="Q21" s="12">
        <f t="shared" ref="Q21:Q22" si="19">P21/O21*1000</f>
        <v>23.132286228622863</v>
      </c>
      <c r="R21" s="22"/>
      <c r="T21" s="14" t="s">
        <v>52</v>
      </c>
      <c r="U21" s="11">
        <f>U4*1000/$AA$4</f>
        <v>3.1988567659668026</v>
      </c>
      <c r="V21" s="11">
        <f t="shared" ref="V21:Z21" si="20">V4*1000/$AA$4</f>
        <v>19.786742882268882</v>
      </c>
      <c r="W21" s="11">
        <f t="shared" si="20"/>
        <v>0</v>
      </c>
      <c r="X21" s="11">
        <f t="shared" si="20"/>
        <v>29.68011432340332</v>
      </c>
      <c r="Y21" s="11">
        <f t="shared" si="20"/>
        <v>52.665713971639008</v>
      </c>
      <c r="Z21" s="11">
        <f t="shared" si="20"/>
        <v>0.45071529075519395</v>
      </c>
      <c r="AA21" s="11">
        <f>SUM(Y21:Z21)</f>
        <v>53.116429262394199</v>
      </c>
      <c r="AB21" s="11">
        <v>1</v>
      </c>
    </row>
    <row r="22" spans="6:28" x14ac:dyDescent="0.3">
      <c r="F22" s="33"/>
      <c r="G22" s="9">
        <v>7</v>
      </c>
      <c r="H22" s="8">
        <v>0.36003600360036003</v>
      </c>
      <c r="I22" s="8">
        <v>9.0009000900090008</v>
      </c>
      <c r="J22" s="8">
        <v>0</v>
      </c>
      <c r="K22" s="8">
        <v>13.501350135013501</v>
      </c>
      <c r="L22" s="8">
        <f t="shared" si="16"/>
        <v>22.862286228622864</v>
      </c>
      <c r="M22" s="8">
        <v>0.27</v>
      </c>
      <c r="N22" s="8">
        <f t="shared" si="17"/>
        <v>23.132286228622863</v>
      </c>
      <c r="O22" s="7">
        <v>1.111</v>
      </c>
      <c r="P22" s="12">
        <f t="shared" si="18"/>
        <v>2.5699969999999999E-2</v>
      </c>
      <c r="Q22" s="12">
        <f t="shared" si="19"/>
        <v>23.132286228622863</v>
      </c>
      <c r="R22" s="22"/>
      <c r="T22" s="10" t="s">
        <v>49</v>
      </c>
      <c r="U22" s="11">
        <f>U5*1000/$AA$5</f>
        <v>1.0258144515838126</v>
      </c>
      <c r="V22" s="11">
        <f t="shared" ref="V22:Z22" si="21">V5*1000/$AA$5</f>
        <v>11.272686281140798</v>
      </c>
      <c r="W22" s="11">
        <f t="shared" si="21"/>
        <v>0</v>
      </c>
      <c r="X22" s="11">
        <f t="shared" si="21"/>
        <v>16.909029421711196</v>
      </c>
      <c r="Y22" s="11">
        <f t="shared" si="21"/>
        <v>29.207530154435808</v>
      </c>
      <c r="Z22" s="11">
        <f t="shared" si="21"/>
        <v>0.49597700371998665</v>
      </c>
      <c r="AA22" s="11">
        <f t="shared" ref="AA22:AA23" si="22">SUM(Y22:Z22)</f>
        <v>29.703507158155794</v>
      </c>
      <c r="AB22" s="11">
        <v>1</v>
      </c>
    </row>
    <row r="23" spans="6:28" x14ac:dyDescent="0.3">
      <c r="F23" s="33"/>
      <c r="G23" s="9" t="s">
        <v>48</v>
      </c>
      <c r="H23" s="8">
        <v>2.2502250225022502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24.75247524752475</v>
      </c>
      <c r="M23" s="8">
        <v>1.35</v>
      </c>
      <c r="N23" s="8">
        <f t="shared" si="2"/>
        <v>26.102475247524751</v>
      </c>
      <c r="O23" s="8">
        <v>1.111</v>
      </c>
      <c r="P23" s="12">
        <f t="shared" si="3"/>
        <v>2.8999849999999997E-2</v>
      </c>
      <c r="Q23" s="12">
        <f t="shared" si="4"/>
        <v>26.102475247524751</v>
      </c>
      <c r="R23" s="22"/>
      <c r="T23" s="10" t="s">
        <v>53</v>
      </c>
      <c r="U23" s="11">
        <f>U6*1000/$AA$6</f>
        <v>1.1202444169637011</v>
      </c>
      <c r="V23" s="11">
        <f t="shared" ref="V23:Z23" si="24">V6*1000/$AA$6</f>
        <v>13.821197352149563</v>
      </c>
      <c r="W23" s="11">
        <f t="shared" si="24"/>
        <v>0</v>
      </c>
      <c r="X23" s="11">
        <f t="shared" si="24"/>
        <v>20.731796028224341</v>
      </c>
      <c r="Y23" s="11">
        <f t="shared" si="24"/>
        <v>35.673237797337599</v>
      </c>
      <c r="Z23" s="11">
        <f t="shared" si="24"/>
        <v>0.32409303848112314</v>
      </c>
      <c r="AA23" s="11">
        <f t="shared" si="22"/>
        <v>35.997330835818723</v>
      </c>
      <c r="AB23" s="11">
        <v>1</v>
      </c>
    </row>
    <row r="24" spans="6:28" x14ac:dyDescent="0.3">
      <c r="F24" s="33"/>
      <c r="G24" s="9">
        <v>9</v>
      </c>
      <c r="H24" s="8">
        <v>0.18001800180018002</v>
      </c>
      <c r="I24" s="8">
        <v>9.0009000900090008</v>
      </c>
      <c r="J24" s="8">
        <v>0</v>
      </c>
      <c r="K24" s="8">
        <v>13.501350135013501</v>
      </c>
      <c r="L24" s="8">
        <f t="shared" si="23"/>
        <v>22.682268226822682</v>
      </c>
      <c r="M24" s="8">
        <v>0.09</v>
      </c>
      <c r="N24" s="8">
        <f t="shared" si="2"/>
        <v>22.772268226822682</v>
      </c>
      <c r="O24" s="8">
        <v>1.111</v>
      </c>
      <c r="P24" s="12">
        <f t="shared" si="3"/>
        <v>2.5299990000000001E-2</v>
      </c>
      <c r="Q24" s="12">
        <f t="shared" si="4"/>
        <v>22.772268226822685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0.18001800180018002</v>
      </c>
      <c r="I25" s="8">
        <v>9.0009000900090008</v>
      </c>
      <c r="J25" s="8">
        <v>0</v>
      </c>
      <c r="K25" s="8">
        <v>13.501350135013501</v>
      </c>
      <c r="L25" s="8">
        <f t="shared" si="23"/>
        <v>22.682268226822682</v>
      </c>
      <c r="M25" s="8">
        <v>0.09</v>
      </c>
      <c r="N25" s="8">
        <f t="shared" si="2"/>
        <v>22.772268226822682</v>
      </c>
      <c r="O25" s="8">
        <v>1.111</v>
      </c>
      <c r="P25" s="12">
        <f t="shared" si="3"/>
        <v>2.5299990000000001E-2</v>
      </c>
      <c r="Q25" s="12">
        <f t="shared" si="4"/>
        <v>22.772268226822685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0.81008100810081007</v>
      </c>
      <c r="I28" s="7">
        <v>9.0009000900090008</v>
      </c>
      <c r="J28" s="7">
        <v>0</v>
      </c>
      <c r="K28" s="7">
        <v>13.501350135013501</v>
      </c>
      <c r="L28" s="7">
        <f>SUM(H28:K28)</f>
        <v>23.312331233123309</v>
      </c>
      <c r="M28" s="7">
        <v>0.09</v>
      </c>
      <c r="N28" s="7">
        <f t="shared" si="2"/>
        <v>23.402331233123309</v>
      </c>
      <c r="O28" s="7">
        <v>1.111</v>
      </c>
      <c r="P28" s="11">
        <f t="shared" si="3"/>
        <v>2.5999989999999997E-2</v>
      </c>
      <c r="Q28" s="11">
        <f t="shared" si="4"/>
        <v>23.402331233123309</v>
      </c>
      <c r="R28" s="22">
        <f>SUM(P28:P37)*1000/SUM(O28:O37)</f>
        <v>32.125398414199466</v>
      </c>
    </row>
    <row r="29" spans="6:28" x14ac:dyDescent="0.3">
      <c r="F29" s="33"/>
      <c r="G29" s="9">
        <v>2</v>
      </c>
      <c r="H29" s="7">
        <v>0.36003600360036003</v>
      </c>
      <c r="I29" s="7">
        <v>9.0009000900090008</v>
      </c>
      <c r="J29" s="7">
        <v>0</v>
      </c>
      <c r="K29" s="7">
        <v>13.501350135013501</v>
      </c>
      <c r="L29" s="7">
        <f>SUM(H29:K29)</f>
        <v>22.862286228622864</v>
      </c>
      <c r="M29" s="7">
        <v>0.09</v>
      </c>
      <c r="N29" s="7">
        <f t="shared" si="2"/>
        <v>22.952286228622864</v>
      </c>
      <c r="O29" s="7">
        <v>1.111</v>
      </c>
      <c r="P29" s="11">
        <f t="shared" si="3"/>
        <v>2.549999E-2</v>
      </c>
      <c r="Q29" s="11">
        <f t="shared" si="4"/>
        <v>22.952286228622864</v>
      </c>
      <c r="R29" s="22"/>
    </row>
    <row r="30" spans="6:28" x14ac:dyDescent="0.3">
      <c r="F30" s="33"/>
      <c r="G30" s="9">
        <v>3</v>
      </c>
      <c r="H30" s="7">
        <v>0.72007200720072007</v>
      </c>
      <c r="I30" s="7">
        <v>9.0009000900090008</v>
      </c>
      <c r="J30" s="7">
        <v>0</v>
      </c>
      <c r="K30" s="7">
        <v>13.501350135013501</v>
      </c>
      <c r="L30" s="7">
        <f>SUM(H30:K30)</f>
        <v>23.22232223222322</v>
      </c>
      <c r="M30" s="7">
        <v>0.09</v>
      </c>
      <c r="N30" s="7">
        <f t="shared" si="2"/>
        <v>23.31232223222322</v>
      </c>
      <c r="O30" s="7">
        <v>1.111</v>
      </c>
      <c r="P30" s="11">
        <f t="shared" si="3"/>
        <v>2.5899989999999998E-2</v>
      </c>
      <c r="Q30" s="11">
        <f t="shared" si="4"/>
        <v>23.31232223222322</v>
      </c>
      <c r="R30" s="22"/>
    </row>
    <row r="31" spans="6:28" x14ac:dyDescent="0.3">
      <c r="F31" s="33"/>
      <c r="G31" s="9">
        <v>4</v>
      </c>
      <c r="H31" s="7">
        <v>1.8001800180018002</v>
      </c>
      <c r="I31" s="7">
        <v>9.0009000900090008</v>
      </c>
      <c r="J31" s="7">
        <v>0</v>
      </c>
      <c r="K31" s="7">
        <v>13.501350135013501</v>
      </c>
      <c r="L31" s="7">
        <f>SUM(H31:K31)</f>
        <v>24.302430243024304</v>
      </c>
      <c r="M31" s="7">
        <v>0.09</v>
      </c>
      <c r="N31" s="7">
        <f t="shared" si="2"/>
        <v>24.392430243024304</v>
      </c>
      <c r="O31" s="7">
        <v>1.111</v>
      </c>
      <c r="P31" s="11">
        <f t="shared" si="3"/>
        <v>2.7099990000000001E-2</v>
      </c>
      <c r="Q31" s="11">
        <f t="shared" si="4"/>
        <v>24.392430243024304</v>
      </c>
      <c r="R31" s="22"/>
    </row>
    <row r="32" spans="6:28" x14ac:dyDescent="0.3">
      <c r="F32" s="33"/>
      <c r="G32" s="9">
        <v>5</v>
      </c>
      <c r="H32" s="7">
        <v>2.1338506304558682</v>
      </c>
      <c r="I32" s="7">
        <v>19.398642095053347</v>
      </c>
      <c r="J32" s="7">
        <v>0</v>
      </c>
      <c r="K32" s="7">
        <v>29.097963142580021</v>
      </c>
      <c r="L32" s="7">
        <f>SUM(H32:K32)</f>
        <v>50.630455868089236</v>
      </c>
      <c r="M32" s="7">
        <v>0.58199999999999996</v>
      </c>
      <c r="N32" s="7">
        <f t="shared" si="2"/>
        <v>51.212455868089236</v>
      </c>
      <c r="O32" s="7">
        <v>1.0309999999999999</v>
      </c>
      <c r="P32" s="11">
        <f t="shared" si="3"/>
        <v>5.2800041999999998E-2</v>
      </c>
      <c r="Q32" s="11">
        <f t="shared" si="4"/>
        <v>51.212455868089236</v>
      </c>
      <c r="R32" s="22"/>
    </row>
    <row r="33" spans="6:18" x14ac:dyDescent="0.3">
      <c r="F33" s="33"/>
      <c r="G33" s="9">
        <v>6</v>
      </c>
      <c r="H33" s="8">
        <v>0.96899224806201545</v>
      </c>
      <c r="I33" s="8">
        <v>19.379844961240309</v>
      </c>
      <c r="J33" s="8">
        <v>0</v>
      </c>
      <c r="K33" s="8">
        <v>29.069767441860463</v>
      </c>
      <c r="L33" s="8">
        <f t="shared" ref="L33:L37" si="25">SUM(H33:K33)</f>
        <v>49.418604651162788</v>
      </c>
      <c r="M33" s="7">
        <v>0.48399999999999999</v>
      </c>
      <c r="N33" s="8">
        <f t="shared" si="2"/>
        <v>49.90260465116279</v>
      </c>
      <c r="O33" s="7">
        <v>1.032</v>
      </c>
      <c r="P33" s="12">
        <f t="shared" si="3"/>
        <v>5.1499487999999996E-2</v>
      </c>
      <c r="Q33" s="12">
        <f t="shared" si="4"/>
        <v>49.90260465116279</v>
      </c>
      <c r="R33" s="22"/>
    </row>
    <row r="34" spans="6:18" x14ac:dyDescent="0.3">
      <c r="F34" s="33"/>
      <c r="G34" s="9">
        <v>7</v>
      </c>
      <c r="H34" s="8">
        <v>1.1461318051575931</v>
      </c>
      <c r="I34" s="8">
        <v>19.102196752626554</v>
      </c>
      <c r="J34" s="8">
        <v>0</v>
      </c>
      <c r="K34" s="8">
        <v>28.653295128939831</v>
      </c>
      <c r="L34" s="8">
        <f t="shared" si="25"/>
        <v>48.90162368672398</v>
      </c>
      <c r="M34" s="8">
        <v>0.47799999999999998</v>
      </c>
      <c r="N34" s="8">
        <f t="shared" si="2"/>
        <v>49.379623686723981</v>
      </c>
      <c r="O34" s="8">
        <v>1.0469999999999999</v>
      </c>
      <c r="P34" s="12">
        <f t="shared" si="3"/>
        <v>5.1700466000000007E-2</v>
      </c>
      <c r="Q34" s="12">
        <f t="shared" si="4"/>
        <v>49.379623686723981</v>
      </c>
      <c r="R34" s="22"/>
    </row>
    <row r="35" spans="6:18" x14ac:dyDescent="0.3">
      <c r="F35" s="33"/>
      <c r="G35" s="9">
        <v>8</v>
      </c>
      <c r="H35" s="8">
        <v>2.7053140096618362</v>
      </c>
      <c r="I35" s="8">
        <v>19.323671497584542</v>
      </c>
      <c r="J35" s="8">
        <v>0</v>
      </c>
      <c r="K35" s="8">
        <v>28.985507246376812</v>
      </c>
      <c r="L35" s="8">
        <f t="shared" si="25"/>
        <v>51.014492753623188</v>
      </c>
      <c r="M35" s="8">
        <v>0.77300000000000002</v>
      </c>
      <c r="N35" s="8">
        <v>0.36</v>
      </c>
      <c r="O35" s="8">
        <v>1.0349999999999999</v>
      </c>
      <c r="P35" s="12">
        <f t="shared" si="3"/>
        <v>3.7259999999999995E-4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0.67654639175257714</v>
      </c>
      <c r="I36" s="8">
        <v>12.88659793814433</v>
      </c>
      <c r="J36" s="8">
        <v>0</v>
      </c>
      <c r="K36" s="8">
        <v>19.329896907216494</v>
      </c>
      <c r="L36" s="8">
        <f>SUM(H36:K36)</f>
        <v>32.893041237113401</v>
      </c>
      <c r="M36" s="8">
        <v>0.25800000000000001</v>
      </c>
      <c r="N36" s="8">
        <f>SUM(L36,M36)</f>
        <v>33.151041237113404</v>
      </c>
      <c r="O36" s="8">
        <v>3.1040000000000001</v>
      </c>
      <c r="P36" s="8">
        <f>N36*O36/1000</f>
        <v>0.10290083200000001</v>
      </c>
      <c r="Q36" s="8">
        <f>P36/O36*1000</f>
        <v>33.151041237113404</v>
      </c>
      <c r="R36" s="22"/>
    </row>
    <row r="37" spans="6:18" x14ac:dyDescent="0.3">
      <c r="F37" s="33"/>
      <c r="G37" s="9">
        <v>10</v>
      </c>
      <c r="H37" s="8">
        <v>0.97370983446932802</v>
      </c>
      <c r="I37" s="8">
        <v>14.60564751703992</v>
      </c>
      <c r="J37" s="8">
        <v>0</v>
      </c>
      <c r="K37" s="8">
        <v>21.908471275559879</v>
      </c>
      <c r="L37" s="8">
        <f t="shared" si="25"/>
        <v>37.487828627069128</v>
      </c>
      <c r="M37" s="8">
        <v>0.41599999999999998</v>
      </c>
      <c r="N37" s="8">
        <f t="shared" si="2"/>
        <v>37.903828627069124</v>
      </c>
      <c r="O37" s="8">
        <v>2.0539999999999998</v>
      </c>
      <c r="P37" s="12">
        <f t="shared" si="3"/>
        <v>7.7854463999999984E-2</v>
      </c>
      <c r="Q37" s="12">
        <f t="shared" si="4"/>
        <v>37.903828627069124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CD6B-53FA-478A-BB3A-A4FFF429C890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53.116429262394199</v>
      </c>
      <c r="C2">
        <f>B2*0.000000277778</f>
        <v>1.4754575487649335E-5</v>
      </c>
      <c r="D2">
        <f>C2*0.23314</f>
        <v>3.4398817291905659E-6</v>
      </c>
      <c r="E2">
        <f>C2 * 0.23104</f>
        <v>3.4088971206665025E-6</v>
      </c>
      <c r="F2">
        <f>C2* 0.00072</f>
        <v>1.0623294351107523E-8</v>
      </c>
      <c r="G2">
        <f>C2 * 0.00138</f>
        <v>2.0361314172956081E-8</v>
      </c>
    </row>
    <row r="3" spans="1:7" x14ac:dyDescent="0.3">
      <c r="A3" t="s">
        <v>49</v>
      </c>
      <c r="B3">
        <v>29.703507158155794</v>
      </c>
      <c r="C3">
        <f t="shared" ref="C3:C4" si="0">B3*0.000000277778</f>
        <v>8.2509808113781996E-6</v>
      </c>
      <c r="D3">
        <f t="shared" ref="D3:D4" si="1">C3*0.23314</f>
        <v>1.9236336663647134E-6</v>
      </c>
      <c r="E3">
        <f t="shared" ref="E3:E4" si="2">C3 * 0.23104</f>
        <v>1.9063066066608192E-6</v>
      </c>
      <c r="F3">
        <f t="shared" ref="F3:F4" si="3">C3* 0.00072</f>
        <v>5.9407061841923037E-9</v>
      </c>
      <c r="G3">
        <f t="shared" ref="G3:G4" si="4">C3 * 0.00138</f>
        <v>1.1386353519701916E-8</v>
      </c>
    </row>
    <row r="4" spans="1:7" x14ac:dyDescent="0.3">
      <c r="A4" t="s">
        <v>53</v>
      </c>
      <c r="B4">
        <v>35.997330835818723</v>
      </c>
      <c r="C4">
        <f t="shared" si="0"/>
        <v>9.9992665649120524E-6</v>
      </c>
      <c r="D4">
        <f t="shared" si="1"/>
        <v>2.3312290069435958E-6</v>
      </c>
      <c r="E4">
        <f t="shared" si="2"/>
        <v>2.3102305471572803E-6</v>
      </c>
      <c r="F4">
        <f t="shared" si="3"/>
        <v>7.1994719267366781E-9</v>
      </c>
      <c r="G4">
        <f t="shared" si="4"/>
        <v>1.3798987859578631E-8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2021-04-19T09:50:36Z</dcterms:modified>
  <cp:category/>
  <cp:contentStatus/>
</cp:coreProperties>
</file>