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F10076C6-EA1F-4BDF-9C13-BB2775547322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L16" i="41"/>
  <c r="N16" i="41" s="1"/>
  <c r="P16" i="41" s="1"/>
  <c r="Q16" i="41" s="1"/>
  <c r="L17" i="41"/>
  <c r="N17" i="41" s="1"/>
  <c r="P17" i="41" s="1"/>
  <c r="Q17" i="41" s="1"/>
  <c r="L18" i="41"/>
  <c r="N18" i="41" s="1"/>
  <c r="P18" i="41" s="1"/>
  <c r="Q18" i="41" s="1"/>
  <c r="L19" i="41"/>
  <c r="N19" i="41" s="1"/>
  <c r="P19" i="41" s="1"/>
  <c r="Q19" i="41" s="1"/>
  <c r="L20" i="41"/>
  <c r="N20" i="41" s="1"/>
  <c r="P20" i="41" s="1"/>
  <c r="Q20" i="41" s="1"/>
  <c r="L21" i="41"/>
  <c r="N21" i="41" s="1"/>
  <c r="P21" i="41" s="1"/>
  <c r="Q21" i="41" s="1"/>
  <c r="L22" i="41"/>
  <c r="N22" i="41" s="1"/>
  <c r="P22" i="41" s="1"/>
  <c r="Q22" i="41" s="1"/>
  <c r="L23" i="41"/>
  <c r="N23" i="41" s="1"/>
  <c r="P23" i="41" s="1"/>
  <c r="Q23" i="41" s="1"/>
  <c r="L24" i="41"/>
  <c r="N24" i="41" s="1"/>
  <c r="P24" i="41" s="1"/>
  <c r="Q24" i="41" s="1"/>
  <c r="L25" i="41"/>
  <c r="N25" i="41" s="1"/>
  <c r="P25" i="41" s="1"/>
  <c r="Q25" i="41" s="1"/>
  <c r="L29" i="41"/>
  <c r="N29" i="41" s="1"/>
  <c r="P29" i="41" s="1"/>
  <c r="Q29" i="41" s="1"/>
  <c r="L36" i="41"/>
  <c r="N36" i="41" s="1"/>
  <c r="P36" i="41" s="1"/>
  <c r="Q36" i="41" s="1"/>
  <c r="L35" i="41"/>
  <c r="P35" i="41" s="1"/>
  <c r="Q35" i="41" s="1"/>
  <c r="L28" i="41"/>
  <c r="N28" i="41" s="1"/>
  <c r="P28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10" i="41"/>
  <c r="N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R16" i="41" l="1"/>
  <c r="P10" i="41"/>
  <c r="Q10" i="41" s="1"/>
  <c r="Q28" i="41"/>
  <c r="H128" i="6"/>
  <c r="G128" i="6"/>
  <c r="F128" i="6"/>
  <c r="E128" i="6"/>
  <c r="D128" i="6"/>
  <c r="C128" i="6"/>
  <c r="H126" i="9"/>
  <c r="G126" i="9"/>
  <c r="F126" i="9"/>
  <c r="E126" i="9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D81" i="24"/>
  <c r="C81" i="24"/>
  <c r="H101" i="28"/>
  <c r="G101" i="28"/>
  <c r="F101" i="28"/>
  <c r="E101" i="28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D126" i="29"/>
  <c r="C126" i="29"/>
  <c r="H123" i="30"/>
  <c r="G123" i="30"/>
  <c r="F123" i="30"/>
  <c r="E123" i="30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P9" i="41" l="1"/>
  <c r="Q9" i="41" s="1"/>
  <c r="N12" i="41"/>
  <c r="P12" i="41" s="1"/>
  <c r="Q12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D128" i="8"/>
  <c r="C128" i="8"/>
  <c r="H125" i="10"/>
  <c r="G125" i="10"/>
  <c r="F125" i="10"/>
  <c r="E125" i="10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N6" i="41" l="1"/>
  <c r="U6" i="41"/>
  <c r="U14" i="41" s="1"/>
  <c r="V23" i="41"/>
  <c r="V14" i="41"/>
  <c r="W23" i="41"/>
  <c r="W14" i="41"/>
  <c r="X23" i="41"/>
  <c r="X14" i="41"/>
  <c r="Z23" i="41"/>
  <c r="Z14" i="41"/>
  <c r="U5" i="41"/>
  <c r="V5" i="41"/>
  <c r="W5" i="41"/>
  <c r="X5" i="41"/>
  <c r="Z5" i="41"/>
  <c r="N4" i="41"/>
  <c r="P4" i="41" s="1"/>
  <c r="U4" i="41"/>
  <c r="V4" i="41"/>
  <c r="W4" i="41"/>
  <c r="X4" i="41"/>
  <c r="Z4" i="41"/>
  <c r="P6" i="41" l="1"/>
  <c r="R4" i="41" s="1"/>
  <c r="Z21" i="41"/>
  <c r="Z12" i="41"/>
  <c r="X21" i="41"/>
  <c r="X12" i="41"/>
  <c r="W21" i="41"/>
  <c r="W12" i="41"/>
  <c r="V21" i="41"/>
  <c r="V12" i="41"/>
  <c r="U21" i="41"/>
  <c r="U12" i="41"/>
  <c r="Y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U23" i="41"/>
  <c r="Y6" i="41"/>
  <c r="Q6" i="41" l="1"/>
  <c r="AB6" i="4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<sst xmlns="http://schemas.openxmlformats.org/spreadsheetml/2006/main" count="535" uniqueCount="58">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</sst>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2.6479884490914283</c:v>
                </c:pt>
                <c:pt idx="1">
                  <c:v>15.952031410023201</c:v>
                </c:pt>
                <c:pt idx="2">
                  <c:v>0</c:v>
                </c:pt>
                <c:pt idx="3">
                  <c:v>23.928047115034804</c:v>
                </c:pt>
                <c:pt idx="4">
                  <c:v>42.528066974149439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1.2111930948071838</c:v>
                </c:pt>
                <c:pt idx="1">
                  <c:v>10.441319782820548</c:v>
                </c:pt>
                <c:pt idx="2">
                  <c:v>0</c:v>
                </c:pt>
                <c:pt idx="3">
                  <c:v>15.661979674230821</c:v>
                </c:pt>
                <c:pt idx="4">
                  <c:v>27.314492551858553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1.1219719507012325</c:v>
                </c:pt>
                <c:pt idx="1">
                  <c:v>13.599660008499789</c:v>
                </c:pt>
                <c:pt idx="2">
                  <c:v>0</c:v>
                </c:pt>
                <c:pt idx="3">
                  <c:v>20.399490012749684</c:v>
                </c:pt>
                <c:pt idx="4">
                  <c:v>35.121121971950707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42.528066974149439</c:v>
                </c:pt>
                <c:pt idx="2">
                  <c:v>27.314492551858553</c:v>
                </c:pt>
                <c:pt idx="3">
                  <c:v>35.121121971950707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0.35090181021463063</c:v>
                </c:pt>
                <c:pt idx="2">
                  <c:v>0.36877391062230264</c:v>
                </c:pt>
                <c:pt idx="3">
                  <c:v>0.27283994900127501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42.878968784364069</c:v>
                </c:pt>
                <c:pt idx="2">
                  <c:v>27.683266462480855</c:v>
                </c:pt>
                <c:pt idx="3">
                  <c:v>35.39396192095198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O19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3" t="s">
        <v>19</v>
      </c>
      <c r="G2" s="23" t="s">
        <v>20</v>
      </c>
      <c r="H2" s="16" t="s">
        <v>21</v>
      </c>
      <c r="I2" s="16"/>
      <c r="J2" s="16"/>
      <c r="K2" s="16"/>
      <c r="L2" s="16"/>
      <c r="M2" s="16" t="s">
        <v>6</v>
      </c>
      <c r="N2" s="16" t="s">
        <v>22</v>
      </c>
      <c r="O2" s="16" t="s">
        <v>23</v>
      </c>
      <c r="P2" s="16" t="s">
        <v>24</v>
      </c>
      <c r="Q2" s="16" t="s">
        <v>25</v>
      </c>
      <c r="R2" s="16" t="s">
        <v>26</v>
      </c>
      <c r="T2" s="23" t="s">
        <v>19</v>
      </c>
      <c r="U2" s="29" t="s">
        <v>27</v>
      </c>
      <c r="V2" s="30"/>
      <c r="W2" s="30"/>
      <c r="X2" s="30"/>
      <c r="Y2" s="31"/>
      <c r="Z2" s="16" t="s">
        <v>28</v>
      </c>
      <c r="AA2" s="16" t="s">
        <v>29</v>
      </c>
      <c r="AB2" s="16" t="s">
        <v>30</v>
      </c>
      <c r="AC2" s="16" t="s">
        <v>26</v>
      </c>
    </row>
    <row r="3" spans="6:29" ht="43.2" customHeight="1" x14ac:dyDescent="0.3">
      <c r="F3" s="23"/>
      <c r="G3" s="23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16"/>
      <c r="N3" s="16"/>
      <c r="O3" s="16"/>
      <c r="P3" s="16"/>
      <c r="Q3" s="16"/>
      <c r="R3" s="16"/>
      <c r="T3" s="23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16"/>
      <c r="AA3" s="16"/>
      <c r="AB3" s="16"/>
      <c r="AC3" s="16"/>
    </row>
    <row r="4" spans="6:29" x14ac:dyDescent="0.3">
      <c r="F4" s="15" t="s">
        <v>51</v>
      </c>
      <c r="G4" s="9">
        <v>1</v>
      </c>
      <c r="H4" s="7">
        <v>3.8537549407114624</v>
      </c>
      <c r="I4" s="7">
        <v>19.762845849802371</v>
      </c>
      <c r="J4" s="7">
        <v>0</v>
      </c>
      <c r="K4" s="7">
        <v>29.644268774703558</v>
      </c>
      <c r="L4" s="7">
        <f>SUM(H4:K4)</f>
        <v>53.260869565217391</v>
      </c>
      <c r="M4" s="7">
        <v>0.39500000000000002</v>
      </c>
      <c r="N4" s="7">
        <f>SUM(L4,M4)</f>
        <v>53.655869565217394</v>
      </c>
      <c r="O4" s="7">
        <v>1.0112000000000001</v>
      </c>
      <c r="P4" s="11">
        <f>N4*O4/1000</f>
        <v>5.4256815304347832E-2</v>
      </c>
      <c r="Q4" s="11">
        <f>P4/O4*1000</f>
        <v>53.655869565217387</v>
      </c>
      <c r="R4" s="24">
        <f>SUM(P4:P9,P11:P13)/SUM(O4:O9,O11:O13)*1000</f>
        <v>42.878968784364062</v>
      </c>
      <c r="T4" s="10" t="s">
        <v>52</v>
      </c>
      <c r="U4" s="11">
        <f>SUM(H4*$O$4,H5*$O$5,H6*$O$6,H7*$O$7,H8*$O$8,H9*$O$9,H11*$O$11,H12*$O$12,H13*$O$13)/1000</f>
        <v>2.489691699604743E-2</v>
      </c>
      <c r="V4" s="11">
        <f>SUM(I4*$O$4,I5*$O$5,I6*$O$6,I7*$O$7,I8*$O$8,I9*$O$9,I11*$O$11,I12*$O$12,I13*$O$13)/1000</f>
        <v>0.14998418972332014</v>
      </c>
      <c r="W4" s="11">
        <f t="shared" ref="W4:Z4" si="0">SUM(J4*$O$4,J5*$O$5,J6*$O$6,J7*$O$7,J8*$O$8,J9*$O$9,J11*$O$11,J12*$O$12,J13*$O$13)/1000</f>
        <v>0</v>
      </c>
      <c r="X4" s="11">
        <f t="shared" si="0"/>
        <v>0.22497628458498026</v>
      </c>
      <c r="Y4" s="11">
        <f>SUM(U4:X4)</f>
        <v>0.39985739130434783</v>
      </c>
      <c r="Z4" s="11">
        <f t="shared" si="0"/>
        <v>3.2992490000000002E-3</v>
      </c>
      <c r="AA4" s="11">
        <f>SUM(O4:O9,O11:O13)</f>
        <v>9.4022000000000006</v>
      </c>
      <c r="AB4" s="11">
        <f>SUM(Y4:Z4)</f>
        <v>0.40315664030434784</v>
      </c>
      <c r="AC4" s="11">
        <f>AB4/AA4*1000</f>
        <v>42.878968784364062</v>
      </c>
    </row>
    <row r="5" spans="6:29" x14ac:dyDescent="0.3">
      <c r="F5" s="15"/>
      <c r="G5" s="9">
        <v>2</v>
      </c>
      <c r="H5" s="7">
        <v>3.6310107948969583</v>
      </c>
      <c r="I5" s="7">
        <v>19.627085377821395</v>
      </c>
      <c r="J5" s="7">
        <v>0</v>
      </c>
      <c r="K5" s="7">
        <v>29.440628066732092</v>
      </c>
      <c r="L5" s="7">
        <f t="shared" ref="L5:L13" si="1">SUM(H5:K5)</f>
        <v>52.698724239450442</v>
      </c>
      <c r="M5" s="7">
        <v>0.29399999999999998</v>
      </c>
      <c r="N5" s="7">
        <f t="shared" ref="N5:N37" si="2">SUM(L5,M5)</f>
        <v>52.992724239450439</v>
      </c>
      <c r="O5" s="7">
        <v>1.0189999999999999</v>
      </c>
      <c r="P5" s="11">
        <f t="shared" ref="P5:P37" si="3">N5*O5/1000</f>
        <v>5.3999585999999995E-2</v>
      </c>
      <c r="Q5" s="11">
        <f t="shared" ref="Q5:Q37" si="4">P5/O5*1000</f>
        <v>52.992724239450446</v>
      </c>
      <c r="R5" s="24"/>
      <c r="T5" s="10" t="s">
        <v>49</v>
      </c>
      <c r="U5" s="11">
        <f>SUM(H16*$O$16,H17*$O$17,H18*$O$18,H19*$O$19,H20*$O$20,H23*$O$23,H24*$O$24,H25*$O$25)/1000</f>
        <v>1.7400000000000002E-2</v>
      </c>
      <c r="V5" s="11">
        <f t="shared" ref="V5:Z5" si="5">SUM(I16*$O$16,I17*$O$17,I18*$O$18,I19*$O$19,I20*$O$20,I23*$O$23,I24*$O$24,I25*$O$25)/1000</f>
        <v>0.15</v>
      </c>
      <c r="W5" s="11">
        <f t="shared" si="5"/>
        <v>0</v>
      </c>
      <c r="X5" s="11">
        <f t="shared" si="5"/>
        <v>0.22499999999999998</v>
      </c>
      <c r="Y5" s="11">
        <f t="shared" ref="Y5:Y6" si="6">SUM(U5:X5)</f>
        <v>0.39239999999999997</v>
      </c>
      <c r="Z5" s="11">
        <f t="shared" si="5"/>
        <v>5.2978059999999995E-3</v>
      </c>
      <c r="AA5" s="11">
        <f>SUM(O16:O20,O23:O25)</f>
        <v>14.366</v>
      </c>
      <c r="AB5" s="11">
        <f t="shared" ref="AB5:AB6" si="7">SUM(Y5:Z5)</f>
        <v>0.39769780599999999</v>
      </c>
      <c r="AC5" s="11">
        <f t="shared" ref="AC5:AC6" si="8">AB5/AA5*1000</f>
        <v>27.683266462480859</v>
      </c>
    </row>
    <row r="6" spans="6:29" x14ac:dyDescent="0.3">
      <c r="F6" s="15"/>
      <c r="G6" s="9">
        <v>3</v>
      </c>
      <c r="H6" s="7">
        <v>2.5565388397246802</v>
      </c>
      <c r="I6" s="7">
        <v>19.665683382497544</v>
      </c>
      <c r="J6" s="7">
        <v>0</v>
      </c>
      <c r="K6" s="7">
        <v>29.498525073746315</v>
      </c>
      <c r="L6" s="7">
        <f t="shared" si="1"/>
        <v>51.720747295968536</v>
      </c>
      <c r="M6" s="7">
        <v>0.39300000000000002</v>
      </c>
      <c r="N6" s="7">
        <f t="shared" si="2"/>
        <v>52.113747295968537</v>
      </c>
      <c r="O6" s="7">
        <v>1.0169999999999999</v>
      </c>
      <c r="P6" s="11">
        <f t="shared" si="3"/>
        <v>5.2999680999999993E-2</v>
      </c>
      <c r="Q6" s="11">
        <f t="shared" si="4"/>
        <v>52.113747295968537</v>
      </c>
      <c r="R6" s="24"/>
      <c r="T6" s="10" t="s">
        <v>53</v>
      </c>
      <c r="U6" s="11">
        <f>SUM(H28*$O$28,H29*$O$29,H30*$O$30,H31*$O$31,H32*$O$32,H33*$O$33,H34*$O$34,H35*$O$35,H36*$O$36,H37*$O$37)/1000</f>
        <v>1.32E-2</v>
      </c>
      <c r="V6" s="11">
        <f t="shared" ref="V6:Z6" si="9">SUM(I28*$O$28,I29*$O$29,I30*$O$30,I31*$O$31,I32*$O$32,I33*$O$33,I34*$O$34,I35*$O$35,I36*$O$36,I37*$O$37)/1000</f>
        <v>0.16</v>
      </c>
      <c r="W6" s="11">
        <f t="shared" si="9"/>
        <v>0</v>
      </c>
      <c r="X6" s="11">
        <f t="shared" si="9"/>
        <v>0.24</v>
      </c>
      <c r="Y6" s="11">
        <f t="shared" si="6"/>
        <v>0.41320000000000001</v>
      </c>
      <c r="Z6" s="11">
        <f t="shared" si="9"/>
        <v>3.2099619999999998E-3</v>
      </c>
      <c r="AA6" s="11">
        <f>SUM(O28:O37)</f>
        <v>11.764999999999999</v>
      </c>
      <c r="AB6" s="11">
        <f t="shared" si="7"/>
        <v>0.41640996200000002</v>
      </c>
      <c r="AC6" s="11">
        <f t="shared" si="8"/>
        <v>35.39396192095198</v>
      </c>
    </row>
    <row r="7" spans="6:29" x14ac:dyDescent="0.3">
      <c r="F7" s="15"/>
      <c r="G7" s="9">
        <v>4</v>
      </c>
      <c r="H7" s="7">
        <v>2.4826216484607748</v>
      </c>
      <c r="I7" s="7">
        <v>19.860973187686199</v>
      </c>
      <c r="J7" s="7">
        <v>0</v>
      </c>
      <c r="K7" s="7">
        <v>29.791459781529298</v>
      </c>
      <c r="L7" s="7">
        <f t="shared" si="1"/>
        <v>52.135054617676275</v>
      </c>
      <c r="M7" s="7">
        <v>0.497</v>
      </c>
      <c r="N7" s="7">
        <f t="shared" si="2"/>
        <v>52.632054617676275</v>
      </c>
      <c r="O7" s="7">
        <v>1.0069999999999999</v>
      </c>
      <c r="P7" s="11">
        <f t="shared" si="3"/>
        <v>5.3000479000000003E-2</v>
      </c>
      <c r="Q7" s="11">
        <f t="shared" si="4"/>
        <v>52.632054617676275</v>
      </c>
      <c r="R7" s="24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15"/>
      <c r="G8" s="9">
        <v>5</v>
      </c>
      <c r="H8" s="7">
        <v>3.0815109343936382</v>
      </c>
      <c r="I8" s="7">
        <v>19.880715705765407</v>
      </c>
      <c r="J8" s="7">
        <v>0</v>
      </c>
      <c r="K8" s="7">
        <v>29.821073558648113</v>
      </c>
      <c r="L8" s="7">
        <f t="shared" si="1"/>
        <v>52.783300198807154</v>
      </c>
      <c r="M8" s="7">
        <v>0.497</v>
      </c>
      <c r="N8" s="7">
        <f t="shared" si="2"/>
        <v>53.280300198807154</v>
      </c>
      <c r="O8" s="7">
        <v>1.006</v>
      </c>
      <c r="P8" s="11">
        <f t="shared" si="3"/>
        <v>5.3599981999999997E-2</v>
      </c>
      <c r="Q8" s="11">
        <f t="shared" si="4"/>
        <v>53.280300198807154</v>
      </c>
      <c r="R8" s="24"/>
    </row>
    <row r="9" spans="6:29" x14ac:dyDescent="0.3">
      <c r="F9" s="15"/>
      <c r="G9" s="9">
        <v>6</v>
      </c>
      <c r="H9" s="8">
        <v>3.4687809712586724</v>
      </c>
      <c r="I9" s="8">
        <v>19.821605550049554</v>
      </c>
      <c r="J9" s="8">
        <v>0</v>
      </c>
      <c r="K9" s="8">
        <v>29.732408325074335</v>
      </c>
      <c r="L9" s="8">
        <f t="shared" si="1"/>
        <v>53.022794846382567</v>
      </c>
      <c r="M9" s="8">
        <v>0.79300000000000004</v>
      </c>
      <c r="N9" s="8">
        <f t="shared" si="2"/>
        <v>53.815794846382566</v>
      </c>
      <c r="O9" s="8">
        <v>1.0089999999999999</v>
      </c>
      <c r="P9" s="12">
        <f t="shared" si="3"/>
        <v>5.4300137000000005E-2</v>
      </c>
      <c r="Q9" s="12">
        <f t="shared" si="4"/>
        <v>53.815794846382566</v>
      </c>
      <c r="R9" s="24"/>
    </row>
    <row r="10" spans="6:29" ht="14.4" customHeight="1" x14ac:dyDescent="0.3">
      <c r="F10" s="15"/>
      <c r="G10" s="9" t="s">
        <v>37</v>
      </c>
      <c r="H10" s="8">
        <v>2.4777006937561943</v>
      </c>
      <c r="I10" s="8">
        <v>19.821605550049554</v>
      </c>
      <c r="J10" s="8">
        <v>0</v>
      </c>
      <c r="K10" s="8">
        <v>29.732408325074335</v>
      </c>
      <c r="L10" s="8">
        <f t="shared" ref="L10" si="10">SUM(H10:K10)</f>
        <v>52.031714568880084</v>
      </c>
      <c r="M10" s="8">
        <v>0.496</v>
      </c>
      <c r="N10" s="8">
        <f>SUM(L10,M10)</f>
        <v>52.527714568880086</v>
      </c>
      <c r="O10" s="8">
        <v>1.0089999999999999</v>
      </c>
      <c r="P10" s="12">
        <f t="shared" ref="P10" si="11">N10*O10/1000</f>
        <v>5.3000464000000004E-2</v>
      </c>
      <c r="Q10" s="12">
        <f t="shared" ref="Q10" si="12">P10/O10*1000</f>
        <v>52.527714568880093</v>
      </c>
      <c r="R10" s="24"/>
      <c r="T10" s="25"/>
      <c r="U10" s="27" t="s">
        <v>32</v>
      </c>
      <c r="V10" s="27" t="s">
        <v>33</v>
      </c>
      <c r="W10" s="27" t="s">
        <v>34</v>
      </c>
      <c r="X10" s="27" t="s">
        <v>35</v>
      </c>
      <c r="Y10" s="27" t="s">
        <v>36</v>
      </c>
      <c r="Z10" s="27" t="s">
        <v>28</v>
      </c>
      <c r="AA10" s="27" t="s">
        <v>29</v>
      </c>
      <c r="AB10" s="27" t="s">
        <v>30</v>
      </c>
      <c r="AC10" s="27" t="s">
        <v>26</v>
      </c>
    </row>
    <row r="11" spans="6:29" ht="41.4" customHeight="1" x14ac:dyDescent="0.3">
      <c r="F11" s="15"/>
      <c r="G11" s="9">
        <v>8</v>
      </c>
      <c r="H11" s="8">
        <v>1.1701170117011701</v>
      </c>
      <c r="I11" s="8">
        <v>9.0009000900090008</v>
      </c>
      <c r="J11" s="8">
        <v>0</v>
      </c>
      <c r="K11" s="8">
        <v>13.501350135013501</v>
      </c>
      <c r="L11" s="8">
        <f t="shared" si="1"/>
        <v>23.672367236723673</v>
      </c>
      <c r="M11" s="8">
        <v>0.18</v>
      </c>
      <c r="N11" s="8">
        <f t="shared" si="2"/>
        <v>23.852367236723673</v>
      </c>
      <c r="O11" s="8">
        <v>1.111</v>
      </c>
      <c r="P11" s="12">
        <f t="shared" si="3"/>
        <v>2.6499979999999999E-2</v>
      </c>
      <c r="Q11" s="12">
        <f t="shared" si="4"/>
        <v>23.852367236723673</v>
      </c>
      <c r="R11" s="24"/>
      <c r="T11" s="26"/>
      <c r="U11" s="28"/>
      <c r="V11" s="28"/>
      <c r="W11" s="28"/>
      <c r="X11" s="28"/>
      <c r="Y11" s="28"/>
      <c r="Z11" s="28"/>
      <c r="AA11" s="28"/>
      <c r="AB11" s="28"/>
      <c r="AC11" s="28"/>
    </row>
    <row r="12" spans="6:29" x14ac:dyDescent="0.3">
      <c r="F12" s="15"/>
      <c r="G12" s="9" t="s">
        <v>38</v>
      </c>
      <c r="H12" s="8">
        <v>1.4401440144014401</v>
      </c>
      <c r="I12" s="8">
        <v>9.0009000900090008</v>
      </c>
      <c r="J12" s="8">
        <v>0</v>
      </c>
      <c r="K12" s="8">
        <v>13.501350135013501</v>
      </c>
      <c r="L12" s="8">
        <f t="shared" si="1"/>
        <v>23.94239423942394</v>
      </c>
      <c r="M12" s="8">
        <v>0.09</v>
      </c>
      <c r="N12" s="8">
        <f t="shared" si="2"/>
        <v>24.03239423942394</v>
      </c>
      <c r="O12" s="8">
        <v>1.111</v>
      </c>
      <c r="P12" s="12">
        <f t="shared" si="3"/>
        <v>2.6699989999999996E-2</v>
      </c>
      <c r="Q12" s="12">
        <f t="shared" si="4"/>
        <v>24.03239423942394</v>
      </c>
      <c r="R12" s="24"/>
      <c r="T12" s="10" t="s">
        <v>52</v>
      </c>
      <c r="U12" s="11">
        <f>U4</f>
        <v>2.489691699604743E-2</v>
      </c>
      <c r="V12" s="11">
        <f t="shared" ref="V12:AC12" si="13">V4</f>
        <v>0.14998418972332014</v>
      </c>
      <c r="W12" s="11">
        <f t="shared" si="13"/>
        <v>0</v>
      </c>
      <c r="X12" s="11">
        <f t="shared" si="13"/>
        <v>0.22497628458498026</v>
      </c>
      <c r="Y12" s="11">
        <f t="shared" si="13"/>
        <v>0.39985739130434783</v>
      </c>
      <c r="Z12" s="11">
        <f t="shared" si="13"/>
        <v>3.2992490000000002E-3</v>
      </c>
      <c r="AA12" s="11">
        <f t="shared" si="13"/>
        <v>9.4022000000000006</v>
      </c>
      <c r="AB12" s="11">
        <f t="shared" si="13"/>
        <v>0.40315664030434784</v>
      </c>
      <c r="AC12" s="11">
        <f t="shared" si="13"/>
        <v>42.878968784364062</v>
      </c>
    </row>
    <row r="13" spans="6:29" x14ac:dyDescent="0.3">
      <c r="F13" s="15"/>
      <c r="G13" s="9">
        <v>10</v>
      </c>
      <c r="H13" s="8">
        <v>2.4302430243024302</v>
      </c>
      <c r="I13" s="8">
        <v>9.0009000900090008</v>
      </c>
      <c r="J13" s="8">
        <v>0</v>
      </c>
      <c r="K13" s="8">
        <v>13.501350135013501</v>
      </c>
      <c r="L13" s="8">
        <f t="shared" si="1"/>
        <v>24.932493249324935</v>
      </c>
      <c r="M13" s="8">
        <v>0.09</v>
      </c>
      <c r="N13" s="8">
        <f t="shared" si="2"/>
        <v>25.022493249324935</v>
      </c>
      <c r="O13" s="8">
        <v>1.111</v>
      </c>
      <c r="P13" s="12">
        <f t="shared" si="3"/>
        <v>2.779999E-2</v>
      </c>
      <c r="Q13" s="12">
        <f t="shared" si="4"/>
        <v>25.022493249324931</v>
      </c>
      <c r="R13" s="24"/>
      <c r="T13" s="10" t="s">
        <v>49</v>
      </c>
      <c r="U13" s="11">
        <f t="shared" ref="U13:AC13" si="14">U5</f>
        <v>1.7400000000000002E-2</v>
      </c>
      <c r="V13" s="11">
        <f t="shared" si="14"/>
        <v>0.15</v>
      </c>
      <c r="W13" s="11">
        <f t="shared" si="14"/>
        <v>0</v>
      </c>
      <c r="X13" s="11">
        <f t="shared" si="14"/>
        <v>0.22499999999999998</v>
      </c>
      <c r="Y13" s="11">
        <f t="shared" si="14"/>
        <v>0.39239999999999997</v>
      </c>
      <c r="Z13" s="11">
        <f t="shared" si="14"/>
        <v>5.2978059999999995E-3</v>
      </c>
      <c r="AA13" s="11">
        <f t="shared" si="14"/>
        <v>14.366</v>
      </c>
      <c r="AB13" s="11">
        <f t="shared" si="14"/>
        <v>0.39769780599999999</v>
      </c>
      <c r="AC13" s="11">
        <f t="shared" si="14"/>
        <v>27.683266462480859</v>
      </c>
    </row>
    <row r="14" spans="6:29" x14ac:dyDescent="0.3">
      <c r="F14" s="15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T14" s="10" t="s">
        <v>53</v>
      </c>
      <c r="U14" s="11">
        <f t="shared" ref="U14:AC14" si="15">U6</f>
        <v>1.32E-2</v>
      </c>
      <c r="V14" s="11">
        <f t="shared" si="15"/>
        <v>0.16</v>
      </c>
      <c r="W14" s="11">
        <f t="shared" si="15"/>
        <v>0</v>
      </c>
      <c r="X14" s="11">
        <f t="shared" si="15"/>
        <v>0.24</v>
      </c>
      <c r="Y14" s="11">
        <f t="shared" si="15"/>
        <v>0.41320000000000001</v>
      </c>
      <c r="Z14" s="11">
        <f t="shared" si="15"/>
        <v>3.2099619999999998E-3</v>
      </c>
      <c r="AA14" s="11">
        <f t="shared" si="15"/>
        <v>11.764999999999999</v>
      </c>
      <c r="AB14" s="11">
        <f t="shared" si="15"/>
        <v>0.41640996200000002</v>
      </c>
      <c r="AC14" s="11">
        <f t="shared" si="15"/>
        <v>35.39396192095198</v>
      </c>
    </row>
    <row r="15" spans="6:29" x14ac:dyDescent="0.3">
      <c r="F15" s="15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2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15" t="s">
        <v>49</v>
      </c>
      <c r="G16" s="9">
        <v>1</v>
      </c>
      <c r="H16" s="7">
        <v>1.1425959780621571</v>
      </c>
      <c r="I16" s="7">
        <v>13.711151736745885</v>
      </c>
      <c r="J16" s="7">
        <v>0</v>
      </c>
      <c r="K16" s="7">
        <v>20.566727605118828</v>
      </c>
      <c r="L16" s="7">
        <f>SUM(H16:K16)</f>
        <v>35.420475319926872</v>
      </c>
      <c r="M16" s="7">
        <v>4.5999999999999999E-2</v>
      </c>
      <c r="N16" s="7">
        <f t="shared" si="2"/>
        <v>35.466475319926872</v>
      </c>
      <c r="O16" s="7">
        <v>2.1880000000000002</v>
      </c>
      <c r="P16" s="11">
        <f t="shared" si="3"/>
        <v>7.7600648000000008E-2</v>
      </c>
      <c r="Q16" s="11">
        <f t="shared" si="4"/>
        <v>35.466475319926872</v>
      </c>
      <c r="R16" s="24">
        <f>SUM(P16:P20,P23:P25)*1000/SUM(O16:O20,O23:O25)</f>
        <v>27.683266462480859</v>
      </c>
    </row>
    <row r="17" spans="6:28" ht="14.4" customHeight="1" x14ac:dyDescent="0.3">
      <c r="F17" s="15"/>
      <c r="G17" s="9">
        <v>2</v>
      </c>
      <c r="H17" s="7">
        <v>1.1701170117011701</v>
      </c>
      <c r="I17" s="7">
        <v>9.0009000900090008</v>
      </c>
      <c r="J17" s="7">
        <v>0</v>
      </c>
      <c r="K17" s="7">
        <v>13.501350135013501</v>
      </c>
      <c r="L17" s="7">
        <f t="shared" ref="L17:L22" si="16">SUM(H17:K17)</f>
        <v>23.672367236723673</v>
      </c>
      <c r="M17" s="7">
        <v>0.63</v>
      </c>
      <c r="N17" s="7">
        <f t="shared" si="2"/>
        <v>24.302367236723672</v>
      </c>
      <c r="O17" s="7">
        <v>1.111</v>
      </c>
      <c r="P17" s="11">
        <f t="shared" si="3"/>
        <v>2.6999929999999998E-2</v>
      </c>
      <c r="Q17" s="11">
        <f t="shared" si="4"/>
        <v>24.302367236723668</v>
      </c>
      <c r="R17" s="24"/>
    </row>
    <row r="18" spans="6:28" x14ac:dyDescent="0.3">
      <c r="F18" s="15"/>
      <c r="G18" s="9">
        <v>3</v>
      </c>
      <c r="H18" s="7">
        <v>1.8901890189018904</v>
      </c>
      <c r="I18" s="7">
        <v>9.0009000900090008</v>
      </c>
      <c r="J18" s="7">
        <v>0</v>
      </c>
      <c r="K18" s="7">
        <v>13.501350135013501</v>
      </c>
      <c r="L18" s="7">
        <f t="shared" si="16"/>
        <v>24.392439243924393</v>
      </c>
      <c r="M18" s="7">
        <v>1.08</v>
      </c>
      <c r="N18" s="7">
        <f t="shared" si="2"/>
        <v>25.472439243924391</v>
      </c>
      <c r="O18" s="7">
        <v>1.111</v>
      </c>
      <c r="P18" s="11">
        <f t="shared" si="3"/>
        <v>2.8299879999999999E-2</v>
      </c>
      <c r="Q18" s="11">
        <f t="shared" si="4"/>
        <v>25.472439243924391</v>
      </c>
      <c r="R18" s="24"/>
    </row>
    <row r="19" spans="6:28" ht="25.2" customHeight="1" x14ac:dyDescent="0.3">
      <c r="F19" s="15"/>
      <c r="G19" s="9">
        <v>4</v>
      </c>
      <c r="H19" s="7">
        <v>2.6102610261026102</v>
      </c>
      <c r="I19" s="7">
        <v>9.0009000900090008</v>
      </c>
      <c r="J19" s="7">
        <v>0</v>
      </c>
      <c r="K19" s="7">
        <v>13.501350135013501</v>
      </c>
      <c r="L19" s="7">
        <f t="shared" si="16"/>
        <v>25.112511251125113</v>
      </c>
      <c r="M19" s="7">
        <v>1.71</v>
      </c>
      <c r="N19" s="7">
        <f>SUM(L19,M19)</f>
        <v>26.822511251125114</v>
      </c>
      <c r="O19" s="7">
        <v>1.111</v>
      </c>
      <c r="P19" s="11">
        <f>N19*O19/1000</f>
        <v>2.9799809999999999E-2</v>
      </c>
      <c r="Q19" s="11">
        <f t="shared" si="4"/>
        <v>26.822511251125114</v>
      </c>
      <c r="R19" s="24"/>
      <c r="T19" s="32" t="s">
        <v>39</v>
      </c>
      <c r="U19" s="32" t="s">
        <v>40</v>
      </c>
      <c r="V19" s="32" t="s">
        <v>41</v>
      </c>
      <c r="W19" s="32" t="s">
        <v>42</v>
      </c>
      <c r="X19" s="32" t="s">
        <v>43</v>
      </c>
      <c r="Y19" s="32" t="s">
        <v>44</v>
      </c>
      <c r="Z19" s="32" t="s">
        <v>45</v>
      </c>
      <c r="AA19" s="32" t="s">
        <v>46</v>
      </c>
      <c r="AB19" s="32" t="s">
        <v>47</v>
      </c>
    </row>
    <row r="20" spans="6:28" ht="25.2" customHeight="1" x14ac:dyDescent="0.3">
      <c r="F20" s="15"/>
      <c r="G20" s="9">
        <v>5</v>
      </c>
      <c r="H20" s="7">
        <v>1.8001800180018002</v>
      </c>
      <c r="I20" s="7">
        <v>9.0009000900090008</v>
      </c>
      <c r="J20" s="7">
        <v>0</v>
      </c>
      <c r="K20" s="7">
        <v>13.501350135013501</v>
      </c>
      <c r="L20" s="7">
        <f t="shared" si="16"/>
        <v>24.302430243024304</v>
      </c>
      <c r="M20" s="7">
        <v>0.81</v>
      </c>
      <c r="N20" s="7">
        <f t="shared" si="2"/>
        <v>25.112430243024303</v>
      </c>
      <c r="O20" s="7">
        <v>1.111</v>
      </c>
      <c r="P20" s="11">
        <f t="shared" si="3"/>
        <v>2.789991E-2</v>
      </c>
      <c r="Q20" s="11">
        <f t="shared" si="4"/>
        <v>25.112430243024303</v>
      </c>
      <c r="R20" s="24"/>
      <c r="T20" s="33"/>
      <c r="U20" s="33"/>
      <c r="V20" s="33"/>
      <c r="W20" s="33"/>
      <c r="X20" s="33"/>
      <c r="Y20" s="33"/>
      <c r="Z20" s="33"/>
      <c r="AA20" s="33"/>
      <c r="AB20" s="33"/>
    </row>
    <row r="21" spans="6:28" x14ac:dyDescent="0.3">
      <c r="F21" s="15"/>
      <c r="G21" s="9">
        <v>6</v>
      </c>
      <c r="H21" s="8">
        <v>2.9702970297029703</v>
      </c>
      <c r="I21" s="8">
        <v>9.0009000900090008</v>
      </c>
      <c r="J21" s="8">
        <v>0</v>
      </c>
      <c r="K21" s="8">
        <v>13.501350135013501</v>
      </c>
      <c r="L21" s="8">
        <f t="shared" si="16"/>
        <v>25.47254725472547</v>
      </c>
      <c r="M21" s="7">
        <v>1.89</v>
      </c>
      <c r="N21" s="8">
        <f t="shared" ref="N21:N22" si="17">SUM(L21,M21)</f>
        <v>27.36254725472547</v>
      </c>
      <c r="O21" s="7">
        <v>1.111</v>
      </c>
      <c r="P21" s="12">
        <f t="shared" ref="P21:P22" si="18">N21*O21/1000</f>
        <v>3.0399789999999996E-2</v>
      </c>
      <c r="Q21" s="12">
        <f t="shared" ref="Q21:Q22" si="19">P21/O21*1000</f>
        <v>27.36254725472547</v>
      </c>
      <c r="R21" s="24"/>
      <c r="T21" s="14" t="s">
        <v>52</v>
      </c>
      <c r="U21" s="11">
        <f>U4*1000/$AA$4</f>
        <v>2.6479884490914283</v>
      </c>
      <c r="V21" s="11">
        <f t="shared" ref="V21:Z21" si="20">V4*1000/$AA$4</f>
        <v>15.952031410023201</v>
      </c>
      <c r="W21" s="11">
        <f t="shared" si="20"/>
        <v>0</v>
      </c>
      <c r="X21" s="11">
        <f t="shared" si="20"/>
        <v>23.928047115034804</v>
      </c>
      <c r="Y21" s="11">
        <f t="shared" si="20"/>
        <v>42.528066974149439</v>
      </c>
      <c r="Z21" s="11">
        <f t="shared" si="20"/>
        <v>0.35090181021463063</v>
      </c>
      <c r="AA21" s="11">
        <f>SUM(Y21:Z21)</f>
        <v>42.878968784364069</v>
      </c>
      <c r="AB21" s="11">
        <v>1</v>
      </c>
    </row>
    <row r="22" spans="6:28" x14ac:dyDescent="0.3">
      <c r="F22" s="15"/>
      <c r="G22" s="9">
        <v>7</v>
      </c>
      <c r="H22" s="8">
        <v>1.6201620162016201</v>
      </c>
      <c r="I22" s="8">
        <v>9.0009000900090008</v>
      </c>
      <c r="J22" s="8">
        <v>0</v>
      </c>
      <c r="K22" s="8">
        <v>13.501350135013501</v>
      </c>
      <c r="L22" s="8">
        <f t="shared" si="16"/>
        <v>24.122412241224122</v>
      </c>
      <c r="M22" s="8">
        <v>0.9</v>
      </c>
      <c r="N22" s="8">
        <f t="shared" si="17"/>
        <v>25.022412241224121</v>
      </c>
      <c r="O22" s="7">
        <v>1.111</v>
      </c>
      <c r="P22" s="12">
        <f t="shared" si="18"/>
        <v>2.7799899999999999E-2</v>
      </c>
      <c r="Q22" s="12">
        <f t="shared" si="19"/>
        <v>25.022412241224121</v>
      </c>
      <c r="R22" s="24"/>
      <c r="T22" s="10" t="s">
        <v>49</v>
      </c>
      <c r="U22" s="11">
        <f>U5*1000/$AA$5</f>
        <v>1.2111930948071838</v>
      </c>
      <c r="V22" s="11">
        <f t="shared" ref="V22:Z22" si="21">V5*1000/$AA$5</f>
        <v>10.441319782820548</v>
      </c>
      <c r="W22" s="11">
        <f t="shared" si="21"/>
        <v>0</v>
      </c>
      <c r="X22" s="11">
        <f t="shared" si="21"/>
        <v>15.661979674230821</v>
      </c>
      <c r="Y22" s="11">
        <f t="shared" si="21"/>
        <v>27.314492551858553</v>
      </c>
      <c r="Z22" s="11">
        <f t="shared" si="21"/>
        <v>0.36877391062230264</v>
      </c>
      <c r="AA22" s="11">
        <f t="shared" ref="AA22:AA23" si="22">SUM(Y22:Z22)</f>
        <v>27.683266462480855</v>
      </c>
      <c r="AB22" s="11">
        <v>1</v>
      </c>
    </row>
    <row r="23" spans="6:28" x14ac:dyDescent="0.3">
      <c r="F23" s="15"/>
      <c r="G23" s="9" t="s">
        <v>48</v>
      </c>
      <c r="H23" s="8">
        <v>0.27002700270027002</v>
      </c>
      <c r="I23" s="8">
        <v>9.0009000900090008</v>
      </c>
      <c r="J23" s="8">
        <v>0</v>
      </c>
      <c r="K23" s="8">
        <v>13.501350135013501</v>
      </c>
      <c r="L23" s="8">
        <f t="shared" ref="L23:L25" si="23">SUM(H23:K23)</f>
        <v>22.772277227722775</v>
      </c>
      <c r="M23" s="8">
        <v>0.09</v>
      </c>
      <c r="N23" s="8">
        <f t="shared" si="2"/>
        <v>22.862277227722775</v>
      </c>
      <c r="O23" s="8">
        <v>1.111</v>
      </c>
      <c r="P23" s="12">
        <f t="shared" si="3"/>
        <v>2.5399990000000004E-2</v>
      </c>
      <c r="Q23" s="12">
        <f t="shared" si="4"/>
        <v>22.862277227722775</v>
      </c>
      <c r="R23" s="24"/>
      <c r="T23" s="10" t="s">
        <v>53</v>
      </c>
      <c r="U23" s="11">
        <f>U6*1000/$AA$6</f>
        <v>1.1219719507012325</v>
      </c>
      <c r="V23" s="11">
        <f t="shared" ref="V23:Z23" si="24">V6*1000/$AA$6</f>
        <v>13.599660008499789</v>
      </c>
      <c r="W23" s="11">
        <f t="shared" si="24"/>
        <v>0</v>
      </c>
      <c r="X23" s="11">
        <f t="shared" si="24"/>
        <v>20.399490012749684</v>
      </c>
      <c r="Y23" s="11">
        <f t="shared" si="24"/>
        <v>35.121121971950707</v>
      </c>
      <c r="Z23" s="11">
        <f t="shared" si="24"/>
        <v>0.27283994900127501</v>
      </c>
      <c r="AA23" s="11">
        <f t="shared" si="22"/>
        <v>35.39396192095198</v>
      </c>
      <c r="AB23" s="11">
        <v>1</v>
      </c>
    </row>
    <row r="24" spans="6:28" x14ac:dyDescent="0.3">
      <c r="F24" s="15"/>
      <c r="G24" s="9">
        <v>9</v>
      </c>
      <c r="H24" s="8">
        <v>1.1701170117011701</v>
      </c>
      <c r="I24" s="8">
        <v>9.0009000900090008</v>
      </c>
      <c r="J24" s="8">
        <v>0</v>
      </c>
      <c r="K24" s="8">
        <v>13.501350135013501</v>
      </c>
      <c r="L24" s="8">
        <f t="shared" si="23"/>
        <v>23.672367236723673</v>
      </c>
      <c r="M24" s="8">
        <v>0.09</v>
      </c>
      <c r="N24" s="8">
        <f t="shared" si="2"/>
        <v>23.762367236723673</v>
      </c>
      <c r="O24" s="8">
        <v>1.111</v>
      </c>
      <c r="P24" s="12">
        <f t="shared" si="3"/>
        <v>2.6399989999999998E-2</v>
      </c>
      <c r="Q24" s="12">
        <f t="shared" si="4"/>
        <v>23.762367236723673</v>
      </c>
      <c r="R24" s="24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15"/>
      <c r="G25" s="9">
        <v>10</v>
      </c>
      <c r="H25" s="8">
        <v>0.90711175616835982</v>
      </c>
      <c r="I25" s="8">
        <v>10.885341074020319</v>
      </c>
      <c r="J25" s="8">
        <v>0</v>
      </c>
      <c r="K25" s="8">
        <v>16.328011611030476</v>
      </c>
      <c r="L25" s="8">
        <f t="shared" si="23"/>
        <v>28.120464441219156</v>
      </c>
      <c r="M25" s="8">
        <v>5.3999999999999999E-2</v>
      </c>
      <c r="N25" s="8">
        <f t="shared" si="2"/>
        <v>28.174464441219154</v>
      </c>
      <c r="O25" s="8">
        <v>5.5119999999999996</v>
      </c>
      <c r="P25" s="12">
        <f t="shared" si="3"/>
        <v>0.15529764799999995</v>
      </c>
      <c r="Q25" s="12">
        <f t="shared" si="4"/>
        <v>28.174464441219151</v>
      </c>
      <c r="R25" s="24"/>
    </row>
    <row r="26" spans="6:28" x14ac:dyDescent="0.3">
      <c r="F26" s="15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</row>
    <row r="27" spans="6:28" x14ac:dyDescent="0.3">
      <c r="F27" s="15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</row>
    <row r="28" spans="6:28" x14ac:dyDescent="0.3">
      <c r="F28" s="15" t="s">
        <v>50</v>
      </c>
      <c r="G28" s="9">
        <v>1</v>
      </c>
      <c r="H28" s="7">
        <v>0.77369439071566737</v>
      </c>
      <c r="I28" s="7">
        <v>19.342359767891683</v>
      </c>
      <c r="J28" s="7">
        <v>0</v>
      </c>
      <c r="K28" s="7">
        <v>29.013539651837522</v>
      </c>
      <c r="L28" s="7">
        <f>SUM(H28:K28)</f>
        <v>49.129593810444874</v>
      </c>
      <c r="M28" s="7">
        <v>9.7000000000000003E-2</v>
      </c>
      <c r="N28" s="7">
        <f t="shared" si="2"/>
        <v>49.226593810444875</v>
      </c>
      <c r="O28" s="7">
        <v>1.034</v>
      </c>
      <c r="P28" s="11">
        <f t="shared" si="3"/>
        <v>5.0900297999999997E-2</v>
      </c>
      <c r="Q28" s="11">
        <f t="shared" si="4"/>
        <v>49.226593810444868</v>
      </c>
      <c r="R28" s="24">
        <f>SUM(P28:P37)*1000/SUM(O28:O37)</f>
        <v>33.107521631959202</v>
      </c>
    </row>
    <row r="29" spans="6:28" x14ac:dyDescent="0.3">
      <c r="F29" s="15"/>
      <c r="G29" s="9">
        <v>2</v>
      </c>
      <c r="H29" s="7">
        <v>2.4302430243024302</v>
      </c>
      <c r="I29" s="7">
        <v>9.0009000900090008</v>
      </c>
      <c r="J29" s="7">
        <v>0</v>
      </c>
      <c r="K29" s="7">
        <v>13.501350135013501</v>
      </c>
      <c r="L29" s="7">
        <f>SUM(H29:K29)</f>
        <v>24.932493249324935</v>
      </c>
      <c r="M29" s="7">
        <v>0.18</v>
      </c>
      <c r="N29" s="7">
        <f t="shared" si="2"/>
        <v>25.112493249324935</v>
      </c>
      <c r="O29" s="7">
        <v>1.111</v>
      </c>
      <c r="P29" s="11">
        <f t="shared" si="3"/>
        <v>2.7899980000000001E-2</v>
      </c>
      <c r="Q29" s="11">
        <f t="shared" si="4"/>
        <v>25.112493249324935</v>
      </c>
      <c r="R29" s="24"/>
    </row>
    <row r="30" spans="6:28" x14ac:dyDescent="0.3">
      <c r="F30" s="15"/>
      <c r="G30" s="9">
        <v>3</v>
      </c>
      <c r="H30" s="7">
        <v>0.45004500450045004</v>
      </c>
      <c r="I30" s="7">
        <v>9.0009000900090008</v>
      </c>
      <c r="J30" s="7">
        <v>0</v>
      </c>
      <c r="K30" s="7">
        <v>13.501350135013501</v>
      </c>
      <c r="L30" s="7">
        <f>SUM(H30:K30)</f>
        <v>22.952295229522953</v>
      </c>
      <c r="M30" s="7">
        <v>0.09</v>
      </c>
      <c r="N30" s="7">
        <f t="shared" si="2"/>
        <v>23.042295229522953</v>
      </c>
      <c r="O30" s="7">
        <v>1.111</v>
      </c>
      <c r="P30" s="11">
        <f t="shared" si="3"/>
        <v>2.5599990000000003E-2</v>
      </c>
      <c r="Q30" s="11">
        <f t="shared" si="4"/>
        <v>23.042295229522953</v>
      </c>
      <c r="R30" s="24"/>
    </row>
    <row r="31" spans="6:28" x14ac:dyDescent="0.3">
      <c r="F31" s="15"/>
      <c r="G31" s="9">
        <v>4</v>
      </c>
      <c r="H31" s="7">
        <v>0.78354554358472095</v>
      </c>
      <c r="I31" s="7">
        <v>19.588638589618025</v>
      </c>
      <c r="J31" s="7">
        <v>0</v>
      </c>
      <c r="K31" s="7">
        <v>29.382957884427036</v>
      </c>
      <c r="L31" s="7">
        <f>SUM(H31:K31)</f>
        <v>49.75514201762978</v>
      </c>
      <c r="M31" s="7">
        <v>0.29399999999999998</v>
      </c>
      <c r="N31" s="7">
        <f t="shared" si="2"/>
        <v>50.049142017629777</v>
      </c>
      <c r="O31" s="7">
        <v>1.0209999999999999</v>
      </c>
      <c r="P31" s="11">
        <f t="shared" si="3"/>
        <v>5.1100173999999998E-2</v>
      </c>
      <c r="Q31" s="11">
        <f t="shared" si="4"/>
        <v>50.049142017629777</v>
      </c>
      <c r="R31" s="24"/>
    </row>
    <row r="32" spans="6:28" x14ac:dyDescent="0.3">
      <c r="F32" s="15"/>
      <c r="G32" s="9">
        <v>5</v>
      </c>
      <c r="H32" s="7">
        <v>0.36003600360036003</v>
      </c>
      <c r="I32" s="7">
        <v>9.0009000900090008</v>
      </c>
      <c r="J32" s="7">
        <v>0</v>
      </c>
      <c r="K32" s="7">
        <v>13.501350135013501</v>
      </c>
      <c r="L32" s="7">
        <f>SUM(H32:K32)</f>
        <v>22.862286228622864</v>
      </c>
      <c r="M32" s="7">
        <v>0.18</v>
      </c>
      <c r="N32" s="7">
        <f t="shared" si="2"/>
        <v>23.042286228622864</v>
      </c>
      <c r="O32" s="7">
        <v>1.111</v>
      </c>
      <c r="P32" s="11">
        <f t="shared" si="3"/>
        <v>2.5599980000000001E-2</v>
      </c>
      <c r="Q32" s="11">
        <f t="shared" si="4"/>
        <v>23.042286228622864</v>
      </c>
      <c r="R32" s="24"/>
    </row>
    <row r="33" spans="6:18" x14ac:dyDescent="0.3">
      <c r="F33" s="15"/>
      <c r="G33" s="9">
        <v>6</v>
      </c>
      <c r="H33" s="8">
        <v>2.2502250225022502</v>
      </c>
      <c r="I33" s="8">
        <v>9.0009000900090008</v>
      </c>
      <c r="J33" s="8">
        <v>0</v>
      </c>
      <c r="K33" s="8">
        <v>13.501350135013501</v>
      </c>
      <c r="L33" s="8">
        <f t="shared" ref="L33:L37" si="25">SUM(H33:K33)</f>
        <v>24.75247524752475</v>
      </c>
      <c r="M33" s="7">
        <v>0.27</v>
      </c>
      <c r="N33" s="8">
        <f t="shared" si="2"/>
        <v>25.022475247524749</v>
      </c>
      <c r="O33" s="7">
        <v>1.111</v>
      </c>
      <c r="P33" s="12">
        <f t="shared" si="3"/>
        <v>2.7799969999999993E-2</v>
      </c>
      <c r="Q33" s="12">
        <f t="shared" si="4"/>
        <v>25.022475247524746</v>
      </c>
      <c r="R33" s="24"/>
    </row>
    <row r="34" spans="6:18" x14ac:dyDescent="0.3">
      <c r="F34" s="15"/>
      <c r="G34" s="9">
        <v>7</v>
      </c>
      <c r="H34" s="8">
        <v>0.97465886939571145</v>
      </c>
      <c r="I34" s="8">
        <v>19.49317738791423</v>
      </c>
      <c r="J34" s="8">
        <v>0</v>
      </c>
      <c r="K34" s="8">
        <v>29.239766081871345</v>
      </c>
      <c r="L34" s="8">
        <f t="shared" si="25"/>
        <v>49.707602339181285</v>
      </c>
      <c r="M34" s="8">
        <v>0.39</v>
      </c>
      <c r="N34" s="8">
        <f t="shared" si="2"/>
        <v>50.097602339181286</v>
      </c>
      <c r="O34" s="8">
        <v>1.026</v>
      </c>
      <c r="P34" s="12">
        <f t="shared" si="3"/>
        <v>5.1400139999999997E-2</v>
      </c>
      <c r="Q34" s="12">
        <f t="shared" si="4"/>
        <v>50.097602339181286</v>
      </c>
      <c r="R34" s="24"/>
    </row>
    <row r="35" spans="6:18" x14ac:dyDescent="0.3">
      <c r="F35" s="15"/>
      <c r="G35" s="9">
        <v>8</v>
      </c>
      <c r="H35" s="8">
        <v>1.4401440144014401</v>
      </c>
      <c r="I35" s="8">
        <v>9.0009000900090008</v>
      </c>
      <c r="J35" s="8">
        <v>0</v>
      </c>
      <c r="K35" s="8">
        <v>13.501350135013501</v>
      </c>
      <c r="L35" s="8">
        <f t="shared" si="25"/>
        <v>23.94239423942394</v>
      </c>
      <c r="M35" s="8">
        <v>0.63</v>
      </c>
      <c r="N35" s="8">
        <v>0.36</v>
      </c>
      <c r="O35" s="8">
        <v>1.111</v>
      </c>
      <c r="P35" s="12">
        <f t="shared" si="3"/>
        <v>3.9995999999999999E-4</v>
      </c>
      <c r="Q35" s="12">
        <f t="shared" si="4"/>
        <v>0.36</v>
      </c>
      <c r="R35" s="24"/>
    </row>
    <row r="36" spans="6:18" x14ac:dyDescent="0.3">
      <c r="F36" s="15"/>
      <c r="G36" s="9">
        <v>9</v>
      </c>
      <c r="H36" s="8">
        <v>0.76775431861804222</v>
      </c>
      <c r="I36" s="8">
        <v>19.193857965451055</v>
      </c>
      <c r="J36" s="8">
        <v>0</v>
      </c>
      <c r="K36" s="8">
        <v>28.790786948176581</v>
      </c>
      <c r="L36" s="8">
        <f>SUM(H36:K36)</f>
        <v>48.752399232245679</v>
      </c>
      <c r="M36" s="8">
        <v>0.28799999999999998</v>
      </c>
      <c r="N36" s="8">
        <f>SUM(L36,M36)</f>
        <v>49.040399232245676</v>
      </c>
      <c r="O36" s="8">
        <v>1.042</v>
      </c>
      <c r="P36" s="8">
        <f>N36*O36/1000</f>
        <v>5.1100095999999991E-2</v>
      </c>
      <c r="Q36" s="8">
        <f>P36/O36*1000</f>
        <v>49.040399232245676</v>
      </c>
      <c r="R36" s="24"/>
    </row>
    <row r="37" spans="6:18" x14ac:dyDescent="0.3">
      <c r="F37" s="15"/>
      <c r="G37" s="9">
        <v>10</v>
      </c>
      <c r="H37" s="8">
        <v>1.0062290368950648</v>
      </c>
      <c r="I37" s="8">
        <v>14.374700527072354</v>
      </c>
      <c r="J37" s="8">
        <v>0</v>
      </c>
      <c r="K37" s="8">
        <v>21.562050790608531</v>
      </c>
      <c r="L37" s="8">
        <f t="shared" si="25"/>
        <v>36.942980354575951</v>
      </c>
      <c r="M37" s="8">
        <v>0.29199999999999998</v>
      </c>
      <c r="N37" s="8">
        <f t="shared" si="2"/>
        <v>37.234980354575953</v>
      </c>
      <c r="O37" s="8">
        <v>2.0870000000000002</v>
      </c>
      <c r="P37" s="12">
        <f t="shared" si="3"/>
        <v>7.7709404000000024E-2</v>
      </c>
      <c r="Q37" s="12">
        <f t="shared" si="4"/>
        <v>37.234980354575953</v>
      </c>
      <c r="R37" s="24"/>
    </row>
    <row r="38" spans="6:18" x14ac:dyDescent="0.3">
      <c r="F38" s="15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9"/>
    </row>
    <row r="39" spans="6:18" x14ac:dyDescent="0.3">
      <c r="F39" s="15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2"/>
    </row>
    <row r="40" spans="6:18" x14ac:dyDescent="0.3">
      <c r="F40" s="15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4"/>
    </row>
    <row r="41" spans="6:18" x14ac:dyDescent="0.3">
      <c r="F41" s="15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4"/>
    </row>
    <row r="42" spans="6:18" x14ac:dyDescent="0.3">
      <c r="F42" s="15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4"/>
    </row>
    <row r="43" spans="6:18" x14ac:dyDescent="0.3">
      <c r="F43" s="15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4"/>
    </row>
    <row r="44" spans="6:18" x14ac:dyDescent="0.3">
      <c r="F44" s="15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4"/>
    </row>
    <row r="45" spans="6:18" x14ac:dyDescent="0.3">
      <c r="F45" s="15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4"/>
    </row>
    <row r="46" spans="6:18" x14ac:dyDescent="0.3">
      <c r="F46" s="15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4"/>
    </row>
    <row r="47" spans="6:18" x14ac:dyDescent="0.3">
      <c r="F47" s="15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4"/>
    </row>
    <row r="48" spans="6:18" x14ac:dyDescent="0.3">
      <c r="F48" s="15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4"/>
    </row>
    <row r="49" spans="6:18" x14ac:dyDescent="0.3">
      <c r="F49" s="15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4"/>
    </row>
    <row r="50" spans="6:18" x14ac:dyDescent="0.3">
      <c r="F50" s="15"/>
      <c r="G50" s="1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9"/>
    </row>
    <row r="51" spans="6:18" x14ac:dyDescent="0.3">
      <c r="F51" s="15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2"/>
    </row>
  </sheetData>
  <mergeCells count="46">
    <mergeCell ref="G14:R15"/>
    <mergeCell ref="G26:R27"/>
    <mergeCell ref="G2:G3"/>
    <mergeCell ref="R4:R13"/>
    <mergeCell ref="AB19:AB20"/>
    <mergeCell ref="AA19:AA20"/>
    <mergeCell ref="Z19:Z20"/>
    <mergeCell ref="G38:R39"/>
    <mergeCell ref="Y19:Y20"/>
    <mergeCell ref="T19:T20"/>
    <mergeCell ref="U19:U20"/>
    <mergeCell ref="V19:V20"/>
    <mergeCell ref="W19:W20"/>
    <mergeCell ref="X19:X20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C9F9-4BF7-45F0-885F-75055CBD7E94}">
  <dimension ref="A1:G4"/>
  <sheetViews>
    <sheetView tabSelected="1" workbookViewId="0">
      <selection activeCell="D1" sqref="D1:G1"/>
    </sheetView>
  </sheetViews>
  <sheetFormatPr defaultRowHeight="14.4" x14ac:dyDescent="0.3"/>
  <sheetData>
    <row r="1" spans="1:7" x14ac:dyDescent="0.3">
      <c r="A1" t="s">
        <v>39</v>
      </c>
      <c r="B1" t="s">
        <v>46</v>
      </c>
      <c r="D1" t="s">
        <v>54</v>
      </c>
      <c r="E1" t="s">
        <v>55</v>
      </c>
      <c r="F1" t="s">
        <v>56</v>
      </c>
      <c r="G1" t="s">
        <v>57</v>
      </c>
    </row>
    <row r="2" spans="1:7" x14ac:dyDescent="0.3">
      <c r="A2" t="s">
        <v>52</v>
      </c>
      <c r="B2">
        <v>42.878968784364069</v>
      </c>
      <c r="C2">
        <f>B2*0.000000277778</f>
        <v>1.1910834190983083E-5</v>
      </c>
      <c r="D2">
        <f>C2*0.23314</f>
        <v>2.7768918832857956E-6</v>
      </c>
      <c r="E2">
        <f>C2 * 0.23104</f>
        <v>2.7518791314847312E-6</v>
      </c>
      <c r="F2">
        <f>C2* 0.00072</f>
        <v>8.5758006175078198E-9</v>
      </c>
      <c r="G2">
        <f>C2 * 0.00138</f>
        <v>1.6436951183556653E-8</v>
      </c>
    </row>
    <row r="3" spans="1:7" x14ac:dyDescent="0.3">
      <c r="A3" t="s">
        <v>49</v>
      </c>
      <c r="B3">
        <v>27.683266462480855</v>
      </c>
      <c r="C3">
        <f t="shared" ref="C3:C4" si="0">B3*0.000000277778</f>
        <v>7.6898023914150067E-6</v>
      </c>
      <c r="D3">
        <f t="shared" ref="D3:D4" si="1">C3*0.23314</f>
        <v>1.7928005295344947E-6</v>
      </c>
      <c r="E3">
        <f t="shared" ref="E3:E4" si="2">C3 * 0.23104</f>
        <v>1.7766519445125231E-6</v>
      </c>
      <c r="F3">
        <f t="shared" ref="F3:F4" si="3">C3* 0.00072</f>
        <v>5.5366577218188055E-9</v>
      </c>
      <c r="G3">
        <f t="shared" ref="G3:G4" si="4">C3 * 0.00138</f>
        <v>1.0611927300152708E-8</v>
      </c>
    </row>
    <row r="4" spans="1:7" x14ac:dyDescent="0.3">
      <c r="A4" t="s">
        <v>53</v>
      </c>
      <c r="B4">
        <v>35.39396192095198</v>
      </c>
      <c r="C4">
        <f t="shared" si="0"/>
        <v>9.8316639544781989E-6</v>
      </c>
      <c r="D4">
        <f t="shared" si="1"/>
        <v>2.2921541343470473E-6</v>
      </c>
      <c r="E4">
        <f t="shared" si="2"/>
        <v>2.271507640042643E-6</v>
      </c>
      <c r="F4">
        <f t="shared" si="3"/>
        <v>7.0787980472243038E-9</v>
      </c>
      <c r="G4">
        <f t="shared" si="4"/>
        <v>1.3567696257179914E-8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2021-04-19T09:50:37Z</dcterms:modified>
  <cp:category/>
  <cp:contentStatus/>
</cp:coreProperties>
</file>