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380" windowHeight="8055" activeTab="1"/>
  </bookViews>
  <sheets>
    <sheet name="pooled-ttest" sheetId="2" r:id="rId1"/>
    <sheet name="ttest-unequal-variances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B24" i="2" l="1"/>
  <c r="B31" i="2"/>
  <c r="B38" i="2"/>
  <c r="B37" i="2"/>
  <c r="B16" i="3"/>
  <c r="B18" i="3" s="1"/>
  <c r="B35" i="3"/>
  <c r="B28" i="3"/>
  <c r="B21" i="3"/>
  <c r="B15" i="3"/>
  <c r="D16" i="2"/>
  <c r="B36" i="2"/>
  <c r="B18" i="2"/>
  <c r="B29" i="2"/>
  <c r="B35" i="2"/>
  <c r="B28" i="2"/>
  <c r="B17" i="2"/>
  <c r="B16" i="2" s="1"/>
  <c r="B15" i="2"/>
  <c r="B21" i="2"/>
  <c r="B37" i="3" l="1"/>
  <c r="B36" i="3"/>
  <c r="B38" i="3" s="1"/>
  <c r="B23" i="3"/>
  <c r="D16" i="3"/>
  <c r="B30" i="2"/>
  <c r="B23" i="2"/>
  <c r="B30" i="3" l="1"/>
  <c r="B29" i="3"/>
  <c r="B31" i="3" s="1"/>
  <c r="B22" i="3"/>
  <c r="B24" i="3" s="1"/>
  <c r="B22" i="2"/>
</calcChain>
</file>

<file path=xl/sharedStrings.xml><?xml version="1.0" encoding="utf-8"?>
<sst xmlns="http://schemas.openxmlformats.org/spreadsheetml/2006/main" count="82" uniqueCount="31">
  <si>
    <t>x_bar</t>
  </si>
  <si>
    <t>significance level</t>
  </si>
  <si>
    <t>α</t>
  </si>
  <si>
    <t>two tail</t>
  </si>
  <si>
    <t>area in rejection region</t>
  </si>
  <si>
    <t>deg of freedom</t>
  </si>
  <si>
    <t>t_score</t>
  </si>
  <si>
    <t>p-value</t>
  </si>
  <si>
    <t>Conclusion</t>
  </si>
  <si>
    <t>0 means reject</t>
  </si>
  <si>
    <t>1 means you fail to reject null hypothesis</t>
  </si>
  <si>
    <t>observed sample mean for first</t>
  </si>
  <si>
    <t>observed sample mean for second</t>
  </si>
  <si>
    <t>y_bar</t>
  </si>
  <si>
    <t>sample size for first</t>
  </si>
  <si>
    <t>n_x</t>
  </si>
  <si>
    <t>sample size for second</t>
  </si>
  <si>
    <t>n_y</t>
  </si>
  <si>
    <t>sample std dev for first</t>
  </si>
  <si>
    <t>sample std dev for second</t>
  </si>
  <si>
    <t>s_x</t>
  </si>
  <si>
    <t>s_y</t>
  </si>
  <si>
    <t>sample variance ratio</t>
  </si>
  <si>
    <t>if ratio is between 0.5 and 2; go for pooled</t>
  </si>
  <si>
    <t>pooled sample deviation, Sp</t>
  </si>
  <si>
    <t>one-tailed (&gt;)</t>
  </si>
  <si>
    <t>Critical Value</t>
  </si>
  <si>
    <t>one-tailed (&lt;)</t>
  </si>
  <si>
    <t>Sp^2</t>
  </si>
  <si>
    <t>ratio is not between 0.5 and 2</t>
  </si>
  <si>
    <t>denominator of t_score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</si>
</sst>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="170" zoomScaleNormal="170" workbookViewId="0">
      <selection activeCell="B25" sqref="B25"/>
    </sheetView>
  </sheetViews>
  <sheetFormatPr defaultRowHeight="15" x14ac:dyDescent="0.25"/>
  <cols>
    <col min="1" max="1" width="37.140625" bestFit="1" customWidth="1"/>
    <col min="2" max="2" width="12" bestFit="1" customWidth="1"/>
    <col min="3" max="3" width="9.28515625" customWidth="1"/>
    <col min="5" max="5" width="22" bestFit="1" customWidth="1"/>
    <col min="6" max="6" width="7.7109375" bestFit="1" customWidth="1"/>
    <col min="7" max="7" width="38.140625" bestFit="1" customWidth="1"/>
  </cols>
  <sheetData>
    <row r="1" spans="1:4" x14ac:dyDescent="0.25">
      <c r="A1" s="1" t="s">
        <v>11</v>
      </c>
      <c r="B1" s="1" t="s">
        <v>0</v>
      </c>
    </row>
    <row r="2" spans="1:4" x14ac:dyDescent="0.25">
      <c r="A2" s="1"/>
      <c r="B2" s="1">
        <v>6.61</v>
      </c>
    </row>
    <row r="3" spans="1:4" x14ac:dyDescent="0.25">
      <c r="A3" s="1" t="s">
        <v>12</v>
      </c>
      <c r="B3" s="1" t="s">
        <v>13</v>
      </c>
    </row>
    <row r="4" spans="1:4" x14ac:dyDescent="0.25">
      <c r="A4" s="1"/>
      <c r="B4" s="1">
        <v>6.31</v>
      </c>
    </row>
    <row r="5" spans="1:4" x14ac:dyDescent="0.25">
      <c r="A5" s="1" t="s">
        <v>14</v>
      </c>
      <c r="B5" s="1" t="s">
        <v>15</v>
      </c>
    </row>
    <row r="6" spans="1:4" x14ac:dyDescent="0.25">
      <c r="A6" s="1"/>
      <c r="B6" s="1">
        <v>275</v>
      </c>
    </row>
    <row r="7" spans="1:4" x14ac:dyDescent="0.25">
      <c r="A7" s="1" t="s">
        <v>16</v>
      </c>
      <c r="B7" s="1" t="s">
        <v>17</v>
      </c>
    </row>
    <row r="8" spans="1:4" x14ac:dyDescent="0.25">
      <c r="A8" s="1"/>
      <c r="B8" s="1">
        <v>384</v>
      </c>
    </row>
    <row r="9" spans="1:4" x14ac:dyDescent="0.25">
      <c r="A9" s="1" t="s">
        <v>18</v>
      </c>
      <c r="B9" s="1" t="s">
        <v>20</v>
      </c>
    </row>
    <row r="10" spans="1:4" x14ac:dyDescent="0.25">
      <c r="A10" s="1"/>
      <c r="B10" s="1">
        <v>12.25</v>
      </c>
    </row>
    <row r="11" spans="1:4" x14ac:dyDescent="0.25">
      <c r="A11" s="1" t="s">
        <v>19</v>
      </c>
      <c r="B11" s="1" t="s">
        <v>21</v>
      </c>
    </row>
    <row r="12" spans="1:4" x14ac:dyDescent="0.25">
      <c r="A12" s="1"/>
      <c r="B12" s="1">
        <v>14.144</v>
      </c>
    </row>
    <row r="13" spans="1:4" x14ac:dyDescent="0.25">
      <c r="A13" s="1" t="s">
        <v>1</v>
      </c>
      <c r="B13" s="2" t="s">
        <v>2</v>
      </c>
    </row>
    <row r="14" spans="1:4" x14ac:dyDescent="0.25">
      <c r="A14" s="1"/>
      <c r="B14" s="1">
        <v>0.05</v>
      </c>
    </row>
    <row r="15" spans="1:4" x14ac:dyDescent="0.25">
      <c r="A15" s="3" t="s">
        <v>22</v>
      </c>
      <c r="B15" s="3">
        <f>(B10*B10)/(B12*B12)</f>
        <v>0.75011470975333217</v>
      </c>
      <c r="C15" s="3" t="s">
        <v>23</v>
      </c>
    </row>
    <row r="16" spans="1:4" x14ac:dyDescent="0.25">
      <c r="A16" s="3" t="s">
        <v>24</v>
      </c>
      <c r="B16" s="3">
        <f>SQRT(((B6-1)*(B10*B10)+(B8-1)*(B12*B12))/B17)</f>
        <v>13.386726591672165</v>
      </c>
      <c r="C16" t="s">
        <v>28</v>
      </c>
      <c r="D16" s="3">
        <f>B16*B16</f>
        <v>179.20444884018266</v>
      </c>
    </row>
    <row r="17" spans="1:7" x14ac:dyDescent="0.25">
      <c r="A17" t="s">
        <v>5</v>
      </c>
      <c r="B17">
        <f>B6+B8-2</f>
        <v>657</v>
      </c>
    </row>
    <row r="18" spans="1:7" x14ac:dyDescent="0.25">
      <c r="A18" s="3" t="s">
        <v>6</v>
      </c>
      <c r="B18">
        <f>(B2-B4)/(B16*SQRT(1/B6+1/B8))</f>
        <v>0.28368483026936792</v>
      </c>
      <c r="E18" s="3"/>
    </row>
    <row r="19" spans="1:7" x14ac:dyDescent="0.25">
      <c r="A19" s="3"/>
      <c r="E19" s="3"/>
    </row>
    <row r="20" spans="1:7" x14ac:dyDescent="0.25">
      <c r="A20" s="3" t="s">
        <v>25</v>
      </c>
      <c r="B20" s="3">
        <v>1</v>
      </c>
      <c r="C20" s="3"/>
      <c r="E20" s="3"/>
      <c r="F20" s="3"/>
      <c r="G20" s="3"/>
    </row>
    <row r="21" spans="1:7" x14ac:dyDescent="0.25">
      <c r="A21" s="3" t="s">
        <v>4</v>
      </c>
      <c r="B21" s="3">
        <f>B14/B20</f>
        <v>0.05</v>
      </c>
      <c r="C21" s="3"/>
      <c r="E21" s="3"/>
      <c r="F21" s="3"/>
      <c r="G21" s="3"/>
    </row>
    <row r="22" spans="1:7" x14ac:dyDescent="0.25">
      <c r="A22" s="3" t="s">
        <v>7</v>
      </c>
      <c r="B22">
        <f>_xlfn.T.DIST.RT(B18,B17)</f>
        <v>0.38837064667250237</v>
      </c>
      <c r="E22" s="3"/>
    </row>
    <row r="23" spans="1:7" x14ac:dyDescent="0.25">
      <c r="A23" s="3" t="s">
        <v>26</v>
      </c>
      <c r="B23">
        <f>ABS(_xlfn.T.INV(B21,B17))</f>
        <v>1.6471762039298632</v>
      </c>
      <c r="E23" s="3"/>
    </row>
    <row r="24" spans="1:7" x14ac:dyDescent="0.25">
      <c r="A24" s="3" t="s">
        <v>8</v>
      </c>
      <c r="B24">
        <f>IF(B22&lt;B14,0,1)</f>
        <v>1</v>
      </c>
      <c r="C24" t="s">
        <v>9</v>
      </c>
      <c r="E24" s="3"/>
    </row>
    <row r="25" spans="1:7" x14ac:dyDescent="0.25">
      <c r="C25" t="s">
        <v>10</v>
      </c>
    </row>
    <row r="27" spans="1:7" x14ac:dyDescent="0.25">
      <c r="A27" s="3" t="s">
        <v>27</v>
      </c>
      <c r="B27" s="3">
        <v>1</v>
      </c>
      <c r="C27" s="3"/>
    </row>
    <row r="28" spans="1:7" x14ac:dyDescent="0.25">
      <c r="A28" s="3" t="s">
        <v>4</v>
      </c>
      <c r="B28" s="3">
        <f>B14/B27</f>
        <v>0.05</v>
      </c>
      <c r="C28" s="3"/>
    </row>
    <row r="29" spans="1:7" x14ac:dyDescent="0.25">
      <c r="A29" s="3" t="s">
        <v>7</v>
      </c>
      <c r="B29">
        <f>_xlfn.T.DIST(B18,B17,TRUE)</f>
        <v>0.61162935332749768</v>
      </c>
    </row>
    <row r="30" spans="1:7" x14ac:dyDescent="0.25">
      <c r="A30" s="3" t="s">
        <v>26</v>
      </c>
      <c r="B30">
        <f>_xlfn.T.INV(B21,B17)</f>
        <v>-1.6471762039298632</v>
      </c>
    </row>
    <row r="31" spans="1:7" x14ac:dyDescent="0.25">
      <c r="A31" s="3" t="s">
        <v>8</v>
      </c>
      <c r="B31">
        <f>IF(B29&lt;B14,0,1)</f>
        <v>1</v>
      </c>
      <c r="C31" t="s">
        <v>9</v>
      </c>
    </row>
    <row r="32" spans="1:7" x14ac:dyDescent="0.25">
      <c r="C32" t="s">
        <v>10</v>
      </c>
    </row>
    <row r="34" spans="1:3" x14ac:dyDescent="0.25">
      <c r="A34" s="3" t="s">
        <v>3</v>
      </c>
      <c r="B34" s="3">
        <v>2</v>
      </c>
      <c r="C34" s="3"/>
    </row>
    <row r="35" spans="1:3" x14ac:dyDescent="0.25">
      <c r="A35" s="3" t="s">
        <v>4</v>
      </c>
      <c r="B35" s="3">
        <f>B14/B34</f>
        <v>2.5000000000000001E-2</v>
      </c>
      <c r="C35" s="3"/>
    </row>
    <row r="36" spans="1:3" x14ac:dyDescent="0.25">
      <c r="A36" s="3" t="s">
        <v>7</v>
      </c>
      <c r="B36">
        <f>_xlfn.T.DIST.2T(ABS(B18),B17)</f>
        <v>0.77674129334500475</v>
      </c>
    </row>
    <row r="37" spans="1:3" x14ac:dyDescent="0.25">
      <c r="A37" s="3" t="s">
        <v>26</v>
      </c>
      <c r="B37">
        <f>_xlfn.T.INV.2T(B21,B17)</f>
        <v>1.9635812953430338</v>
      </c>
    </row>
    <row r="38" spans="1:3" x14ac:dyDescent="0.25">
      <c r="A38" s="3" t="s">
        <v>8</v>
      </c>
      <c r="B38">
        <f>IF(B36&lt;B14,0,1)</f>
        <v>1</v>
      </c>
      <c r="C38" t="s">
        <v>9</v>
      </c>
    </row>
    <row r="39" spans="1:3" x14ac:dyDescent="0.25">
      <c r="C3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11" zoomScale="160" zoomScaleNormal="160" workbookViewId="0">
      <selection activeCell="B17" sqref="B17"/>
    </sheetView>
  </sheetViews>
  <sheetFormatPr defaultRowHeight="15" x14ac:dyDescent="0.25"/>
  <cols>
    <col min="1" max="1" width="32" bestFit="1" customWidth="1"/>
    <col min="2" max="2" width="13.140625" bestFit="1" customWidth="1"/>
  </cols>
  <sheetData>
    <row r="1" spans="1:4" x14ac:dyDescent="0.25">
      <c r="A1" s="1" t="s">
        <v>11</v>
      </c>
      <c r="B1" s="1" t="s">
        <v>0</v>
      </c>
    </row>
    <row r="2" spans="1:4" x14ac:dyDescent="0.25">
      <c r="A2" s="1"/>
      <c r="B2" s="1">
        <v>2.84</v>
      </c>
    </row>
    <row r="3" spans="1:4" x14ac:dyDescent="0.25">
      <c r="A3" s="1" t="s">
        <v>12</v>
      </c>
      <c r="B3" s="1" t="s">
        <v>13</v>
      </c>
    </row>
    <row r="4" spans="1:4" x14ac:dyDescent="0.25">
      <c r="A4" s="1"/>
      <c r="B4" s="1">
        <v>2.9807999999999999</v>
      </c>
    </row>
    <row r="5" spans="1:4" x14ac:dyDescent="0.25">
      <c r="A5" s="1" t="s">
        <v>14</v>
      </c>
      <c r="B5" s="1" t="s">
        <v>15</v>
      </c>
    </row>
    <row r="6" spans="1:4" x14ac:dyDescent="0.25">
      <c r="A6" s="1"/>
      <c r="B6" s="1">
        <v>17</v>
      </c>
    </row>
    <row r="7" spans="1:4" x14ac:dyDescent="0.25">
      <c r="A7" s="1" t="s">
        <v>16</v>
      </c>
      <c r="B7" s="1" t="s">
        <v>17</v>
      </c>
    </row>
    <row r="8" spans="1:4" x14ac:dyDescent="0.25">
      <c r="A8" s="1"/>
      <c r="B8" s="1">
        <v>13</v>
      </c>
    </row>
    <row r="9" spans="1:4" x14ac:dyDescent="0.25">
      <c r="A9" s="1" t="s">
        <v>18</v>
      </c>
      <c r="B9" s="1" t="s">
        <v>20</v>
      </c>
    </row>
    <row r="10" spans="1:4" x14ac:dyDescent="0.25">
      <c r="A10" s="1"/>
      <c r="B10" s="1">
        <v>0.52</v>
      </c>
    </row>
    <row r="11" spans="1:4" x14ac:dyDescent="0.25">
      <c r="A11" s="1" t="s">
        <v>19</v>
      </c>
      <c r="B11" s="1" t="s">
        <v>21</v>
      </c>
    </row>
    <row r="12" spans="1:4" x14ac:dyDescent="0.25">
      <c r="A12" s="1"/>
      <c r="B12" s="1">
        <v>0.30930000000000002</v>
      </c>
    </row>
    <row r="13" spans="1:4" x14ac:dyDescent="0.25">
      <c r="A13" s="1" t="s">
        <v>1</v>
      </c>
      <c r="B13" s="2" t="s">
        <v>2</v>
      </c>
    </row>
    <row r="14" spans="1:4" x14ac:dyDescent="0.25">
      <c r="A14" s="1"/>
      <c r="B14" s="1">
        <v>0.05</v>
      </c>
    </row>
    <row r="15" spans="1:4" x14ac:dyDescent="0.25">
      <c r="A15" s="3" t="s">
        <v>22</v>
      </c>
      <c r="B15" s="3">
        <f>(B10*B10)/(B12*B12)</f>
        <v>2.826486055880173</v>
      </c>
      <c r="C15" s="3" t="s">
        <v>29</v>
      </c>
    </row>
    <row r="16" spans="1:4" x14ac:dyDescent="0.25">
      <c r="A16" s="3" t="s">
        <v>30</v>
      </c>
      <c r="B16" s="3">
        <f>SQRT((B10*B10)/B6+(B12*B12)/B8)</f>
        <v>0.15252817156896606</v>
      </c>
      <c r="C16" t="s">
        <v>28</v>
      </c>
      <c r="D16" s="3">
        <f>B16*B16</f>
        <v>2.3264843122171946E-2</v>
      </c>
    </row>
    <row r="17" spans="1:5" x14ac:dyDescent="0.25">
      <c r="A17" t="s">
        <v>5</v>
      </c>
      <c r="B17">
        <f>FLOOR(POWER(B16,4)/(POWER((B10*B10)/B6,2)/(B6-1)+POWER((B12*B12)/B8,2)/(B8-1)),1)</f>
        <v>26</v>
      </c>
    </row>
    <row r="18" spans="1:5" x14ac:dyDescent="0.25">
      <c r="A18" s="3" t="s">
        <v>6</v>
      </c>
      <c r="B18">
        <f>(B2-B4)/B16</f>
        <v>-0.92310816127719009</v>
      </c>
      <c r="E18" s="3"/>
    </row>
    <row r="19" spans="1:5" x14ac:dyDescent="0.25">
      <c r="A19" s="3"/>
      <c r="E19" s="3"/>
    </row>
    <row r="20" spans="1:5" x14ac:dyDescent="0.25">
      <c r="A20" s="3" t="s">
        <v>25</v>
      </c>
      <c r="B20" s="3">
        <v>1</v>
      </c>
      <c r="C20" s="3"/>
      <c r="E20" s="3"/>
    </row>
    <row r="21" spans="1:5" x14ac:dyDescent="0.25">
      <c r="A21" s="3" t="s">
        <v>4</v>
      </c>
      <c r="B21" s="3">
        <f>B14/B20</f>
        <v>0.05</v>
      </c>
      <c r="C21" s="3"/>
      <c r="E21" s="3"/>
    </row>
    <row r="22" spans="1:5" x14ac:dyDescent="0.25">
      <c r="A22" s="3" t="s">
        <v>7</v>
      </c>
      <c r="B22">
        <f>_xlfn.T.DIST.RT(B18,B17)</f>
        <v>0.81778064382749971</v>
      </c>
      <c r="E22" s="3"/>
    </row>
    <row r="23" spans="1:5" x14ac:dyDescent="0.25">
      <c r="A23" s="3" t="s">
        <v>26</v>
      </c>
      <c r="B23">
        <f>ABS(_xlfn.T.INV(B21,B17))</f>
        <v>1.7056179197592738</v>
      </c>
      <c r="E23" s="3"/>
    </row>
    <row r="24" spans="1:5" x14ac:dyDescent="0.25">
      <c r="A24" s="3" t="s">
        <v>8</v>
      </c>
      <c r="B24">
        <f>IF(B22&lt;B14,0,1)</f>
        <v>1</v>
      </c>
      <c r="C24" t="s">
        <v>9</v>
      </c>
      <c r="E24" s="3"/>
    </row>
    <row r="25" spans="1:5" x14ac:dyDescent="0.25">
      <c r="C25" t="s">
        <v>10</v>
      </c>
    </row>
    <row r="27" spans="1:5" x14ac:dyDescent="0.25">
      <c r="A27" s="3" t="s">
        <v>27</v>
      </c>
      <c r="B27" s="3">
        <v>1</v>
      </c>
      <c r="C27" s="3"/>
    </row>
    <row r="28" spans="1:5" x14ac:dyDescent="0.25">
      <c r="A28" s="3" t="s">
        <v>4</v>
      </c>
      <c r="B28" s="3">
        <f>B14/B27</f>
        <v>0.05</v>
      </c>
      <c r="C28" s="3"/>
    </row>
    <row r="29" spans="1:5" x14ac:dyDescent="0.25">
      <c r="A29" s="3" t="s">
        <v>7</v>
      </c>
      <c r="B29">
        <f>_xlfn.T.DIST(B18,B17,TRUE)</f>
        <v>0.18221935617250035</v>
      </c>
    </row>
    <row r="30" spans="1:5" x14ac:dyDescent="0.25">
      <c r="A30" s="3" t="s">
        <v>26</v>
      </c>
      <c r="B30">
        <f>_xlfn.T.INV(B21,B17)</f>
        <v>-1.7056179197592738</v>
      </c>
    </row>
    <row r="31" spans="1:5" x14ac:dyDescent="0.25">
      <c r="A31" s="3" t="s">
        <v>8</v>
      </c>
      <c r="B31">
        <f>IF(B29&lt;B14,0,1)</f>
        <v>1</v>
      </c>
      <c r="C31" t="s">
        <v>9</v>
      </c>
    </row>
    <row r="32" spans="1:5" x14ac:dyDescent="0.25">
      <c r="C32" t="s">
        <v>10</v>
      </c>
    </row>
    <row r="34" spans="1:3" x14ac:dyDescent="0.25">
      <c r="A34" s="3" t="s">
        <v>3</v>
      </c>
      <c r="B34" s="3">
        <v>2</v>
      </c>
      <c r="C34" s="3"/>
    </row>
    <row r="35" spans="1:3" x14ac:dyDescent="0.25">
      <c r="A35" s="3" t="s">
        <v>4</v>
      </c>
      <c r="B35" s="3">
        <f>B14/B34</f>
        <v>2.5000000000000001E-2</v>
      </c>
      <c r="C35" s="3"/>
    </row>
    <row r="36" spans="1:3" x14ac:dyDescent="0.25">
      <c r="A36" s="3" t="s">
        <v>7</v>
      </c>
      <c r="B36">
        <f>_xlfn.T.DIST.2T(ABS(B18),B17)</f>
        <v>0.36443871234500069</v>
      </c>
    </row>
    <row r="37" spans="1:3" x14ac:dyDescent="0.25">
      <c r="A37" s="3" t="s">
        <v>26</v>
      </c>
      <c r="B37">
        <f>_xlfn.T.INV.2T(B21,B17)</f>
        <v>2.0555294386428731</v>
      </c>
    </row>
    <row r="38" spans="1:3" x14ac:dyDescent="0.25">
      <c r="A38" s="3" t="s">
        <v>8</v>
      </c>
      <c r="B38">
        <f>IF(B36&lt;B14,0,1)</f>
        <v>1</v>
      </c>
      <c r="C38" t="s">
        <v>9</v>
      </c>
    </row>
    <row r="39" spans="1:3" x14ac:dyDescent="0.25">
      <c r="C3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pooled-ttest</vt:lpstr>
      <vt:lpstr>ttest-unequal-variances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Gitimoni Saikia</dc:creator>
  <cp:lastModifiedBy>Gitimoni Saikia</cp:lastModifiedBy>
  <dcterms:created xsi:type="dcterms:W3CDTF">2019-04-26T13:35:37Z</dcterms:created>
  <dcterms:modified xsi:type="dcterms:W3CDTF">2019-04-30T15:52:15Z</dcterms:modified>
</cp:coreProperties>
</file>